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-big\"/>
    </mc:Choice>
  </mc:AlternateContent>
  <xr:revisionPtr revIDLastSave="0" documentId="13_ncr:1_{15D68402-4A52-4F4C-9F2C-36D7B8612071}" xr6:coauthVersionLast="47" xr6:coauthVersionMax="47" xr10:uidLastSave="{00000000-0000-0000-0000-000000000000}"/>
  <bookViews>
    <workbookView xWindow="-120" yWindow="-120" windowWidth="20730" windowHeight="11160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Estimate!$B$6:$EU$6</definedName>
    <definedName name="metrics.rec">Recommend!$B$6:$IG$6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O214" i="4" l="1"/>
  <c r="IN214" i="4"/>
  <c r="IM214" i="4"/>
  <c r="IL214" i="4"/>
  <c r="IK214" i="4"/>
  <c r="IJ214" i="4"/>
  <c r="II214" i="4"/>
  <c r="IH214" i="4"/>
  <c r="IO181" i="4"/>
  <c r="IN181" i="4"/>
  <c r="IM181" i="4"/>
  <c r="IL181" i="4"/>
  <c r="IK181" i="4"/>
  <c r="IJ181" i="4"/>
  <c r="II181" i="4"/>
  <c r="IH181" i="4"/>
  <c r="EZ214" i="2"/>
  <c r="EY214" i="2"/>
  <c r="EX214" i="2"/>
  <c r="EW214" i="2"/>
  <c r="EV214" i="2"/>
  <c r="EZ181" i="2"/>
  <c r="EY181" i="2"/>
  <c r="EX181" i="2"/>
  <c r="EW181" i="2"/>
  <c r="EV181" i="2"/>
  <c r="IO228" i="4"/>
  <c r="IN228" i="4"/>
  <c r="IM228" i="4"/>
  <c r="IL228" i="4"/>
  <c r="IK228" i="4"/>
  <c r="IJ228" i="4"/>
  <c r="II228" i="4"/>
  <c r="IH228" i="4"/>
  <c r="IO195" i="4"/>
  <c r="IN195" i="4"/>
  <c r="IM195" i="4"/>
  <c r="IL195" i="4"/>
  <c r="IK195" i="4"/>
  <c r="IJ195" i="4"/>
  <c r="II195" i="4"/>
  <c r="IH195" i="4"/>
  <c r="EZ228" i="2"/>
  <c r="EY228" i="2"/>
  <c r="EX228" i="2"/>
  <c r="EW228" i="2"/>
  <c r="EV228" i="2"/>
  <c r="EZ195" i="2"/>
  <c r="EY195" i="2"/>
  <c r="EX195" i="2"/>
  <c r="EW195" i="2"/>
  <c r="EV195" i="2"/>
  <c r="IO227" i="4"/>
  <c r="IN227" i="4"/>
  <c r="IM227" i="4"/>
  <c r="IL227" i="4"/>
  <c r="IK227" i="4"/>
  <c r="IJ227" i="4"/>
  <c r="II227" i="4"/>
  <c r="IH227" i="4"/>
  <c r="IO225" i="4"/>
  <c r="IN225" i="4"/>
  <c r="IM225" i="4"/>
  <c r="IL225" i="4"/>
  <c r="IK225" i="4"/>
  <c r="IJ225" i="4"/>
  <c r="II225" i="4"/>
  <c r="IH225" i="4"/>
  <c r="IO224" i="4"/>
  <c r="IN224" i="4"/>
  <c r="IM224" i="4"/>
  <c r="IL224" i="4"/>
  <c r="IK224" i="4"/>
  <c r="IJ224" i="4"/>
  <c r="II224" i="4"/>
  <c r="IH224" i="4"/>
  <c r="IO194" i="4"/>
  <c r="IN194" i="4"/>
  <c r="IM194" i="4"/>
  <c r="IL194" i="4"/>
  <c r="IK194" i="4"/>
  <c r="IJ194" i="4"/>
  <c r="II194" i="4"/>
  <c r="IH194" i="4"/>
  <c r="IO192" i="4"/>
  <c r="IN192" i="4"/>
  <c r="IM192" i="4"/>
  <c r="IL192" i="4"/>
  <c r="IK192" i="4"/>
  <c r="IJ192" i="4"/>
  <c r="II192" i="4"/>
  <c r="IH192" i="4"/>
  <c r="IO191" i="4"/>
  <c r="IN191" i="4"/>
  <c r="IM191" i="4"/>
  <c r="IL191" i="4"/>
  <c r="IK191" i="4"/>
  <c r="IJ191" i="4"/>
  <c r="II191" i="4"/>
  <c r="IH191" i="4"/>
  <c r="EZ227" i="2"/>
  <c r="EY227" i="2"/>
  <c r="EX227" i="2"/>
  <c r="EW227" i="2"/>
  <c r="EV227" i="2"/>
  <c r="EZ225" i="2"/>
  <c r="EY225" i="2"/>
  <c r="EX225" i="2"/>
  <c r="EW225" i="2"/>
  <c r="EV225" i="2"/>
  <c r="EZ224" i="2"/>
  <c r="EY224" i="2"/>
  <c r="EX224" i="2"/>
  <c r="EW224" i="2"/>
  <c r="EV224" i="2"/>
  <c r="EZ194" i="2"/>
  <c r="EY194" i="2"/>
  <c r="EX194" i="2"/>
  <c r="EW194" i="2"/>
  <c r="EV194" i="2"/>
  <c r="EZ192" i="2"/>
  <c r="EY192" i="2"/>
  <c r="EX192" i="2"/>
  <c r="EW192" i="2"/>
  <c r="EV192" i="2"/>
  <c r="EZ191" i="2"/>
  <c r="EY191" i="2"/>
  <c r="EX191" i="2"/>
  <c r="EW191" i="2"/>
  <c r="EV191" i="2"/>
  <c r="IO213" i="4"/>
  <c r="IN213" i="4"/>
  <c r="IM213" i="4"/>
  <c r="IL213" i="4"/>
  <c r="IK213" i="4"/>
  <c r="IJ213" i="4"/>
  <c r="II213" i="4"/>
  <c r="IH213" i="4"/>
  <c r="IO211" i="4"/>
  <c r="IN211" i="4"/>
  <c r="IM211" i="4"/>
  <c r="IL211" i="4"/>
  <c r="IK211" i="4"/>
  <c r="IJ211" i="4"/>
  <c r="II211" i="4"/>
  <c r="IH211" i="4"/>
  <c r="IO210" i="4"/>
  <c r="IN210" i="4"/>
  <c r="IM210" i="4"/>
  <c r="IL210" i="4"/>
  <c r="IK210" i="4"/>
  <c r="IJ210" i="4"/>
  <c r="II210" i="4"/>
  <c r="IH210" i="4"/>
  <c r="IO180" i="4"/>
  <c r="IN180" i="4"/>
  <c r="IM180" i="4"/>
  <c r="IL180" i="4"/>
  <c r="IK180" i="4"/>
  <c r="IJ180" i="4"/>
  <c r="II180" i="4"/>
  <c r="IH180" i="4"/>
  <c r="IO178" i="4"/>
  <c r="IN178" i="4"/>
  <c r="IM178" i="4"/>
  <c r="IL178" i="4"/>
  <c r="IK178" i="4"/>
  <c r="IJ178" i="4"/>
  <c r="II178" i="4"/>
  <c r="IH178" i="4"/>
  <c r="IO177" i="4"/>
  <c r="IN177" i="4"/>
  <c r="IM177" i="4"/>
  <c r="IL177" i="4"/>
  <c r="IK177" i="4"/>
  <c r="IJ177" i="4"/>
  <c r="II177" i="4"/>
  <c r="IH177" i="4"/>
  <c r="EZ213" i="2"/>
  <c r="EY213" i="2"/>
  <c r="EX213" i="2"/>
  <c r="EW213" i="2"/>
  <c r="EV213" i="2"/>
  <c r="EZ211" i="2"/>
  <c r="EY211" i="2"/>
  <c r="EX211" i="2"/>
  <c r="EW211" i="2"/>
  <c r="EV211" i="2"/>
  <c r="EZ210" i="2"/>
  <c r="EY210" i="2"/>
  <c r="EX210" i="2"/>
  <c r="EW210" i="2"/>
  <c r="EV210" i="2"/>
  <c r="EZ180" i="2"/>
  <c r="EY180" i="2"/>
  <c r="EX180" i="2"/>
  <c r="EW180" i="2"/>
  <c r="EV180" i="2"/>
  <c r="EZ178" i="2"/>
  <c r="EY178" i="2"/>
  <c r="EX178" i="2"/>
  <c r="EW178" i="2"/>
  <c r="EV178" i="2"/>
  <c r="EZ177" i="2"/>
  <c r="EY177" i="2"/>
  <c r="EX177" i="2"/>
  <c r="EW177" i="2"/>
  <c r="EV177" i="2"/>
  <c r="EZ179" i="2"/>
  <c r="EY179" i="2"/>
  <c r="EX179" i="2"/>
  <c r="EW179" i="2"/>
  <c r="EV179" i="2"/>
  <c r="IO151" i="4"/>
  <c r="IN151" i="4"/>
  <c r="IM151" i="4"/>
  <c r="IL151" i="4"/>
  <c r="IK151" i="4"/>
  <c r="IJ151" i="4"/>
  <c r="II151" i="4"/>
  <c r="IH151" i="4"/>
  <c r="IO103" i="4"/>
  <c r="IN103" i="4"/>
  <c r="IM103" i="4"/>
  <c r="IL103" i="4"/>
  <c r="IK103" i="4"/>
  <c r="IJ103" i="4"/>
  <c r="II103" i="4"/>
  <c r="IH103" i="4"/>
  <c r="EZ151" i="2"/>
  <c r="EY151" i="2"/>
  <c r="EX151" i="2"/>
  <c r="EW151" i="2"/>
  <c r="EV151" i="2"/>
  <c r="EZ103" i="2"/>
  <c r="EY103" i="2"/>
  <c r="EX103" i="2"/>
  <c r="EW103" i="2"/>
  <c r="EV103" i="2"/>
  <c r="EZ139" i="2"/>
  <c r="EY139" i="2"/>
  <c r="EX139" i="2"/>
  <c r="EW139" i="2"/>
  <c r="EV139" i="2"/>
  <c r="EZ138" i="2"/>
  <c r="EY138" i="2"/>
  <c r="EX138" i="2"/>
  <c r="EW138" i="2"/>
  <c r="EV138" i="2"/>
  <c r="IO139" i="4"/>
  <c r="IN139" i="4"/>
  <c r="IM139" i="4"/>
  <c r="IL139" i="4"/>
  <c r="IK139" i="4"/>
  <c r="IJ139" i="4"/>
  <c r="II139" i="4"/>
  <c r="IH139" i="4"/>
  <c r="IO138" i="4"/>
  <c r="IN138" i="4"/>
  <c r="IM138" i="4"/>
  <c r="IL138" i="4"/>
  <c r="IK138" i="4"/>
  <c r="IJ138" i="4"/>
  <c r="II138" i="4"/>
  <c r="IH138" i="4"/>
  <c r="IO91" i="4"/>
  <c r="IN91" i="4"/>
  <c r="IM91" i="4"/>
  <c r="IL91" i="4"/>
  <c r="IK91" i="4"/>
  <c r="IJ91" i="4"/>
  <c r="II91" i="4"/>
  <c r="IH91" i="4"/>
  <c r="IO90" i="4"/>
  <c r="IN90" i="4"/>
  <c r="IM90" i="4"/>
  <c r="IL90" i="4"/>
  <c r="IK90" i="4"/>
  <c r="IJ90" i="4"/>
  <c r="II90" i="4"/>
  <c r="IH90" i="4"/>
  <c r="EZ91" i="2"/>
  <c r="EY91" i="2"/>
  <c r="EX91" i="2"/>
  <c r="EW91" i="2"/>
  <c r="EV91" i="2"/>
  <c r="EZ90" i="2"/>
  <c r="EY90" i="2"/>
  <c r="EX90" i="2"/>
  <c r="EW90" i="2"/>
  <c r="EV90" i="2"/>
  <c r="IH229" i="4"/>
  <c r="II229" i="4"/>
  <c r="IJ229" i="4"/>
  <c r="IK229" i="4"/>
  <c r="IL229" i="4"/>
  <c r="IO162" i="4" l="1"/>
  <c r="IN162" i="4"/>
  <c r="IM162" i="4"/>
  <c r="IL162" i="4"/>
  <c r="IK162" i="4"/>
  <c r="IJ162" i="4"/>
  <c r="II162" i="4"/>
  <c r="IH162" i="4"/>
  <c r="IO152" i="4"/>
  <c r="IN152" i="4"/>
  <c r="IM152" i="4"/>
  <c r="IL152" i="4"/>
  <c r="IK152" i="4"/>
  <c r="IJ152" i="4"/>
  <c r="II152" i="4"/>
  <c r="IH152" i="4"/>
  <c r="IO117" i="4"/>
  <c r="IO118" i="4"/>
  <c r="IN117" i="4"/>
  <c r="IN118" i="4"/>
  <c r="IM117" i="4"/>
  <c r="IM118" i="4"/>
  <c r="IL117" i="4"/>
  <c r="IL118" i="4"/>
  <c r="IK117" i="4"/>
  <c r="IK118" i="4"/>
  <c r="IJ117" i="4"/>
  <c r="IJ118" i="4"/>
  <c r="II117" i="4"/>
  <c r="II118" i="4"/>
  <c r="IH117" i="4"/>
  <c r="IH118" i="4"/>
  <c r="IO114" i="4"/>
  <c r="IN114" i="4"/>
  <c r="IM114" i="4"/>
  <c r="IL114" i="4"/>
  <c r="IK114" i="4"/>
  <c r="IJ114" i="4"/>
  <c r="II114" i="4"/>
  <c r="IH114" i="4"/>
  <c r="IO104" i="4"/>
  <c r="IN104" i="4"/>
  <c r="IM104" i="4"/>
  <c r="IL104" i="4"/>
  <c r="IK104" i="4"/>
  <c r="IJ104" i="4"/>
  <c r="II104" i="4"/>
  <c r="IH104" i="4"/>
  <c r="IO69" i="4"/>
  <c r="IO70" i="4"/>
  <c r="IN69" i="4"/>
  <c r="IN70" i="4"/>
  <c r="IM69" i="4"/>
  <c r="IM70" i="4"/>
  <c r="IL69" i="4"/>
  <c r="IL70" i="4"/>
  <c r="IK69" i="4"/>
  <c r="IK70" i="4"/>
  <c r="IJ69" i="4"/>
  <c r="IJ70" i="4"/>
  <c r="II69" i="4"/>
  <c r="II70" i="4"/>
  <c r="IH69" i="4"/>
  <c r="IH70" i="4"/>
  <c r="IO66" i="4"/>
  <c r="IN66" i="4"/>
  <c r="IM66" i="4"/>
  <c r="IL66" i="4"/>
  <c r="IK66" i="4"/>
  <c r="IJ66" i="4"/>
  <c r="II66" i="4"/>
  <c r="IH66" i="4"/>
  <c r="IO36" i="4"/>
  <c r="IN36" i="4"/>
  <c r="IM36" i="4"/>
  <c r="IL36" i="4"/>
  <c r="IK36" i="4"/>
  <c r="IJ36" i="4"/>
  <c r="II36" i="4"/>
  <c r="IH36" i="4"/>
  <c r="EZ162" i="2"/>
  <c r="EY162" i="2"/>
  <c r="EX162" i="2"/>
  <c r="EW162" i="2"/>
  <c r="EV162" i="2"/>
  <c r="EZ152" i="2"/>
  <c r="EY152" i="2"/>
  <c r="EX152" i="2"/>
  <c r="EW152" i="2"/>
  <c r="EV152" i="2"/>
  <c r="EZ117" i="2"/>
  <c r="EZ118" i="2"/>
  <c r="EY117" i="2"/>
  <c r="EY118" i="2"/>
  <c r="EX117" i="2"/>
  <c r="EX118" i="2"/>
  <c r="EW117" i="2"/>
  <c r="EW118" i="2"/>
  <c r="EV117" i="2"/>
  <c r="EV118" i="2"/>
  <c r="EZ114" i="2"/>
  <c r="EY114" i="2"/>
  <c r="EX114" i="2"/>
  <c r="EW114" i="2"/>
  <c r="EV114" i="2"/>
  <c r="EZ104" i="2"/>
  <c r="EY104" i="2"/>
  <c r="EX104" i="2"/>
  <c r="EW104" i="2"/>
  <c r="EV104" i="2"/>
  <c r="EZ69" i="2"/>
  <c r="EZ70" i="2"/>
  <c r="EY69" i="2"/>
  <c r="EY70" i="2"/>
  <c r="EX69" i="2"/>
  <c r="EX70" i="2"/>
  <c r="EW69" i="2"/>
  <c r="EW70" i="2"/>
  <c r="EV69" i="2"/>
  <c r="EV70" i="2"/>
  <c r="EZ66" i="2"/>
  <c r="EY66" i="2"/>
  <c r="EX66" i="2"/>
  <c r="EW66" i="2"/>
  <c r="EV66" i="2"/>
  <c r="EZ36" i="2"/>
  <c r="EY36" i="2"/>
  <c r="EX36" i="2"/>
  <c r="EW36" i="2"/>
  <c r="EV36" i="2"/>
  <c r="IN229" i="4" l="1"/>
  <c r="IN226" i="4"/>
  <c r="IN223" i="4"/>
  <c r="IN222" i="4"/>
  <c r="IN221" i="4"/>
  <c r="IN220" i="4"/>
  <c r="IN219" i="4"/>
  <c r="IN218" i="4"/>
  <c r="IN217" i="4"/>
  <c r="IN216" i="4"/>
  <c r="IN215" i="4"/>
  <c r="IN212" i="4"/>
  <c r="IN209" i="4"/>
  <c r="IN208" i="4"/>
  <c r="IN207" i="4"/>
  <c r="IN206" i="4"/>
  <c r="IN205" i="4"/>
  <c r="IN204" i="4"/>
  <c r="IN203" i="4"/>
  <c r="IN202" i="4"/>
  <c r="IN201" i="4"/>
  <c r="IN200" i="4"/>
  <c r="IN199" i="4"/>
  <c r="IN198" i="4"/>
  <c r="IN197" i="4"/>
  <c r="IN196" i="4"/>
  <c r="IN193" i="4"/>
  <c r="IN190" i="4"/>
  <c r="IN189" i="4"/>
  <c r="IN188" i="4"/>
  <c r="IN187" i="4"/>
  <c r="IN186" i="4"/>
  <c r="IN185" i="4"/>
  <c r="IN184" i="4"/>
  <c r="IN183" i="4"/>
  <c r="IN182" i="4"/>
  <c r="IN179" i="4"/>
  <c r="IN176" i="4"/>
  <c r="IN175" i="4"/>
  <c r="IN174" i="4"/>
  <c r="IN173" i="4"/>
  <c r="IN172" i="4"/>
  <c r="IN171" i="4"/>
  <c r="IN170" i="4"/>
  <c r="IN169" i="4"/>
  <c r="IN168" i="4"/>
  <c r="IN167" i="4"/>
  <c r="IN166" i="4"/>
  <c r="IN165" i="4"/>
  <c r="IN164" i="4"/>
  <c r="IN163" i="4"/>
  <c r="IN161" i="4"/>
  <c r="IN160" i="4"/>
  <c r="IN159" i="4"/>
  <c r="IN158" i="4"/>
  <c r="IN157" i="4"/>
  <c r="IN156" i="4"/>
  <c r="IN155" i="4"/>
  <c r="IN154" i="4"/>
  <c r="IN153" i="4"/>
  <c r="IN150" i="4"/>
  <c r="IN149" i="4"/>
  <c r="IN148" i="4"/>
  <c r="IN147" i="4"/>
  <c r="IN146" i="4"/>
  <c r="IN145" i="4"/>
  <c r="IN144" i="4"/>
  <c r="IN143" i="4"/>
  <c r="IN142" i="4"/>
  <c r="IN141" i="4"/>
  <c r="IN140" i="4"/>
  <c r="IN137" i="4"/>
  <c r="IN136" i="4"/>
  <c r="IN135" i="4"/>
  <c r="IN134" i="4"/>
  <c r="IN133" i="4"/>
  <c r="IN132" i="4"/>
  <c r="IN131" i="4"/>
  <c r="IN130" i="4"/>
  <c r="IN129" i="4"/>
  <c r="IN128" i="4"/>
  <c r="IN127" i="4"/>
  <c r="IN126" i="4"/>
  <c r="IN125" i="4"/>
  <c r="IN124" i="4"/>
  <c r="IN123" i="4"/>
  <c r="IN122" i="4"/>
  <c r="IN121" i="4"/>
  <c r="IN120" i="4"/>
  <c r="IN119" i="4"/>
  <c r="IN116" i="4"/>
  <c r="IN115" i="4"/>
  <c r="IN113" i="4"/>
  <c r="IN112" i="4"/>
  <c r="IN111" i="4"/>
  <c r="IN110" i="4"/>
  <c r="IN109" i="4"/>
  <c r="IN108" i="4"/>
  <c r="IN107" i="4"/>
  <c r="IN106" i="4"/>
  <c r="IN105" i="4"/>
  <c r="IN102" i="4"/>
  <c r="IN101" i="4"/>
  <c r="IN100" i="4"/>
  <c r="IN99" i="4"/>
  <c r="IN98" i="4"/>
  <c r="IN97" i="4"/>
  <c r="IN96" i="4"/>
  <c r="IN95" i="4"/>
  <c r="IN94" i="4"/>
  <c r="IN93" i="4"/>
  <c r="IN92" i="4"/>
  <c r="IN89" i="4"/>
  <c r="IN88" i="4"/>
  <c r="IN87" i="4"/>
  <c r="IN86" i="4"/>
  <c r="IN85" i="4"/>
  <c r="IN84" i="4"/>
  <c r="IN83" i="4"/>
  <c r="IN82" i="4"/>
  <c r="IN81" i="4"/>
  <c r="IN80" i="4"/>
  <c r="IN79" i="4"/>
  <c r="IN78" i="4"/>
  <c r="IN77" i="4"/>
  <c r="IN76" i="4"/>
  <c r="IN75" i="4"/>
  <c r="IN74" i="4"/>
  <c r="IN73" i="4"/>
  <c r="IN72" i="4"/>
  <c r="IN71" i="4"/>
  <c r="IN68" i="4"/>
  <c r="IN67" i="4"/>
  <c r="IN65" i="4"/>
  <c r="IN64" i="4"/>
  <c r="IN63" i="4"/>
  <c r="IN62" i="4"/>
  <c r="IN61" i="4"/>
  <c r="IN60" i="4"/>
  <c r="IN59" i="4"/>
  <c r="IN58" i="4"/>
  <c r="IN57" i="4"/>
  <c r="IN56" i="4"/>
  <c r="IN55" i="4"/>
  <c r="IN54" i="4"/>
  <c r="IN53" i="4"/>
  <c r="IN52" i="4"/>
  <c r="IN51" i="4"/>
  <c r="IN50" i="4"/>
  <c r="IN49" i="4"/>
  <c r="IN48" i="4"/>
  <c r="IN47" i="4"/>
  <c r="IN46" i="4"/>
  <c r="IN45" i="4"/>
  <c r="IN44" i="4"/>
  <c r="IN43" i="4"/>
  <c r="IN42" i="4"/>
  <c r="IN41" i="4"/>
  <c r="IN40" i="4"/>
  <c r="IN39" i="4"/>
  <c r="IN38" i="4"/>
  <c r="IN37" i="4"/>
  <c r="IN35" i="4"/>
  <c r="IN34" i="4"/>
  <c r="IN33" i="4"/>
  <c r="IN32" i="4"/>
  <c r="IN31" i="4"/>
  <c r="IN30" i="4"/>
  <c r="IN29" i="4"/>
  <c r="IN28" i="4"/>
  <c r="IN27" i="4"/>
  <c r="IN26" i="4"/>
  <c r="IN25" i="4"/>
  <c r="IN24" i="4"/>
  <c r="IN23" i="4"/>
  <c r="IN22" i="4"/>
  <c r="IN21" i="4"/>
  <c r="IN20" i="4"/>
  <c r="IN19" i="4"/>
  <c r="IN18" i="4"/>
  <c r="IN17" i="4"/>
  <c r="IN16" i="4"/>
  <c r="IN15" i="4"/>
  <c r="IN14" i="4"/>
  <c r="IN13" i="4"/>
  <c r="IN12" i="4"/>
  <c r="IN11" i="4"/>
  <c r="IN10" i="4"/>
  <c r="IN9" i="4"/>
  <c r="IN8" i="4"/>
  <c r="IN7" i="4"/>
  <c r="IO229" i="4"/>
  <c r="IO226" i="4"/>
  <c r="IO223" i="4"/>
  <c r="IO222" i="4"/>
  <c r="IO221" i="4"/>
  <c r="IO220" i="4"/>
  <c r="IO219" i="4"/>
  <c r="IO218" i="4"/>
  <c r="IO217" i="4"/>
  <c r="IO216" i="4"/>
  <c r="IO215" i="4"/>
  <c r="IO212" i="4"/>
  <c r="IO209" i="4"/>
  <c r="IO208" i="4"/>
  <c r="IO207" i="4"/>
  <c r="IO206" i="4"/>
  <c r="IO205" i="4"/>
  <c r="IO204" i="4"/>
  <c r="IO203" i="4"/>
  <c r="IO202" i="4"/>
  <c r="IO201" i="4"/>
  <c r="IO200" i="4"/>
  <c r="IO199" i="4"/>
  <c r="IO198" i="4"/>
  <c r="IO197" i="4"/>
  <c r="IO196" i="4"/>
  <c r="IO193" i="4"/>
  <c r="IO190" i="4"/>
  <c r="IO189" i="4"/>
  <c r="IO188" i="4"/>
  <c r="IO187" i="4"/>
  <c r="IO186" i="4"/>
  <c r="IO185" i="4"/>
  <c r="IO184" i="4"/>
  <c r="IO183" i="4"/>
  <c r="IO182" i="4"/>
  <c r="IO179" i="4"/>
  <c r="IO176" i="4"/>
  <c r="IO175" i="4"/>
  <c r="IO174" i="4"/>
  <c r="IO173" i="4"/>
  <c r="IO172" i="4"/>
  <c r="IO171" i="4"/>
  <c r="IO170" i="4"/>
  <c r="IO169" i="4"/>
  <c r="IO168" i="4"/>
  <c r="IO167" i="4"/>
  <c r="IO166" i="4"/>
  <c r="IO165" i="4"/>
  <c r="IO164" i="4"/>
  <c r="IO163" i="4"/>
  <c r="IO161" i="4"/>
  <c r="IO160" i="4"/>
  <c r="IO159" i="4"/>
  <c r="IO158" i="4"/>
  <c r="IO157" i="4"/>
  <c r="IO156" i="4"/>
  <c r="IO155" i="4"/>
  <c r="IO154" i="4"/>
  <c r="IO153" i="4"/>
  <c r="IO150" i="4"/>
  <c r="IO149" i="4"/>
  <c r="IO148" i="4"/>
  <c r="IO147" i="4"/>
  <c r="IO146" i="4"/>
  <c r="IO145" i="4"/>
  <c r="IO144" i="4"/>
  <c r="IO143" i="4"/>
  <c r="IO142" i="4"/>
  <c r="IO141" i="4"/>
  <c r="IO140" i="4"/>
  <c r="IO137" i="4"/>
  <c r="IO136" i="4"/>
  <c r="IO135" i="4"/>
  <c r="IO134" i="4"/>
  <c r="IO133" i="4"/>
  <c r="IO132" i="4"/>
  <c r="IO131" i="4"/>
  <c r="IO130" i="4"/>
  <c r="IO129" i="4"/>
  <c r="IO128" i="4"/>
  <c r="IO127" i="4"/>
  <c r="IO126" i="4"/>
  <c r="IO125" i="4"/>
  <c r="IO124" i="4"/>
  <c r="IO123" i="4"/>
  <c r="IO122" i="4"/>
  <c r="IO121" i="4"/>
  <c r="IO120" i="4"/>
  <c r="IO119" i="4"/>
  <c r="IO116" i="4"/>
  <c r="IO115" i="4"/>
  <c r="IO113" i="4"/>
  <c r="IO112" i="4"/>
  <c r="IO111" i="4"/>
  <c r="IO110" i="4"/>
  <c r="IO109" i="4"/>
  <c r="IO108" i="4"/>
  <c r="IO107" i="4"/>
  <c r="IO106" i="4"/>
  <c r="IO105" i="4"/>
  <c r="IO102" i="4"/>
  <c r="IO101" i="4"/>
  <c r="IO100" i="4"/>
  <c r="IO99" i="4"/>
  <c r="IO98" i="4"/>
  <c r="IO97" i="4"/>
  <c r="IO96" i="4"/>
  <c r="IO95" i="4"/>
  <c r="IO94" i="4"/>
  <c r="IO93" i="4"/>
  <c r="IO92" i="4"/>
  <c r="IO89" i="4"/>
  <c r="IO88" i="4"/>
  <c r="IO87" i="4"/>
  <c r="IO86" i="4"/>
  <c r="IO85" i="4"/>
  <c r="IO84" i="4"/>
  <c r="IO83" i="4"/>
  <c r="IO82" i="4"/>
  <c r="IO81" i="4"/>
  <c r="IO80" i="4"/>
  <c r="IO79" i="4"/>
  <c r="IO78" i="4"/>
  <c r="IO77" i="4"/>
  <c r="IO76" i="4"/>
  <c r="IO75" i="4"/>
  <c r="IO74" i="4"/>
  <c r="IO73" i="4"/>
  <c r="IO72" i="4"/>
  <c r="IO71" i="4"/>
  <c r="IO68" i="4"/>
  <c r="IO67" i="4"/>
  <c r="IO65" i="4"/>
  <c r="IO64" i="4"/>
  <c r="IO63" i="4"/>
  <c r="IO62" i="4"/>
  <c r="IO61" i="4"/>
  <c r="IO60" i="4"/>
  <c r="IO59" i="4"/>
  <c r="IO58" i="4"/>
  <c r="IO57" i="4"/>
  <c r="IO56" i="4"/>
  <c r="IO55" i="4"/>
  <c r="IO54" i="4"/>
  <c r="IO53" i="4"/>
  <c r="IO52" i="4"/>
  <c r="IO51" i="4"/>
  <c r="IO50" i="4"/>
  <c r="IO49" i="4"/>
  <c r="IO48" i="4"/>
  <c r="IO47" i="4"/>
  <c r="IO46" i="4"/>
  <c r="IO45" i="4"/>
  <c r="IO44" i="4"/>
  <c r="IO43" i="4"/>
  <c r="IO42" i="4"/>
  <c r="IO41" i="4"/>
  <c r="IO40" i="4"/>
  <c r="IO39" i="4"/>
  <c r="IO38" i="4"/>
  <c r="IO37" i="4"/>
  <c r="IO35" i="4"/>
  <c r="IO34" i="4"/>
  <c r="IO33" i="4"/>
  <c r="IO32" i="4"/>
  <c r="IO31" i="4"/>
  <c r="IO30" i="4"/>
  <c r="IO29" i="4"/>
  <c r="IO28" i="4"/>
  <c r="IO27" i="4"/>
  <c r="IO26" i="4"/>
  <c r="IO25" i="4"/>
  <c r="IO24" i="4"/>
  <c r="IO23" i="4"/>
  <c r="IO22" i="4"/>
  <c r="IO21" i="4"/>
  <c r="IO20" i="4"/>
  <c r="IO19" i="4"/>
  <c r="IO18" i="4"/>
  <c r="IO17" i="4"/>
  <c r="IO16" i="4"/>
  <c r="IO15" i="4"/>
  <c r="IO14" i="4"/>
  <c r="IO13" i="4"/>
  <c r="IO12" i="4"/>
  <c r="IO11" i="4"/>
  <c r="IO10" i="4"/>
  <c r="IO9" i="4"/>
  <c r="IO8" i="4"/>
  <c r="IO7" i="4"/>
  <c r="EZ229" i="2"/>
  <c r="EZ226" i="2"/>
  <c r="EZ223" i="2"/>
  <c r="EZ222" i="2"/>
  <c r="EZ221" i="2"/>
  <c r="EZ220" i="2"/>
  <c r="EZ219" i="2"/>
  <c r="EZ218" i="2"/>
  <c r="EZ217" i="2"/>
  <c r="EZ216" i="2"/>
  <c r="EZ215" i="2"/>
  <c r="EZ212" i="2"/>
  <c r="EZ209" i="2"/>
  <c r="EZ208" i="2"/>
  <c r="EZ207" i="2"/>
  <c r="EZ206" i="2"/>
  <c r="EZ205" i="2"/>
  <c r="EZ204" i="2"/>
  <c r="EZ203" i="2"/>
  <c r="EZ202" i="2"/>
  <c r="EZ201" i="2"/>
  <c r="EZ200" i="2"/>
  <c r="EZ199" i="2"/>
  <c r="EZ198" i="2"/>
  <c r="EZ197" i="2"/>
  <c r="EZ196" i="2"/>
  <c r="EZ193" i="2"/>
  <c r="EZ190" i="2"/>
  <c r="EZ189" i="2"/>
  <c r="EZ188" i="2"/>
  <c r="EZ187" i="2"/>
  <c r="EZ186" i="2"/>
  <c r="EZ185" i="2"/>
  <c r="EZ184" i="2"/>
  <c r="EZ183" i="2"/>
  <c r="EZ182" i="2"/>
  <c r="EZ176" i="2"/>
  <c r="EZ175" i="2"/>
  <c r="EZ174" i="2"/>
  <c r="EZ173" i="2"/>
  <c r="EZ172" i="2"/>
  <c r="EZ171" i="2"/>
  <c r="EZ170" i="2"/>
  <c r="EZ169" i="2"/>
  <c r="EZ168" i="2"/>
  <c r="EZ167" i="2"/>
  <c r="EZ166" i="2"/>
  <c r="EZ165" i="2"/>
  <c r="EZ164" i="2"/>
  <c r="EZ163" i="2"/>
  <c r="EZ161" i="2"/>
  <c r="EZ160" i="2"/>
  <c r="EZ159" i="2"/>
  <c r="EZ158" i="2"/>
  <c r="EZ157" i="2"/>
  <c r="EZ156" i="2"/>
  <c r="EZ155" i="2"/>
  <c r="EZ154" i="2"/>
  <c r="EZ153" i="2"/>
  <c r="EZ150" i="2"/>
  <c r="EZ149" i="2"/>
  <c r="EZ148" i="2"/>
  <c r="EZ147" i="2"/>
  <c r="EZ146" i="2"/>
  <c r="EZ145" i="2"/>
  <c r="EZ144" i="2"/>
  <c r="EZ143" i="2"/>
  <c r="EZ142" i="2"/>
  <c r="EZ141" i="2"/>
  <c r="EZ140" i="2"/>
  <c r="EZ137" i="2"/>
  <c r="EZ136" i="2"/>
  <c r="EZ135" i="2"/>
  <c r="EZ134" i="2"/>
  <c r="EZ133" i="2"/>
  <c r="EZ132" i="2"/>
  <c r="EZ131" i="2"/>
  <c r="EZ130" i="2"/>
  <c r="EZ129" i="2"/>
  <c r="EZ128" i="2"/>
  <c r="EZ127" i="2"/>
  <c r="EZ126" i="2"/>
  <c r="EZ125" i="2"/>
  <c r="EZ124" i="2"/>
  <c r="EZ123" i="2"/>
  <c r="EZ122" i="2"/>
  <c r="EZ121" i="2"/>
  <c r="EZ120" i="2"/>
  <c r="EZ119" i="2"/>
  <c r="EZ116" i="2"/>
  <c r="EZ115" i="2"/>
  <c r="EZ113" i="2"/>
  <c r="EZ112" i="2"/>
  <c r="EZ111" i="2"/>
  <c r="EZ110" i="2"/>
  <c r="EZ109" i="2"/>
  <c r="EZ108" i="2"/>
  <c r="EZ107" i="2"/>
  <c r="EZ106" i="2"/>
  <c r="EZ105" i="2"/>
  <c r="EZ102" i="2"/>
  <c r="EZ101" i="2"/>
  <c r="EZ100" i="2"/>
  <c r="EZ99" i="2"/>
  <c r="EZ98" i="2"/>
  <c r="EZ97" i="2"/>
  <c r="EZ96" i="2"/>
  <c r="EZ95" i="2"/>
  <c r="EZ94" i="2"/>
  <c r="EZ93" i="2"/>
  <c r="EZ92" i="2"/>
  <c r="EZ89" i="2"/>
  <c r="EZ88" i="2"/>
  <c r="EZ87" i="2"/>
  <c r="EZ86" i="2"/>
  <c r="EZ85" i="2"/>
  <c r="EZ84" i="2"/>
  <c r="EZ83" i="2"/>
  <c r="EZ82" i="2"/>
  <c r="EZ81" i="2"/>
  <c r="EZ80" i="2"/>
  <c r="EZ79" i="2"/>
  <c r="EZ78" i="2"/>
  <c r="EZ77" i="2"/>
  <c r="EZ76" i="2"/>
  <c r="EZ75" i="2"/>
  <c r="EZ74" i="2"/>
  <c r="EZ73" i="2"/>
  <c r="EZ72" i="2"/>
  <c r="EZ71" i="2"/>
  <c r="EZ68" i="2"/>
  <c r="EZ67" i="2"/>
  <c r="EZ65" i="2"/>
  <c r="EZ64" i="2"/>
  <c r="EZ63" i="2"/>
  <c r="EZ62" i="2"/>
  <c r="EZ61" i="2"/>
  <c r="EZ60" i="2"/>
  <c r="EZ59" i="2"/>
  <c r="EZ58" i="2"/>
  <c r="EZ57" i="2"/>
  <c r="EZ56" i="2"/>
  <c r="EZ55" i="2"/>
  <c r="EZ54" i="2"/>
  <c r="EZ53" i="2"/>
  <c r="EZ52" i="2"/>
  <c r="EZ51" i="2"/>
  <c r="EZ50" i="2"/>
  <c r="EZ49" i="2"/>
  <c r="EZ48" i="2"/>
  <c r="EZ47" i="2"/>
  <c r="EZ46" i="2"/>
  <c r="EZ45" i="2"/>
  <c r="EZ44" i="2"/>
  <c r="EZ43" i="2"/>
  <c r="EZ42" i="2"/>
  <c r="EZ41" i="2"/>
  <c r="EZ40" i="2"/>
  <c r="EZ39" i="2"/>
  <c r="EZ38" i="2"/>
  <c r="EZ37" i="2"/>
  <c r="EZ35" i="2"/>
  <c r="EZ34" i="2"/>
  <c r="EZ33" i="2"/>
  <c r="EZ32" i="2"/>
  <c r="EZ31" i="2"/>
  <c r="EZ30" i="2"/>
  <c r="EZ29" i="2"/>
  <c r="EZ28" i="2"/>
  <c r="EZ27" i="2"/>
  <c r="EZ26" i="2"/>
  <c r="EZ25" i="2"/>
  <c r="EZ24" i="2"/>
  <c r="EZ23" i="2"/>
  <c r="EZ22" i="2"/>
  <c r="EZ21" i="2"/>
  <c r="EZ20" i="2"/>
  <c r="EZ19" i="2"/>
  <c r="EZ18" i="2"/>
  <c r="EZ17" i="2"/>
  <c r="EZ16" i="2"/>
  <c r="EZ15" i="2"/>
  <c r="EZ14" i="2"/>
  <c r="EZ13" i="2"/>
  <c r="EZ12" i="2"/>
  <c r="EZ11" i="2"/>
  <c r="EZ10" i="2"/>
  <c r="EZ9" i="2"/>
  <c r="EZ8" i="2"/>
  <c r="EZ7" i="2"/>
  <c r="IM229" i="4"/>
  <c r="IM226" i="4"/>
  <c r="IM223" i="4"/>
  <c r="IM222" i="4"/>
  <c r="IM221" i="4"/>
  <c r="IM220" i="4"/>
  <c r="IM219" i="4"/>
  <c r="IM218" i="4"/>
  <c r="IM217" i="4"/>
  <c r="IM216" i="4"/>
  <c r="IM215" i="4"/>
  <c r="IM212" i="4"/>
  <c r="IM209" i="4"/>
  <c r="IM208" i="4"/>
  <c r="IM207" i="4"/>
  <c r="IM206" i="4"/>
  <c r="IM205" i="4"/>
  <c r="IM204" i="4"/>
  <c r="IM203" i="4"/>
  <c r="IM202" i="4"/>
  <c r="IM201" i="4"/>
  <c r="IM200" i="4"/>
  <c r="IM199" i="4"/>
  <c r="IM198" i="4"/>
  <c r="IM197" i="4"/>
  <c r="IM196" i="4"/>
  <c r="IM193" i="4"/>
  <c r="IM190" i="4"/>
  <c r="IM189" i="4"/>
  <c r="IM188" i="4"/>
  <c r="IM187" i="4"/>
  <c r="IM186" i="4"/>
  <c r="IM185" i="4"/>
  <c r="IM184" i="4"/>
  <c r="IM183" i="4"/>
  <c r="IM182" i="4"/>
  <c r="IM179" i="4"/>
  <c r="IM176" i="4"/>
  <c r="IM175" i="4"/>
  <c r="IM174" i="4"/>
  <c r="IM173" i="4"/>
  <c r="IM172" i="4"/>
  <c r="IM171" i="4"/>
  <c r="IM170" i="4"/>
  <c r="IM169" i="4"/>
  <c r="IM168" i="4"/>
  <c r="IM167" i="4"/>
  <c r="IM166" i="4"/>
  <c r="IM165" i="4"/>
  <c r="IM164" i="4"/>
  <c r="IM163" i="4"/>
  <c r="IM161" i="4"/>
  <c r="IM160" i="4"/>
  <c r="IM159" i="4"/>
  <c r="IM158" i="4"/>
  <c r="IM157" i="4"/>
  <c r="IM156" i="4"/>
  <c r="IM155" i="4"/>
  <c r="IM154" i="4"/>
  <c r="IM153" i="4"/>
  <c r="IM150" i="4"/>
  <c r="IM149" i="4"/>
  <c r="IM148" i="4"/>
  <c r="IM147" i="4"/>
  <c r="IM146" i="4"/>
  <c r="IM145" i="4"/>
  <c r="IM144" i="4"/>
  <c r="IM143" i="4"/>
  <c r="IM142" i="4"/>
  <c r="IM141" i="4"/>
  <c r="IM140" i="4"/>
  <c r="IM137" i="4"/>
  <c r="IM136" i="4"/>
  <c r="IM135" i="4"/>
  <c r="IM134" i="4"/>
  <c r="IM133" i="4"/>
  <c r="IM132" i="4"/>
  <c r="IM131" i="4"/>
  <c r="IM130" i="4"/>
  <c r="IM129" i="4"/>
  <c r="IM128" i="4"/>
  <c r="IM127" i="4"/>
  <c r="IM126" i="4"/>
  <c r="IM125" i="4"/>
  <c r="IM124" i="4"/>
  <c r="IM123" i="4"/>
  <c r="IM122" i="4"/>
  <c r="IM121" i="4"/>
  <c r="IM120" i="4"/>
  <c r="IM119" i="4"/>
  <c r="IM116" i="4"/>
  <c r="IM115" i="4"/>
  <c r="IM113" i="4"/>
  <c r="IM112" i="4"/>
  <c r="IM111" i="4"/>
  <c r="IM110" i="4"/>
  <c r="IM109" i="4"/>
  <c r="IM108" i="4"/>
  <c r="IM107" i="4"/>
  <c r="IM106" i="4"/>
  <c r="IM105" i="4"/>
  <c r="IM102" i="4"/>
  <c r="IM101" i="4"/>
  <c r="IM100" i="4"/>
  <c r="IM99" i="4"/>
  <c r="IM98" i="4"/>
  <c r="IM97" i="4"/>
  <c r="IM96" i="4"/>
  <c r="IM95" i="4"/>
  <c r="IM94" i="4"/>
  <c r="IM93" i="4"/>
  <c r="IM92" i="4"/>
  <c r="IM89" i="4"/>
  <c r="IM88" i="4"/>
  <c r="IM87" i="4"/>
  <c r="IM86" i="4"/>
  <c r="IM85" i="4"/>
  <c r="IM84" i="4"/>
  <c r="IM83" i="4"/>
  <c r="IM82" i="4"/>
  <c r="IM81" i="4"/>
  <c r="IM80" i="4"/>
  <c r="IM79" i="4"/>
  <c r="IM78" i="4"/>
  <c r="IM77" i="4"/>
  <c r="IM76" i="4"/>
  <c r="IM75" i="4"/>
  <c r="IM74" i="4"/>
  <c r="IM73" i="4"/>
  <c r="IM72" i="4"/>
  <c r="IM71" i="4"/>
  <c r="IM68" i="4"/>
  <c r="IM67" i="4"/>
  <c r="IM65" i="4"/>
  <c r="IM64" i="4"/>
  <c r="IM63" i="4"/>
  <c r="IM62" i="4"/>
  <c r="IM61" i="4"/>
  <c r="IM60" i="4"/>
  <c r="IM59" i="4"/>
  <c r="IM58" i="4"/>
  <c r="IM57" i="4"/>
  <c r="IM56" i="4"/>
  <c r="IM55" i="4"/>
  <c r="IM54" i="4"/>
  <c r="IM53" i="4"/>
  <c r="IM52" i="4"/>
  <c r="IM51" i="4"/>
  <c r="IM50" i="4"/>
  <c r="IM49" i="4"/>
  <c r="IM48" i="4"/>
  <c r="IM47" i="4"/>
  <c r="IM46" i="4"/>
  <c r="IM45" i="4"/>
  <c r="IM44" i="4"/>
  <c r="IM43" i="4"/>
  <c r="IM42" i="4"/>
  <c r="IM41" i="4"/>
  <c r="IM40" i="4"/>
  <c r="IM39" i="4"/>
  <c r="IM38" i="4"/>
  <c r="IM37" i="4"/>
  <c r="IM35" i="4"/>
  <c r="IM34" i="4"/>
  <c r="IM33" i="4"/>
  <c r="IM32" i="4"/>
  <c r="IM31" i="4"/>
  <c r="IM30" i="4"/>
  <c r="IM29" i="4"/>
  <c r="IM28" i="4"/>
  <c r="IM27" i="4"/>
  <c r="IM26" i="4"/>
  <c r="IM25" i="4"/>
  <c r="IM24" i="4"/>
  <c r="IM23" i="4"/>
  <c r="IM22" i="4"/>
  <c r="IM21" i="4"/>
  <c r="IM20" i="4"/>
  <c r="IM19" i="4"/>
  <c r="IM18" i="4"/>
  <c r="IM17" i="4"/>
  <c r="IM16" i="4"/>
  <c r="IM15" i="4"/>
  <c r="IM14" i="4"/>
  <c r="IM13" i="4"/>
  <c r="IM12" i="4"/>
  <c r="IM11" i="4"/>
  <c r="IM10" i="4"/>
  <c r="IM9" i="4"/>
  <c r="IM8" i="4"/>
  <c r="IM7" i="4"/>
  <c r="EY229" i="2"/>
  <c r="EY226" i="2"/>
  <c r="EY223" i="2"/>
  <c r="EY222" i="2"/>
  <c r="EY221" i="2"/>
  <c r="EY220" i="2"/>
  <c r="EY219" i="2"/>
  <c r="EY218" i="2"/>
  <c r="EY217" i="2"/>
  <c r="EY216" i="2"/>
  <c r="EY215" i="2"/>
  <c r="EY212" i="2"/>
  <c r="EY209" i="2"/>
  <c r="EY208" i="2"/>
  <c r="EY207" i="2"/>
  <c r="EY206" i="2"/>
  <c r="EY205" i="2"/>
  <c r="EY204" i="2"/>
  <c r="EY203" i="2"/>
  <c r="EY202" i="2"/>
  <c r="EY201" i="2"/>
  <c r="EY200" i="2"/>
  <c r="EY199" i="2"/>
  <c r="EY198" i="2"/>
  <c r="EY197" i="2"/>
  <c r="EY196" i="2"/>
  <c r="EY193" i="2"/>
  <c r="EY190" i="2"/>
  <c r="EY189" i="2"/>
  <c r="EY188" i="2"/>
  <c r="EY187" i="2"/>
  <c r="EY186" i="2"/>
  <c r="EY185" i="2"/>
  <c r="EY184" i="2"/>
  <c r="EY183" i="2"/>
  <c r="EY182" i="2"/>
  <c r="EY176" i="2"/>
  <c r="EY175" i="2"/>
  <c r="EY174" i="2"/>
  <c r="EY173" i="2"/>
  <c r="EY172" i="2"/>
  <c r="EY171" i="2"/>
  <c r="EY170" i="2"/>
  <c r="EY169" i="2"/>
  <c r="EY168" i="2"/>
  <c r="EY167" i="2"/>
  <c r="EY166" i="2"/>
  <c r="EY165" i="2"/>
  <c r="EY164" i="2"/>
  <c r="EY163" i="2"/>
  <c r="EY161" i="2"/>
  <c r="EY160" i="2"/>
  <c r="EY159" i="2"/>
  <c r="EY158" i="2"/>
  <c r="EY157" i="2"/>
  <c r="EY156" i="2"/>
  <c r="EY155" i="2"/>
  <c r="EY154" i="2"/>
  <c r="EY153" i="2"/>
  <c r="EY150" i="2"/>
  <c r="EY149" i="2"/>
  <c r="EY148" i="2"/>
  <c r="EY147" i="2"/>
  <c r="EY146" i="2"/>
  <c r="EY145" i="2"/>
  <c r="EY144" i="2"/>
  <c r="EY143" i="2"/>
  <c r="EY142" i="2"/>
  <c r="EY141" i="2"/>
  <c r="EY140" i="2"/>
  <c r="EY137" i="2"/>
  <c r="EY136" i="2"/>
  <c r="EY135" i="2"/>
  <c r="EY134" i="2"/>
  <c r="EY133" i="2"/>
  <c r="EY132" i="2"/>
  <c r="EY131" i="2"/>
  <c r="EY130" i="2"/>
  <c r="EY129" i="2"/>
  <c r="EY128" i="2"/>
  <c r="EY127" i="2"/>
  <c r="EY126" i="2"/>
  <c r="EY125" i="2"/>
  <c r="EY124" i="2"/>
  <c r="EY123" i="2"/>
  <c r="EY122" i="2"/>
  <c r="EY121" i="2"/>
  <c r="EY120" i="2"/>
  <c r="EY119" i="2"/>
  <c r="EY116" i="2"/>
  <c r="EY115" i="2"/>
  <c r="EY113" i="2"/>
  <c r="EY112" i="2"/>
  <c r="EY111" i="2"/>
  <c r="EY110" i="2"/>
  <c r="EY109" i="2"/>
  <c r="EY108" i="2"/>
  <c r="EY107" i="2"/>
  <c r="EY106" i="2"/>
  <c r="EY105" i="2"/>
  <c r="EY102" i="2"/>
  <c r="EY101" i="2"/>
  <c r="EY100" i="2"/>
  <c r="EY99" i="2"/>
  <c r="EY98" i="2"/>
  <c r="EY97" i="2"/>
  <c r="EY96" i="2"/>
  <c r="EY95" i="2"/>
  <c r="EY94" i="2"/>
  <c r="EY93" i="2"/>
  <c r="EY92" i="2"/>
  <c r="EY89" i="2"/>
  <c r="EY88" i="2"/>
  <c r="EY87" i="2"/>
  <c r="EY86" i="2"/>
  <c r="EY85" i="2"/>
  <c r="EY84" i="2"/>
  <c r="EY83" i="2"/>
  <c r="EY82" i="2"/>
  <c r="EY81" i="2"/>
  <c r="EY80" i="2"/>
  <c r="EY79" i="2"/>
  <c r="EY78" i="2"/>
  <c r="EY77" i="2"/>
  <c r="EY76" i="2"/>
  <c r="EY75" i="2"/>
  <c r="EY74" i="2"/>
  <c r="EY73" i="2"/>
  <c r="EY72" i="2"/>
  <c r="EY71" i="2"/>
  <c r="EY68" i="2"/>
  <c r="EY67" i="2"/>
  <c r="EY65" i="2"/>
  <c r="EY64" i="2"/>
  <c r="EY63" i="2"/>
  <c r="EY62" i="2"/>
  <c r="EY61" i="2"/>
  <c r="EY60" i="2"/>
  <c r="EY59" i="2"/>
  <c r="EY58" i="2"/>
  <c r="EY57" i="2"/>
  <c r="EY56" i="2"/>
  <c r="EY55" i="2"/>
  <c r="EY54" i="2"/>
  <c r="EY53" i="2"/>
  <c r="EY52" i="2"/>
  <c r="EY51" i="2"/>
  <c r="EY50" i="2"/>
  <c r="EY49" i="2"/>
  <c r="EY48" i="2"/>
  <c r="EY47" i="2"/>
  <c r="EY46" i="2"/>
  <c r="EY45" i="2"/>
  <c r="EY44" i="2"/>
  <c r="EY43" i="2"/>
  <c r="EY42" i="2"/>
  <c r="EY41" i="2"/>
  <c r="EY40" i="2"/>
  <c r="EY39" i="2"/>
  <c r="EY38" i="2"/>
  <c r="EY37" i="2"/>
  <c r="EY35" i="2"/>
  <c r="EY34" i="2"/>
  <c r="EY33" i="2"/>
  <c r="EY32" i="2"/>
  <c r="EY31" i="2"/>
  <c r="EY30" i="2"/>
  <c r="EY29" i="2"/>
  <c r="EY28" i="2"/>
  <c r="EY27" i="2"/>
  <c r="EY26" i="2"/>
  <c r="EY25" i="2"/>
  <c r="EY24" i="2"/>
  <c r="EY23" i="2"/>
  <c r="EY22" i="2"/>
  <c r="EY21" i="2"/>
  <c r="EY20" i="2"/>
  <c r="EY19" i="2"/>
  <c r="EY18" i="2"/>
  <c r="EY17" i="2"/>
  <c r="EY16" i="2"/>
  <c r="EY15" i="2"/>
  <c r="EY14" i="2"/>
  <c r="EY13" i="2"/>
  <c r="EY12" i="2"/>
  <c r="EY11" i="2"/>
  <c r="EY10" i="2"/>
  <c r="EY9" i="2"/>
  <c r="EY8" i="2"/>
  <c r="EY7" i="2"/>
  <c r="IL8" i="4"/>
  <c r="IL9" i="4"/>
  <c r="IL10" i="4"/>
  <c r="IL11" i="4"/>
  <c r="IL12" i="4"/>
  <c r="IL13" i="4"/>
  <c r="IL14" i="4"/>
  <c r="IL15" i="4"/>
  <c r="IL16" i="4"/>
  <c r="IL17" i="4"/>
  <c r="IL18" i="4"/>
  <c r="IL19" i="4"/>
  <c r="IL20" i="4"/>
  <c r="IL21" i="4"/>
  <c r="IL22" i="4"/>
  <c r="IL23" i="4"/>
  <c r="IL24" i="4"/>
  <c r="IL25" i="4"/>
  <c r="IL26" i="4"/>
  <c r="IL27" i="4"/>
  <c r="IL28" i="4"/>
  <c r="IL29" i="4"/>
  <c r="IL30" i="4"/>
  <c r="IL31" i="4"/>
  <c r="IL32" i="4"/>
  <c r="IL33" i="4"/>
  <c r="IL34" i="4"/>
  <c r="IL35" i="4"/>
  <c r="IL37" i="4"/>
  <c r="IL38" i="4"/>
  <c r="IL39" i="4"/>
  <c r="IL40" i="4"/>
  <c r="IL41" i="4"/>
  <c r="IL42" i="4"/>
  <c r="IL43" i="4"/>
  <c r="IL44" i="4"/>
  <c r="IL45" i="4"/>
  <c r="IL46" i="4"/>
  <c r="IL47" i="4"/>
  <c r="IL48" i="4"/>
  <c r="IL49" i="4"/>
  <c r="IL50" i="4"/>
  <c r="IL51" i="4"/>
  <c r="IL52" i="4"/>
  <c r="IL53" i="4"/>
  <c r="IL54" i="4"/>
  <c r="IL55" i="4"/>
  <c r="IL56" i="4"/>
  <c r="IL57" i="4"/>
  <c r="IL58" i="4"/>
  <c r="IL59" i="4"/>
  <c r="IL60" i="4"/>
  <c r="IL61" i="4"/>
  <c r="IL62" i="4"/>
  <c r="IL63" i="4"/>
  <c r="IL64" i="4"/>
  <c r="IL65" i="4"/>
  <c r="IL67" i="4"/>
  <c r="IL68" i="4"/>
  <c r="IL71" i="4"/>
  <c r="IL72" i="4"/>
  <c r="IL73" i="4"/>
  <c r="IL74" i="4"/>
  <c r="IL75" i="4"/>
  <c r="IL76" i="4"/>
  <c r="IL77" i="4"/>
  <c r="IL78" i="4"/>
  <c r="IL79" i="4"/>
  <c r="IL80" i="4"/>
  <c r="IL81" i="4"/>
  <c r="IL82" i="4"/>
  <c r="IL83" i="4"/>
  <c r="IL84" i="4"/>
  <c r="IL85" i="4"/>
  <c r="IL86" i="4"/>
  <c r="IL87" i="4"/>
  <c r="IL88" i="4"/>
  <c r="IL89" i="4"/>
  <c r="IL92" i="4"/>
  <c r="IL93" i="4"/>
  <c r="IL94" i="4"/>
  <c r="IL95" i="4"/>
  <c r="IL96" i="4"/>
  <c r="IL97" i="4"/>
  <c r="IL98" i="4"/>
  <c r="IL99" i="4"/>
  <c r="IL100" i="4"/>
  <c r="IL101" i="4"/>
  <c r="IL102" i="4"/>
  <c r="IL105" i="4"/>
  <c r="IL106" i="4"/>
  <c r="IL107" i="4"/>
  <c r="IL108" i="4"/>
  <c r="IL109" i="4"/>
  <c r="IL110" i="4"/>
  <c r="IL111" i="4"/>
  <c r="IL112" i="4"/>
  <c r="IL113" i="4"/>
  <c r="IL115" i="4"/>
  <c r="IL116" i="4"/>
  <c r="IL119" i="4"/>
  <c r="IL120" i="4"/>
  <c r="IL121" i="4"/>
  <c r="IL122" i="4"/>
  <c r="IL123" i="4"/>
  <c r="IL124" i="4"/>
  <c r="IL125" i="4"/>
  <c r="IL126" i="4"/>
  <c r="IL127" i="4"/>
  <c r="IL128" i="4"/>
  <c r="IL129" i="4"/>
  <c r="IL130" i="4"/>
  <c r="IL131" i="4"/>
  <c r="IL132" i="4"/>
  <c r="IL133" i="4"/>
  <c r="IL134" i="4"/>
  <c r="IL135" i="4"/>
  <c r="IL136" i="4"/>
  <c r="IL137" i="4"/>
  <c r="IL140" i="4"/>
  <c r="IL141" i="4"/>
  <c r="IL142" i="4"/>
  <c r="IL143" i="4"/>
  <c r="IL144" i="4"/>
  <c r="IL145" i="4"/>
  <c r="IL146" i="4"/>
  <c r="IL147" i="4"/>
  <c r="IL148" i="4"/>
  <c r="IL149" i="4"/>
  <c r="IL150" i="4"/>
  <c r="IL153" i="4"/>
  <c r="IL154" i="4"/>
  <c r="IL155" i="4"/>
  <c r="IL156" i="4"/>
  <c r="IL157" i="4"/>
  <c r="IL158" i="4"/>
  <c r="IL159" i="4"/>
  <c r="IL160" i="4"/>
  <c r="IL161" i="4"/>
  <c r="IL163" i="4"/>
  <c r="IL164" i="4"/>
  <c r="IL165" i="4"/>
  <c r="IL166" i="4"/>
  <c r="IL167" i="4"/>
  <c r="IL168" i="4"/>
  <c r="IL169" i="4"/>
  <c r="IL170" i="4"/>
  <c r="IL171" i="4"/>
  <c r="IL172" i="4"/>
  <c r="IL173" i="4"/>
  <c r="IL174" i="4"/>
  <c r="IL175" i="4"/>
  <c r="IL176" i="4"/>
  <c r="IL179" i="4"/>
  <c r="IL182" i="4"/>
  <c r="IL183" i="4"/>
  <c r="IL184" i="4"/>
  <c r="IL185" i="4"/>
  <c r="IL186" i="4"/>
  <c r="IL187" i="4"/>
  <c r="IL188" i="4"/>
  <c r="IL189" i="4"/>
  <c r="IL190" i="4"/>
  <c r="IL193" i="4"/>
  <c r="IL196" i="4"/>
  <c r="IL197" i="4"/>
  <c r="IL198" i="4"/>
  <c r="IL199" i="4"/>
  <c r="IL200" i="4"/>
  <c r="IL201" i="4"/>
  <c r="IL202" i="4"/>
  <c r="IL203" i="4"/>
  <c r="IL204" i="4"/>
  <c r="IL205" i="4"/>
  <c r="IL206" i="4"/>
  <c r="IL207" i="4"/>
  <c r="IL208" i="4"/>
  <c r="IL209" i="4"/>
  <c r="IL212" i="4"/>
  <c r="IL215" i="4"/>
  <c r="IL216" i="4"/>
  <c r="IL217" i="4"/>
  <c r="IL218" i="4"/>
  <c r="IL219" i="4"/>
  <c r="IL220" i="4"/>
  <c r="IL221" i="4"/>
  <c r="IL222" i="4"/>
  <c r="IL223" i="4"/>
  <c r="IL226" i="4"/>
  <c r="IK8" i="4"/>
  <c r="IK9" i="4"/>
  <c r="IK10" i="4"/>
  <c r="IK11" i="4"/>
  <c r="IK12" i="4"/>
  <c r="IK13" i="4"/>
  <c r="IK14" i="4"/>
  <c r="IK15" i="4"/>
  <c r="IK16" i="4"/>
  <c r="IK17" i="4"/>
  <c r="IK18" i="4"/>
  <c r="IK19" i="4"/>
  <c r="IK20" i="4"/>
  <c r="IK21" i="4"/>
  <c r="IK22" i="4"/>
  <c r="IK23" i="4"/>
  <c r="IK24" i="4"/>
  <c r="IK25" i="4"/>
  <c r="IK26" i="4"/>
  <c r="IK27" i="4"/>
  <c r="IK28" i="4"/>
  <c r="IK29" i="4"/>
  <c r="IK30" i="4"/>
  <c r="IK31" i="4"/>
  <c r="IK32" i="4"/>
  <c r="IK33" i="4"/>
  <c r="IK34" i="4"/>
  <c r="IK35" i="4"/>
  <c r="IK37" i="4"/>
  <c r="IK38" i="4"/>
  <c r="IK39" i="4"/>
  <c r="IK40" i="4"/>
  <c r="IK41" i="4"/>
  <c r="IK42" i="4"/>
  <c r="IK43" i="4"/>
  <c r="IK44" i="4"/>
  <c r="IK45" i="4"/>
  <c r="IK46" i="4"/>
  <c r="IK47" i="4"/>
  <c r="IK48" i="4"/>
  <c r="IK49" i="4"/>
  <c r="IK50" i="4"/>
  <c r="IK51" i="4"/>
  <c r="IK52" i="4"/>
  <c r="IK53" i="4"/>
  <c r="IK54" i="4"/>
  <c r="IK55" i="4"/>
  <c r="IK56" i="4"/>
  <c r="IK57" i="4"/>
  <c r="IK58" i="4"/>
  <c r="IK59" i="4"/>
  <c r="IK60" i="4"/>
  <c r="IK61" i="4"/>
  <c r="IK62" i="4"/>
  <c r="IK63" i="4"/>
  <c r="IK64" i="4"/>
  <c r="IK65" i="4"/>
  <c r="IK67" i="4"/>
  <c r="IK68" i="4"/>
  <c r="IK71" i="4"/>
  <c r="IK72" i="4"/>
  <c r="IK73" i="4"/>
  <c r="IK74" i="4"/>
  <c r="IK75" i="4"/>
  <c r="IK76" i="4"/>
  <c r="IK77" i="4"/>
  <c r="IK78" i="4"/>
  <c r="IK79" i="4"/>
  <c r="IK80" i="4"/>
  <c r="IK81" i="4"/>
  <c r="IK82" i="4"/>
  <c r="IK83" i="4"/>
  <c r="IK84" i="4"/>
  <c r="IK85" i="4"/>
  <c r="IK86" i="4"/>
  <c r="IK87" i="4"/>
  <c r="IK88" i="4"/>
  <c r="IK89" i="4"/>
  <c r="IK92" i="4"/>
  <c r="IK93" i="4"/>
  <c r="IK94" i="4"/>
  <c r="IK95" i="4"/>
  <c r="IK96" i="4"/>
  <c r="IK97" i="4"/>
  <c r="IK98" i="4"/>
  <c r="IK99" i="4"/>
  <c r="IK100" i="4"/>
  <c r="IK101" i="4"/>
  <c r="IK102" i="4"/>
  <c r="IK105" i="4"/>
  <c r="IK106" i="4"/>
  <c r="IK107" i="4"/>
  <c r="IK108" i="4"/>
  <c r="IK109" i="4"/>
  <c r="IK110" i="4"/>
  <c r="IK111" i="4"/>
  <c r="IK112" i="4"/>
  <c r="IK113" i="4"/>
  <c r="IK115" i="4"/>
  <c r="IK116" i="4"/>
  <c r="IK119" i="4"/>
  <c r="IK120" i="4"/>
  <c r="IK121" i="4"/>
  <c r="IK122" i="4"/>
  <c r="IK123" i="4"/>
  <c r="IK124" i="4"/>
  <c r="IK125" i="4"/>
  <c r="IK126" i="4"/>
  <c r="IK127" i="4"/>
  <c r="IK128" i="4"/>
  <c r="IK129" i="4"/>
  <c r="IK130" i="4"/>
  <c r="IK131" i="4"/>
  <c r="IK132" i="4"/>
  <c r="IK133" i="4"/>
  <c r="IK134" i="4"/>
  <c r="IK135" i="4"/>
  <c r="IK136" i="4"/>
  <c r="IK137" i="4"/>
  <c r="IK140" i="4"/>
  <c r="IK141" i="4"/>
  <c r="IK142" i="4"/>
  <c r="IK143" i="4"/>
  <c r="IK144" i="4"/>
  <c r="IK145" i="4"/>
  <c r="IK146" i="4"/>
  <c r="IK147" i="4"/>
  <c r="IK148" i="4"/>
  <c r="IK149" i="4"/>
  <c r="IK150" i="4"/>
  <c r="IK153" i="4"/>
  <c r="IK154" i="4"/>
  <c r="IK155" i="4"/>
  <c r="IK156" i="4"/>
  <c r="IK157" i="4"/>
  <c r="IK158" i="4"/>
  <c r="IK159" i="4"/>
  <c r="IK160" i="4"/>
  <c r="IK161" i="4"/>
  <c r="IK163" i="4"/>
  <c r="IK164" i="4"/>
  <c r="IK165" i="4"/>
  <c r="IK166" i="4"/>
  <c r="IK167" i="4"/>
  <c r="IK168" i="4"/>
  <c r="IK169" i="4"/>
  <c r="IK170" i="4"/>
  <c r="IK171" i="4"/>
  <c r="IK172" i="4"/>
  <c r="IK173" i="4"/>
  <c r="IK174" i="4"/>
  <c r="IK175" i="4"/>
  <c r="IK176" i="4"/>
  <c r="IK179" i="4"/>
  <c r="IK182" i="4"/>
  <c r="IK183" i="4"/>
  <c r="IK184" i="4"/>
  <c r="IK185" i="4"/>
  <c r="IK186" i="4"/>
  <c r="IK187" i="4"/>
  <c r="IK188" i="4"/>
  <c r="IK189" i="4"/>
  <c r="IK190" i="4"/>
  <c r="IK193" i="4"/>
  <c r="IK196" i="4"/>
  <c r="IK197" i="4"/>
  <c r="IK198" i="4"/>
  <c r="IK199" i="4"/>
  <c r="IK200" i="4"/>
  <c r="IK201" i="4"/>
  <c r="IK202" i="4"/>
  <c r="IK203" i="4"/>
  <c r="IK204" i="4"/>
  <c r="IK205" i="4"/>
  <c r="IK206" i="4"/>
  <c r="IK207" i="4"/>
  <c r="IK208" i="4"/>
  <c r="IK209" i="4"/>
  <c r="IK212" i="4"/>
  <c r="IK215" i="4"/>
  <c r="IK216" i="4"/>
  <c r="IK217" i="4"/>
  <c r="IK218" i="4"/>
  <c r="IK219" i="4"/>
  <c r="IK220" i="4"/>
  <c r="IK221" i="4"/>
  <c r="IK222" i="4"/>
  <c r="IK223" i="4"/>
  <c r="IK226" i="4"/>
  <c r="IJ8" i="4"/>
  <c r="IJ9" i="4"/>
  <c r="IJ10" i="4"/>
  <c r="IJ11" i="4"/>
  <c r="IJ12" i="4"/>
  <c r="IJ13" i="4"/>
  <c r="IJ14" i="4"/>
  <c r="IJ15" i="4"/>
  <c r="IJ16" i="4"/>
  <c r="IJ17" i="4"/>
  <c r="IJ18" i="4"/>
  <c r="IJ19" i="4"/>
  <c r="IJ20" i="4"/>
  <c r="IJ21" i="4"/>
  <c r="IJ22" i="4"/>
  <c r="IJ23" i="4"/>
  <c r="IJ24" i="4"/>
  <c r="IJ25" i="4"/>
  <c r="IJ26" i="4"/>
  <c r="IJ27" i="4"/>
  <c r="IJ28" i="4"/>
  <c r="IJ29" i="4"/>
  <c r="IJ30" i="4"/>
  <c r="IJ31" i="4"/>
  <c r="IJ32" i="4"/>
  <c r="IJ33" i="4"/>
  <c r="IJ34" i="4"/>
  <c r="IJ35" i="4"/>
  <c r="IJ37" i="4"/>
  <c r="IJ38" i="4"/>
  <c r="IJ39" i="4"/>
  <c r="IJ40" i="4"/>
  <c r="IJ41" i="4"/>
  <c r="IJ42" i="4"/>
  <c r="IJ43" i="4"/>
  <c r="IJ44" i="4"/>
  <c r="IJ45" i="4"/>
  <c r="IJ46" i="4"/>
  <c r="IJ47" i="4"/>
  <c r="IJ48" i="4"/>
  <c r="IJ49" i="4"/>
  <c r="IJ50" i="4"/>
  <c r="IJ51" i="4"/>
  <c r="IJ52" i="4"/>
  <c r="IJ53" i="4"/>
  <c r="IJ54" i="4"/>
  <c r="IJ55" i="4"/>
  <c r="IJ56" i="4"/>
  <c r="IJ57" i="4"/>
  <c r="IJ58" i="4"/>
  <c r="IJ59" i="4"/>
  <c r="IJ60" i="4"/>
  <c r="IJ61" i="4"/>
  <c r="IJ62" i="4"/>
  <c r="IJ63" i="4"/>
  <c r="IJ64" i="4"/>
  <c r="IJ65" i="4"/>
  <c r="IJ67" i="4"/>
  <c r="IJ68" i="4"/>
  <c r="IJ71" i="4"/>
  <c r="IJ72" i="4"/>
  <c r="IJ73" i="4"/>
  <c r="IJ74" i="4"/>
  <c r="IJ75" i="4"/>
  <c r="IJ76" i="4"/>
  <c r="IJ77" i="4"/>
  <c r="IJ78" i="4"/>
  <c r="IJ79" i="4"/>
  <c r="IJ80" i="4"/>
  <c r="IJ81" i="4"/>
  <c r="IJ82" i="4"/>
  <c r="IJ83" i="4"/>
  <c r="IJ84" i="4"/>
  <c r="IJ85" i="4"/>
  <c r="IJ86" i="4"/>
  <c r="IJ87" i="4"/>
  <c r="IJ88" i="4"/>
  <c r="IJ89" i="4"/>
  <c r="IJ92" i="4"/>
  <c r="IJ93" i="4"/>
  <c r="IJ94" i="4"/>
  <c r="IJ95" i="4"/>
  <c r="IJ96" i="4"/>
  <c r="IJ97" i="4"/>
  <c r="IJ98" i="4"/>
  <c r="IJ99" i="4"/>
  <c r="IJ100" i="4"/>
  <c r="IJ101" i="4"/>
  <c r="IJ102" i="4"/>
  <c r="IJ105" i="4"/>
  <c r="IJ106" i="4"/>
  <c r="IJ107" i="4"/>
  <c r="IJ108" i="4"/>
  <c r="IJ109" i="4"/>
  <c r="IJ110" i="4"/>
  <c r="IJ111" i="4"/>
  <c r="IJ112" i="4"/>
  <c r="IJ113" i="4"/>
  <c r="IJ115" i="4"/>
  <c r="IJ116" i="4"/>
  <c r="IJ119" i="4"/>
  <c r="IJ120" i="4"/>
  <c r="IJ121" i="4"/>
  <c r="IJ122" i="4"/>
  <c r="IJ123" i="4"/>
  <c r="IJ124" i="4"/>
  <c r="IJ125" i="4"/>
  <c r="IJ126" i="4"/>
  <c r="IJ127" i="4"/>
  <c r="IJ128" i="4"/>
  <c r="IJ129" i="4"/>
  <c r="IJ130" i="4"/>
  <c r="IJ131" i="4"/>
  <c r="IJ132" i="4"/>
  <c r="IJ133" i="4"/>
  <c r="IJ134" i="4"/>
  <c r="IJ135" i="4"/>
  <c r="IJ136" i="4"/>
  <c r="IJ137" i="4"/>
  <c r="IJ140" i="4"/>
  <c r="IJ141" i="4"/>
  <c r="IJ142" i="4"/>
  <c r="IJ143" i="4"/>
  <c r="IJ144" i="4"/>
  <c r="IJ145" i="4"/>
  <c r="IJ146" i="4"/>
  <c r="IJ147" i="4"/>
  <c r="IJ148" i="4"/>
  <c r="IJ149" i="4"/>
  <c r="IJ150" i="4"/>
  <c r="IJ153" i="4"/>
  <c r="IJ154" i="4"/>
  <c r="IJ155" i="4"/>
  <c r="IJ156" i="4"/>
  <c r="IJ157" i="4"/>
  <c r="IJ158" i="4"/>
  <c r="IJ159" i="4"/>
  <c r="IJ160" i="4"/>
  <c r="IJ161" i="4"/>
  <c r="IJ163" i="4"/>
  <c r="IJ164" i="4"/>
  <c r="IJ165" i="4"/>
  <c r="IJ166" i="4"/>
  <c r="IJ167" i="4"/>
  <c r="IJ168" i="4"/>
  <c r="IJ169" i="4"/>
  <c r="IJ170" i="4"/>
  <c r="IJ171" i="4"/>
  <c r="IJ172" i="4"/>
  <c r="IJ173" i="4"/>
  <c r="IJ174" i="4"/>
  <c r="IJ175" i="4"/>
  <c r="IJ176" i="4"/>
  <c r="IJ179" i="4"/>
  <c r="IJ182" i="4"/>
  <c r="IJ183" i="4"/>
  <c r="IJ184" i="4"/>
  <c r="IJ185" i="4"/>
  <c r="IJ186" i="4"/>
  <c r="IJ187" i="4"/>
  <c r="IJ188" i="4"/>
  <c r="IJ189" i="4"/>
  <c r="IJ190" i="4"/>
  <c r="IJ193" i="4"/>
  <c r="IJ196" i="4"/>
  <c r="IJ197" i="4"/>
  <c r="IJ198" i="4"/>
  <c r="IJ199" i="4"/>
  <c r="IJ200" i="4"/>
  <c r="IJ201" i="4"/>
  <c r="IJ202" i="4"/>
  <c r="IJ203" i="4"/>
  <c r="IJ204" i="4"/>
  <c r="IJ205" i="4"/>
  <c r="IJ206" i="4"/>
  <c r="IJ207" i="4"/>
  <c r="IJ208" i="4"/>
  <c r="IJ209" i="4"/>
  <c r="IJ212" i="4"/>
  <c r="IJ215" i="4"/>
  <c r="IJ216" i="4"/>
  <c r="IJ217" i="4"/>
  <c r="IJ218" i="4"/>
  <c r="IJ219" i="4"/>
  <c r="IJ220" i="4"/>
  <c r="IJ221" i="4"/>
  <c r="IJ222" i="4"/>
  <c r="IJ223" i="4"/>
  <c r="IJ226" i="4"/>
  <c r="II8" i="4"/>
  <c r="II9" i="4"/>
  <c r="II10" i="4"/>
  <c r="II11" i="4"/>
  <c r="II12" i="4"/>
  <c r="II13" i="4"/>
  <c r="II14" i="4"/>
  <c r="II15" i="4"/>
  <c r="II16" i="4"/>
  <c r="II17" i="4"/>
  <c r="II18" i="4"/>
  <c r="II19" i="4"/>
  <c r="II20" i="4"/>
  <c r="II21" i="4"/>
  <c r="II22" i="4"/>
  <c r="II23" i="4"/>
  <c r="II24" i="4"/>
  <c r="II25" i="4"/>
  <c r="II26" i="4"/>
  <c r="II27" i="4"/>
  <c r="II28" i="4"/>
  <c r="II29" i="4"/>
  <c r="II30" i="4"/>
  <c r="II31" i="4"/>
  <c r="II32" i="4"/>
  <c r="II33" i="4"/>
  <c r="II34" i="4"/>
  <c r="II35" i="4"/>
  <c r="II37" i="4"/>
  <c r="II38" i="4"/>
  <c r="II39" i="4"/>
  <c r="II40" i="4"/>
  <c r="II41" i="4"/>
  <c r="II42" i="4"/>
  <c r="II43" i="4"/>
  <c r="II44" i="4"/>
  <c r="II45" i="4"/>
  <c r="II46" i="4"/>
  <c r="II47" i="4"/>
  <c r="II48" i="4"/>
  <c r="II49" i="4"/>
  <c r="II50" i="4"/>
  <c r="II51" i="4"/>
  <c r="II52" i="4"/>
  <c r="II53" i="4"/>
  <c r="II54" i="4"/>
  <c r="II55" i="4"/>
  <c r="II56" i="4"/>
  <c r="II57" i="4"/>
  <c r="II58" i="4"/>
  <c r="II59" i="4"/>
  <c r="II60" i="4"/>
  <c r="II61" i="4"/>
  <c r="II62" i="4"/>
  <c r="II63" i="4"/>
  <c r="II64" i="4"/>
  <c r="II65" i="4"/>
  <c r="II67" i="4"/>
  <c r="II68" i="4"/>
  <c r="II71" i="4"/>
  <c r="II72" i="4"/>
  <c r="II73" i="4"/>
  <c r="II74" i="4"/>
  <c r="II75" i="4"/>
  <c r="II76" i="4"/>
  <c r="II77" i="4"/>
  <c r="II78" i="4"/>
  <c r="II79" i="4"/>
  <c r="II80" i="4"/>
  <c r="II81" i="4"/>
  <c r="II82" i="4"/>
  <c r="II83" i="4"/>
  <c r="II84" i="4"/>
  <c r="II85" i="4"/>
  <c r="II86" i="4"/>
  <c r="II87" i="4"/>
  <c r="II88" i="4"/>
  <c r="II89" i="4"/>
  <c r="II92" i="4"/>
  <c r="II93" i="4"/>
  <c r="II94" i="4"/>
  <c r="II95" i="4"/>
  <c r="II96" i="4"/>
  <c r="II97" i="4"/>
  <c r="II98" i="4"/>
  <c r="II99" i="4"/>
  <c r="II100" i="4"/>
  <c r="II101" i="4"/>
  <c r="II102" i="4"/>
  <c r="II105" i="4"/>
  <c r="II106" i="4"/>
  <c r="II107" i="4"/>
  <c r="II108" i="4"/>
  <c r="II109" i="4"/>
  <c r="II110" i="4"/>
  <c r="II111" i="4"/>
  <c r="II112" i="4"/>
  <c r="II113" i="4"/>
  <c r="II115" i="4"/>
  <c r="II116" i="4"/>
  <c r="II119" i="4"/>
  <c r="II120" i="4"/>
  <c r="II121" i="4"/>
  <c r="II122" i="4"/>
  <c r="II123" i="4"/>
  <c r="II124" i="4"/>
  <c r="II125" i="4"/>
  <c r="II126" i="4"/>
  <c r="II127" i="4"/>
  <c r="II128" i="4"/>
  <c r="II129" i="4"/>
  <c r="II130" i="4"/>
  <c r="II131" i="4"/>
  <c r="II132" i="4"/>
  <c r="II133" i="4"/>
  <c r="II134" i="4"/>
  <c r="II135" i="4"/>
  <c r="II136" i="4"/>
  <c r="II137" i="4"/>
  <c r="II140" i="4"/>
  <c r="II141" i="4"/>
  <c r="II142" i="4"/>
  <c r="II143" i="4"/>
  <c r="II144" i="4"/>
  <c r="II145" i="4"/>
  <c r="II146" i="4"/>
  <c r="II147" i="4"/>
  <c r="II148" i="4"/>
  <c r="II149" i="4"/>
  <c r="II150" i="4"/>
  <c r="II153" i="4"/>
  <c r="II154" i="4"/>
  <c r="II155" i="4"/>
  <c r="II156" i="4"/>
  <c r="II157" i="4"/>
  <c r="II158" i="4"/>
  <c r="II159" i="4"/>
  <c r="II160" i="4"/>
  <c r="II161" i="4"/>
  <c r="II163" i="4"/>
  <c r="II164" i="4"/>
  <c r="II165" i="4"/>
  <c r="II166" i="4"/>
  <c r="II167" i="4"/>
  <c r="II168" i="4"/>
  <c r="II169" i="4"/>
  <c r="II170" i="4"/>
  <c r="II171" i="4"/>
  <c r="II172" i="4"/>
  <c r="II173" i="4"/>
  <c r="II174" i="4"/>
  <c r="II175" i="4"/>
  <c r="II176" i="4"/>
  <c r="II179" i="4"/>
  <c r="II182" i="4"/>
  <c r="II183" i="4"/>
  <c r="II184" i="4"/>
  <c r="II185" i="4"/>
  <c r="II186" i="4"/>
  <c r="II187" i="4"/>
  <c r="II188" i="4"/>
  <c r="II189" i="4"/>
  <c r="II190" i="4"/>
  <c r="II193" i="4"/>
  <c r="II196" i="4"/>
  <c r="II197" i="4"/>
  <c r="II198" i="4"/>
  <c r="II199" i="4"/>
  <c r="II200" i="4"/>
  <c r="II201" i="4"/>
  <c r="II202" i="4"/>
  <c r="II203" i="4"/>
  <c r="II204" i="4"/>
  <c r="II205" i="4"/>
  <c r="II206" i="4"/>
  <c r="II207" i="4"/>
  <c r="II208" i="4"/>
  <c r="II209" i="4"/>
  <c r="II212" i="4"/>
  <c r="II215" i="4"/>
  <c r="II216" i="4"/>
  <c r="II217" i="4"/>
  <c r="II218" i="4"/>
  <c r="II219" i="4"/>
  <c r="II220" i="4"/>
  <c r="II221" i="4"/>
  <c r="II222" i="4"/>
  <c r="II223" i="4"/>
  <c r="II226" i="4"/>
  <c r="IH8" i="4"/>
  <c r="IH9" i="4"/>
  <c r="IH10" i="4"/>
  <c r="IH11" i="4"/>
  <c r="IH12" i="4"/>
  <c r="IH13" i="4"/>
  <c r="IH14" i="4"/>
  <c r="IH15" i="4"/>
  <c r="IH16" i="4"/>
  <c r="IH17" i="4"/>
  <c r="IH18" i="4"/>
  <c r="IH19" i="4"/>
  <c r="IH20" i="4"/>
  <c r="IH21" i="4"/>
  <c r="IH22" i="4"/>
  <c r="IH23" i="4"/>
  <c r="IH24" i="4"/>
  <c r="IH25" i="4"/>
  <c r="IH26" i="4"/>
  <c r="IH27" i="4"/>
  <c r="IH28" i="4"/>
  <c r="IH29" i="4"/>
  <c r="IH30" i="4"/>
  <c r="IH31" i="4"/>
  <c r="IH32" i="4"/>
  <c r="IH33" i="4"/>
  <c r="IH34" i="4"/>
  <c r="IH35" i="4"/>
  <c r="IH37" i="4"/>
  <c r="IH38" i="4"/>
  <c r="IH39" i="4"/>
  <c r="IH40" i="4"/>
  <c r="IH41" i="4"/>
  <c r="IH42" i="4"/>
  <c r="IH43" i="4"/>
  <c r="IH44" i="4"/>
  <c r="IH45" i="4"/>
  <c r="IH46" i="4"/>
  <c r="IH47" i="4"/>
  <c r="IH48" i="4"/>
  <c r="IH49" i="4"/>
  <c r="IH50" i="4"/>
  <c r="IH51" i="4"/>
  <c r="IH52" i="4"/>
  <c r="IH53" i="4"/>
  <c r="IH54" i="4"/>
  <c r="IH55" i="4"/>
  <c r="IH56" i="4"/>
  <c r="IH57" i="4"/>
  <c r="IH58" i="4"/>
  <c r="IH59" i="4"/>
  <c r="IH60" i="4"/>
  <c r="IH61" i="4"/>
  <c r="IH62" i="4"/>
  <c r="IH63" i="4"/>
  <c r="IH64" i="4"/>
  <c r="IH65" i="4"/>
  <c r="IH67" i="4"/>
  <c r="IH68" i="4"/>
  <c r="IH71" i="4"/>
  <c r="IH72" i="4"/>
  <c r="IH73" i="4"/>
  <c r="IH74" i="4"/>
  <c r="IH75" i="4"/>
  <c r="IH76" i="4"/>
  <c r="IH77" i="4"/>
  <c r="IH78" i="4"/>
  <c r="IH79" i="4"/>
  <c r="IH80" i="4"/>
  <c r="IH81" i="4"/>
  <c r="IH82" i="4"/>
  <c r="IH83" i="4"/>
  <c r="IH84" i="4"/>
  <c r="IH85" i="4"/>
  <c r="IH86" i="4"/>
  <c r="IH87" i="4"/>
  <c r="IH88" i="4"/>
  <c r="IH89" i="4"/>
  <c r="IH92" i="4"/>
  <c r="IH93" i="4"/>
  <c r="IH94" i="4"/>
  <c r="IH95" i="4"/>
  <c r="IH96" i="4"/>
  <c r="IH97" i="4"/>
  <c r="IH98" i="4"/>
  <c r="IH99" i="4"/>
  <c r="IH100" i="4"/>
  <c r="IH101" i="4"/>
  <c r="IH102" i="4"/>
  <c r="IH105" i="4"/>
  <c r="IH106" i="4"/>
  <c r="IH107" i="4"/>
  <c r="IH108" i="4"/>
  <c r="IH109" i="4"/>
  <c r="IH110" i="4"/>
  <c r="IH111" i="4"/>
  <c r="IH112" i="4"/>
  <c r="IH113" i="4"/>
  <c r="IH115" i="4"/>
  <c r="IH116" i="4"/>
  <c r="IH119" i="4"/>
  <c r="IH120" i="4"/>
  <c r="IH121" i="4"/>
  <c r="IH122" i="4"/>
  <c r="IH123" i="4"/>
  <c r="IH124" i="4"/>
  <c r="IH125" i="4"/>
  <c r="IH126" i="4"/>
  <c r="IH127" i="4"/>
  <c r="IH128" i="4"/>
  <c r="IH129" i="4"/>
  <c r="IH130" i="4"/>
  <c r="IH131" i="4"/>
  <c r="IH132" i="4"/>
  <c r="IH133" i="4"/>
  <c r="IH134" i="4"/>
  <c r="IH135" i="4"/>
  <c r="IH136" i="4"/>
  <c r="IH137" i="4"/>
  <c r="IH140" i="4"/>
  <c r="IH141" i="4"/>
  <c r="IH142" i="4"/>
  <c r="IH143" i="4"/>
  <c r="IH144" i="4"/>
  <c r="IH145" i="4"/>
  <c r="IH146" i="4"/>
  <c r="IH147" i="4"/>
  <c r="IH148" i="4"/>
  <c r="IH149" i="4"/>
  <c r="IH150" i="4"/>
  <c r="IH153" i="4"/>
  <c r="IH154" i="4"/>
  <c r="IH155" i="4"/>
  <c r="IH156" i="4"/>
  <c r="IH157" i="4"/>
  <c r="IH158" i="4"/>
  <c r="IH159" i="4"/>
  <c r="IH160" i="4"/>
  <c r="IH161" i="4"/>
  <c r="IH163" i="4"/>
  <c r="IH164" i="4"/>
  <c r="IH165" i="4"/>
  <c r="IH166" i="4"/>
  <c r="IH167" i="4"/>
  <c r="IH168" i="4"/>
  <c r="IH169" i="4"/>
  <c r="IH170" i="4"/>
  <c r="IH171" i="4"/>
  <c r="IH172" i="4"/>
  <c r="IH173" i="4"/>
  <c r="IH174" i="4"/>
  <c r="IH175" i="4"/>
  <c r="IH176" i="4"/>
  <c r="IH179" i="4"/>
  <c r="IH182" i="4"/>
  <c r="IH183" i="4"/>
  <c r="IH184" i="4"/>
  <c r="IH185" i="4"/>
  <c r="IH186" i="4"/>
  <c r="IH187" i="4"/>
  <c r="IH188" i="4"/>
  <c r="IH189" i="4"/>
  <c r="IH190" i="4"/>
  <c r="IH193" i="4"/>
  <c r="IH196" i="4"/>
  <c r="IH197" i="4"/>
  <c r="IH198" i="4"/>
  <c r="IH199" i="4"/>
  <c r="IH200" i="4"/>
  <c r="IH201" i="4"/>
  <c r="IH202" i="4"/>
  <c r="IH203" i="4"/>
  <c r="IH204" i="4"/>
  <c r="IH205" i="4"/>
  <c r="IH206" i="4"/>
  <c r="IH207" i="4"/>
  <c r="IH208" i="4"/>
  <c r="IH209" i="4"/>
  <c r="IH212" i="4"/>
  <c r="IH215" i="4"/>
  <c r="IH216" i="4"/>
  <c r="IH217" i="4"/>
  <c r="IH218" i="4"/>
  <c r="IH219" i="4"/>
  <c r="IH220" i="4"/>
  <c r="IH221" i="4"/>
  <c r="IH222" i="4"/>
  <c r="IH223" i="4"/>
  <c r="IH226" i="4"/>
  <c r="EX8" i="2"/>
  <c r="EX9" i="2"/>
  <c r="EX10" i="2"/>
  <c r="EX11" i="2"/>
  <c r="EX12" i="2"/>
  <c r="EX13" i="2"/>
  <c r="EX14" i="2"/>
  <c r="EX15" i="2"/>
  <c r="EX16" i="2"/>
  <c r="EX17" i="2"/>
  <c r="EX18" i="2"/>
  <c r="EX19" i="2"/>
  <c r="EX20" i="2"/>
  <c r="EX21" i="2"/>
  <c r="EX22" i="2"/>
  <c r="EX23" i="2"/>
  <c r="EX24" i="2"/>
  <c r="EX25" i="2"/>
  <c r="EX26" i="2"/>
  <c r="EX27" i="2"/>
  <c r="EX28" i="2"/>
  <c r="EX29" i="2"/>
  <c r="EX30" i="2"/>
  <c r="EX31" i="2"/>
  <c r="EX32" i="2"/>
  <c r="EX33" i="2"/>
  <c r="EX34" i="2"/>
  <c r="EX35" i="2"/>
  <c r="EX37" i="2"/>
  <c r="EX38" i="2"/>
  <c r="EX39" i="2"/>
  <c r="EX40" i="2"/>
  <c r="EX41" i="2"/>
  <c r="EX42" i="2"/>
  <c r="EX43" i="2"/>
  <c r="EX44" i="2"/>
  <c r="EX45" i="2"/>
  <c r="EX46" i="2"/>
  <c r="EX47" i="2"/>
  <c r="EX48" i="2"/>
  <c r="EX49" i="2"/>
  <c r="EX50" i="2"/>
  <c r="EX51" i="2"/>
  <c r="EX52" i="2"/>
  <c r="EX53" i="2"/>
  <c r="EX54" i="2"/>
  <c r="EX55" i="2"/>
  <c r="EX56" i="2"/>
  <c r="EX57" i="2"/>
  <c r="EX58" i="2"/>
  <c r="EX59" i="2"/>
  <c r="EX60" i="2"/>
  <c r="EX61" i="2"/>
  <c r="EX62" i="2"/>
  <c r="EX63" i="2"/>
  <c r="EX64" i="2"/>
  <c r="EX65" i="2"/>
  <c r="EX67" i="2"/>
  <c r="EX68" i="2"/>
  <c r="EX71" i="2"/>
  <c r="EX72" i="2"/>
  <c r="EX73" i="2"/>
  <c r="EX74" i="2"/>
  <c r="EX75" i="2"/>
  <c r="EX76" i="2"/>
  <c r="EX77" i="2"/>
  <c r="EX78" i="2"/>
  <c r="EX79" i="2"/>
  <c r="EX80" i="2"/>
  <c r="EX81" i="2"/>
  <c r="EX82" i="2"/>
  <c r="EX83" i="2"/>
  <c r="EX84" i="2"/>
  <c r="EX85" i="2"/>
  <c r="EX86" i="2"/>
  <c r="EX87" i="2"/>
  <c r="EX88" i="2"/>
  <c r="EX89" i="2"/>
  <c r="EX92" i="2"/>
  <c r="EX93" i="2"/>
  <c r="EX94" i="2"/>
  <c r="EX95" i="2"/>
  <c r="EX96" i="2"/>
  <c r="EX97" i="2"/>
  <c r="EX98" i="2"/>
  <c r="EX99" i="2"/>
  <c r="EX100" i="2"/>
  <c r="EX101" i="2"/>
  <c r="EX102" i="2"/>
  <c r="EX105" i="2"/>
  <c r="EX106" i="2"/>
  <c r="EX107" i="2"/>
  <c r="EX108" i="2"/>
  <c r="EX109" i="2"/>
  <c r="EX110" i="2"/>
  <c r="EX111" i="2"/>
  <c r="EX112" i="2"/>
  <c r="EX113" i="2"/>
  <c r="EX115" i="2"/>
  <c r="EX116" i="2"/>
  <c r="EX119" i="2"/>
  <c r="EX120" i="2"/>
  <c r="EX121" i="2"/>
  <c r="EX122" i="2"/>
  <c r="EX123" i="2"/>
  <c r="EX124" i="2"/>
  <c r="EX125" i="2"/>
  <c r="EX126" i="2"/>
  <c r="EX127" i="2"/>
  <c r="EX128" i="2"/>
  <c r="EX129" i="2"/>
  <c r="EX130" i="2"/>
  <c r="EX131" i="2"/>
  <c r="EX132" i="2"/>
  <c r="EX133" i="2"/>
  <c r="EX134" i="2"/>
  <c r="EX135" i="2"/>
  <c r="EX136" i="2"/>
  <c r="EX137" i="2"/>
  <c r="EX140" i="2"/>
  <c r="EX141" i="2"/>
  <c r="EX142" i="2"/>
  <c r="EX143" i="2"/>
  <c r="EX144" i="2"/>
  <c r="EX145" i="2"/>
  <c r="EX146" i="2"/>
  <c r="EX147" i="2"/>
  <c r="EX148" i="2"/>
  <c r="EX149" i="2"/>
  <c r="EX150" i="2"/>
  <c r="EX153" i="2"/>
  <c r="EX154" i="2"/>
  <c r="EX155" i="2"/>
  <c r="EX156" i="2"/>
  <c r="EX157" i="2"/>
  <c r="EX158" i="2"/>
  <c r="EX159" i="2"/>
  <c r="EX160" i="2"/>
  <c r="EX161" i="2"/>
  <c r="EX163" i="2"/>
  <c r="EX164" i="2"/>
  <c r="EX165" i="2"/>
  <c r="EX166" i="2"/>
  <c r="EX167" i="2"/>
  <c r="EX168" i="2"/>
  <c r="EX169" i="2"/>
  <c r="EX170" i="2"/>
  <c r="EX171" i="2"/>
  <c r="EX172" i="2"/>
  <c r="EX173" i="2"/>
  <c r="EX174" i="2"/>
  <c r="EX175" i="2"/>
  <c r="EX176" i="2"/>
  <c r="EX182" i="2"/>
  <c r="EX183" i="2"/>
  <c r="EX184" i="2"/>
  <c r="EX185" i="2"/>
  <c r="EX186" i="2"/>
  <c r="EX187" i="2"/>
  <c r="EX188" i="2"/>
  <c r="EX189" i="2"/>
  <c r="EX190" i="2"/>
  <c r="EX193" i="2"/>
  <c r="EX196" i="2"/>
  <c r="EX197" i="2"/>
  <c r="EX198" i="2"/>
  <c r="EX199" i="2"/>
  <c r="EX200" i="2"/>
  <c r="EX201" i="2"/>
  <c r="EX202" i="2"/>
  <c r="EX203" i="2"/>
  <c r="EX204" i="2"/>
  <c r="EX205" i="2"/>
  <c r="EX206" i="2"/>
  <c r="EX207" i="2"/>
  <c r="EX208" i="2"/>
  <c r="EX209" i="2"/>
  <c r="EX212" i="2"/>
  <c r="EX215" i="2"/>
  <c r="EX216" i="2"/>
  <c r="EX217" i="2"/>
  <c r="EX218" i="2"/>
  <c r="EX219" i="2"/>
  <c r="EX220" i="2"/>
  <c r="EX221" i="2"/>
  <c r="EX222" i="2"/>
  <c r="EX223" i="2"/>
  <c r="EX226" i="2"/>
  <c r="EX229" i="2"/>
  <c r="EW8" i="2"/>
  <c r="EW9" i="2"/>
  <c r="EW10" i="2"/>
  <c r="EW11" i="2"/>
  <c r="EW12" i="2"/>
  <c r="EW13" i="2"/>
  <c r="EW14" i="2"/>
  <c r="EW15" i="2"/>
  <c r="EW16" i="2"/>
  <c r="EW17" i="2"/>
  <c r="EW18" i="2"/>
  <c r="EW19" i="2"/>
  <c r="EW20" i="2"/>
  <c r="EW21" i="2"/>
  <c r="EW22" i="2"/>
  <c r="EW23" i="2"/>
  <c r="EW24" i="2"/>
  <c r="EW25" i="2"/>
  <c r="EW26" i="2"/>
  <c r="EW27" i="2"/>
  <c r="EW28" i="2"/>
  <c r="EW29" i="2"/>
  <c r="EW30" i="2"/>
  <c r="EW31" i="2"/>
  <c r="EW32" i="2"/>
  <c r="EW33" i="2"/>
  <c r="EW34" i="2"/>
  <c r="EW35" i="2"/>
  <c r="EW37" i="2"/>
  <c r="EW38" i="2"/>
  <c r="EW39" i="2"/>
  <c r="EW40" i="2"/>
  <c r="EW41" i="2"/>
  <c r="EW42" i="2"/>
  <c r="EW43" i="2"/>
  <c r="EW44" i="2"/>
  <c r="EW45" i="2"/>
  <c r="EW46" i="2"/>
  <c r="EW47" i="2"/>
  <c r="EW48" i="2"/>
  <c r="EW49" i="2"/>
  <c r="EW50" i="2"/>
  <c r="EW51" i="2"/>
  <c r="EW52" i="2"/>
  <c r="EW53" i="2"/>
  <c r="EW54" i="2"/>
  <c r="EW55" i="2"/>
  <c r="EW56" i="2"/>
  <c r="EW57" i="2"/>
  <c r="EW58" i="2"/>
  <c r="EW59" i="2"/>
  <c r="EW60" i="2"/>
  <c r="EW61" i="2"/>
  <c r="EW62" i="2"/>
  <c r="EW63" i="2"/>
  <c r="EW64" i="2"/>
  <c r="EW65" i="2"/>
  <c r="EW67" i="2"/>
  <c r="EW68" i="2"/>
  <c r="EW71" i="2"/>
  <c r="EW72" i="2"/>
  <c r="EW73" i="2"/>
  <c r="EW74" i="2"/>
  <c r="EW75" i="2"/>
  <c r="EW76" i="2"/>
  <c r="EW77" i="2"/>
  <c r="EW78" i="2"/>
  <c r="EW79" i="2"/>
  <c r="EW80" i="2"/>
  <c r="EW81" i="2"/>
  <c r="EW82" i="2"/>
  <c r="EW83" i="2"/>
  <c r="EW84" i="2"/>
  <c r="EW85" i="2"/>
  <c r="EW86" i="2"/>
  <c r="EW87" i="2"/>
  <c r="EW88" i="2"/>
  <c r="EW89" i="2"/>
  <c r="EW92" i="2"/>
  <c r="EW93" i="2"/>
  <c r="EW94" i="2"/>
  <c r="EW95" i="2"/>
  <c r="EW96" i="2"/>
  <c r="EW97" i="2"/>
  <c r="EW98" i="2"/>
  <c r="EW99" i="2"/>
  <c r="EW100" i="2"/>
  <c r="EW101" i="2"/>
  <c r="EW102" i="2"/>
  <c r="EW105" i="2"/>
  <c r="EW106" i="2"/>
  <c r="EW107" i="2"/>
  <c r="EW108" i="2"/>
  <c r="EW109" i="2"/>
  <c r="EW110" i="2"/>
  <c r="EW111" i="2"/>
  <c r="EW112" i="2"/>
  <c r="EW113" i="2"/>
  <c r="EW115" i="2"/>
  <c r="EW116" i="2"/>
  <c r="EW119" i="2"/>
  <c r="EW120" i="2"/>
  <c r="EW121" i="2"/>
  <c r="EW122" i="2"/>
  <c r="EW123" i="2"/>
  <c r="EW124" i="2"/>
  <c r="EW125" i="2"/>
  <c r="EW126" i="2"/>
  <c r="EW127" i="2"/>
  <c r="EW128" i="2"/>
  <c r="EW129" i="2"/>
  <c r="EW130" i="2"/>
  <c r="EW131" i="2"/>
  <c r="EW132" i="2"/>
  <c r="EW133" i="2"/>
  <c r="EW134" i="2"/>
  <c r="EW135" i="2"/>
  <c r="EW136" i="2"/>
  <c r="EW137" i="2"/>
  <c r="EW140" i="2"/>
  <c r="EW141" i="2"/>
  <c r="EW142" i="2"/>
  <c r="EW143" i="2"/>
  <c r="EW144" i="2"/>
  <c r="EW145" i="2"/>
  <c r="EW146" i="2"/>
  <c r="EW147" i="2"/>
  <c r="EW148" i="2"/>
  <c r="EW149" i="2"/>
  <c r="EW150" i="2"/>
  <c r="EW153" i="2"/>
  <c r="EW154" i="2"/>
  <c r="EW155" i="2"/>
  <c r="EW156" i="2"/>
  <c r="EW157" i="2"/>
  <c r="EW158" i="2"/>
  <c r="EW159" i="2"/>
  <c r="EW160" i="2"/>
  <c r="EW161" i="2"/>
  <c r="EW163" i="2"/>
  <c r="EW164" i="2"/>
  <c r="EW165" i="2"/>
  <c r="EW166" i="2"/>
  <c r="EW167" i="2"/>
  <c r="EW168" i="2"/>
  <c r="EW169" i="2"/>
  <c r="EW170" i="2"/>
  <c r="EW171" i="2"/>
  <c r="EW172" i="2"/>
  <c r="EW173" i="2"/>
  <c r="EW174" i="2"/>
  <c r="EW175" i="2"/>
  <c r="EW176" i="2"/>
  <c r="EW182" i="2"/>
  <c r="EW183" i="2"/>
  <c r="EW184" i="2"/>
  <c r="EW185" i="2"/>
  <c r="EW186" i="2"/>
  <c r="EW187" i="2"/>
  <c r="EW188" i="2"/>
  <c r="EW189" i="2"/>
  <c r="EW190" i="2"/>
  <c r="EW193" i="2"/>
  <c r="EW196" i="2"/>
  <c r="EW197" i="2"/>
  <c r="EW198" i="2"/>
  <c r="EW199" i="2"/>
  <c r="EW200" i="2"/>
  <c r="EW201" i="2"/>
  <c r="EW202" i="2"/>
  <c r="EW203" i="2"/>
  <c r="EW204" i="2"/>
  <c r="EW205" i="2"/>
  <c r="EW206" i="2"/>
  <c r="EW207" i="2"/>
  <c r="EW208" i="2"/>
  <c r="EW209" i="2"/>
  <c r="EW212" i="2"/>
  <c r="EW215" i="2"/>
  <c r="EW216" i="2"/>
  <c r="EW217" i="2"/>
  <c r="EW218" i="2"/>
  <c r="EW219" i="2"/>
  <c r="EW220" i="2"/>
  <c r="EW221" i="2"/>
  <c r="EW222" i="2"/>
  <c r="EW223" i="2"/>
  <c r="EW226" i="2"/>
  <c r="EW229" i="2"/>
  <c r="EV8" i="2"/>
  <c r="EV9" i="2"/>
  <c r="EV10" i="2"/>
  <c r="EV11" i="2"/>
  <c r="EV12" i="2"/>
  <c r="EV13" i="2"/>
  <c r="EV14" i="2"/>
  <c r="EV15" i="2"/>
  <c r="EV16" i="2"/>
  <c r="EV17" i="2"/>
  <c r="EV18" i="2"/>
  <c r="EV19" i="2"/>
  <c r="EV20" i="2"/>
  <c r="EV21" i="2"/>
  <c r="EV22" i="2"/>
  <c r="EV23" i="2"/>
  <c r="EV24" i="2"/>
  <c r="EV25" i="2"/>
  <c r="EV26" i="2"/>
  <c r="EV27" i="2"/>
  <c r="EV28" i="2"/>
  <c r="EV29" i="2"/>
  <c r="EV30" i="2"/>
  <c r="EV31" i="2"/>
  <c r="EV32" i="2"/>
  <c r="EV33" i="2"/>
  <c r="EV34" i="2"/>
  <c r="EV35" i="2"/>
  <c r="EV37" i="2"/>
  <c r="EV38" i="2"/>
  <c r="EV39" i="2"/>
  <c r="EV40" i="2"/>
  <c r="EV41" i="2"/>
  <c r="EV42" i="2"/>
  <c r="EV43" i="2"/>
  <c r="EV44" i="2"/>
  <c r="EV45" i="2"/>
  <c r="EV46" i="2"/>
  <c r="EV47" i="2"/>
  <c r="EV48" i="2"/>
  <c r="EV49" i="2"/>
  <c r="EV50" i="2"/>
  <c r="EV51" i="2"/>
  <c r="EV52" i="2"/>
  <c r="EV53" i="2"/>
  <c r="EV54" i="2"/>
  <c r="EV55" i="2"/>
  <c r="EV56" i="2"/>
  <c r="EV57" i="2"/>
  <c r="EV58" i="2"/>
  <c r="EV59" i="2"/>
  <c r="EV60" i="2"/>
  <c r="EV61" i="2"/>
  <c r="EV62" i="2"/>
  <c r="EV63" i="2"/>
  <c r="EV64" i="2"/>
  <c r="EV65" i="2"/>
  <c r="EV67" i="2"/>
  <c r="EV68" i="2"/>
  <c r="EV71" i="2"/>
  <c r="EV72" i="2"/>
  <c r="EV73" i="2"/>
  <c r="EV74" i="2"/>
  <c r="EV75" i="2"/>
  <c r="EV76" i="2"/>
  <c r="EV77" i="2"/>
  <c r="EV78" i="2"/>
  <c r="EV79" i="2"/>
  <c r="EV80" i="2"/>
  <c r="EV81" i="2"/>
  <c r="EV82" i="2"/>
  <c r="EV83" i="2"/>
  <c r="EV84" i="2"/>
  <c r="EV85" i="2"/>
  <c r="EV86" i="2"/>
  <c r="EV87" i="2"/>
  <c r="EV88" i="2"/>
  <c r="EV89" i="2"/>
  <c r="EV92" i="2"/>
  <c r="EV93" i="2"/>
  <c r="EV94" i="2"/>
  <c r="EV95" i="2"/>
  <c r="EV96" i="2"/>
  <c r="EV97" i="2"/>
  <c r="EV98" i="2"/>
  <c r="EV99" i="2"/>
  <c r="EV100" i="2"/>
  <c r="EV101" i="2"/>
  <c r="EV102" i="2"/>
  <c r="EV105" i="2"/>
  <c r="EV106" i="2"/>
  <c r="EV107" i="2"/>
  <c r="EV108" i="2"/>
  <c r="EV109" i="2"/>
  <c r="EV110" i="2"/>
  <c r="EV111" i="2"/>
  <c r="EV112" i="2"/>
  <c r="EV113" i="2"/>
  <c r="EV115" i="2"/>
  <c r="EV116" i="2"/>
  <c r="EV119" i="2"/>
  <c r="EV120" i="2"/>
  <c r="EV121" i="2"/>
  <c r="EV122" i="2"/>
  <c r="EV123" i="2"/>
  <c r="EV124" i="2"/>
  <c r="EV125" i="2"/>
  <c r="EV126" i="2"/>
  <c r="EV127" i="2"/>
  <c r="EV128" i="2"/>
  <c r="EV129" i="2"/>
  <c r="EV130" i="2"/>
  <c r="EV131" i="2"/>
  <c r="EV132" i="2"/>
  <c r="EV133" i="2"/>
  <c r="EV134" i="2"/>
  <c r="EV135" i="2"/>
  <c r="EV136" i="2"/>
  <c r="EV137" i="2"/>
  <c r="EV140" i="2"/>
  <c r="EV141" i="2"/>
  <c r="EV142" i="2"/>
  <c r="EV143" i="2"/>
  <c r="EV144" i="2"/>
  <c r="EV145" i="2"/>
  <c r="EV146" i="2"/>
  <c r="EV147" i="2"/>
  <c r="EV148" i="2"/>
  <c r="EV149" i="2"/>
  <c r="EV150" i="2"/>
  <c r="EV153" i="2"/>
  <c r="EV154" i="2"/>
  <c r="EV155" i="2"/>
  <c r="EV156" i="2"/>
  <c r="EV157" i="2"/>
  <c r="EV158" i="2"/>
  <c r="EV159" i="2"/>
  <c r="EV160" i="2"/>
  <c r="EV161" i="2"/>
  <c r="EV163" i="2"/>
  <c r="EV164" i="2"/>
  <c r="EV165" i="2"/>
  <c r="EV166" i="2"/>
  <c r="EV167" i="2"/>
  <c r="EV168" i="2"/>
  <c r="EV169" i="2"/>
  <c r="EV170" i="2"/>
  <c r="EV171" i="2"/>
  <c r="EV172" i="2"/>
  <c r="EV173" i="2"/>
  <c r="EV174" i="2"/>
  <c r="EV175" i="2"/>
  <c r="EV176" i="2"/>
  <c r="EV182" i="2"/>
  <c r="EV183" i="2"/>
  <c r="EV184" i="2"/>
  <c r="EV185" i="2"/>
  <c r="EV186" i="2"/>
  <c r="EV187" i="2"/>
  <c r="EV188" i="2"/>
  <c r="EV189" i="2"/>
  <c r="EV190" i="2"/>
  <c r="EV193" i="2"/>
  <c r="EV196" i="2"/>
  <c r="EV197" i="2"/>
  <c r="EV198" i="2"/>
  <c r="EV199" i="2"/>
  <c r="EV200" i="2"/>
  <c r="EV201" i="2"/>
  <c r="EV202" i="2"/>
  <c r="EV203" i="2"/>
  <c r="EV204" i="2"/>
  <c r="EV205" i="2"/>
  <c r="EV206" i="2"/>
  <c r="EV207" i="2"/>
  <c r="EV208" i="2"/>
  <c r="EV209" i="2"/>
  <c r="EV212" i="2"/>
  <c r="EV215" i="2"/>
  <c r="EV216" i="2"/>
  <c r="EV217" i="2"/>
  <c r="EV218" i="2"/>
  <c r="EV219" i="2"/>
  <c r="EV220" i="2"/>
  <c r="EV221" i="2"/>
  <c r="EV222" i="2"/>
  <c r="EV223" i="2"/>
  <c r="EV226" i="2"/>
  <c r="EV229" i="2"/>
  <c r="IL7" i="4"/>
  <c r="IK7" i="4"/>
  <c r="IJ7" i="4"/>
  <c r="II7" i="4"/>
  <c r="IH7" i="4"/>
  <c r="EX7" i="2"/>
  <c r="EW7" i="2"/>
  <c r="EV7" i="2"/>
  <c r="IS63" i="4" a="1"/>
  <c r="IP72" i="4" a="1"/>
  <c r="IW41" i="4" a="1"/>
  <c r="DF234" i="4" a="1"/>
  <c r="IU33" i="4" a="1"/>
  <c r="GK233" i="4" a="1"/>
  <c r="Y232" i="2" a="1"/>
  <c r="DU230" i="2" a="1"/>
  <c r="IR91" i="4" a="1"/>
  <c r="BM232" i="2" a="1"/>
  <c r="BT230" i="2" a="1"/>
  <c r="GH232" i="4" a="1"/>
  <c r="IS29" i="4" a="1"/>
  <c r="FA107" i="2" a="1"/>
  <c r="FE198" i="2" a="1"/>
  <c r="BT233" i="4" a="1"/>
  <c r="DQ232" i="2" a="1"/>
  <c r="FD54" i="2" a="1"/>
  <c r="IT147" i="4" a="1"/>
  <c r="FC88" i="2" a="1"/>
  <c r="AQ230" i="2" a="1"/>
  <c r="CV232" i="2" a="1"/>
  <c r="BO232" i="4" a="1"/>
  <c r="EN232" i="2" a="1"/>
  <c r="IK232" i="4" a="1"/>
  <c r="IT137" i="4" a="1"/>
  <c r="HH234" i="4" a="1"/>
  <c r="FZ230" i="4" a="1"/>
  <c r="IV10" i="4" a="1"/>
  <c r="CA231" i="4" a="1"/>
  <c r="O232" i="4" a="1"/>
  <c r="IU194" i="4" a="1"/>
  <c r="IP103" i="4" a="1"/>
  <c r="FN233" i="4" a="1"/>
  <c r="CZ230" i="4" a="1"/>
  <c r="FA35" i="2" a="1"/>
  <c r="FA233" i="4" a="1"/>
  <c r="FD67" i="2" a="1"/>
  <c r="IP31" i="4" a="1"/>
  <c r="IU74" i="4" a="1"/>
  <c r="HE233" i="4" a="1"/>
  <c r="DD232" i="4" a="1"/>
  <c r="IP42" i="4" a="1"/>
  <c r="IS149" i="4" a="1"/>
  <c r="BG232" i="4" a="1"/>
  <c r="FE85" i="2" a="1"/>
  <c r="EP234" i="2" a="1"/>
  <c r="BM233" i="2" a="1"/>
  <c r="IV151" i="4" a="1"/>
  <c r="CH234" i="2" a="1"/>
  <c r="EV230" i="2" a="1"/>
  <c r="CD232" i="2" a="1"/>
  <c r="AE232" i="4" a="1"/>
  <c r="FB9" i="2" a="1"/>
  <c r="IP165" i="4" a="1"/>
  <c r="IT211" i="4" a="1"/>
  <c r="CL230" i="4" a="1"/>
  <c r="IU41" i="4" a="1"/>
  <c r="FD147" i="2" a="1"/>
  <c r="EI231" i="2" a="1"/>
  <c r="HC231" i="4" a="1"/>
  <c r="IR186" i="4" a="1"/>
  <c r="IQ29" i="4" a="1"/>
  <c r="IV199" i="4" a="1"/>
  <c r="EX230" i="2" a="1"/>
  <c r="IR179" i="4" a="1"/>
  <c r="IU219" i="4" a="1"/>
  <c r="GL230" i="4" a="1"/>
  <c r="IS90" i="4" a="1"/>
  <c r="BO231" i="2" a="1"/>
  <c r="FB124" i="2" a="1"/>
  <c r="IS198" i="4" a="1"/>
  <c r="FC90" i="2" a="1"/>
  <c r="FA98" i="2" a="1"/>
  <c r="IT220" i="4" a="1"/>
  <c r="IP174" i="4" a="1"/>
  <c r="CD233" i="2" a="1"/>
  <c r="CT231" i="4" a="1"/>
  <c r="CE232" i="4" a="1"/>
  <c r="IV52" i="4" a="1"/>
  <c r="IU35" i="4" a="1"/>
  <c r="GY232" i="4" a="1"/>
  <c r="IQ156" i="4" a="1"/>
  <c r="EI233" i="2" a="1"/>
  <c r="FF234" i="4" a="1"/>
  <c r="IR36" i="4" a="1"/>
  <c r="EO234" i="4" a="1"/>
  <c r="GD234" i="4" a="1"/>
  <c r="IP186" i="4" a="1"/>
  <c r="FC95" i="2" a="1"/>
  <c r="EX233" i="2" a="1"/>
  <c r="EM230" i="4" a="1"/>
  <c r="ES234" i="2" a="1"/>
  <c r="HL232" i="4" a="1"/>
  <c r="AQ231" i="4" a="1"/>
  <c r="DY233" i="2" a="1"/>
  <c r="IR147" i="4" a="1"/>
  <c r="EQ234" i="2" a="1"/>
  <c r="FA110" i="2" a="1"/>
  <c r="DP232" i="4" a="1"/>
  <c r="IH233" i="4" a="1"/>
  <c r="IR15" i="4" a="1"/>
  <c r="CI230" i="4" a="1"/>
  <c r="K233" i="4" a="1"/>
  <c r="IP28" i="4" a="1"/>
  <c r="IQ82" i="4" a="1"/>
  <c r="IS78" i="4" a="1"/>
  <c r="IU25" i="4" a="1"/>
  <c r="FB36" i="2" a="1"/>
  <c r="CV234" i="4" a="1"/>
  <c r="IV79" i="4" a="1"/>
  <c r="DY232" i="4" a="1"/>
  <c r="FC132" i="2" a="1"/>
  <c r="IS51" i="4" a="1"/>
  <c r="O232" i="2" a="1"/>
  <c r="FB191" i="2" a="1"/>
  <c r="CG233" i="2" a="1"/>
  <c r="IS13" i="4" a="1"/>
  <c r="FE184" i="2" a="1"/>
  <c r="IW70" i="4" a="1"/>
  <c r="IR81" i="4" a="1"/>
  <c r="FA116" i="2" a="1"/>
  <c r="FA181" i="2" a="1"/>
  <c r="IW95" i="4" a="1"/>
  <c r="IU109" i="4" a="1"/>
  <c r="FE140" i="2" a="1"/>
  <c r="IV17" i="4" a="1"/>
  <c r="FB138" i="2" a="1"/>
  <c r="IT38" i="4" a="1"/>
  <c r="IO234" i="4" a="1"/>
  <c r="ER230" i="4" a="1"/>
  <c r="IR189" i="4" a="1"/>
  <c r="FQ231" i="4" a="1"/>
  <c r="FB119" i="2" a="1"/>
  <c r="AO230" i="4" a="1"/>
  <c r="FD196" i="2" a="1"/>
  <c r="IQ63" i="4" a="1"/>
  <c r="IA234" i="4" a="1"/>
  <c r="IP167" i="4" a="1"/>
  <c r="EK232" i="4" a="1"/>
  <c r="ES233" i="2" a="1"/>
  <c r="GY233" i="4" a="1"/>
  <c r="GF230" i="4" a="1"/>
  <c r="IT198" i="4" a="1"/>
  <c r="IT214" i="4" a="1"/>
  <c r="BQ231" i="4" a="1"/>
  <c r="B230" i="2" a="1"/>
  <c r="BY234" i="2" a="1"/>
  <c r="CJ230" i="2" a="1"/>
  <c r="FB224" i="2" a="1"/>
  <c r="FC138" i="2" a="1"/>
  <c r="IU214" i="4" a="1"/>
  <c r="IW185" i="4" a="1"/>
  <c r="CW233" i="4" a="1"/>
  <c r="CJ234" i="4" a="1"/>
  <c r="IR228" i="4" a="1"/>
  <c r="DG230" i="2" a="1"/>
  <c r="IS54" i="4" a="1"/>
  <c r="FC159" i="2" a="1"/>
  <c r="EU233" i="4" a="1"/>
  <c r="FE157" i="2" a="1"/>
  <c r="IV58" i="4" a="1"/>
  <c r="DY232" i="2" a="1"/>
  <c r="CX230" i="4" a="1"/>
  <c r="FB231" i="4" a="1"/>
  <c r="FA61" i="2" a="1"/>
  <c r="CR234" i="4" a="1"/>
  <c r="HM234" i="4" a="1"/>
  <c r="AZ233" i="4" a="1"/>
  <c r="EG234" i="2" a="1"/>
  <c r="FD234" i="4" a="1"/>
  <c r="FB177" i="2" a="1"/>
  <c r="BX234" i="2" a="1"/>
  <c r="IQ86" i="4" a="1"/>
  <c r="IV77" i="4" a="1"/>
  <c r="FD45" i="2" a="1"/>
  <c r="FE181" i="2" a="1"/>
  <c r="IW16" i="4" a="1"/>
  <c r="GH234" i="4" a="1"/>
  <c r="IT192" i="4" a="1"/>
  <c r="FA168" i="2" a="1"/>
  <c r="IP151" i="4" a="1"/>
  <c r="CL230" i="2" a="1"/>
  <c r="IP193" i="4" a="1"/>
  <c r="DQ234" i="2" a="1"/>
  <c r="EX233" i="4" a="1"/>
  <c r="IR200" i="4" a="1"/>
  <c r="IW116" i="4" a="1"/>
  <c r="IS201" i="4" a="1"/>
  <c r="FD231" i="4" a="1"/>
  <c r="IT139" i="4" a="1"/>
  <c r="IT171" i="4" a="1"/>
  <c r="FA76" i="2" a="1"/>
  <c r="CF233" i="4" a="1"/>
  <c r="EF232" i="4" a="1"/>
  <c r="IP190" i="4" a="1"/>
  <c r="IR43" i="4" a="1"/>
  <c r="FC61" i="2" a="1"/>
  <c r="IW204" i="4" a="1"/>
  <c r="BW231" i="4" a="1"/>
  <c r="DC232" i="2" a="1"/>
  <c r="L234" i="2" a="1"/>
  <c r="IS216" i="4" a="1"/>
  <c r="AL231" i="2" a="1"/>
  <c r="CX231" i="2" a="1"/>
  <c r="FD36" i="2" a="1"/>
  <c r="FD133" i="2" a="1"/>
  <c r="AV230" i="2" a="1"/>
  <c r="DG233" i="2" a="1"/>
  <c r="FA66" i="2" a="1"/>
  <c r="IP89" i="4" a="1"/>
  <c r="CW231" i="4" a="1"/>
  <c r="CN233" i="2" a="1"/>
  <c r="IQ77" i="4" a="1"/>
  <c r="DQ233" i="4" a="1"/>
  <c r="IP13" i="4" a="1"/>
  <c r="BZ231" i="4" a="1"/>
  <c r="FM231" i="4" a="1"/>
  <c r="FE124" i="2" a="1"/>
  <c r="IW53" i="4" a="1"/>
  <c r="FV230" i="4" a="1"/>
  <c r="IT149" i="4" a="1"/>
  <c r="EZ233" i="4" a="1"/>
  <c r="FB194" i="2" a="1"/>
  <c r="FA224" i="2" a="1"/>
  <c r="IR37" i="4" a="1"/>
  <c r="O230" i="2" a="1"/>
  <c r="AW232" i="4" a="1"/>
  <c r="CO230" i="4" a="1"/>
  <c r="FB13" i="2" a="1"/>
  <c r="EW232" i="4" a="1"/>
  <c r="FE104" i="2" a="1"/>
  <c r="II234" i="4" a="1"/>
  <c r="IR59" i="4" a="1"/>
  <c r="FC197" i="2" a="1"/>
  <c r="IU157" i="4" a="1"/>
  <c r="CO231" i="2" a="1"/>
  <c r="FA86" i="2" a="1"/>
  <c r="EZ230" i="2" a="1"/>
  <c r="AM234" i="2" a="1"/>
  <c r="IV98" i="4" a="1"/>
  <c r="IR111" i="4" a="1"/>
  <c r="II230" i="4" a="1"/>
  <c r="IQ15" i="4" a="1"/>
  <c r="FA228" i="2" a="1"/>
  <c r="CU234" i="2" a="1"/>
  <c r="HE231" i="4" a="1"/>
  <c r="EY234" i="4" a="1"/>
  <c r="FA32" i="2" a="1"/>
  <c r="IT63" i="4" a="1"/>
  <c r="FP231" i="4" a="1"/>
  <c r="FC104" i="2" a="1"/>
  <c r="DG231" i="2" a="1"/>
  <c r="BN234" i="4" a="1"/>
  <c r="K234" i="4" a="1"/>
  <c r="FE123" i="2" a="1"/>
  <c r="FU232" i="4" a="1"/>
  <c r="HV231" i="4" a="1"/>
  <c r="IT46" i="4" a="1"/>
  <c r="EK234" i="2" a="1"/>
  <c r="FE228" i="2" a="1"/>
  <c r="EL230" i="2" a="1"/>
  <c r="HZ232" i="4" a="1"/>
  <c r="IF231" i="4" a="1"/>
  <c r="FA178" i="2" a="1"/>
  <c r="FA151" i="2" a="1"/>
  <c r="DF234" i="2" a="1"/>
  <c r="IU120" i="4" a="1"/>
  <c r="HK234" i="4" a="1"/>
  <c r="FE36" i="2" a="1"/>
  <c r="IR195" i="4" a="1"/>
  <c r="DP230" i="4" a="1"/>
  <c r="IS32" i="4" a="1"/>
  <c r="IT59" i="4" a="1"/>
  <c r="BT234" i="2" a="1"/>
  <c r="FA81" i="2" a="1"/>
  <c r="EC234" i="2" a="1"/>
  <c r="IP199" i="4" a="1"/>
  <c r="CU233" i="4" a="1"/>
  <c r="FT233" i="4" a="1"/>
  <c r="GS232" i="4" a="1"/>
  <c r="IV7" i="4" a="1"/>
  <c r="IW20" i="4" a="1"/>
  <c r="CV230" i="2" a="1"/>
  <c r="BX231" i="4" a="1"/>
  <c r="FC12" i="2" a="1"/>
  <c r="EX230" i="4" a="1"/>
  <c r="IV88" i="4" a="1"/>
  <c r="DB234" i="2" a="1"/>
  <c r="CK231" i="4" a="1"/>
  <c r="HQ234" i="4" a="1"/>
  <c r="GE234" i="4" a="1"/>
  <c r="IW149" i="4" a="1"/>
  <c r="AB233" i="2" a="1"/>
  <c r="IP213" i="4" a="1"/>
  <c r="FB150" i="2" a="1"/>
  <c r="DN231" i="2" a="1"/>
  <c r="BX233" i="4" a="1"/>
  <c r="DW230" i="4" a="1"/>
  <c r="IS207" i="4" a="1"/>
  <c r="CM232" i="2" a="1"/>
  <c r="HW230" i="4" a="1"/>
  <c r="FE187" i="2" a="1"/>
  <c r="BV230" i="2" a="1"/>
  <c r="DA230" i="2" a="1"/>
  <c r="BW232" i="4" a="1"/>
  <c r="IC233" i="4" a="1"/>
  <c r="O233" i="2" a="1"/>
  <c r="FE41" i="2" a="1"/>
  <c r="IW40" i="4" a="1"/>
  <c r="FD150" i="2" a="1"/>
  <c r="IU89" i="4" a="1"/>
  <c r="FC128" i="2" a="1"/>
  <c r="CD231" i="2" a="1"/>
  <c r="CG232" i="4" a="1"/>
  <c r="FC216" i="2" a="1"/>
  <c r="FD130" i="2" a="1"/>
  <c r="FD179" i="2" a="1"/>
  <c r="FE174" i="2" a="1"/>
  <c r="IV177" i="4" a="1"/>
  <c r="AD232" i="4" a="1"/>
  <c r="FB174" i="2" a="1"/>
  <c r="CV230" i="4" a="1"/>
  <c r="DN232" i="2" a="1"/>
  <c r="FB54" i="2" a="1"/>
  <c r="IP58" i="4" a="1"/>
  <c r="FA191" i="2" a="1"/>
  <c r="FD212" i="2" a="1"/>
  <c r="IV157" i="4" a="1"/>
  <c r="H234" i="2" a="1"/>
  <c r="CK232" i="4" a="1"/>
  <c r="EB230" i="2" a="1"/>
  <c r="FC129" i="2" a="1"/>
  <c r="HG234" i="4" a="1"/>
  <c r="GG234" i="4" a="1"/>
  <c r="BN232" i="2" a="1"/>
  <c r="IS225" i="4" a="1"/>
  <c r="DQ230" i="4" a="1"/>
  <c r="IS125" i="4" a="1"/>
  <c r="ET233" i="2" a="1"/>
  <c r="AC232" i="4" a="1"/>
  <c r="IU125" i="4" a="1"/>
  <c r="BT230" i="4" a="1"/>
  <c r="FQ232" i="4" a="1"/>
  <c r="IR132" i="4" a="1"/>
  <c r="DM230" i="4" a="1"/>
  <c r="IQ26" i="4" a="1"/>
  <c r="FE194" i="2" a="1"/>
  <c r="DV233" i="2" a="1"/>
  <c r="IW162" i="4" a="1"/>
  <c r="IT224" i="4" a="1"/>
  <c r="IP218" i="4" a="1"/>
  <c r="IH234" i="4" a="1"/>
  <c r="Z232" i="2" a="1"/>
  <c r="IT229" i="4" a="1"/>
  <c r="AQ233" i="2" a="1"/>
  <c r="IW196" i="4" a="1"/>
  <c r="FE186" i="2" a="1"/>
  <c r="IT125" i="4" a="1"/>
  <c r="EP230" i="2" a="1"/>
  <c r="IW54" i="4" a="1"/>
  <c r="EX231" i="2" a="1"/>
  <c r="IT183" i="4" a="1"/>
  <c r="FV232" i="4" a="1"/>
  <c r="HU231" i="4" a="1"/>
  <c r="IS108" i="4" a="1"/>
  <c r="DO231" i="2" a="1"/>
  <c r="FA185" i="2" a="1"/>
  <c r="GX232" i="4" a="1"/>
  <c r="N234" i="2" a="1"/>
  <c r="DL234" i="4" a="1"/>
  <c r="FA206" i="2" a="1"/>
  <c r="EK233" i="4" a="1"/>
  <c r="FE39" i="2" a="1"/>
  <c r="FC27" i="2" a="1"/>
  <c r="EV234" i="4" a="1"/>
  <c r="FE144" i="2" a="1"/>
  <c r="FC91" i="2" a="1"/>
  <c r="CQ232" i="2" a="1"/>
  <c r="AL232" i="4" a="1"/>
  <c r="CI234" i="4" a="1"/>
  <c r="K233" i="2" a="1"/>
  <c r="FE100" i="2" a="1"/>
  <c r="FE212" i="2" a="1"/>
  <c r="FB178" i="2" a="1"/>
  <c r="ER232" i="2" a="1"/>
  <c r="FE172" i="2" a="1"/>
  <c r="FC38" i="2" a="1"/>
  <c r="IS126" i="4" a="1"/>
  <c r="IV114" i="4" a="1"/>
  <c r="FA212" i="2" a="1"/>
  <c r="HL231" i="4" a="1"/>
  <c r="FG233" i="4" a="1"/>
  <c r="IT222" i="4" a="1"/>
  <c r="BZ230" i="2" a="1"/>
  <c r="X231" i="4" a="1"/>
  <c r="FX231" i="4" a="1"/>
  <c r="FE65" i="2" a="1"/>
  <c r="IV14" i="4" a="1"/>
  <c r="FB233" i="4" a="1"/>
  <c r="FB110" i="2" a="1"/>
  <c r="DL233" i="2" a="1"/>
  <c r="FC182" i="2" a="1"/>
  <c r="CA232" i="2" a="1"/>
  <c r="FD95" i="2" a="1"/>
  <c r="IS181" i="4" a="1"/>
  <c r="IQ24" i="4" a="1"/>
  <c r="DM230" i="2" a="1"/>
  <c r="IW87" i="4" a="1"/>
  <c r="IO231" i="4" a="1"/>
  <c r="IU133" i="4" a="1"/>
  <c r="FC119" i="2" a="1"/>
  <c r="GC231" i="4" a="1"/>
  <c r="FD127" i="2" a="1"/>
  <c r="IQ132" i="4" a="1"/>
  <c r="N230" i="2" a="1"/>
  <c r="IP84" i="4" a="1"/>
  <c r="FA215" i="2" a="1"/>
  <c r="ID233" i="4" a="1"/>
  <c r="FD27" i="2" a="1"/>
  <c r="IQ212" i="4" a="1"/>
  <c r="IV85" i="4" a="1"/>
  <c r="FE213" i="2" a="1"/>
  <c r="IQ145" i="4" a="1"/>
  <c r="HE230" i="4" a="1"/>
  <c r="FA63" i="2" a="1"/>
  <c r="IQ186" i="4" a="1"/>
  <c r="EL234" i="4" a="1"/>
  <c r="AR231" i="2" a="1"/>
  <c r="IW68" i="4" a="1"/>
  <c r="FD218" i="2" a="1"/>
  <c r="HH232" i="4" a="1"/>
  <c r="FP230" i="4" a="1"/>
  <c r="AT232" i="2" a="1"/>
  <c r="FB151" i="2" a="1"/>
  <c r="FB98" i="2" a="1"/>
  <c r="FE225" i="2" a="1"/>
  <c r="FA190" i="2" a="1"/>
  <c r="IV225" i="4" a="1"/>
  <c r="IR23" i="4" a="1"/>
  <c r="IP94" i="4" a="1"/>
  <c r="IV143" i="4" a="1"/>
  <c r="CE234" i="4" a="1"/>
  <c r="BI232" i="4" a="1"/>
  <c r="IV9" i="4" a="1"/>
  <c r="DJ230" i="2" a="1"/>
  <c r="FE192" i="2" a="1"/>
  <c r="IU122" i="4" a="1"/>
  <c r="IS148" i="4" a="1"/>
  <c r="FA169" i="2" a="1"/>
  <c r="BG230" i="2" a="1"/>
  <c r="CC231" i="2" a="1"/>
  <c r="AG234" i="4" a="1"/>
  <c r="IW99" i="4" a="1"/>
  <c r="BF232" i="2" a="1"/>
  <c r="IQ196" i="4" a="1"/>
  <c r="FA195" i="2" a="1"/>
  <c r="FW231" i="4" a="1"/>
  <c r="HM233" i="4" a="1"/>
  <c r="EX234" i="2" a="1"/>
  <c r="P233" i="2" a="1"/>
  <c r="IW117" i="4" a="1"/>
  <c r="GJ232" i="4" a="1"/>
  <c r="FE153" i="2" a="1"/>
  <c r="IQ183" i="4" a="1"/>
  <c r="IQ87" i="4" a="1"/>
  <c r="BM230" i="2" a="1"/>
  <c r="CE232" i="2" a="1"/>
  <c r="EH230" i="2" a="1"/>
  <c r="DS233" i="2" a="1"/>
  <c r="BS231" i="2" a="1"/>
  <c r="IQ203" i="4" a="1"/>
  <c r="IU66" i="4" a="1"/>
  <c r="AK234" i="2" a="1"/>
  <c r="FA12" i="2" a="1"/>
  <c r="FB61" i="2" a="1"/>
  <c r="BH233" i="4" a="1"/>
  <c r="CF234" i="4" a="1"/>
  <c r="IS138" i="4" a="1"/>
  <c r="FB83" i="2" a="1"/>
  <c r="FB144" i="2" a="1"/>
  <c r="AR232" i="2" a="1"/>
  <c r="IR159" i="4" a="1"/>
  <c r="DI230" i="2" a="1"/>
  <c r="IS35" i="4" a="1"/>
  <c r="DK233" i="2" a="1"/>
  <c r="CR232" i="4" a="1"/>
  <c r="EI232" i="4" a="1"/>
  <c r="BP233" i="2" a="1"/>
  <c r="FE91" i="2" a="1"/>
  <c r="HT233" i="4" a="1"/>
  <c r="EF233" i="2" a="1"/>
  <c r="FD112" i="2" a="1"/>
  <c r="IQ211" i="4" a="1"/>
  <c r="IV215" i="4" a="1"/>
  <c r="IR42" i="4" a="1"/>
  <c r="FA74" i="2" a="1"/>
  <c r="DX234" i="4" a="1"/>
  <c r="IR35" i="4" a="1"/>
  <c r="IS8" i="4" a="1"/>
  <c r="IR88" i="4" a="1"/>
  <c r="IR154" i="4" a="1"/>
  <c r="FD123" i="2" a="1"/>
  <c r="FB176" i="2" a="1"/>
  <c r="FB26" i="2" a="1"/>
  <c r="HT231" i="4" a="1"/>
  <c r="IS112" i="4" a="1"/>
  <c r="IV112" i="4" a="1"/>
  <c r="GR234" i="4" a="1"/>
  <c r="IV224" i="4" a="1"/>
  <c r="IV144" i="4" a="1"/>
  <c r="IW154" i="4" a="1"/>
  <c r="AF233" i="4" a="1"/>
  <c r="AK230" i="2" a="1"/>
  <c r="EG231" i="4" a="1"/>
  <c r="IS37" i="4" a="1"/>
  <c r="FW234" i="4" a="1"/>
  <c r="IP51" i="4" a="1"/>
  <c r="IS66" i="4" a="1"/>
  <c r="DN234" i="4" a="1"/>
  <c r="DB232" i="2" a="1"/>
  <c r="IU91" i="4" a="1"/>
  <c r="IT221" i="4" a="1"/>
  <c r="FE143" i="2" a="1"/>
  <c r="DS231" i="2" a="1"/>
  <c r="CA230" i="2" a="1"/>
  <c r="AS231" i="4" a="1"/>
  <c r="FD126" i="2" a="1"/>
  <c r="IV202" i="4" a="1"/>
  <c r="DL232" i="2" a="1"/>
  <c r="FB90" i="2" a="1"/>
  <c r="EP234" i="4" a="1"/>
  <c r="IR129" i="4" a="1"/>
  <c r="BY230" i="4" a="1"/>
  <c r="HV232" i="4" a="1"/>
  <c r="EA234" i="2" a="1"/>
  <c r="FC233" i="4" a="1"/>
  <c r="ER233" i="2" a="1"/>
  <c r="IU177" i="4" a="1"/>
  <c r="FC86" i="2" a="1"/>
  <c r="D233" i="2" a="1"/>
  <c r="FD230" i="4" a="1"/>
  <c r="FE73" i="2" a="1"/>
  <c r="IQ222" i="4" a="1"/>
  <c r="FD26" i="2" a="1"/>
  <c r="IP211" i="4" a="1"/>
  <c r="IQ193" i="4" a="1"/>
  <c r="IT69" i="4" a="1"/>
  <c r="GL234" i="4" a="1"/>
  <c r="IV178" i="4" a="1"/>
  <c r="DA231" i="4" a="1"/>
  <c r="I231" i="4" a="1"/>
  <c r="AL233" i="2" a="1"/>
  <c r="IK230" i="4" a="1"/>
  <c r="FB214" i="2" a="1"/>
  <c r="IW86" i="4" a="1"/>
  <c r="IW81" i="4" a="1"/>
  <c r="DU231" i="2" a="1"/>
  <c r="FC97" i="2" a="1"/>
  <c r="IV211" i="4" a="1"/>
  <c r="DD231" i="4" a="1"/>
  <c r="IS178" i="4" a="1"/>
  <c r="HV234" i="4" a="1"/>
  <c r="EK233" i="2" a="1"/>
  <c r="IQ153" i="4" a="1"/>
  <c r="DH233" i="2" a="1"/>
  <c r="FA138" i="2" a="1"/>
  <c r="IW222" i="4" a="1"/>
  <c r="DM234" i="2" a="1"/>
  <c r="FD114" i="2" a="1"/>
  <c r="DC231" i="2" a="1"/>
  <c r="IQ95" i="4" a="1"/>
  <c r="AD233" i="4" a="1"/>
  <c r="FE87" i="2" a="1"/>
  <c r="HL230" i="4" a="1"/>
  <c r="CE231" i="4" a="1"/>
  <c r="DM233" i="2" a="1"/>
  <c r="CS234" i="2" a="1"/>
  <c r="FO232" i="4" a="1"/>
  <c r="IV89" i="4" a="1"/>
  <c r="FB71" i="2" a="1"/>
  <c r="FE77" i="2" a="1"/>
  <c r="IW19" i="4" a="1"/>
  <c r="DF232" i="2" a="1"/>
  <c r="IU98" i="4" a="1"/>
  <c r="IT223" i="4" a="1"/>
  <c r="IP143" i="4" a="1"/>
  <c r="HC233" i="4" a="1"/>
  <c r="FA33" i="2" a="1"/>
  <c r="DE232" i="2" a="1"/>
  <c r="FE83" i="2" a="1"/>
  <c r="IR168" i="4" a="1"/>
  <c r="IT162" i="4" a="1"/>
  <c r="FE17" i="2" a="1"/>
  <c r="BR234" i="2" a="1"/>
  <c r="IU69" i="4" a="1"/>
  <c r="IT103" i="4" a="1"/>
  <c r="AO232" i="2" a="1"/>
  <c r="EO233" i="2" a="1"/>
  <c r="EY232" i="2" a="1"/>
  <c r="AV233" i="4" a="1"/>
  <c r="GJ230" i="4" a="1"/>
  <c r="IW144" i="4" a="1"/>
  <c r="IT138" i="4" a="1"/>
  <c r="II231" i="4" a="1"/>
  <c r="EC230" i="2" a="1"/>
  <c r="IU205" i="4" a="1"/>
  <c r="BE232" i="4" a="1"/>
  <c r="FD198" i="2" a="1"/>
  <c r="IV184" i="4" a="1"/>
  <c r="FC92" i="2" a="1"/>
  <c r="FY230" i="4" a="1"/>
  <c r="BD230" i="4" a="1"/>
  <c r="CK230" i="2" a="1"/>
  <c r="FF233" i="4" a="1"/>
  <c r="IV163" i="4" a="1"/>
  <c r="CJ232" i="4" a="1"/>
  <c r="EK230" i="4" a="1"/>
  <c r="EU234" i="2" a="1"/>
  <c r="HA233" i="4" a="1"/>
  <c r="AJ231" i="2" a="1"/>
  <c r="GN232" i="4" a="1"/>
  <c r="DR232" i="4" a="1"/>
  <c r="FD154" i="2" a="1"/>
  <c r="FT230" i="4" a="1"/>
  <c r="FZ233" i="4" a="1"/>
  <c r="T232" i="4" a="1"/>
  <c r="CG231" i="4" a="1"/>
  <c r="IU186" i="4" a="1"/>
  <c r="FC155" i="2" a="1"/>
  <c r="BJ233" i="4" a="1"/>
  <c r="ES230" i="2" a="1"/>
  <c r="IV35" i="4" a="1"/>
  <c r="IP75" i="4" a="1"/>
  <c r="IT120" i="4" a="1"/>
  <c r="FB76" i="2" a="1"/>
  <c r="AV234" i="2" a="1"/>
  <c r="FH234" i="4" a="1"/>
  <c r="IW103" i="4" a="1"/>
  <c r="IS22" i="4" a="1"/>
  <c r="IW227" i="4" a="1"/>
  <c r="DP230" i="2" a="1"/>
  <c r="IJ232" i="4" a="1"/>
  <c r="C230" i="4" a="1"/>
  <c r="FA210" i="2" a="1"/>
  <c r="IU61" i="4" a="1"/>
  <c r="IT143" i="4" a="1"/>
  <c r="FD165" i="2" a="1"/>
  <c r="DL231" i="4" a="1"/>
  <c r="IQ194" i="4" a="1"/>
  <c r="IS199" i="4" a="1"/>
  <c r="AX232" i="4" a="1"/>
  <c r="CB230" i="2" a="1"/>
  <c r="FD93" i="2" a="1"/>
  <c r="IS33" i="4" a="1"/>
  <c r="W233" i="4" a="1"/>
  <c r="FE197" i="2" a="1"/>
  <c r="HC230" i="4" a="1"/>
  <c r="CQ232" i="4" a="1"/>
  <c r="FM233" i="4" a="1"/>
  <c r="CK231" i="2" a="1"/>
  <c r="FA203" i="2" a="1"/>
  <c r="IW7" i="4" a="1"/>
  <c r="IP171" i="4" a="1"/>
  <c r="IU139" i="4" a="1"/>
  <c r="BB234" i="2" a="1"/>
  <c r="IU11" i="4" a="1"/>
  <c r="DH230" i="2" a="1"/>
  <c r="DX232" i="2" a="1"/>
  <c r="EW230" i="2" a="1"/>
  <c r="ES231" i="2" a="1"/>
  <c r="IR27" i="4" a="1"/>
  <c r="IR89" i="4" a="1"/>
  <c r="IQ135" i="4" a="1"/>
  <c r="AM233" i="4" a="1"/>
  <c r="AJ230" i="2" a="1"/>
  <c r="DY234" i="4" a="1"/>
  <c r="CD230" i="4" a="1"/>
  <c r="DQ230" i="2" a="1"/>
  <c r="FE179" i="2" a="1"/>
  <c r="IM230" i="4" a="1"/>
  <c r="IP217" i="4" a="1"/>
  <c r="ID234" i="4" a="1"/>
  <c r="BY233" i="4" a="1"/>
  <c r="FB228" i="2" a="1"/>
  <c r="EQ234" i="4" a="1"/>
  <c r="FC41" i="2" a="1"/>
  <c r="DY230" i="2" a="1"/>
  <c r="IW47" i="4" a="1"/>
  <c r="FC221" i="2" a="1"/>
  <c r="IU7" i="4" a="1"/>
  <c r="IW22" i="4" a="1"/>
  <c r="AS230" i="2" a="1"/>
  <c r="IV45" i="4" a="1"/>
  <c r="AQ234" i="4" a="1"/>
  <c r="FC58" i="2" a="1"/>
  <c r="EV233" i="2" a="1"/>
  <c r="GN234" i="4" a="1"/>
  <c r="IW217" i="4" a="1"/>
  <c r="IR148" i="4" a="1"/>
  <c r="IU168" i="4" a="1"/>
  <c r="IS191" i="4" a="1"/>
  <c r="FA145" i="2" a="1"/>
  <c r="AM234" i="4" a="1"/>
  <c r="HK232" i="4" a="1"/>
  <c r="EJ230" i="2" a="1"/>
  <c r="HV230" i="4" a="1"/>
  <c r="EQ233" i="2" a="1"/>
  <c r="IT15" i="4" a="1"/>
  <c r="IW92" i="4" a="1"/>
  <c r="IQ91" i="4" a="1"/>
  <c r="BU230" i="2" a="1"/>
  <c r="FC192" i="2" a="1"/>
  <c r="EM231" i="2" a="1"/>
  <c r="CC231" i="4" a="1"/>
  <c r="B233" i="4" a="1"/>
  <c r="DR230" i="4" a="1"/>
  <c r="FB218" i="2" a="1"/>
  <c r="IW164" i="4" a="1"/>
  <c r="J232" i="2" a="1"/>
  <c r="CZ232" i="2" a="1"/>
  <c r="IV87" i="4" a="1"/>
  <c r="EB233" i="4" a="1"/>
  <c r="F231" i="2" a="1"/>
  <c r="IW14" i="4" a="1"/>
  <c r="IV27" i="4" a="1"/>
  <c r="HQ230" i="4" a="1"/>
  <c r="EA234" i="4" a="1"/>
  <c r="BA231" i="4" a="1"/>
  <c r="EP233" i="2" a="1"/>
  <c r="IW187" i="4" a="1"/>
  <c r="GE231" i="4" a="1"/>
  <c r="IT218" i="4" a="1"/>
  <c r="ER233" i="4" a="1"/>
  <c r="FE161" i="2" a="1"/>
  <c r="DB234" i="4" a="1"/>
  <c r="DI232" i="2" a="1"/>
  <c r="AZ234" i="2" a="1"/>
  <c r="FI233" i="4" a="1"/>
  <c r="FV231" i="4" a="1"/>
  <c r="FX233" i="4" a="1"/>
  <c r="IP196" i="4" a="1"/>
  <c r="FD121" i="2" a="1"/>
  <c r="FD207" i="2" a="1"/>
  <c r="IS71" i="4" a="1"/>
  <c r="FA121" i="2" a="1"/>
  <c r="IR139" i="4" a="1"/>
  <c r="V231" i="2" a="1"/>
  <c r="IR194" i="4" a="1"/>
  <c r="BQ230" i="2" a="1"/>
  <c r="FA152" i="2" a="1"/>
  <c r="EW233" i="4" a="1"/>
  <c r="K231" i="2" a="1"/>
  <c r="BF231" i="4" a="1"/>
  <c r="GZ231" i="4" a="1"/>
  <c r="EO234" i="2" a="1"/>
  <c r="O230" i="4" a="1"/>
  <c r="FB234" i="4" a="1"/>
  <c r="AS233" i="4" a="1"/>
  <c r="FC148" i="2" a="1"/>
  <c r="CR230" i="2" a="1"/>
  <c r="FD173" i="2" a="1"/>
  <c r="IS151" i="4" a="1"/>
  <c r="IV193" i="4" a="1"/>
  <c r="FE177" i="2" a="1"/>
  <c r="HE234" i="4" a="1"/>
  <c r="AV233" i="2" a="1"/>
  <c r="C232" i="4" a="1"/>
  <c r="IQ73" i="4" a="1"/>
  <c r="FC28" i="2" a="1"/>
  <c r="BK230" i="2" a="1"/>
  <c r="BE233" i="4" a="1"/>
  <c r="IR90" i="4" a="1"/>
  <c r="IW129" i="4" a="1"/>
  <c r="IV13" i="4" a="1"/>
  <c r="FE22" i="2" a="1"/>
  <c r="GB231" i="4" a="1"/>
  <c r="IS182" i="4" a="1"/>
  <c r="IV197" i="4" a="1"/>
  <c r="IT43" i="4" a="1"/>
  <c r="IR213" i="4" a="1"/>
  <c r="IE234" i="4" a="1"/>
  <c r="CW233" i="2" a="1"/>
  <c r="IV176" i="4" a="1"/>
  <c r="EY233" i="4" a="1"/>
  <c r="FE62" i="2" a="1"/>
  <c r="BP233" i="4" a="1"/>
  <c r="FD177" i="2" a="1"/>
  <c r="HN230" i="4" a="1"/>
  <c r="IP157" i="4" a="1"/>
  <c r="FE191" i="2" a="1"/>
  <c r="IP136" i="4" a="1"/>
  <c r="IW109" i="4" a="1"/>
  <c r="IW58" i="4" a="1"/>
  <c r="AA230" i="2" a="1"/>
  <c r="IW213" i="4" a="1"/>
  <c r="BA230" i="2" a="1"/>
  <c r="BB232" i="2" a="1"/>
  <c r="BO232" i="2" a="1"/>
  <c r="IU94" i="4" a="1"/>
  <c r="FD21" i="2" a="1"/>
  <c r="IQ48" i="4" a="1"/>
  <c r="CE231" i="2" a="1"/>
  <c r="FB38" i="2" a="1"/>
  <c r="E233" i="2" a="1"/>
  <c r="FA141" i="2" a="1"/>
  <c r="GK231" i="4" a="1"/>
  <c r="DX231" i="4" a="1"/>
  <c r="BM234" i="4" a="1"/>
  <c r="FA91" i="2" a="1"/>
  <c r="IU76" i="4" a="1"/>
  <c r="FE79" i="2" a="1"/>
  <c r="O234" i="2" a="1"/>
  <c r="BN231" i="4" a="1"/>
  <c r="FC170" i="2" a="1"/>
  <c r="FB85" i="2" a="1"/>
  <c r="IP177" i="4" a="1"/>
  <c r="IT177" i="4" a="1"/>
  <c r="HM232" i="4" a="1"/>
  <c r="IT35" i="4" a="1"/>
  <c r="FB28" i="2" a="1"/>
  <c r="DI232" i="4" a="1"/>
  <c r="GR230" i="4" a="1"/>
  <c r="BJ231" i="2" a="1"/>
  <c r="IR224" i="4" a="1"/>
  <c r="IP185" i="4" a="1"/>
  <c r="IP86" i="4" a="1"/>
  <c r="IW192" i="4" a="1"/>
  <c r="CA233" i="2" a="1"/>
  <c r="FA75" i="2" a="1"/>
  <c r="IP118" i="4" a="1"/>
  <c r="IT101" i="4" a="1"/>
  <c r="FE94" i="2" a="1"/>
  <c r="CH230" i="2" a="1"/>
  <c r="FU230" i="4" a="1"/>
  <c r="IL233" i="4" a="1"/>
  <c r="IT165" i="4" a="1"/>
  <c r="IP33" i="4" a="1"/>
  <c r="FE14" i="2" a="1"/>
  <c r="DV231" i="4" a="1"/>
  <c r="DC230" i="4" a="1"/>
  <c r="FE86" i="2" a="1"/>
  <c r="FA88" i="2" a="1"/>
  <c r="BU234" i="2" a="1"/>
  <c r="IS158" i="4" a="1"/>
  <c r="AS233" i="2" a="1"/>
  <c r="IV201" i="4" a="1"/>
  <c r="X230" i="4" a="1"/>
  <c r="FE156" i="2" a="1"/>
  <c r="IR193" i="4" a="1"/>
  <c r="CO233" i="2" a="1"/>
  <c r="IU151" i="4" a="1"/>
  <c r="IN231" i="4" a="1"/>
  <c r="IS134" i="4" a="1"/>
  <c r="FD66" i="2" a="1"/>
  <c r="BS230" i="2" a="1"/>
  <c r="AQ233" i="4" a="1"/>
  <c r="AI232" i="4" a="1"/>
  <c r="FC191" i="2" a="1"/>
  <c r="FD211" i="2" a="1"/>
  <c r="FA62" i="2" a="1"/>
  <c r="AP231" i="4" a="1"/>
  <c r="IS130" i="4" a="1"/>
  <c r="IV21" i="4" a="1"/>
  <c r="IU15" i="4" a="1"/>
  <c r="IQ58" i="4" a="1"/>
  <c r="IV192" i="4" a="1"/>
  <c r="FB195" i="2" a="1"/>
  <c r="IR122" i="4" a="1"/>
  <c r="FA188" i="2" a="1"/>
  <c r="CE233" i="4" a="1"/>
  <c r="EN231" i="2" a="1"/>
  <c r="CK234" i="2" a="1"/>
  <c r="FB186" i="2" a="1"/>
  <c r="V230" i="2" a="1"/>
  <c r="FE188" i="2" a="1"/>
  <c r="CY232" i="4" a="1"/>
  <c r="EH232" i="2" a="1"/>
  <c r="EX232" i="4" a="1"/>
  <c r="FB180" i="2" a="1"/>
  <c r="CH230" i="4" a="1"/>
  <c r="IU30" i="4" a="1"/>
  <c r="FE222" i="2" a="1"/>
  <c r="FD52" i="2" a="1"/>
  <c r="IV62" i="4" a="1"/>
  <c r="FB202" i="2" a="1"/>
  <c r="FD167" i="2" a="1"/>
  <c r="CM232" i="4" a="1"/>
  <c r="IQ13" i="4" a="1"/>
  <c r="IG231" i="4" a="1"/>
  <c r="IW208" i="4" a="1"/>
  <c r="IV23" i="4" a="1"/>
  <c r="FE89" i="2" a="1"/>
  <c r="IT91" i="4" a="1"/>
  <c r="IT66" i="4" a="1"/>
  <c r="CT230" i="2" a="1"/>
  <c r="IR188" i="4" a="1"/>
  <c r="IU197" i="4" a="1"/>
  <c r="CU231" i="2" a="1"/>
  <c r="IQ97" i="4" a="1"/>
  <c r="IQ130" i="4" a="1"/>
  <c r="IV61" i="4" a="1"/>
  <c r="FD9" i="2" a="1"/>
  <c r="GP232" i="4" a="1"/>
  <c r="K232" i="4" a="1"/>
  <c r="HF231" i="4" a="1"/>
  <c r="IW201" i="4" a="1"/>
  <c r="FC54" i="2" a="1"/>
  <c r="BX231" i="2" a="1"/>
  <c r="DX233" i="2" a="1"/>
  <c r="CY231" i="2" a="1"/>
  <c r="IR126" i="4" a="1"/>
  <c r="Y234" i="2" a="1"/>
  <c r="DI234" i="2" a="1"/>
  <c r="DR233" i="2" a="1"/>
  <c r="CT232" i="2" a="1"/>
  <c r="IJ234" i="4" a="1"/>
  <c r="GD230" i="4" a="1"/>
  <c r="FB58" i="2" a="1"/>
  <c r="GU234" i="4" a="1"/>
  <c r="CB233" i="2" a="1"/>
  <c r="AW234" i="2" a="1"/>
  <c r="FE31" i="2" a="1"/>
  <c r="BT231" i="2" a="1"/>
  <c r="BH231" i="2" a="1"/>
  <c r="IQ171" i="4" a="1"/>
  <c r="HK231" i="4" a="1"/>
  <c r="DA230" i="4" a="1"/>
  <c r="S231" i="4" a="1"/>
  <c r="FD217" i="2" a="1"/>
  <c r="IW211" i="4" a="1"/>
  <c r="IW101" i="4" a="1"/>
  <c r="IT184" i="4" a="1"/>
  <c r="FD14" i="2" a="1"/>
  <c r="FC25" i="2" a="1"/>
  <c r="AE232" i="2" a="1"/>
  <c r="CU232" i="4" a="1"/>
  <c r="ES232" i="2" a="1"/>
  <c r="CZ234" i="4" a="1"/>
  <c r="IV133" i="4" a="1"/>
  <c r="FB219" i="2" a="1"/>
  <c r="CP233" i="4" a="1"/>
  <c r="DO234" i="4" a="1"/>
  <c r="CU234" i="4" a="1"/>
  <c r="IV145" i="4" a="1"/>
  <c r="IV129" i="4" a="1"/>
  <c r="DP231" i="4" a="1"/>
  <c r="IR41" i="4" a="1"/>
  <c r="FC121" i="2" a="1"/>
  <c r="II233" i="4" a="1"/>
  <c r="DR234" i="4" a="1"/>
  <c r="FA53" i="2" a="1"/>
  <c r="FD76" i="2" a="1"/>
  <c r="IS89" i="4" a="1"/>
  <c r="IW133" i="4" a="1"/>
  <c r="IU77" i="4" a="1"/>
  <c r="FD227" i="2" a="1"/>
  <c r="IW214" i="4" a="1"/>
  <c r="GY231" i="4" a="1"/>
  <c r="IP24" i="4" a="1"/>
  <c r="FE138" i="2" a="1"/>
  <c r="FD224" i="2" a="1"/>
  <c r="F232" i="2" a="1"/>
  <c r="EH234" i="2" a="1"/>
  <c r="CV232" i="4" a="1"/>
  <c r="EM233" i="4" a="1"/>
  <c r="FD225" i="2" a="1"/>
  <c r="IR29" i="4" a="1"/>
  <c r="FA99" i="2" a="1"/>
  <c r="GT230" i="4" a="1"/>
  <c r="FC218" i="2" a="1"/>
  <c r="FA128" i="2" a="1"/>
  <c r="CQ233" i="4" a="1"/>
  <c r="FA180" i="2" a="1"/>
  <c r="CE234" i="2" a="1"/>
  <c r="FS230" i="4" a="1"/>
  <c r="BW233" i="2" a="1"/>
  <c r="V234" i="4" a="1"/>
  <c r="HA231" i="4" a="1"/>
  <c r="GS234" i="4" a="1"/>
  <c r="AN233" i="2" a="1"/>
  <c r="DS230" i="2" a="1"/>
  <c r="IV117" i="4" a="1"/>
  <c r="IV126" i="4" a="1"/>
  <c r="EH233" i="2" a="1"/>
  <c r="IU156" i="4" a="1"/>
  <c r="FE209" i="2" a="1"/>
  <c r="EO233" i="4" a="1"/>
  <c r="IW12" i="4" a="1"/>
  <c r="IR196" i="4" a="1"/>
  <c r="AF231" i="4" a="1"/>
  <c r="FE109" i="2" a="1"/>
  <c r="IT116" i="4" a="1"/>
  <c r="FB43" i="2" a="1"/>
  <c r="DW232" i="4" a="1"/>
  <c r="CC232" i="2" a="1"/>
  <c r="CQ230" i="4" a="1"/>
  <c r="FC200" i="2" a="1"/>
  <c r="IV113" i="4" a="1"/>
  <c r="IU80" i="4" a="1"/>
  <c r="EW232" i="2" a="1"/>
  <c r="CD230" i="2" a="1"/>
  <c r="FB129" i="2" a="1"/>
  <c r="FB37" i="2" a="1"/>
  <c r="IV78" i="4" a="1"/>
  <c r="IP77" i="4" a="1"/>
  <c r="IS137" i="4" a="1"/>
  <c r="IQ28" i="4" a="1"/>
  <c r="AU232" i="4" a="1"/>
  <c r="FB208" i="2" a="1"/>
  <c r="R231" i="2" a="1"/>
  <c r="IQ89" i="4" a="1"/>
  <c r="IW111" i="4" a="1"/>
  <c r="IS12" i="4" a="1"/>
  <c r="BM230" i="4" a="1"/>
  <c r="FE229" i="2" a="1"/>
  <c r="EZ232" i="2" a="1"/>
  <c r="IP188" i="4" a="1"/>
  <c r="IV91" i="4" a="1"/>
  <c r="EE230" i="4" a="1"/>
  <c r="DE233" i="4" a="1"/>
  <c r="GB233" i="4" a="1"/>
  <c r="HH230" i="4" a="1"/>
  <c r="CN231" i="4" a="1"/>
  <c r="BG232" i="2" a="1"/>
  <c r="FR230" i="4" a="1"/>
  <c r="DE231" i="2" a="1"/>
  <c r="Y230" i="4" a="1"/>
  <c r="FA82" i="2" a="1"/>
  <c r="FC107" i="2" a="1"/>
  <c r="FD43" i="2" a="1"/>
  <c r="EJ231" i="4" a="1"/>
  <c r="BF230" i="2" a="1"/>
  <c r="DR230" i="2" a="1"/>
  <c r="IQ56" i="4" a="1"/>
  <c r="FB93" i="2" a="1"/>
  <c r="IV213" i="4" a="1"/>
  <c r="FA144" i="2" a="1"/>
  <c r="IW18" i="4" a="1"/>
  <c r="EO231" i="2" a="1"/>
  <c r="BX230" i="2" a="1"/>
  <c r="FD59" i="2" a="1"/>
  <c r="IP229" i="4" a="1"/>
  <c r="DI231" i="2" a="1"/>
  <c r="IS133" i="4" a="1"/>
  <c r="AK233" i="2" a="1"/>
  <c r="BY230" i="2" a="1"/>
  <c r="FD195" i="2" a="1"/>
  <c r="CW231" i="2" a="1"/>
  <c r="E232" i="2" a="1"/>
  <c r="HI234" i="4" a="1"/>
  <c r="C232" i="2" a="1"/>
  <c r="IT133" i="4" a="1"/>
  <c r="HA230" i="4" a="1"/>
  <c r="IS183" i="4" a="1"/>
  <c r="DX234" i="2" a="1"/>
  <c r="IP194" i="4" a="1"/>
  <c r="AT231" i="4" a="1"/>
  <c r="IQ210" i="4" a="1"/>
  <c r="GH233" i="4" a="1"/>
  <c r="FE171" i="2" a="1"/>
  <c r="BF234" i="2" a="1"/>
  <c r="IW71" i="4" a="1"/>
  <c r="BP230" i="2" a="1"/>
  <c r="AY234" i="4" a="1"/>
  <c r="IQ179" i="4" a="1"/>
  <c r="IG233" i="4" a="1"/>
  <c r="IQ229" i="4" a="1"/>
  <c r="IW225" i="4" a="1"/>
  <c r="FE223" i="2" a="1"/>
  <c r="EM230" i="2" a="1"/>
  <c r="AE234" i="2" a="1"/>
  <c r="DV234" i="2" a="1"/>
  <c r="ET234" i="4" a="1"/>
  <c r="IS155" i="4" a="1"/>
  <c r="IP39" i="4" a="1"/>
  <c r="IT178" i="4" a="1"/>
  <c r="IU126" i="4" a="1"/>
  <c r="FD32" i="2" a="1"/>
  <c r="CS232" i="2" a="1"/>
  <c r="HO234" i="4" a="1"/>
  <c r="FB99" i="2" a="1"/>
  <c r="IS179" i="4" a="1"/>
  <c r="BU231" i="2" a="1"/>
  <c r="FE43" i="2" a="1"/>
  <c r="IV92" i="4" a="1"/>
  <c r="IP178" i="4" a="1"/>
  <c r="FE176" i="2" a="1"/>
  <c r="IT121" i="4" a="1"/>
  <c r="IR166" i="4" a="1"/>
  <c r="EK231" i="2" a="1"/>
  <c r="FB78" i="2" a="1"/>
  <c r="BQ234" i="2" a="1"/>
  <c r="AU230" i="4" a="1"/>
  <c r="IT51" i="4" a="1"/>
  <c r="BP234" i="4" a="1"/>
  <c r="IV186" i="4" a="1"/>
  <c r="IQ39" i="4" a="1"/>
  <c r="E230" i="4" a="1"/>
  <c r="IQ215" i="4" a="1"/>
  <c r="BE231" i="2" a="1"/>
  <c r="FA17" i="2" a="1"/>
  <c r="FD213" i="2" a="1"/>
  <c r="FC19" i="2" a="1"/>
  <c r="FA94" i="2" a="1"/>
  <c r="DL230" i="4" a="1"/>
  <c r="EG231" i="2" a="1"/>
  <c r="EJ232" i="2" a="1"/>
  <c r="IV214" i="4" a="1"/>
  <c r="B230" i="4" a="1"/>
  <c r="IW100" i="4" a="1"/>
  <c r="FB56" i="2" a="1"/>
  <c r="AQ232" i="2" a="1"/>
  <c r="IQ119" i="4" a="1"/>
  <c r="FA102" i="2" a="1"/>
  <c r="FB15" i="2" a="1"/>
  <c r="IR210" i="4" a="1"/>
  <c r="IR44" i="4" a="1"/>
  <c r="FA143" i="2" a="1"/>
  <c r="DH231" i="4" a="1"/>
  <c r="DE234" i="4" a="1"/>
  <c r="IH230" i="4" a="1"/>
  <c r="IS226" i="4" a="1"/>
  <c r="I232" i="4" a="1"/>
  <c r="FB97" i="2" a="1"/>
  <c r="IW128" i="4" a="1"/>
  <c r="FD96" i="2" a="1"/>
  <c r="FD156" i="2" a="1"/>
  <c r="FB192" i="2" a="1"/>
  <c r="CP231" i="4" a="1"/>
  <c r="IV138" i="4" a="1"/>
  <c r="DD234" i="4" a="1"/>
  <c r="IW33" i="4" a="1"/>
  <c r="IV188" i="4" a="1"/>
  <c r="AM232" i="4" a="1"/>
  <c r="IL234" i="4" a="1"/>
  <c r="IQ163" i="4" a="1"/>
  <c r="IP26" i="4" a="1"/>
  <c r="IP104" i="4" a="1"/>
  <c r="FD25" i="2" a="1"/>
  <c r="DZ233" i="4" a="1"/>
  <c r="IR192" i="4" a="1"/>
  <c r="IW138" i="4" a="1"/>
  <c r="IQ157" i="4" a="1"/>
  <c r="CT234" i="2" a="1"/>
  <c r="IT210" i="4" a="1"/>
  <c r="DV231" i="2" a="1"/>
  <c r="IU45" i="4" a="1"/>
  <c r="FD65" i="2" a="1"/>
  <c r="BL230" i="4" a="1"/>
  <c r="IQ101" i="4" a="1"/>
  <c r="IW90" i="4" a="1"/>
  <c r="IB231" i="4" a="1"/>
  <c r="IQ122" i="4" a="1"/>
  <c r="IT150" i="4" a="1"/>
  <c r="FB74" i="2" a="1"/>
  <c r="AX234" i="4" a="1"/>
  <c r="IQ88" i="4" a="1"/>
  <c r="IP108" i="4" a="1"/>
  <c r="IT47" i="4" a="1"/>
  <c r="CW232" i="4" a="1"/>
  <c r="AG233" i="4" a="1"/>
  <c r="IQ74" i="4" a="1"/>
  <c r="GH230" i="4" a="1"/>
  <c r="GZ234" i="4" a="1"/>
  <c r="IW121" i="4" a="1"/>
  <c r="GQ233" i="4" a="1"/>
  <c r="IP180" i="4" a="1"/>
  <c r="IV67" i="4" a="1"/>
  <c r="IS73" i="4" a="1"/>
  <c r="CH233" i="2" a="1"/>
  <c r="GJ231" i="4" a="1"/>
  <c r="HO230" i="4" a="1"/>
  <c r="EY233" i="2" a="1"/>
  <c r="AK232" i="2" a="1"/>
  <c r="FD61" i="2" a="1"/>
  <c r="CJ233" i="4" a="1"/>
  <c r="DR231" i="4" a="1"/>
  <c r="FA85" i="2" a="1"/>
  <c r="FH231" i="4" a="1"/>
  <c r="FE82" i="2" a="1"/>
  <c r="IT208" i="4" a="1"/>
  <c r="CA231" i="2" a="1"/>
  <c r="IV181" i="4" a="1"/>
  <c r="IR151" i="4" a="1"/>
  <c r="FB47" i="2" a="1"/>
  <c r="IR19" i="4" a="1"/>
  <c r="IV96" i="4" a="1"/>
  <c r="IQ30" i="4" a="1"/>
  <c r="IS9" i="4" a="1"/>
  <c r="IR52" i="4" a="1"/>
  <c r="IR128" i="4" a="1"/>
  <c r="IP170" i="4" a="1"/>
  <c r="CO234" i="4" a="1"/>
  <c r="FA84" i="2" a="1"/>
  <c r="IP101" i="4" a="1"/>
  <c r="EE234" i="2" a="1"/>
  <c r="DD233" i="4" a="1"/>
  <c r="BS233" i="4" a="1"/>
  <c r="IR123" i="4" a="1"/>
  <c r="CQ233" i="2" a="1"/>
  <c r="EY230" i="2" a="1"/>
  <c r="FC103" i="2" a="1"/>
  <c r="IQ9" i="4" a="1"/>
  <c r="U230" i="2" a="1"/>
  <c r="IU104" i="4" a="1"/>
  <c r="FE57" i="2" a="1"/>
  <c r="IR227" i="4" a="1"/>
  <c r="IW104" i="4" a="1"/>
  <c r="ET231" i="4" a="1"/>
  <c r="IU228" i="4" a="1"/>
  <c r="CC233" i="2" a="1"/>
  <c r="S230" i="2" a="1"/>
  <c r="FA175" i="2" a="1"/>
  <c r="BU233" i="2" a="1"/>
  <c r="IW171" i="4" a="1"/>
  <c r="EW234" i="4" a="1"/>
  <c r="EE232" i="2" a="1"/>
  <c r="IW210" i="4" a="1"/>
  <c r="FC35" i="2" a="1"/>
  <c r="FE151" i="2" a="1"/>
  <c r="AP234" i="4" a="1"/>
  <c r="IR18" i="4" a="1"/>
  <c r="IJ233" i="4" a="1"/>
  <c r="IT164" i="4" a="1"/>
  <c r="FD221" i="2" a="1"/>
  <c r="FC172" i="2" a="1"/>
  <c r="IW17" i="4" a="1"/>
  <c r="EU230" i="4" a="1"/>
  <c r="HT234" i="4" a="1"/>
  <c r="IR95" i="4" a="1"/>
  <c r="DX230" i="2" a="1"/>
  <c r="IU116" i="4" a="1"/>
  <c r="IQ138" i="4" a="1"/>
  <c r="GK232" i="4" a="1"/>
  <c r="FA15" i="2" a="1"/>
  <c r="BO230" i="2" a="1"/>
  <c r="IV179" i="4" a="1"/>
  <c r="FA232" i="4" a="1"/>
  <c r="FY234" i="4" a="1"/>
  <c r="FE232" i="4" a="1"/>
  <c r="IP161" i="4" a="1"/>
  <c r="EU231" i="4" a="1"/>
  <c r="FB220" i="2" a="1"/>
  <c r="H233" i="2" a="1"/>
  <c r="AG232" i="2" a="1"/>
  <c r="IQ35" i="4" a="1"/>
  <c r="IW11" i="4" a="1"/>
  <c r="FH232" i="4" a="1"/>
  <c r="FE40" i="2" a="1"/>
  <c r="IS30" i="4" a="1"/>
  <c r="FB92" i="2" a="1"/>
  <c r="IT27" i="4" a="1"/>
  <c r="IW75" i="4" a="1"/>
  <c r="IR202" i="4" a="1"/>
  <c r="AI231" i="2" a="1"/>
  <c r="K231" i="4" a="1"/>
  <c r="IT168" i="4" a="1"/>
  <c r="HD230" i="4" a="1"/>
  <c r="ID230" i="4" a="1"/>
  <c r="DM233" i="4" a="1"/>
  <c r="FC106" i="2" a="1"/>
  <c r="FC29" i="2" a="1"/>
  <c r="FA10" i="2" a="1"/>
  <c r="AJ233" i="2" a="1"/>
  <c r="FD209" i="2" a="1"/>
  <c r="IK234" i="4" a="1"/>
  <c r="AY233" i="4" a="1"/>
  <c r="IS100" i="4" a="1"/>
  <c r="FC195" i="2" a="1"/>
  <c r="BL231" i="4" a="1"/>
  <c r="DD234" i="2" a="1"/>
  <c r="IU210" i="4" a="1"/>
  <c r="DH231" i="2" a="1"/>
  <c r="GQ230" i="4" a="1"/>
  <c r="IT129" i="4" a="1"/>
  <c r="IU222" i="4" a="1"/>
  <c r="IR61" i="4" a="1"/>
  <c r="IT81" i="4" a="1"/>
  <c r="FE108" i="2" a="1"/>
  <c r="FD91" i="2" a="1"/>
  <c r="FD161" i="2" a="1"/>
  <c r="FE206" i="2" a="1"/>
  <c r="BS232" i="2" a="1"/>
  <c r="DS232" i="2" a="1"/>
  <c r="FC190" i="2" a="1"/>
  <c r="FB173" i="2" a="1"/>
  <c r="EI231" i="4" a="1"/>
  <c r="FA126" i="2" a="1"/>
  <c r="BY232" i="4" a="1"/>
  <c r="FB106" i="2" a="1"/>
  <c r="BT234" i="4" a="1"/>
  <c r="AC233" i="2" a="1"/>
  <c r="FI230" i="4" a="1"/>
  <c r="FA164" i="2" a="1"/>
  <c r="FC111" i="2" a="1"/>
  <c r="IR184" i="4" a="1"/>
  <c r="IR68" i="4" a="1"/>
  <c r="IF233" i="4" a="1"/>
  <c r="FB70" i="2" a="1"/>
  <c r="V230" i="4" a="1"/>
  <c r="FA93" i="2" a="1"/>
  <c r="CN230" i="4" a="1"/>
  <c r="HF234" i="4" a="1"/>
  <c r="IU36" i="4" a="1"/>
  <c r="IS27" i="4" a="1"/>
  <c r="IW156" i="4" a="1"/>
  <c r="IV195" i="4" a="1"/>
  <c r="DJ234" i="2" a="1"/>
  <c r="AY234" i="2" a="1"/>
  <c r="IV158" i="4" a="1"/>
  <c r="IT62" i="4" a="1"/>
  <c r="IP152" i="4" a="1"/>
  <c r="IQ38" i="4" a="1"/>
  <c r="AD233" i="2" a="1"/>
  <c r="ED232" i="4" a="1"/>
  <c r="GJ234" i="4" a="1"/>
  <c r="IP139" i="4" a="1"/>
  <c r="IQ144" i="4" a="1"/>
  <c r="CZ233" i="4" a="1"/>
  <c r="HH231" i="4" a="1"/>
  <c r="IE232" i="4" a="1"/>
  <c r="IT90" i="4" a="1"/>
  <c r="FB211" i="2" a="1"/>
  <c r="HM231" i="4" a="1"/>
  <c r="IW36" i="4" a="1"/>
  <c r="AB234" i="2" a="1"/>
  <c r="IW13" i="4" a="1"/>
  <c r="IW122" i="4" a="1"/>
  <c r="IR150" i="4" a="1"/>
  <c r="FB122" i="2" a="1"/>
  <c r="GB232" i="4" a="1"/>
  <c r="CF232" i="4" a="1"/>
  <c r="AX230" i="2" a="1"/>
  <c r="FD182" i="2" a="1"/>
  <c r="AB231" i="2" a="1"/>
  <c r="AX232" i="2" a="1"/>
  <c r="IQ175" i="4" a="1"/>
  <c r="IT203" i="4" a="1"/>
  <c r="FG231" i="4" a="1"/>
  <c r="IV76" i="4" a="1"/>
  <c r="IS107" i="4" a="1"/>
  <c r="IR216" i="4" a="1"/>
  <c r="IP12" i="4" a="1"/>
  <c r="FA123" i="2" a="1"/>
  <c r="EB234" i="4" a="1"/>
  <c r="DF230" i="4" a="1"/>
  <c r="IS85" i="4" a="1"/>
  <c r="IW186" i="4" a="1"/>
  <c r="FE182" i="2" a="1"/>
  <c r="GP230" i="4" a="1"/>
  <c r="FB190" i="2" a="1"/>
  <c r="IV102" i="4" a="1"/>
  <c r="IU63" i="4" a="1"/>
  <c r="IQ124" i="4" a="1"/>
  <c r="IT42" i="4" a="1"/>
  <c r="FO230" i="4" a="1"/>
  <c r="FE218" i="2" a="1"/>
  <c r="IT126" i="4" a="1"/>
  <c r="IR7" i="4" a="1"/>
  <c r="IT185" i="4" a="1"/>
  <c r="IV210" i="4" a="1"/>
  <c r="IW113" i="4" a="1"/>
  <c r="IU65" i="4" a="1"/>
  <c r="IU111" i="4" a="1"/>
  <c r="IT61" i="4" a="1"/>
  <c r="BT232" i="4" a="1"/>
  <c r="FD203" i="2" a="1"/>
  <c r="FA150" i="2" a="1"/>
  <c r="FC225" i="2" a="1"/>
  <c r="H231" i="2" a="1"/>
  <c r="CN232" i="4" a="1"/>
  <c r="IQ154" i="4" a="1"/>
  <c r="IT176" i="4" a="1"/>
  <c r="FM232" i="4" a="1"/>
  <c r="EN233" i="4" a="1"/>
  <c r="IU221" i="4" a="1"/>
  <c r="IU145" i="4" a="1"/>
  <c r="FE219" i="2" a="1"/>
  <c r="CK232" i="2" a="1"/>
  <c r="FD89" i="2" a="1"/>
  <c r="FA96" i="2" a="1"/>
  <c r="CD233" i="4" a="1"/>
  <c r="FC63" i="2" a="1"/>
  <c r="IS97" i="4" a="1"/>
  <c r="DB231" i="2" a="1"/>
  <c r="IV180" i="4" a="1"/>
  <c r="IQ110" i="4" a="1"/>
  <c r="HJ231" i="4" a="1"/>
  <c r="IW127" i="4" a="1"/>
  <c r="IP142" i="4" a="1"/>
  <c r="AN230" i="2" a="1"/>
  <c r="FD118" i="2" a="1"/>
  <c r="BE233" i="2" a="1"/>
  <c r="EB232" i="2" a="1"/>
  <c r="FA133" i="2" a="1"/>
  <c r="IR161" i="4" a="1"/>
  <c r="FC44" i="2" a="1"/>
  <c r="I232" i="2" a="1"/>
  <c r="HO232" i="4" a="1"/>
  <c r="ET230" i="4" a="1"/>
  <c r="IV220" i="4" a="1"/>
  <c r="ET230" i="2" a="1"/>
  <c r="AP233" i="2" a="1"/>
  <c r="FQ233" i="4" a="1"/>
  <c r="FE8" i="2" a="1"/>
  <c r="FE217" i="2" a="1"/>
  <c r="IP226" i="4" a="1"/>
  <c r="EW231" i="2" a="1"/>
  <c r="FD107" i="2" a="1"/>
  <c r="AF232" i="4" a="1"/>
  <c r="IT158" i="4" a="1"/>
  <c r="IU209" i="4" a="1"/>
  <c r="IP222" i="4" a="1"/>
  <c r="IU135" i="4" a="1"/>
  <c r="IS206" i="4" a="1"/>
  <c r="IW134" i="4" a="1"/>
  <c r="BI230" i="4" a="1"/>
  <c r="CU231" i="4" a="1"/>
  <c r="AP232" i="2" a="1"/>
  <c r="AP230" i="2" a="1"/>
  <c r="IR17" i="4" a="1"/>
  <c r="CC233" i="4" a="1"/>
  <c r="EK232" i="2" a="1"/>
  <c r="CO231" i="4" a="1"/>
  <c r="FB216" i="2" a="1"/>
  <c r="IV11" i="4" a="1"/>
  <c r="HX230" i="4" a="1"/>
  <c r="DB233" i="4" a="1"/>
  <c r="L230" i="2" a="1"/>
  <c r="CS230" i="2" a="1"/>
  <c r="CZ233" i="2" a="1"/>
  <c r="P232" i="2" a="1"/>
  <c r="IU138" i="4" a="1"/>
  <c r="FD178" i="2" a="1"/>
  <c r="IT88" i="4" a="1"/>
  <c r="BV234" i="4" a="1"/>
  <c r="DU234" i="2" a="1"/>
  <c r="AK232" i="4" a="1"/>
  <c r="BS234" i="2" a="1"/>
  <c r="IP45" i="4" a="1"/>
  <c r="CP232" i="4" a="1"/>
  <c r="IR135" i="4" a="1"/>
  <c r="AB230" i="4" a="1"/>
  <c r="IW179" i="4" a="1"/>
  <c r="IP158" i="4" a="1"/>
  <c r="IQ104" i="4" a="1"/>
  <c r="IW131" i="4" a="1"/>
  <c r="HS230" i="4" a="1"/>
  <c r="EB231" i="4" a="1"/>
  <c r="DV232" i="4" a="1"/>
  <c r="IR74" i="4" a="1"/>
  <c r="BR231" i="4" a="1"/>
  <c r="FC117" i="2" a="1"/>
  <c r="EL233" i="2" a="1"/>
  <c r="L233" i="4" a="1"/>
  <c r="HG232" i="4" a="1"/>
  <c r="IR25" i="4" a="1"/>
  <c r="IQ114" i="4" a="1"/>
  <c r="FA36" i="2" a="1"/>
  <c r="IU90" i="4" a="1"/>
  <c r="FE9" i="2" a="1"/>
  <c r="L231" i="4" a="1"/>
  <c r="M234" i="4" a="1"/>
  <c r="DZ231" i="2" a="1"/>
  <c r="IT140" i="4" a="1"/>
  <c r="IP123" i="4" a="1"/>
  <c r="FB121" i="2" a="1"/>
  <c r="FB34" i="2" a="1"/>
  <c r="IV50" i="4" a="1"/>
  <c r="EU231" i="2" a="1"/>
  <c r="IR191" i="4" a="1"/>
  <c r="DN231" i="4" a="1"/>
  <c r="FC84" i="2" a="1"/>
  <c r="FC33" i="2" a="1"/>
  <c r="IQ192" i="4" a="1"/>
  <c r="P230" i="2" a="1"/>
  <c r="IU188" i="4" a="1"/>
  <c r="BL233" i="4" a="1"/>
  <c r="FC69" i="2" a="1"/>
  <c r="FA204" i="2" a="1"/>
  <c r="BH232" i="4" a="1"/>
  <c r="FA213" i="2" a="1"/>
  <c r="ET231" i="2" a="1"/>
  <c r="IQ34" i="4" a="1"/>
  <c r="EX234" i="4" a="1"/>
  <c r="IR34" i="4" a="1"/>
  <c r="FA54" i="2" a="1"/>
  <c r="FB112" i="2" a="1"/>
  <c r="FB204" i="2" a="1"/>
  <c r="DT232" i="4" a="1"/>
  <c r="FB109" i="2" a="1"/>
  <c r="IT105" i="4" a="1"/>
  <c r="CA230" i="4" a="1"/>
  <c r="FA89" i="2" a="1"/>
  <c r="EM232" i="4" a="1"/>
  <c r="BI230" i="2" a="1"/>
  <c r="IS120" i="4" a="1"/>
  <c r="IP59" i="4" a="1"/>
  <c r="EN230" i="4" a="1"/>
  <c r="IU42" i="4" a="1"/>
  <c r="IV167" i="4" a="1"/>
  <c r="HB231" i="4" a="1"/>
  <c r="IR76" i="4" a="1"/>
  <c r="IW35" i="4" a="1"/>
  <c r="FD191" i="2" a="1"/>
  <c r="IV104" i="4" a="1"/>
  <c r="V231" i="4" a="1"/>
  <c r="IW147" i="4" a="1"/>
  <c r="DS234" i="4" a="1"/>
  <c r="FA28" i="2" a="1"/>
  <c r="IV219" i="4" a="1"/>
  <c r="FA198" i="2" a="1"/>
  <c r="BT233" i="2" a="1"/>
  <c r="FB201" i="2" a="1"/>
  <c r="CY233" i="4" a="1"/>
  <c r="IS162" i="4" a="1"/>
  <c r="AR230" i="4" a="1"/>
  <c r="IT206" i="4" a="1"/>
  <c r="BY233" i="2" a="1"/>
  <c r="IW125" i="4" a="1"/>
  <c r="EG230" i="2" a="1"/>
  <c r="G234" i="2" a="1"/>
  <c r="Z230" i="2" a="1"/>
  <c r="FD181" i="2" a="1"/>
  <c r="IP40" i="4" a="1"/>
  <c r="IP121" i="4" a="1"/>
  <c r="DN233" i="2" a="1"/>
  <c r="FC36" i="2" a="1"/>
  <c r="S234" i="4" a="1"/>
  <c r="FD185" i="2" a="1"/>
  <c r="FE214" i="2" a="1"/>
  <c r="EW230" i="4" a="1"/>
  <c r="IT77" i="4" a="1"/>
  <c r="FK233" i="4" a="1"/>
  <c r="AY230" i="4" a="1"/>
  <c r="FD222" i="2" a="1"/>
  <c r="GG231" i="4" a="1"/>
  <c r="HB230" i="4" a="1"/>
  <c r="DC234" i="4" a="1"/>
  <c r="IU192" i="4" a="1"/>
  <c r="CM233" i="2" a="1"/>
  <c r="IV130" i="4" a="1"/>
  <c r="IU9" i="4" a="1"/>
  <c r="FD97" i="2" a="1"/>
  <c r="HW232" i="4" a="1"/>
  <c r="IT157" i="4" a="1"/>
  <c r="FE122" i="2" a="1"/>
  <c r="EN233" i="2" a="1"/>
  <c r="IS127" i="4" a="1"/>
  <c r="FF230" i="4" a="1"/>
  <c r="CD231" i="4" a="1"/>
  <c r="ED234" i="2" a="1"/>
  <c r="IW199" i="4" a="1"/>
  <c r="CR233" i="4" a="1"/>
  <c r="K232" i="2" a="1"/>
  <c r="FC227" i="2" a="1"/>
  <c r="FD88" i="2" a="1"/>
  <c r="BU233" i="4" a="1"/>
  <c r="IU149" i="4" a="1"/>
  <c r="FB185" i="2" a="1"/>
  <c r="HB233" i="4" a="1"/>
  <c r="IV43" i="4" a="1"/>
  <c r="IP227" i="4" a="1"/>
  <c r="IQ23" i="4" a="1"/>
  <c r="IU52" i="4" a="1"/>
  <c r="IR58" i="4" a="1"/>
  <c r="IQ47" i="4" a="1"/>
  <c r="IT40" i="4" a="1"/>
  <c r="IS174" i="4" a="1"/>
  <c r="CB230" i="4" a="1"/>
  <c r="IU40" i="4" a="1"/>
  <c r="IS170" i="4" a="1"/>
  <c r="FA148" i="2" a="1"/>
  <c r="IS28" i="4" a="1"/>
  <c r="IT132" i="4" a="1"/>
  <c r="EM232" i="2" a="1"/>
  <c r="EH231" i="2" a="1"/>
  <c r="IR117" i="4" a="1"/>
  <c r="IU58" i="4" a="1"/>
  <c r="AI230" i="4" a="1"/>
  <c r="IS209" i="4" a="1"/>
  <c r="FR232" i="4" a="1"/>
  <c r="IQ14" i="4" a="1"/>
  <c r="AO234" i="2" a="1"/>
  <c r="DR233" i="4" a="1"/>
  <c r="BP231" i="4" a="1"/>
  <c r="IP209" i="4" a="1"/>
  <c r="L231" i="2" a="1"/>
  <c r="CS231" i="4" a="1"/>
  <c r="DR232" i="2" a="1"/>
  <c r="IB234" i="4" a="1"/>
  <c r="IV55" i="4" a="1"/>
  <c r="DR231" i="2" a="1"/>
  <c r="FC169" i="2" a="1"/>
  <c r="GU232" i="4" a="1"/>
  <c r="CF231" i="2" a="1"/>
  <c r="IV100" i="4" a="1"/>
  <c r="IR212" i="4" a="1"/>
  <c r="AY231" i="2" a="1"/>
  <c r="HN231" i="4" a="1"/>
  <c r="IW151" i="4" a="1"/>
  <c r="IP48" i="4" a="1"/>
  <c r="IQ59" i="4" a="1"/>
  <c r="IR114" i="4" a="1"/>
  <c r="HP230" i="4" a="1"/>
  <c r="IV74" i="4" a="1"/>
  <c r="AB231" i="4" a="1"/>
  <c r="FD210" i="2" a="1"/>
  <c r="EA230" i="4" a="1"/>
  <c r="FC146" i="2" a="1"/>
  <c r="FC139" i="2" a="1"/>
  <c r="FB229" i="2" a="1"/>
  <c r="FB105" i="2" a="1"/>
  <c r="IR164" i="4" a="1"/>
  <c r="FP232" i="4" a="1"/>
  <c r="IV217" i="4" a="1"/>
  <c r="IR187" i="4" a="1"/>
  <c r="FB225" i="2" a="1"/>
  <c r="U234" i="4" a="1"/>
  <c r="IS68" i="4" a="1"/>
  <c r="IV94" i="4" a="1"/>
  <c r="FB22" i="2" a="1"/>
  <c r="AY230" i="2" a="1"/>
  <c r="FB139" i="2" a="1"/>
  <c r="EA231" i="2" a="1"/>
  <c r="AF231" i="2" a="1"/>
  <c r="FB32" i="2" a="1"/>
  <c r="FC145" i="2" a="1"/>
  <c r="FB14" i="2" a="1"/>
  <c r="CR230" i="4" a="1"/>
  <c r="IS213" i="4" a="1"/>
  <c r="GF232" i="4" a="1"/>
  <c r="FD105" i="2" a="1"/>
  <c r="BN230" i="2" a="1"/>
  <c r="IQ31" i="4" a="1"/>
  <c r="IS220" i="4" a="1"/>
  <c r="IP129" i="4" a="1"/>
  <c r="BD231" i="2" a="1"/>
  <c r="AH231" i="2" a="1"/>
  <c r="IU101" i="4" a="1"/>
  <c r="EQ230" i="2" a="1"/>
  <c r="IS92" i="4" a="1"/>
  <c r="IP126" i="4" a="1"/>
  <c r="FD208" i="2" a="1"/>
  <c r="FE29" i="2" a="1"/>
  <c r="CY234" i="4" a="1"/>
  <c r="IS83" i="4" a="1"/>
  <c r="GV234" i="4" a="1"/>
  <c r="EZ234" i="2" a="1"/>
  <c r="FC228" i="2" a="1"/>
  <c r="BZ233" i="2" a="1"/>
  <c r="AB232" i="4" a="1"/>
  <c r="FE64" i="2" a="1"/>
  <c r="FD190" i="2" a="1"/>
  <c r="FE28" i="2" a="1"/>
  <c r="FB226" i="2" a="1"/>
  <c r="FB101" i="2" a="1"/>
  <c r="FA97" i="2" a="1"/>
  <c r="IU207" i="4" a="1"/>
  <c r="IR152" i="4" a="1"/>
  <c r="FD138" i="2" a="1"/>
  <c r="AR233" i="4" a="1"/>
  <c r="IR83" i="4" a="1"/>
  <c r="AN233" i="4" a="1"/>
  <c r="IR119" i="4" a="1"/>
  <c r="IT113" i="4" a="1"/>
  <c r="DG232" i="4" a="1"/>
  <c r="FC206" i="2" a="1"/>
  <c r="DF231" i="2" a="1"/>
  <c r="IT186" i="4" a="1"/>
  <c r="IR127" i="4" a="1"/>
  <c r="BJ233" i="2" a="1"/>
  <c r="CI231" i="4" a="1"/>
  <c r="HB232" i="4" a="1"/>
  <c r="IW78" i="4" a="1"/>
  <c r="I230" i="2" a="1"/>
  <c r="EC232" i="2" a="1"/>
  <c r="FA52" i="2" a="1"/>
  <c r="DM231" i="4" a="1"/>
  <c r="EW233" i="2" a="1"/>
  <c r="FB88" i="2" a="1"/>
  <c r="IV37" i="4" a="1"/>
  <c r="IQ204" i="4" a="1"/>
  <c r="GF233" i="4" a="1"/>
  <c r="IV97" i="4" a="1"/>
  <c r="DP233" i="4" a="1"/>
  <c r="FB111" i="2" a="1"/>
  <c r="FC174" i="2" a="1"/>
  <c r="IV204" i="4" a="1"/>
  <c r="IW169" i="4" a="1"/>
  <c r="IS119" i="4" a="1"/>
  <c r="FB103" i="2" a="1"/>
  <c r="FC10" i="2" a="1"/>
  <c r="IU112" i="4" a="1"/>
  <c r="BE234" i="2" a="1"/>
  <c r="R230" i="2" a="1"/>
  <c r="IU28" i="4" a="1"/>
  <c r="AX233" i="4" a="1"/>
  <c r="CZ234" i="2" a="1"/>
  <c r="FC82" i="2" a="1"/>
  <c r="IU72" i="4" a="1"/>
  <c r="FA140" i="2" a="1"/>
  <c r="IU161" i="4" a="1"/>
  <c r="IQ93" i="4" a="1"/>
  <c r="BA232" i="4" a="1"/>
  <c r="IS214" i="4" a="1"/>
  <c r="BY232" i="2" a="1"/>
  <c r="IS212" i="4" a="1"/>
  <c r="FA216" i="2" a="1"/>
  <c r="CA232" i="4" a="1"/>
  <c r="IQ25" i="4" a="1"/>
  <c r="FE178" i="2" a="1"/>
  <c r="FB52" i="2" a="1"/>
  <c r="BN234" i="2" a="1"/>
  <c r="AI230" i="2" a="1"/>
  <c r="IP221" i="4" a="1"/>
  <c r="DU232" i="4" a="1"/>
  <c r="FA103" i="2" a="1"/>
  <c r="IP29" i="4" a="1"/>
  <c r="FC131" i="2" a="1"/>
  <c r="BK232" i="4" a="1"/>
  <c r="IP36" i="4" a="1"/>
  <c r="IJ230" i="4" a="1"/>
  <c r="E234" i="4" a="1"/>
  <c r="CP231" i="2" a="1"/>
  <c r="FA44" i="2" a="1"/>
  <c r="FE37" i="2" a="1"/>
  <c r="FD155" i="2" a="1"/>
  <c r="FB222" i="2" a="1"/>
  <c r="BW231" i="2" a="1"/>
  <c r="ID231" i="4" a="1"/>
  <c r="FE93" i="2" a="1"/>
  <c r="IR131" i="4" a="1"/>
  <c r="CX231" i="4" a="1"/>
  <c r="FD46" i="2" a="1"/>
  <c r="Z232" i="4" a="1"/>
  <c r="BT232" i="2" a="1"/>
  <c r="FB117" i="2" a="1"/>
  <c r="J231" i="4" a="1"/>
  <c r="IR96" i="4" a="1"/>
  <c r="AO231" i="2" a="1"/>
  <c r="IU211" i="4" a="1"/>
  <c r="IT180" i="4" a="1"/>
  <c r="DQ232" i="4" a="1"/>
  <c r="IW191" i="4" a="1"/>
  <c r="IR75" i="4" a="1"/>
  <c r="IV131" i="4" a="1"/>
  <c r="FC171" i="2" a="1"/>
  <c r="BC231" i="4" a="1"/>
  <c r="FC232" i="4" a="1"/>
  <c r="CV233" i="4" a="1"/>
  <c r="X232" i="2" a="1"/>
  <c r="AM230" i="4" a="1"/>
  <c r="IR26" i="4" a="1"/>
  <c r="IV216" i="4" a="1"/>
  <c r="AF234" i="2" a="1"/>
  <c r="IU136" i="4" a="1"/>
  <c r="IU154" i="4" a="1"/>
  <c r="IR218" i="4" a="1"/>
  <c r="IQ151" i="4" a="1"/>
  <c r="IR221" i="4" a="1"/>
  <c r="W232" i="2" a="1"/>
  <c r="AO230" i="2" a="1"/>
  <c r="FC99" i="2" a="1"/>
  <c r="IQ189" i="4" a="1"/>
  <c r="IU189" i="4" a="1"/>
  <c r="DI233" i="2" a="1"/>
  <c r="IP18" i="4" a="1"/>
  <c r="FE48" i="2" a="1"/>
  <c r="DH234" i="2" a="1"/>
  <c r="IS67" i="4" a="1"/>
  <c r="EI230" i="2" a="1"/>
  <c r="GV232" i="4" a="1"/>
  <c r="EQ233" i="4" a="1"/>
  <c r="CU230" i="2" a="1"/>
  <c r="EJ234" i="2" a="1"/>
  <c r="FD188" i="2" a="1"/>
  <c r="IR60" i="4" a="1"/>
  <c r="IP192" i="4" a="1"/>
  <c r="IQ125" i="4" a="1"/>
  <c r="FE11" i="2" a="1"/>
  <c r="BJ232" i="2" a="1"/>
  <c r="IW177" i="4" a="1"/>
  <c r="IT67" i="4" a="1"/>
  <c r="IT141" i="4" a="1"/>
  <c r="IT174" i="4" a="1"/>
  <c r="IT169" i="4" a="1"/>
  <c r="FE42" i="2" a="1"/>
  <c r="E234" i="2" a="1"/>
  <c r="AC234" i="2" a="1"/>
  <c r="IS31" i="4" a="1"/>
  <c r="R232" i="2" a="1"/>
  <c r="FE190" i="2" a="1"/>
  <c r="AF230" i="2" a="1"/>
  <c r="EC232" i="4" a="1"/>
  <c r="I231" i="2" a="1"/>
  <c r="IR112" i="4" a="1"/>
  <c r="BF233" i="4" a="1"/>
  <c r="IP8" i="4" a="1"/>
  <c r="AV231" i="4" a="1"/>
  <c r="BY231" i="2" a="1"/>
  <c r="AU233" i="2" a="1"/>
  <c r="FE120" i="2" a="1"/>
  <c r="AO233" i="2" a="1"/>
  <c r="FC207" i="2" a="1"/>
  <c r="IP111" i="4" a="1"/>
  <c r="IV150" i="4" a="1"/>
  <c r="FD82" i="2" a="1"/>
  <c r="AA232" i="2" a="1"/>
  <c r="AW232" i="2" a="1"/>
  <c r="C231" i="4" a="1"/>
  <c r="IS195" i="4" a="1"/>
  <c r="BC233" i="4" a="1"/>
  <c r="BL232" i="4" a="1"/>
  <c r="IK233" i="4" a="1"/>
  <c r="IT202" i="4" a="1"/>
  <c r="IS144" i="4" a="1"/>
  <c r="FE66" i="2" a="1"/>
  <c r="IU141" i="4" a="1"/>
  <c r="IP120" i="4" a="1"/>
  <c r="FF231" i="4" a="1"/>
  <c r="AT234" i="2" a="1"/>
  <c r="IS62" i="4" a="1"/>
  <c r="IW91" i="4" a="1"/>
  <c r="FC177" i="2" a="1"/>
  <c r="BD232" i="2" a="1"/>
  <c r="IR47" i="4" a="1"/>
  <c r="EY231" i="2" a="1"/>
  <c r="DG232" i="2" a="1"/>
  <c r="IS44" i="4" a="1"/>
  <c r="IR9" i="4" a="1"/>
  <c r="FB31" i="2" a="1"/>
  <c r="IV119" i="4" a="1"/>
  <c r="C234" i="4" a="1"/>
  <c r="CF232" i="2" a="1"/>
  <c r="IQ66" i="4" a="1"/>
  <c r="IP132" i="4" a="1"/>
  <c r="IP212" i="4" a="1"/>
  <c r="FC67" i="2" a="1"/>
  <c r="BM233" i="4" a="1"/>
  <c r="FD187" i="2" a="1"/>
  <c r="IU195" i="4" a="1"/>
  <c r="DL233" i="4" a="1"/>
  <c r="IU153" i="4" a="1"/>
  <c r="CX233" i="4" a="1"/>
  <c r="FE149" i="2" a="1"/>
  <c r="AT232" i="4" a="1"/>
  <c r="IV194" i="4" a="1"/>
  <c r="IV196" i="4" a="1"/>
  <c r="BB232" i="4" a="1"/>
  <c r="FA13" i="2" a="1"/>
  <c r="ID232" i="4" a="1"/>
  <c r="IW174" i="4" a="1"/>
  <c r="IR92" i="4" a="1"/>
  <c r="DK230" i="2" a="1"/>
  <c r="L230" i="4" a="1"/>
  <c r="IW38" i="4" a="1"/>
  <c r="FA226" i="2" a="1"/>
  <c r="FE210" i="2" a="1"/>
  <c r="CB233" i="4" a="1"/>
  <c r="IP47" i="4" a="1"/>
  <c r="IW56" i="4" a="1"/>
  <c r="IP183" i="4" a="1"/>
  <c r="IW219" i="4" a="1"/>
  <c r="DL231" i="2" a="1"/>
  <c r="IV106" i="4" a="1"/>
  <c r="GM233" i="4" a="1"/>
  <c r="FB146" i="2" a="1"/>
  <c r="IS50" i="4" a="1"/>
  <c r="IC232" i="4" a="1"/>
  <c r="IQ7" i="4" a="1"/>
  <c r="IP191" i="4" a="1"/>
  <c r="FD139" i="2" a="1"/>
  <c r="FE49" i="2" a="1"/>
  <c r="EI234" i="4" a="1"/>
  <c r="C233" i="4" a="1"/>
  <c r="IW110" i="4" a="1"/>
  <c r="IQ133" i="4" a="1"/>
  <c r="DI234" i="4" a="1"/>
  <c r="IT215" i="4" a="1"/>
  <c r="FD137" i="2" a="1"/>
  <c r="HS233" i="4" a="1"/>
  <c r="IR33" i="4" a="1"/>
  <c r="IT97" i="4" a="1"/>
  <c r="IQ76" i="4" a="1"/>
  <c r="IP119" i="4" a="1"/>
  <c r="IU178" i="4" a="1"/>
  <c r="P234" i="4" a="1"/>
  <c r="FD232" i="4" a="1"/>
  <c r="IP128" i="4" a="1"/>
  <c r="GC230" i="4" a="1"/>
  <c r="HF230" i="4" a="1"/>
  <c r="FC162" i="2" a="1"/>
  <c r="FD129" i="2" a="1"/>
  <c r="IV207" i="4" a="1"/>
  <c r="BV232" i="2" a="1"/>
  <c r="DP232" i="2" a="1"/>
  <c r="IV135" i="4" a="1"/>
  <c r="DS230" i="4" a="1"/>
  <c r="FA46" i="2" a="1"/>
  <c r="IA232" i="4" a="1"/>
  <c r="ES233" i="4" a="1"/>
  <c r="HO231" i="4" a="1"/>
  <c r="FB118" i="2" a="1"/>
  <c r="ET232" i="2" a="1"/>
  <c r="FD24" i="2" a="1"/>
  <c r="CO232" i="4" a="1"/>
  <c r="FC62" i="2" a="1"/>
  <c r="Q231" i="2" a="1"/>
  <c r="IP131" i="4" a="1"/>
  <c r="FA111" i="2" a="1"/>
  <c r="IW74" i="4" a="1"/>
  <c r="IW120" i="4" a="1"/>
  <c r="IS88" i="4" a="1"/>
  <c r="DV232" i="2" a="1"/>
  <c r="FE231" i="4" a="1"/>
  <c r="IS172" i="4" a="1"/>
  <c r="GY230" i="4" a="1"/>
  <c r="AP234" i="2" a="1"/>
  <c r="IT16" i="4" a="1"/>
  <c r="CH234" i="4" a="1"/>
  <c r="FB51" i="2" a="1"/>
  <c r="EJ234" i="4" a="1"/>
  <c r="IT21" i="4" a="1"/>
  <c r="IQ182" i="4" a="1"/>
  <c r="G231" i="2" a="1"/>
  <c r="IR214" i="4" a="1"/>
  <c r="FP233" i="4" a="1"/>
  <c r="AH234" i="2" a="1"/>
  <c r="FD20" i="2" a="1"/>
  <c r="EG232" i="4" a="1"/>
  <c r="CT233" i="4" a="1"/>
  <c r="FB172" i="2" a="1"/>
  <c r="IS106" i="4" a="1"/>
  <c r="FA9" i="2" a="1"/>
  <c r="FA172" i="2" a="1"/>
  <c r="IQ53" i="4" a="1"/>
  <c r="FB187" i="2" a="1"/>
  <c r="FE54" i="2" a="1"/>
  <c r="FB199" i="2" a="1"/>
  <c r="IP34" i="4" a="1"/>
  <c r="IU159" i="4" a="1"/>
  <c r="IP156" i="4" a="1"/>
  <c r="IU12" i="4" a="1"/>
  <c r="IP46" i="4" a="1"/>
  <c r="FA25" i="2" a="1"/>
  <c r="IP134" i="4" a="1"/>
  <c r="IU26" i="4" a="1"/>
  <c r="CA234" i="4" a="1"/>
  <c r="FE233" i="4" a="1"/>
  <c r="F234" i="2" a="1"/>
  <c r="CI233" i="4" a="1"/>
  <c r="IT82" i="4" a="1"/>
  <c r="IP54" i="4" a="1"/>
  <c r="N234" i="4" a="1"/>
  <c r="FC116" i="2" a="1"/>
  <c r="IR39" i="4" a="1"/>
  <c r="IN232" i="4" a="1"/>
  <c r="BP232" i="2" a="1"/>
  <c r="CF234" i="2" a="1"/>
  <c r="IT95" i="4" a="1"/>
  <c r="BC233" i="2" a="1"/>
  <c r="CF231" i="4" a="1"/>
  <c r="FA173" i="2" a="1"/>
  <c r="DT231" i="4" a="1"/>
  <c r="FD70" i="2" a="1"/>
  <c r="IT74" i="4" a="1"/>
  <c r="DN233" i="4" a="1"/>
  <c r="GT232" i="4" a="1"/>
  <c r="HZ231" i="4" a="1"/>
  <c r="FD160" i="2" a="1"/>
  <c r="DB231" i="4" a="1"/>
  <c r="IV26" i="4" a="1"/>
  <c r="FB221" i="2" a="1"/>
  <c r="HX234" i="4" a="1"/>
  <c r="BV234" i="2" a="1"/>
  <c r="IS36" i="4" a="1"/>
  <c r="IV190" i="4" a="1"/>
  <c r="EU232" i="4" a="1"/>
  <c r="IQ226" i="4" a="1"/>
  <c r="FB188" i="2" a="1"/>
  <c r="FS231" i="4" a="1"/>
  <c r="IQ214" i="4" a="1"/>
  <c r="EQ230" i="4" a="1"/>
  <c r="IR175" i="4" a="1"/>
  <c r="EP233" i="4" a="1"/>
  <c r="FH233" i="4" a="1"/>
  <c r="FD220" i="2" a="1"/>
  <c r="P231" i="2" a="1"/>
  <c r="FB162" i="2" a="1"/>
  <c r="FC158" i="2" a="1"/>
  <c r="CC230" i="2" a="1"/>
  <c r="IH231" i="4" a="1"/>
  <c r="IR165" i="4" a="1"/>
  <c r="IT41" i="4" a="1"/>
  <c r="IQ22" i="4" a="1"/>
  <c r="FB86" i="2" a="1"/>
  <c r="IT172" i="4" a="1"/>
  <c r="IQ41" i="4" a="1"/>
  <c r="IP215" i="4" a="1"/>
  <c r="BA233" i="4" a="1"/>
  <c r="IT71" i="4" a="1"/>
  <c r="IW79" i="4" a="1"/>
  <c r="FC149" i="2" a="1"/>
  <c r="FD102" i="2" a="1"/>
  <c r="FB189" i="2" a="1"/>
  <c r="FJ230" i="4" a="1"/>
  <c r="FE128" i="2" a="1"/>
  <c r="FC43" i="2" a="1"/>
  <c r="FE226" i="2" a="1"/>
  <c r="CB232" i="2" a="1"/>
  <c r="I233" i="4" a="1"/>
  <c r="FA77" i="2" a="1"/>
  <c r="HM230" i="4" a="1"/>
  <c r="IS91" i="4" a="1"/>
  <c r="AB233" i="4" a="1"/>
  <c r="AH233" i="4" a="1"/>
  <c r="IQ164" i="4" a="1"/>
  <c r="ED232" i="2" a="1"/>
  <c r="IU56" i="4" a="1"/>
  <c r="HR234" i="4" a="1"/>
  <c r="T233" i="2" a="1"/>
  <c r="I234" i="4" a="1"/>
  <c r="CW234" i="4" a="1"/>
  <c r="EU230" i="2" a="1"/>
  <c r="IU206" i="4" a="1"/>
  <c r="EG234" i="4" a="1"/>
  <c r="CO234" i="2" a="1"/>
  <c r="FE95" i="2" a="1"/>
  <c r="DC234" i="2" a="1"/>
  <c r="CI234" i="2" a="1"/>
  <c r="IV127" i="4" a="1"/>
  <c r="IT204" i="4" a="1"/>
  <c r="FC93" i="2" a="1"/>
  <c r="IT55" i="4" a="1"/>
  <c r="IQ115" i="4" a="1"/>
  <c r="EN234" i="2" a="1"/>
  <c r="IW203" i="4" a="1"/>
  <c r="FA147" i="2" a="1"/>
  <c r="FE132" i="2" a="1"/>
  <c r="FB40" i="2" a="1"/>
  <c r="FE27" i="2" a="1"/>
  <c r="T231" i="2" a="1"/>
  <c r="AI234" i="2" a="1"/>
  <c r="IS166" i="4" a="1"/>
  <c r="GR231" i="4" a="1"/>
  <c r="AM233" i="2" a="1"/>
  <c r="IT76" i="4" a="1"/>
  <c r="IT36" i="4" a="1"/>
  <c r="FA154" i="2" a="1"/>
  <c r="DL230" i="2" a="1"/>
  <c r="AE233" i="2" a="1"/>
  <c r="IT32" i="4" a="1"/>
  <c r="HR230" i="4" a="1"/>
  <c r="FC59" i="2" a="1"/>
  <c r="CO230" i="2" a="1"/>
  <c r="EW234" i="2" a="1"/>
  <c r="IR121" i="4" a="1"/>
  <c r="IU128" i="4" a="1"/>
  <c r="IW24" i="4" a="1"/>
  <c r="CL233" i="2" a="1"/>
  <c r="FE33" i="2" a="1"/>
  <c r="GI230" i="4" a="1"/>
  <c r="IT197" i="4" a="1"/>
  <c r="IW46" i="4" a="1"/>
  <c r="FQ234" i="4" a="1"/>
  <c r="FB152" i="2" a="1"/>
  <c r="DL234" i="2" a="1"/>
  <c r="FC49" i="2" a="1"/>
  <c r="AL230" i="2" a="1"/>
  <c r="IW21" i="4" a="1"/>
  <c r="IP64" i="4" a="1"/>
  <c r="AA231" i="4" a="1"/>
  <c r="FE15" i="2" a="1"/>
  <c r="FA79" i="2" a="1"/>
  <c r="IJ231" i="4" a="1"/>
  <c r="GU230" i="4" a="1"/>
  <c r="G230" i="2" a="1"/>
  <c r="EC230" i="4" a="1"/>
  <c r="IU106" i="4" a="1"/>
  <c r="DU232" i="2" a="1"/>
  <c r="FB35" i="2" a="1"/>
  <c r="GS230" i="4" a="1"/>
  <c r="IQ184" i="4" a="1"/>
  <c r="FA225" i="2" a="1"/>
  <c r="IR143" i="4" a="1"/>
  <c r="IQ198" i="4" a="1"/>
  <c r="AZ230" i="2" a="1"/>
  <c r="IV103" i="4" a="1"/>
  <c r="IN233" i="4" a="1"/>
  <c r="IR8" i="4" a="1"/>
  <c r="IP43" i="4" a="1"/>
  <c r="G233" i="4" a="1"/>
  <c r="IV31" i="4" a="1"/>
  <c r="IV123" i="4" a="1"/>
  <c r="IW39" i="4" a="1"/>
  <c r="FE134" i="2" a="1"/>
  <c r="FA7" i="2" a="1"/>
  <c r="U234" i="2" a="1"/>
  <c r="DA232" i="4" a="1"/>
  <c r="IV36" i="4" a="1"/>
  <c r="IU86" i="4" a="1"/>
  <c r="IQ117" i="4" a="1"/>
  <c r="DK232" i="4" a="1"/>
  <c r="DE230" i="2" a="1"/>
  <c r="GR233" i="4" a="1"/>
  <c r="FC30" i="2" a="1"/>
  <c r="FE175" i="2" a="1"/>
  <c r="FA117" i="2" a="1"/>
  <c r="EJ233" i="2" a="1"/>
  <c r="IS99" i="4" a="1"/>
  <c r="IU216" i="4" a="1"/>
  <c r="BR233" i="2" a="1"/>
  <c r="GE230" i="4" a="1"/>
  <c r="IP184" i="4" a="1"/>
  <c r="IV12" i="4" a="1"/>
  <c r="IR71" i="4" a="1"/>
  <c r="IW155" i="4" a="1"/>
  <c r="DY230" i="4" a="1"/>
  <c r="FD13" i="2" a="1"/>
  <c r="IU179" i="4" a="1"/>
  <c r="HC234" i="4" a="1"/>
  <c r="EL232" i="4" a="1"/>
  <c r="DW233" i="2" a="1"/>
  <c r="FC37" i="2" a="1"/>
  <c r="AK233" i="4" a="1"/>
  <c r="FC210" i="2" a="1"/>
  <c r="AK230" i="4" a="1"/>
  <c r="CC232" i="4" a="1"/>
  <c r="IQ216" i="4" a="1"/>
  <c r="IQ111" i="4" a="1"/>
  <c r="V232" i="2" a="1"/>
  <c r="FA55" i="2" a="1"/>
  <c r="CL232" i="2" a="1"/>
  <c r="DT234" i="4" a="1"/>
  <c r="BV231" i="4" a="1"/>
  <c r="IU84" i="4" a="1"/>
  <c r="IT68" i="4" a="1"/>
  <c r="DZ232" i="4" a="1"/>
  <c r="IQ227" i="4" a="1"/>
  <c r="O234" i="4" a="1"/>
  <c r="IQ197" i="4" a="1"/>
  <c r="IR177" i="4" a="1"/>
  <c r="FA115" i="2" a="1"/>
  <c r="IA230" i="4" a="1"/>
  <c r="HD232" i="4" a="1"/>
  <c r="FB107" i="2" a="1"/>
  <c r="IW51" i="4" a="1"/>
  <c r="IW167" i="4" a="1"/>
  <c r="IW197" i="4" a="1"/>
  <c r="FD122" i="2" a="1"/>
  <c r="IP198" i="4" a="1"/>
  <c r="E231" i="4" a="1"/>
  <c r="FE216" i="2" a="1"/>
  <c r="IU37" i="4" a="1"/>
  <c r="FA217" i="2" a="1"/>
  <c r="BR232" i="2" a="1"/>
  <c r="IW83" i="4" a="1"/>
  <c r="BP232" i="4" a="1"/>
  <c r="IP125" i="4" a="1"/>
  <c r="FC52" i="2" a="1"/>
  <c r="GR232" i="4" a="1"/>
  <c r="IV169" i="4" a="1"/>
  <c r="IU22" i="4" a="1"/>
  <c r="IQ202" i="4" a="1"/>
  <c r="FB223" i="2" a="1"/>
  <c r="IP105" i="4" a="1"/>
  <c r="FC198" i="2" a="1"/>
  <c r="IP205" i="4" a="1"/>
  <c r="FC98" i="2" a="1"/>
  <c r="BT231" i="4" a="1"/>
  <c r="FC89" i="2" a="1"/>
  <c r="Q233" i="2" a="1"/>
  <c r="IQ108" i="4" a="1"/>
  <c r="IS93" i="4" a="1"/>
  <c r="IT179" i="4" a="1"/>
  <c r="IS204" i="4" a="1"/>
  <c r="IV22" i="4" a="1"/>
  <c r="O231" i="4" a="1"/>
  <c r="EP231" i="2" a="1"/>
  <c r="EM234" i="2" a="1"/>
  <c r="IU92" i="4" a="1"/>
  <c r="IS223" i="4" a="1"/>
  <c r="IT104" i="4" a="1"/>
  <c r="FO231" i="4" a="1"/>
  <c r="DP234" i="4" a="1"/>
  <c r="DY234" i="2" a="1"/>
  <c r="GJ233" i="4" a="1"/>
  <c r="FB136" i="2" a="1"/>
  <c r="IS21" i="4" a="1"/>
  <c r="CG230" i="2" a="1"/>
  <c r="IQ45" i="4" a="1"/>
  <c r="FB120" i="2" a="1"/>
  <c r="M231" i="4" a="1"/>
  <c r="FA11" i="2" a="1"/>
  <c r="DX232" i="4" a="1"/>
  <c r="IQ127" i="4" a="1"/>
  <c r="IP56" i="4" a="1"/>
  <c r="Z234" i="4" a="1"/>
  <c r="DX231" i="2" a="1"/>
  <c r="IQ44" i="4" a="1"/>
  <c r="FD201" i="2" a="1"/>
  <c r="BF233" i="2" a="1"/>
  <c r="FB89" i="2" a="1"/>
  <c r="IW226" i="4" a="1"/>
  <c r="AA234" i="4" a="1"/>
  <c r="FB81" i="2" a="1"/>
  <c r="IQ37" i="4" a="1"/>
  <c r="T230" i="2" a="1"/>
  <c r="FE12" i="2" a="1"/>
  <c r="IT154" i="4" a="1"/>
  <c r="EE233" i="4" a="1"/>
  <c r="IW165" i="4" a="1"/>
  <c r="AD234" i="4" a="1"/>
  <c r="FD69" i="2" a="1"/>
  <c r="DF233" i="4" a="1"/>
  <c r="BJ234" i="4" a="1"/>
  <c r="IQ11" i="4" a="1"/>
  <c r="FD113" i="2" a="1"/>
  <c r="FD223" i="2" a="1"/>
  <c r="IR101" i="4" a="1"/>
  <c r="FD200" i="2" a="1"/>
  <c r="DS232" i="4" a="1"/>
  <c r="BB233" i="4" a="1"/>
  <c r="GF231" i="4" a="1"/>
  <c r="FC204" i="2" a="1"/>
  <c r="FE136" i="2" a="1"/>
  <c r="FD10" i="2" a="1"/>
  <c r="AF230" i="4" a="1"/>
  <c r="IU131" i="4" a="1"/>
  <c r="IQ69" i="4" a="1"/>
  <c r="CH233" i="4" a="1"/>
  <c r="IV40" i="4" a="1"/>
  <c r="J234" i="4" a="1"/>
  <c r="IW153" i="4" a="1"/>
  <c r="IP187" i="4" a="1"/>
  <c r="IQ52" i="4" a="1"/>
  <c r="FB215" i="2" a="1"/>
  <c r="FE166" i="2" a="1"/>
  <c r="FC76" i="2" a="1"/>
  <c r="IS111" i="4" a="1"/>
  <c r="FC17" i="2" a="1"/>
  <c r="IQ116" i="4" a="1"/>
  <c r="HF232" i="4" a="1"/>
  <c r="FA220" i="2" a="1"/>
  <c r="IP20" i="4" a="1"/>
  <c r="Y231" i="2" a="1"/>
  <c r="BQ233" i="2" a="1"/>
  <c r="IQ228" i="4" a="1"/>
  <c r="FD87" i="2" a="1"/>
  <c r="FD100" i="2" a="1"/>
  <c r="FD48" i="2" a="1"/>
  <c r="IU162" i="4" a="1"/>
  <c r="AL231" i="4" a="1"/>
  <c r="CS230" i="4" a="1"/>
  <c r="IU201" i="4" a="1"/>
  <c r="IU60" i="4" a="1"/>
  <c r="IV209" i="4" a="1"/>
  <c r="CJ231" i="2" a="1"/>
  <c r="IQ83" i="4" a="1"/>
  <c r="CZ231" i="4" a="1"/>
  <c r="IT213" i="4" a="1"/>
  <c r="FC39" i="2" a="1"/>
  <c r="IU82" i="4" a="1"/>
  <c r="IU227" i="4" a="1"/>
  <c r="IQ21" i="4" a="1"/>
  <c r="FA23" i="2" a="1"/>
  <c r="IW57" i="4" a="1"/>
  <c r="FB17" i="2" a="1"/>
  <c r="FE150" i="2" a="1"/>
  <c r="FD72" i="2" a="1"/>
  <c r="IV90" i="4" a="1"/>
  <c r="IT72" i="4" a="1"/>
  <c r="IP146" i="4" a="1"/>
  <c r="FA34" i="2" a="1"/>
  <c r="IQ166" i="4" a="1"/>
  <c r="W234" i="4" a="1"/>
  <c r="FA92" i="2" a="1"/>
  <c r="BU230" i="4" a="1"/>
  <c r="FB179" i="2" a="1"/>
  <c r="FD149" i="2" a="1"/>
  <c r="IR134" i="4" a="1"/>
  <c r="FE52" i="2" a="1"/>
  <c r="IR16" i="4" a="1"/>
  <c r="BW233" i="4" a="1"/>
  <c r="IS65" i="4" a="1"/>
  <c r="BA233" i="2" a="1"/>
  <c r="FC179" i="2" a="1"/>
  <c r="IS180" i="4" a="1"/>
  <c r="FC173" i="2" a="1"/>
  <c r="V233" i="4" a="1"/>
  <c r="FD55" i="2" a="1"/>
  <c r="IP78" i="4" a="1"/>
  <c r="Y232" i="4" a="1"/>
  <c r="FA149" i="2" a="1"/>
  <c r="IW82" i="4" a="1"/>
  <c r="HJ232" i="4" a="1"/>
  <c r="AQ232" i="4" a="1"/>
  <c r="FB33" i="2" a="1"/>
  <c r="FA69" i="2" a="1"/>
  <c r="DX233" i="4" a="1"/>
  <c r="S233" i="2" a="1"/>
  <c r="FD131" i="2" a="1"/>
  <c r="BG230" i="4" a="1"/>
  <c r="FC234" i="4" a="1"/>
  <c r="BK233" i="4" a="1"/>
  <c r="IW64" i="4" a="1"/>
  <c r="IR102" i="4" a="1"/>
  <c r="FB41" i="2" a="1"/>
  <c r="FB59" i="2" a="1"/>
  <c r="IS219" i="4" a="1"/>
  <c r="R234" i="2" a="1"/>
  <c r="FA231" i="4" a="1"/>
  <c r="IU217" i="4" a="1"/>
  <c r="IR217" i="4" a="1"/>
  <c r="FE61" i="2" a="1"/>
  <c r="IT109" i="4" a="1"/>
  <c r="FA163" i="2" a="1"/>
  <c r="FE167" i="2" a="1"/>
  <c r="IU213" i="4" a="1"/>
  <c r="FA124" i="2" a="1"/>
  <c r="AI232" i="2" a="1"/>
  <c r="FA16" i="2" a="1"/>
  <c r="IQ61" i="4" a="1"/>
  <c r="IV142" i="4" a="1"/>
  <c r="IU19" i="4" a="1"/>
  <c r="CB231" i="2" a="1"/>
  <c r="IQ168" i="4" a="1"/>
  <c r="IU99" i="4" a="1"/>
  <c r="GU231" i="4" a="1"/>
  <c r="BN232" i="4" a="1"/>
  <c r="IP92" i="4" a="1"/>
  <c r="IU166" i="4" a="1"/>
  <c r="EE233" i="2" a="1"/>
  <c r="R233" i="4" a="1"/>
  <c r="HY230" i="4" a="1"/>
  <c r="FA118" i="2" a="1"/>
  <c r="FE32" i="2" a="1"/>
  <c r="DV233" i="4" a="1"/>
  <c r="IW141" i="4" a="1"/>
  <c r="DG234" i="4" a="1"/>
  <c r="FC156" i="2" a="1"/>
  <c r="BM231" i="2" a="1"/>
  <c r="IW161" i="4" a="1"/>
  <c r="IS110" i="4" a="1"/>
  <c r="IS72" i="4" a="1"/>
  <c r="HP232" i="4" a="1"/>
  <c r="DS233" i="4" a="1"/>
  <c r="IU223" i="4" a="1"/>
  <c r="IP116" i="4" a="1"/>
  <c r="IR22" i="4" a="1"/>
  <c r="IV218" i="4" a="1"/>
  <c r="IT75" i="4" a="1"/>
  <c r="BR233" i="4" a="1"/>
  <c r="FD90" i="2" a="1"/>
  <c r="IS48" i="4" a="1"/>
  <c r="FE137" i="2" a="1"/>
  <c r="FA177" i="2" a="1"/>
  <c r="FD63" i="2" a="1"/>
  <c r="IU203" i="4" a="1"/>
  <c r="FD39" i="2" a="1"/>
  <c r="IS192" i="4" a="1"/>
  <c r="FA22" i="2" a="1"/>
  <c r="FB69" i="2" a="1"/>
  <c r="BF232" i="4" a="1"/>
  <c r="IP169" i="4" a="1"/>
  <c r="FA139" i="2" a="1"/>
  <c r="IQ43" i="4" a="1"/>
  <c r="IP7" i="4" a="1"/>
  <c r="FA136" i="2" a="1"/>
  <c r="IW143" i="4" a="1"/>
  <c r="IR38" i="4" a="1"/>
  <c r="IS40" i="4" a="1"/>
  <c r="FA194" i="2" a="1"/>
  <c r="FB29" i="2" a="1"/>
  <c r="IW63" i="4" a="1"/>
  <c r="CM234" i="2" a="1"/>
  <c r="D232" i="4" a="1"/>
  <c r="IG230" i="4" a="1"/>
  <c r="IW45" i="4" a="1"/>
  <c r="IS17" i="4" a="1"/>
  <c r="AN231" i="4" a="1"/>
  <c r="BX233" i="2" a="1"/>
  <c r="IR181" i="4" a="1"/>
  <c r="IW61" i="4" a="1"/>
  <c r="IU130" i="4" a="1"/>
  <c r="DF230" i="2" a="1"/>
  <c r="HK230" i="4" a="1"/>
  <c r="FC153" i="2" a="1"/>
  <c r="EQ231" i="2" a="1"/>
  <c r="EM234" i="4" a="1"/>
  <c r="IW105" i="4" a="1"/>
  <c r="IQ109" i="4" a="1"/>
  <c r="DQ234" i="4" a="1"/>
  <c r="CK234" i="4" a="1"/>
  <c r="IV81" i="4" a="1"/>
  <c r="IR30" i="4" a="1"/>
  <c r="IP173" i="4" a="1"/>
  <c r="IW84" i="4" a="1"/>
  <c r="FC184" i="2" a="1"/>
  <c r="R230" i="4" a="1"/>
  <c r="IT92" i="4" a="1"/>
  <c r="FA207" i="2" a="1"/>
  <c r="EY231" i="4" a="1"/>
  <c r="BS233" i="2" a="1"/>
  <c r="F230" i="4" a="1"/>
  <c r="FA120" i="2" a="1"/>
  <c r="Q232" i="4" a="1"/>
  <c r="DO233" i="2" a="1"/>
  <c r="GD232" i="4" a="1"/>
  <c r="IQ65" i="4" a="1"/>
  <c r="IP202" i="4" a="1"/>
  <c r="IQ159" i="4" a="1"/>
  <c r="FE58" i="2" a="1"/>
  <c r="EG230" i="4" a="1"/>
  <c r="B231" i="4" a="1"/>
  <c r="EV231" i="2" a="1"/>
  <c r="IU8" i="4" a="1"/>
  <c r="FC230" i="4" a="1"/>
  <c r="FC164" i="2" a="1"/>
  <c r="FB104" i="2" a="1"/>
  <c r="DA231" i="2" a="1"/>
  <c r="IS18" i="4" a="1"/>
  <c r="DA232" i="2" a="1"/>
  <c r="IT96" i="4" a="1"/>
  <c r="IS16" i="4" a="1"/>
  <c r="FI232" i="4" a="1"/>
  <c r="CX234" i="4" a="1"/>
  <c r="GD233" i="4" a="1"/>
  <c r="FA56" i="2" a="1"/>
  <c r="FB168" i="2" a="1"/>
  <c r="IP81" i="4" a="1"/>
  <c r="FB57" i="2" a="1"/>
  <c r="FB181" i="2" a="1"/>
  <c r="AY232" i="4" a="1"/>
  <c r="IR207" i="4" a="1"/>
  <c r="FE155" i="2" a="1"/>
  <c r="B232" i="2" a="1"/>
  <c r="EC233" i="2" a="1"/>
  <c r="IP164" i="4" a="1"/>
  <c r="GK234" i="4" a="1"/>
  <c r="FB145" i="2" a="1"/>
  <c r="IW49" i="4" a="1"/>
  <c r="CL232" i="4" a="1"/>
  <c r="V233" i="2" a="1"/>
  <c r="IV170" i="4" a="1"/>
  <c r="CG233" i="4" a="1"/>
  <c r="IM233" i="4" a="1"/>
  <c r="FW233" i="4" a="1"/>
  <c r="DQ233" i="2" a="1"/>
  <c r="IP79" i="4" a="1"/>
  <c r="IW198" i="4" a="1"/>
  <c r="DT233" i="4" a="1"/>
  <c r="IS102" i="4" a="1"/>
  <c r="FD11" i="2" a="1"/>
  <c r="AT230" i="2" a="1"/>
  <c r="FD37" i="2" a="1"/>
  <c r="IP140" i="4" a="1"/>
  <c r="IV71" i="4" a="1"/>
  <c r="DF233" i="2" a="1"/>
  <c r="BC234" i="4" a="1"/>
  <c r="IP133" i="4" a="1"/>
  <c r="EY234" i="2" a="1"/>
  <c r="FE20" i="2" a="1"/>
  <c r="FB67" i="2" a="1"/>
  <c r="IQ33" i="4" a="1"/>
  <c r="IS176" i="4" a="1"/>
  <c r="IR78" i="4" a="1"/>
  <c r="IP214" i="4" a="1"/>
  <c r="IQ206" i="4" a="1"/>
  <c r="IT115" i="4" a="1"/>
  <c r="M234" i="2" a="1"/>
  <c r="IT212" i="4" a="1"/>
  <c r="IT131" i="4" a="1"/>
  <c r="GV233" i="4" a="1"/>
  <c r="IM231" i="4" a="1"/>
  <c r="GZ230" i="4" a="1"/>
  <c r="IW93" i="4" a="1"/>
  <c r="AM230" i="2" a="1"/>
  <c r="AS232" i="4" a="1"/>
  <c r="FD184" i="2" a="1"/>
  <c r="IV108" i="4" a="1"/>
  <c r="AN234" i="4" a="1"/>
  <c r="FA209" i="2" a="1"/>
  <c r="L232" i="2" a="1"/>
  <c r="DU233" i="2" a="1"/>
  <c r="IT22" i="4" a="1"/>
  <c r="HD233" i="4" a="1"/>
  <c r="FY231" i="4" a="1"/>
  <c r="IV110" i="4" a="1"/>
  <c r="EQ231" i="4" a="1"/>
  <c r="FA192" i="2" a="1"/>
  <c r="CN230" i="2" a="1"/>
  <c r="IW148" i="4" a="1"/>
  <c r="CR232" i="2" a="1"/>
  <c r="BB233" i="2" a="1"/>
  <c r="EG232" i="2" a="1"/>
  <c r="FB159" i="2" a="1"/>
  <c r="FE154" i="2" a="1"/>
  <c r="FB39" i="2" a="1"/>
  <c r="O233" i="4" a="1"/>
  <c r="IQ143" i="4" a="1"/>
  <c r="FE18" i="2" a="1"/>
  <c r="IT23" i="4" a="1"/>
  <c r="ES231" i="4" a="1"/>
  <c r="FB72" i="2" a="1"/>
  <c r="FC79" i="2" a="1"/>
  <c r="IQ176" i="4" a="1"/>
  <c r="AL234" i="2" a="1"/>
  <c r="IQ219" i="4" a="1"/>
  <c r="BB234" i="4" a="1"/>
  <c r="IC234" i="4" a="1"/>
  <c r="GX230" i="4" a="1"/>
  <c r="CL234" i="2" a="1"/>
  <c r="GQ232" i="4" a="1"/>
  <c r="IT175" i="4" a="1"/>
  <c r="FA106" i="2" a="1"/>
  <c r="CI233" i="2" a="1"/>
  <c r="IP195" i="4" a="1"/>
  <c r="D230" i="2" a="1"/>
  <c r="IT205" i="4" a="1"/>
  <c r="AE233" i="4" a="1"/>
  <c r="IT33" i="4" a="1"/>
  <c r="IO230" i="4" a="1"/>
  <c r="CG234" i="4" a="1"/>
  <c r="HP234" i="4" a="1"/>
  <c r="IU43" i="4" a="1"/>
  <c r="AR234" i="2" a="1"/>
  <c r="FA187" i="2" a="1"/>
  <c r="Q231" i="4" a="1"/>
  <c r="CC234" i="4" a="1"/>
  <c r="IQ70" i="4" a="1"/>
  <c r="HH233" i="4" a="1"/>
  <c r="AO233" i="4" a="1"/>
  <c r="FB135" i="2" a="1"/>
  <c r="IW202" i="4" a="1"/>
  <c r="IQ223" i="4" a="1"/>
  <c r="IU18" i="4" a="1"/>
  <c r="IU229" i="4" a="1"/>
  <c r="AK234" i="4" a="1"/>
  <c r="IQ218" i="4" a="1"/>
  <c r="IV189" i="4" a="1"/>
  <c r="FD157" i="2" a="1"/>
  <c r="BK234" i="2" a="1"/>
  <c r="DD232" i="2" a="1"/>
  <c r="DY233" i="4" a="1"/>
  <c r="CP234" i="4" a="1"/>
  <c r="IR66" i="4" a="1"/>
  <c r="CV231" i="4" a="1"/>
  <c r="FE50" i="2" a="1"/>
  <c r="IP30" i="4" a="1"/>
  <c r="GA234" i="4" a="1"/>
  <c r="FE131" i="2" a="1"/>
  <c r="FE142" i="2" a="1"/>
  <c r="IV33" i="4" a="1"/>
  <c r="IS211" i="4" a="1"/>
  <c r="FZ234" i="4" a="1"/>
  <c r="FC215" i="2" a="1"/>
  <c r="IW142" i="4" a="1"/>
  <c r="IU49" i="4" a="1"/>
  <c r="EQ232" i="2" a="1"/>
  <c r="IV30" i="4" a="1"/>
  <c r="IU167" i="4" a="1"/>
  <c r="J230" i="4" a="1"/>
  <c r="IT187" i="4" a="1"/>
  <c r="FE16" i="2" a="1"/>
  <c r="Y234" i="4" a="1"/>
  <c r="BZ233" i="4" a="1"/>
  <c r="EL231" i="2" a="1"/>
  <c r="IS150" i="4" a="1"/>
  <c r="IU172" i="4" a="1"/>
  <c r="IT24" i="4" a="1"/>
  <c r="EO232" i="2" a="1"/>
  <c r="DU234" i="4" a="1"/>
  <c r="CS233" i="2" a="1"/>
  <c r="O231" i="2" a="1"/>
  <c r="CD234" i="2" a="1"/>
  <c r="AH234" i="4" a="1"/>
  <c r="W231" i="4" a="1"/>
  <c r="HD231" i="4" a="1"/>
  <c r="BI232" i="2" a="1"/>
  <c r="EY230" i="4" a="1"/>
  <c r="HY231" i="4" a="1"/>
  <c r="HG233" i="4" a="1"/>
  <c r="IS147" i="4" a="1"/>
  <c r="FC9" i="2" a="1"/>
  <c r="FC87" i="2" a="1"/>
  <c r="FB217" i="2" a="1"/>
  <c r="BO230" i="4" a="1"/>
  <c r="IW229" i="4" a="1"/>
  <c r="CR233" i="2" a="1"/>
  <c r="Y233" i="4" a="1"/>
  <c r="BK231" i="2" a="1"/>
  <c r="HQ231" i="4" a="1"/>
  <c r="BQ231" i="2" a="1"/>
  <c r="AS231" i="2" a="1"/>
  <c r="DS231" i="4" a="1"/>
  <c r="DA233" i="2" a="1"/>
  <c r="GI234" i="4" a="1"/>
  <c r="AC232" i="2" a="1"/>
  <c r="FA227" i="2" a="1"/>
  <c r="X234" i="2" a="1"/>
  <c r="IQ64" i="4" a="1"/>
  <c r="IU215" i="4" a="1"/>
  <c r="DH232" i="2" a="1"/>
  <c r="IR169" i="4" a="1"/>
  <c r="IW108" i="4" a="1"/>
  <c r="IU187" i="4" a="1"/>
  <c r="ES230" i="4" a="1"/>
  <c r="BA232" i="2" a="1"/>
  <c r="IT53" i="4" a="1"/>
  <c r="IR226" i="4" a="1"/>
  <c r="IU180" i="4" a="1"/>
  <c r="EE230" i="2" a="1"/>
  <c r="FE13" i="2" a="1"/>
  <c r="DZ232" i="2" a="1"/>
  <c r="IR133" i="4" a="1"/>
  <c r="FC22" i="2" a="1"/>
  <c r="IR31" i="4" a="1"/>
  <c r="EF234" i="2" a="1"/>
  <c r="IW34" i="4" a="1"/>
  <c r="IP63" i="4" a="1"/>
  <c r="BZ231" i="2" a="1"/>
  <c r="FE196" i="2" a="1"/>
  <c r="IU183" i="4" a="1"/>
  <c r="FA27" i="2" a="1"/>
  <c r="FC66" i="2" a="1"/>
  <c r="FE234" i="4" a="1"/>
  <c r="FA182" i="2" a="1"/>
  <c r="IA231" i="4" a="1"/>
  <c r="FB158" i="2" a="1"/>
  <c r="IP102" i="4" a="1"/>
  <c r="IU21" i="4" a="1"/>
  <c r="FE69" i="2" a="1"/>
  <c r="DD231" i="2" a="1"/>
  <c r="IW37" i="4" a="1"/>
  <c r="IV191" i="4" a="1"/>
  <c r="CJ234" i="2" a="1"/>
  <c r="BW230" i="4" a="1"/>
  <c r="FC108" i="2" a="1"/>
  <c r="IU119" i="4" a="1"/>
  <c r="P230" i="4" a="1"/>
  <c r="CA234" i="2" a="1"/>
  <c r="FK232" i="4" a="1"/>
  <c r="DO230" i="2" a="1"/>
  <c r="BU231" i="4" a="1"/>
  <c r="IP19" i="4" a="1"/>
  <c r="IV128" i="4" a="1"/>
  <c r="IU10" i="4" a="1"/>
  <c r="IR173" i="4" a="1"/>
  <c r="IU160" i="4" a="1"/>
  <c r="IE231" i="4" a="1"/>
  <c r="CA233" i="4" a="1"/>
  <c r="BC231" i="2" a="1"/>
  <c r="DE233" i="2" a="1"/>
  <c r="FU233" i="4" a="1"/>
  <c r="IP90" i="4" a="1"/>
  <c r="IV41" i="4" a="1"/>
  <c r="BM232" i="4" a="1"/>
  <c r="IQ170" i="4" a="1"/>
  <c r="IT112" i="4" a="1"/>
  <c r="IW170" i="4" a="1"/>
  <c r="IQ221" i="4" a="1"/>
  <c r="FD128" i="2" a="1"/>
  <c r="IW205" i="4" a="1"/>
  <c r="AU230" i="2" a="1"/>
  <c r="IQ220" i="4" a="1"/>
  <c r="FB45" i="2" a="1"/>
  <c r="BN230" i="4" a="1"/>
  <c r="Z231" i="2" a="1"/>
  <c r="IV148" i="4" a="1"/>
  <c r="HL234" i="4" a="1"/>
  <c r="FD74" i="2" a="1"/>
  <c r="AQ230" i="4" a="1"/>
  <c r="X234" i="4" a="1"/>
  <c r="FD23" i="2" a="1"/>
  <c r="FB91" i="2" a="1"/>
  <c r="DJ232" i="2" a="1"/>
  <c r="EC231" i="4" a="1"/>
  <c r="IR28" i="4" a="1"/>
  <c r="AJ233" i="4" a="1"/>
  <c r="FD94" i="2" a="1"/>
  <c r="DD233" i="2" a="1"/>
  <c r="IV72" i="4" a="1"/>
  <c r="IP82" i="4" a="1"/>
  <c r="IT12" i="4" a="1"/>
  <c r="FE63" i="2" a="1"/>
  <c r="FA60" i="2" a="1"/>
  <c r="FD77" i="2" a="1"/>
  <c r="IT49" i="4" a="1"/>
  <c r="AC231" i="4" a="1"/>
  <c r="EV230" i="4" a="1"/>
  <c r="AS234" i="2" a="1"/>
  <c r="IU148" i="4" a="1"/>
  <c r="P232" i="4" a="1"/>
  <c r="IU34" i="4" a="1"/>
  <c r="BR230" i="2" a="1"/>
  <c r="IQ146" i="4" a="1"/>
  <c r="J231" i="2" a="1"/>
  <c r="IV159" i="4" a="1"/>
  <c r="CB231" i="4" a="1"/>
  <c r="CQ231" i="4" a="1"/>
  <c r="FD62" i="2" a="1"/>
  <c r="IU105" i="4" a="1"/>
  <c r="FA39" i="2" a="1"/>
  <c r="GC232" i="4" a="1"/>
  <c r="FC109" i="2" a="1"/>
  <c r="FD202" i="2" a="1"/>
  <c r="CU233" i="2" a="1"/>
  <c r="EO230" i="2" a="1"/>
  <c r="EM231" i="4" a="1"/>
  <c r="AD231" i="4" a="1"/>
  <c r="FD86" i="2" a="1"/>
  <c r="IR225" i="4" a="1"/>
  <c r="FC154" i="2" a="1"/>
  <c r="GW230" i="4" a="1"/>
  <c r="BP230" i="4" a="1"/>
  <c r="FE34" i="2" a="1"/>
  <c r="FB155" i="2" a="1"/>
  <c r="IQ213" i="4" a="1"/>
  <c r="FB7" i="2" a="1"/>
  <c r="N232" i="2" a="1"/>
  <c r="FC112" i="2" a="1"/>
  <c r="HL233" i="4" a="1"/>
  <c r="IW220" i="4" a="1"/>
  <c r="GI232" i="4" a="1"/>
  <c r="AQ231" i="2" a="1"/>
  <c r="IV206" i="4" a="1"/>
  <c r="CM233" i="4" a="1"/>
  <c r="FC134" i="2" a="1"/>
  <c r="FA105" i="2" a="1"/>
  <c r="EF230" i="2" a="1"/>
  <c r="FA68" i="2" a="1"/>
  <c r="FA45" i="2" a="1"/>
  <c r="IN230" i="4" a="1"/>
  <c r="FB113" i="2" a="1"/>
  <c r="IQ150" i="4" a="1"/>
  <c r="P234" i="2" a="1"/>
  <c r="IS186" i="4" a="1"/>
  <c r="IP147" i="4" a="1"/>
  <c r="FE160" i="2" a="1"/>
  <c r="IS163" i="4" a="1"/>
  <c r="AW230" i="2" a="1"/>
  <c r="EK231" i="4" a="1"/>
  <c r="FW232" i="4" a="1"/>
  <c r="CH231" i="4" a="1"/>
  <c r="FC18" i="2" a="1"/>
  <c r="FZ231" i="4" a="1"/>
  <c r="AI233" i="2" a="1"/>
  <c r="AT230" i="4" a="1"/>
  <c r="IW10" i="4" a="1"/>
  <c r="IS23" i="4" a="1"/>
  <c r="IV125" i="4" a="1"/>
  <c r="IV53" i="4" a="1"/>
  <c r="IQ106" i="4" a="1"/>
  <c r="AV230" i="4" a="1"/>
  <c r="IW62" i="4" a="1"/>
  <c r="IS145" i="4" a="1"/>
  <c r="IP176" i="4" a="1"/>
  <c r="FA130" i="2" a="1"/>
  <c r="FC212" i="2" a="1"/>
  <c r="BG234" i="2" a="1"/>
  <c r="FC161" i="2" a="1"/>
  <c r="FV233" i="4" a="1"/>
  <c r="IT219" i="4" a="1"/>
  <c r="FB175" i="2" a="1"/>
  <c r="IR51" i="4" a="1"/>
  <c r="IQ68" i="4" a="1"/>
  <c r="IR80" i="4" a="1"/>
  <c r="CX232" i="4" a="1"/>
  <c r="DG234" i="2" a="1"/>
  <c r="AC234" i="4" a="1"/>
  <c r="FD40" i="2" a="1"/>
  <c r="IP35" i="4" a="1"/>
  <c r="FE113" i="2" a="1"/>
  <c r="FC57" i="2" a="1"/>
  <c r="FE72" i="2" a="1"/>
  <c r="IP41" i="4" a="1"/>
  <c r="X231" i="2" a="1"/>
  <c r="FB48" i="2" a="1"/>
  <c r="X233" i="2" a="1"/>
  <c r="BJ232" i="4" a="1"/>
  <c r="DC233" i="4" a="1"/>
  <c r="FC180" i="2" a="1"/>
  <c r="IQ187" i="4" a="1"/>
  <c r="IR64" i="4" a="1"/>
  <c r="FD142" i="2" a="1"/>
  <c r="BF230" i="4" a="1"/>
  <c r="GV231" i="4" a="1"/>
  <c r="N232" i="4" a="1"/>
  <c r="IT130" i="4" a="1"/>
  <c r="FD108" i="2" a="1"/>
  <c r="FB44" i="2" a="1"/>
  <c r="IU164" i="4" a="1"/>
  <c r="FA51" i="2" a="1"/>
  <c r="FC211" i="2" a="1"/>
  <c r="IR136" i="4" a="1"/>
  <c r="FA72" i="2" a="1"/>
  <c r="FD219" i="2" a="1"/>
  <c r="EJ230" i="4" a="1"/>
  <c r="IS15" i="4" a="1"/>
  <c r="IT94" i="4" a="1"/>
  <c r="BO234" i="2" a="1"/>
  <c r="IT44" i="4" a="1"/>
  <c r="IP96" i="4" a="1"/>
  <c r="AP232" i="4" a="1"/>
  <c r="DP231" i="2" a="1"/>
  <c r="FB128" i="2" a="1"/>
  <c r="IQ199" i="4" a="1"/>
  <c r="IS161" i="4" a="1"/>
  <c r="FC185" i="2" a="1"/>
  <c r="FB82" i="2" a="1"/>
  <c r="FD101" i="2" a="1"/>
  <c r="IW80" i="4" a="1"/>
  <c r="IU93" i="4" a="1"/>
  <c r="GL233" i="4" a="1"/>
  <c r="IR108" i="4" a="1"/>
  <c r="IV121" i="4" a="1"/>
  <c r="FE26" i="2" a="1"/>
  <c r="BQ230" i="4" a="1"/>
  <c r="FE127" i="2" a="1"/>
  <c r="H232" i="4" a="1"/>
  <c r="IV111" i="4" a="1"/>
  <c r="IS136" i="4" a="1"/>
  <c r="IT48" i="4" a="1"/>
  <c r="IP127" i="4" a="1"/>
  <c r="IV109" i="4" a="1"/>
  <c r="IR144" i="4" a="1"/>
  <c r="IV222" i="4" a="1"/>
  <c r="FA30" i="2" a="1"/>
  <c r="CX232" i="2" a="1"/>
  <c r="IT20" i="4" a="1"/>
  <c r="DC232" i="4" a="1"/>
  <c r="IP44" i="4" a="1"/>
  <c r="CZ232" i="4" a="1"/>
  <c r="IQ178" i="4" a="1"/>
  <c r="D231" i="2" a="1"/>
  <c r="AB232" i="2" a="1"/>
  <c r="FB115" i="2" a="1"/>
  <c r="J233" i="2" a="1"/>
  <c r="AS230" i="4" a="1"/>
  <c r="EN231" i="4" a="1"/>
  <c r="IQ155" i="4" a="1"/>
  <c r="IR24" i="4" a="1"/>
  <c r="IT87" i="4" a="1"/>
  <c r="IV75" i="4" a="1"/>
  <c r="IP124" i="4" a="1"/>
  <c r="IS46" i="4" a="1"/>
  <c r="HJ230" i="4" a="1"/>
  <c r="FD98" i="2" a="1"/>
  <c r="IS141" i="4" a="1"/>
  <c r="IR77" i="4" a="1"/>
  <c r="IV124" i="4" a="1"/>
  <c r="IT181" i="4" a="1"/>
  <c r="IT73" i="4" a="1"/>
  <c r="IP114" i="4" a="1"/>
  <c r="IT201" i="4" a="1"/>
  <c r="IR208" i="4" a="1"/>
  <c r="FZ232" i="4" a="1"/>
  <c r="CK233" i="4" a="1"/>
  <c r="CM230" i="4" a="1"/>
  <c r="FD164" i="2" a="1"/>
  <c r="IW206" i="4" a="1"/>
  <c r="IP38" i="4" a="1"/>
  <c r="EC231" i="2" a="1"/>
  <c r="IS168" i="4" a="1"/>
  <c r="IS45" i="4" a="1"/>
  <c r="AZ232" i="2" a="1"/>
  <c r="IR145" i="4" a="1"/>
  <c r="FB49" i="2" a="1"/>
  <c r="IU39" i="4" a="1"/>
  <c r="IP181" i="4" a="1"/>
  <c r="DK233" i="4" a="1"/>
  <c r="IT110" i="4" a="1"/>
  <c r="IS115" i="4" a="1"/>
  <c r="IE230" i="4" a="1"/>
  <c r="IQ137" i="4" a="1"/>
  <c r="BO233" i="2" a="1"/>
  <c r="BC232" i="4" a="1"/>
  <c r="IW137" i="4" a="1"/>
  <c r="ES234" i="4" a="1"/>
  <c r="IV200" i="4" a="1"/>
  <c r="FB183" i="2" a="1"/>
  <c r="K230" i="4" a="1"/>
  <c r="AH232" i="4" a="1"/>
  <c r="IT118" i="4" a="1"/>
  <c r="FD153" i="2" a="1"/>
  <c r="F234" i="4" a="1"/>
  <c r="IW145" i="4" a="1"/>
  <c r="FE139" i="2" a="1"/>
  <c r="IU17" i="4" a="1"/>
  <c r="IW173" i="4" a="1"/>
  <c r="IS69" i="4" a="1"/>
  <c r="IW189" i="4" a="1"/>
  <c r="BQ233" i="4" a="1"/>
  <c r="FB108" i="2" a="1"/>
  <c r="FY233" i="4" a="1"/>
  <c r="FC21" i="2" a="1"/>
  <c r="IU134" i="4" a="1"/>
  <c r="E230" i="2" a="1"/>
  <c r="BX232" i="4" a="1"/>
  <c r="DT232" i="2" a="1"/>
  <c r="IT146" i="4" a="1"/>
  <c r="AD232" i="2" a="1"/>
  <c r="IT54" i="4" a="1"/>
  <c r="FD171" i="2" a="1"/>
  <c r="FE46" i="2" a="1"/>
  <c r="FB137" i="2" a="1"/>
  <c r="IR13" i="4" a="1"/>
  <c r="BZ234" i="4" a="1"/>
  <c r="CI232" i="4" a="1"/>
  <c r="BW230" i="2" a="1"/>
  <c r="IT207" i="4" a="1"/>
  <c r="FD81" i="2" a="1"/>
  <c r="FA108" i="2" a="1"/>
  <c r="IQ147" i="4" a="1"/>
  <c r="FC73" i="2" a="1"/>
  <c r="EB230" i="4" a="1"/>
  <c r="AK231" i="4" a="1"/>
  <c r="IP201" i="4" a="1"/>
  <c r="IT134" i="4" a="1"/>
  <c r="CQ231" i="2" a="1"/>
  <c r="IW69" i="4" a="1"/>
  <c r="FB114" i="2" a="1"/>
  <c r="IU73" i="4" a="1"/>
  <c r="FE105" i="2" a="1"/>
  <c r="IP149" i="4" a="1"/>
  <c r="IH232" i="4" a="1"/>
  <c r="EZ234" i="4" a="1"/>
  <c r="IS26" i="4" a="1"/>
  <c r="IS24" i="4" a="1"/>
  <c r="FE106" i="2" a="1"/>
  <c r="IU118" i="4" a="1"/>
  <c r="K234" i="2" a="1"/>
  <c r="BI231" i="2" a="1"/>
  <c r="IU110" i="4" a="1"/>
  <c r="Z230" i="4" a="1"/>
  <c r="IR104" i="4" a="1"/>
  <c r="CV233" i="2" a="1"/>
  <c r="HI231" i="4" a="1"/>
  <c r="IV223" i="4" a="1"/>
  <c r="EJ231" i="2" a="1"/>
  <c r="IS187" i="4" a="1"/>
  <c r="FB200" i="2" a="1"/>
  <c r="FB161" i="2" a="1"/>
  <c r="FA218" i="2" a="1"/>
  <c r="H231" i="4" a="1"/>
  <c r="IT11" i="4" a="1"/>
  <c r="FB131" i="2" a="1"/>
  <c r="FA67" i="2" a="1"/>
  <c r="W234" i="2" a="1"/>
  <c r="IU70" i="4" a="1"/>
  <c r="FC165" i="2" a="1"/>
  <c r="FD141" i="2" a="1"/>
  <c r="FD92" i="2" a="1"/>
  <c r="FC110" i="2" a="1"/>
  <c r="IW160" i="4" a="1"/>
  <c r="FD34" i="2" a="1"/>
  <c r="IR205" i="4" a="1"/>
  <c r="HU230" i="4" a="1"/>
  <c r="IW209" i="4" a="1"/>
  <c r="FD78" i="2" a="1"/>
  <c r="AY231" i="4" a="1"/>
  <c r="EC233" i="4" a="1"/>
  <c r="IV93" i="4" a="1"/>
  <c r="IT153" i="4" a="1"/>
  <c r="AW233" i="4" a="1"/>
  <c r="IQ148" i="4" a="1"/>
  <c r="IR69" i="4" a="1"/>
  <c r="IU182" i="4" a="1"/>
  <c r="FD163" i="2" a="1"/>
  <c r="BL232" i="2" a="1"/>
  <c r="IP110" i="4" a="1"/>
  <c r="FA170" i="2" a="1"/>
  <c r="Y233" i="2" a="1"/>
  <c r="IU47" i="4" a="1"/>
  <c r="FA202" i="2" a="1"/>
  <c r="S233" i="4" a="1"/>
  <c r="IP71" i="4" a="1"/>
  <c r="CV231" i="2" a="1"/>
  <c r="FD197" i="2" a="1"/>
  <c r="FE224" i="2" a="1"/>
  <c r="IS140" i="4" a="1"/>
  <c r="AS234" i="4" a="1"/>
  <c r="IQ126" i="4" a="1"/>
  <c r="IQ50" i="4" a="1"/>
  <c r="FD194" i="2" a="1"/>
  <c r="FA70" i="2" a="1"/>
  <c r="BM231" i="4" a="1"/>
  <c r="AE230" i="2" a="1"/>
  <c r="FC60" i="2" a="1"/>
  <c r="IW44" i="4" a="1"/>
  <c r="IR162" i="4" a="1"/>
  <c r="IP163" i="4" a="1"/>
  <c r="HI230" i="4" a="1"/>
  <c r="IP168" i="4" a="1"/>
  <c r="BB230" i="4" a="1"/>
  <c r="CZ231" i="2" a="1"/>
  <c r="IW96" i="4" a="1"/>
  <c r="FB55" i="2" a="1"/>
  <c r="FE78" i="2" a="1"/>
  <c r="BG231" i="2" a="1"/>
  <c r="AA230" i="4" a="1"/>
  <c r="FB65" i="2" a="1"/>
  <c r="IU20" i="4" a="1"/>
  <c r="FJ233" i="4" a="1"/>
  <c r="FC199" i="2" a="1"/>
  <c r="DA234" i="4" a="1"/>
  <c r="FA129" i="2" a="1"/>
  <c r="IS34" i="4" a="1"/>
  <c r="DH234" i="4" a="1"/>
  <c r="N231" i="4" a="1"/>
  <c r="AI233" i="4" a="1"/>
  <c r="IV16" i="4" a="1"/>
  <c r="IT60" i="4" a="1"/>
  <c r="IU96" i="4" a="1"/>
  <c r="IP225" i="4" a="1"/>
  <c r="EW231" i="4" a="1"/>
  <c r="FD47" i="2" a="1"/>
  <c r="B233" i="2" a="1"/>
  <c r="IT173" i="4" a="1"/>
  <c r="FE115" i="2" a="1"/>
  <c r="FU231" i="4" a="1"/>
  <c r="FA157" i="2" a="1"/>
  <c r="BE230" i="4" a="1"/>
  <c r="AN234" i="2" a="1"/>
  <c r="IT114" i="4" a="1"/>
  <c r="S232" i="4" a="1"/>
  <c r="IS101" i="4" a="1"/>
  <c r="AX234" i="2" a="1"/>
  <c r="EX232" i="2" a="1"/>
  <c r="IU208" i="4" a="1"/>
  <c r="M233" i="4" a="1"/>
  <c r="IQ149" i="4" a="1"/>
  <c r="IU155" i="4" a="1"/>
  <c r="IS82" i="4" a="1"/>
  <c r="FC226" i="2" a="1"/>
  <c r="IS139" i="4" a="1"/>
  <c r="EB231" i="2" a="1"/>
  <c r="FR234" i="4" a="1"/>
  <c r="IT200" i="4" a="1"/>
  <c r="FB182" i="2" a="1"/>
  <c r="IU108" i="4" a="1"/>
  <c r="FB163" i="2" a="1"/>
  <c r="IR85" i="4" a="1"/>
  <c r="GO233" i="4" a="1"/>
  <c r="AR232" i="4" a="1"/>
  <c r="BV233" i="2" a="1"/>
  <c r="BW234" i="2" a="1"/>
  <c r="FD176" i="2" a="1"/>
  <c r="FB20" i="2" a="1"/>
  <c r="IS131" i="4" a="1"/>
  <c r="FE7" i="2" a="1"/>
  <c r="IW89" i="4" a="1"/>
  <c r="IR57" i="4" a="1"/>
  <c r="FE98" i="2" a="1"/>
  <c r="IT37" i="4" a="1"/>
  <c r="FC24" i="2" a="1"/>
  <c r="IR82" i="4" a="1"/>
  <c r="IW188" i="4" a="1"/>
  <c r="FM234" i="4" a="1"/>
  <c r="IW176" i="4" a="1"/>
  <c r="FD146" i="2" a="1"/>
  <c r="IV154" i="4" a="1"/>
  <c r="FA193" i="2" a="1"/>
  <c r="IQ18" i="4" a="1"/>
  <c r="AN231" i="2" a="1"/>
  <c r="IM234" i="4" a="1"/>
  <c r="DG231" i="4" a="1"/>
  <c r="FC122" i="2" a="1"/>
  <c r="AN232" i="2" a="1"/>
  <c r="IS19" i="4" a="1"/>
  <c r="IU202" i="4" a="1"/>
  <c r="CM231" i="2" a="1"/>
  <c r="FC143" i="2" a="1"/>
  <c r="IQ10" i="4" a="1"/>
  <c r="IU57" i="4" a="1"/>
  <c r="FE164" i="2" a="1"/>
  <c r="IW55" i="4" a="1"/>
  <c r="EU232" i="2" a="1"/>
  <c r="EP231" i="4" a="1"/>
  <c r="IU79" i="4" a="1"/>
  <c r="J233" i="4" a="1"/>
  <c r="IU184" i="4" a="1"/>
  <c r="IT7" i="4" a="1"/>
  <c r="FC48" i="2" a="1"/>
  <c r="IS194" i="4" a="1"/>
  <c r="DP234" i="2" a="1"/>
  <c r="CZ230" i="2" a="1"/>
  <c r="FB207" i="2" a="1"/>
  <c r="BE232" i="2" a="1"/>
  <c r="IW76" i="4" a="1"/>
  <c r="CY234" i="2" a="1"/>
  <c r="FC194" i="2" a="1"/>
  <c r="BA231" i="2" a="1"/>
  <c r="FA95" i="2" a="1"/>
  <c r="FC34" i="2" a="1"/>
  <c r="FB19" i="2" a="1"/>
  <c r="FE67" i="2" a="1"/>
  <c r="IP62" i="4" a="1"/>
  <c r="IP150" i="4" a="1"/>
  <c r="GX231" i="4" a="1"/>
  <c r="IV83" i="4" a="1"/>
  <c r="BR234" i="4" a="1"/>
  <c r="IP115" i="4" a="1"/>
  <c r="FB154" i="2" a="1"/>
  <c r="EA231" i="4" a="1"/>
  <c r="IV212" i="4" a="1"/>
  <c r="FI234" i="4" a="1"/>
  <c r="IT10" i="4" a="1"/>
  <c r="FB18" i="2" a="1"/>
  <c r="R234" i="4" a="1"/>
  <c r="GW231" i="4" a="1"/>
  <c r="IQ67" i="4" a="1"/>
  <c r="FA31" i="2" a="1"/>
  <c r="EL232" i="2" a="1"/>
  <c r="H234" i="4" a="1"/>
  <c r="EA233" i="2" a="1"/>
  <c r="IR178" i="4" a="1"/>
  <c r="IP113" i="4" a="1"/>
  <c r="BV233" i="4" a="1"/>
  <c r="FB46" i="2" a="1"/>
  <c r="AT233" i="4" a="1"/>
  <c r="IT163" i="4" a="1"/>
  <c r="BC230" i="2" a="1"/>
  <c r="FD159" i="2" a="1"/>
  <c r="X232" i="4" a="1"/>
  <c r="DM234" i="4" a="1"/>
  <c r="FD80" i="2" a="1"/>
  <c r="IS221" i="4" a="1"/>
  <c r="FB123" i="2" a="1"/>
  <c r="CN233" i="4" a="1"/>
  <c r="GN233" i="4" a="1"/>
  <c r="IU199" i="4" a="1"/>
  <c r="AG231" i="4" a="1"/>
  <c r="IS200" i="4" a="1"/>
  <c r="FC135" i="2" a="1"/>
  <c r="HZ234" i="4" a="1"/>
  <c r="DO233" i="4" a="1"/>
  <c r="CI231" i="2" a="1"/>
  <c r="IO232" i="4" a="1"/>
  <c r="DG233" i="4" a="1"/>
  <c r="IU75" i="4" a="1"/>
  <c r="IR137" i="4" a="1"/>
  <c r="IP106" i="4" a="1"/>
  <c r="CO233" i="4" a="1"/>
  <c r="FB8" i="2" a="1"/>
  <c r="IR109" i="4" a="1"/>
  <c r="GZ233" i="4" a="1"/>
  <c r="FE126" i="2" a="1"/>
  <c r="U232" i="4" a="1"/>
  <c r="FE199" i="2" a="1"/>
  <c r="IR65" i="4" a="1"/>
  <c r="DO232" i="4" a="1"/>
  <c r="EL230" i="4" a="1"/>
  <c r="IW25" i="4" a="1"/>
  <c r="IV205" i="4" a="1"/>
  <c r="IT195" i="4" a="1"/>
  <c r="FC50" i="2" a="1"/>
  <c r="IV19" i="4" a="1"/>
  <c r="IQ129" i="4" a="1"/>
  <c r="FC123" i="2" a="1"/>
  <c r="IR190" i="4" a="1"/>
  <c r="FC72" i="2" a="1"/>
  <c r="FD49" i="2" a="1"/>
  <c r="IR62" i="4" a="1"/>
  <c r="AA231" i="2" a="1"/>
  <c r="HJ234" i="4" a="1"/>
  <c r="FC80" i="2" a="1"/>
  <c r="FB213" i="2" a="1"/>
  <c r="IS74" i="4" a="1"/>
  <c r="IW29" i="4" a="1"/>
  <c r="EP232" i="4" a="1"/>
  <c r="BR232" i="4" a="1"/>
  <c r="FD16" i="2" a="1"/>
  <c r="AP231" i="2" a="1"/>
  <c r="CD232" i="4" a="1"/>
  <c r="AV231" i="2" a="1"/>
  <c r="FD75" i="2" a="1"/>
  <c r="IR204" i="4" a="1"/>
  <c r="Q234" i="4" a="1"/>
  <c r="BR230" i="4" a="1"/>
  <c r="FJ232" i="4" a="1"/>
  <c r="FC224" i="2" a="1"/>
  <c r="HP233" i="4" a="1"/>
  <c r="BX234" i="4" a="1"/>
  <c r="FA73" i="2" a="1"/>
  <c r="FD53" i="2" a="1"/>
  <c r="IS96" i="4" a="1"/>
  <c r="CS231" i="2" a="1"/>
  <c r="EK234" i="4" a="1"/>
  <c r="IP137" i="4" a="1"/>
  <c r="CW232" i="2" a="1"/>
  <c r="FA230" i="4" a="1"/>
  <c r="AC230" i="2" a="1"/>
  <c r="IQ112" i="4" a="1"/>
  <c r="AU234" i="2" a="1"/>
  <c r="IV164" i="4" a="1"/>
  <c r="IU165" i="4" a="1"/>
  <c r="IP95" i="4" a="1"/>
  <c r="IQ71" i="4" a="1"/>
  <c r="BC232" i="2" a="1"/>
  <c r="FE221" i="2" a="1"/>
  <c r="IQ139" i="4" a="1"/>
  <c r="IV68" i="4" a="1"/>
  <c r="AL232" i="2" a="1"/>
  <c r="IS10" i="4" a="1"/>
  <c r="EQ232" i="4" a="1"/>
  <c r="I233" i="2" a="1"/>
  <c r="EI233" i="4" a="1"/>
  <c r="IU132" i="4" a="1"/>
  <c r="FB87" i="2" a="1"/>
  <c r="IP99" i="4" a="1"/>
  <c r="AW234" i="4" a="1"/>
  <c r="IQ152" i="4" a="1"/>
  <c r="IS229" i="4" a="1"/>
  <c r="AT231" i="2" a="1"/>
  <c r="IP166" i="4" a="1"/>
  <c r="GL231" i="4" a="1"/>
  <c r="IU13" i="4" a="1"/>
  <c r="IP22" i="4" a="1"/>
  <c r="E233" i="4" a="1"/>
  <c r="IR14" i="4" a="1"/>
  <c r="IL231" i="4" a="1"/>
  <c r="IW73" i="4" a="1"/>
  <c r="EF231" i="2" a="1"/>
  <c r="IW9" i="4" a="1"/>
  <c r="IV82" i="4" a="1"/>
  <c r="BH231" i="4" a="1"/>
  <c r="IR63" i="4" a="1"/>
  <c r="AG230" i="2" a="1"/>
  <c r="B231" i="2" a="1"/>
  <c r="HG230" i="4" a="1"/>
  <c r="IU85" i="4" a="1"/>
  <c r="IP216" i="4" a="1"/>
  <c r="FE71" i="2" a="1"/>
  <c r="IS205" i="4" a="1"/>
  <c r="FE165" i="2" a="1"/>
  <c r="EP232" i="2" a="1"/>
  <c r="IU88" i="4" a="1"/>
  <c r="IS217" i="4" a="1"/>
  <c r="IU32" i="4" a="1"/>
  <c r="IQ94" i="4" a="1"/>
  <c r="IT226" i="4" a="1"/>
  <c r="IR124" i="4" a="1"/>
  <c r="IS84" i="4" a="1"/>
  <c r="IR21" i="4" a="1"/>
  <c r="IT25" i="4" a="1"/>
  <c r="D231" i="4" a="1"/>
  <c r="DD230" i="2" a="1"/>
  <c r="AZ233" i="2" a="1"/>
  <c r="GQ234" i="4" a="1"/>
  <c r="IV47" i="4" a="1"/>
  <c r="AJ234" i="2" a="1"/>
  <c r="FE107" i="2" a="1"/>
  <c r="DM232" i="2" a="1"/>
  <c r="IU68" i="4" a="1"/>
  <c r="IP138" i="4" a="1"/>
  <c r="FA146" i="2" a="1"/>
  <c r="Y230" i="2" a="1"/>
  <c r="EA232" i="4" a="1"/>
  <c r="S230" i="4" a="1"/>
  <c r="IT166" i="4" a="1"/>
  <c r="FE21" i="2" a="1"/>
  <c r="EV231" i="4" a="1"/>
  <c r="IW146" i="4" a="1"/>
  <c r="AX231" i="4" a="1"/>
  <c r="IR98" i="4" a="1"/>
  <c r="AJ232" i="2" a="1"/>
  <c r="FC96" i="2" a="1"/>
  <c r="IR167" i="4" a="1"/>
  <c r="IT216" i="4" a="1"/>
  <c r="FD216" i="2" a="1"/>
  <c r="IS160" i="4" a="1"/>
  <c r="IR107" i="4" a="1"/>
  <c r="FB30" i="2" a="1"/>
  <c r="IS118" i="4" a="1"/>
  <c r="FC163" i="2" a="1"/>
  <c r="DQ231" i="2" a="1"/>
  <c r="DK234" i="2" a="1"/>
  <c r="IQ190" i="4" a="1"/>
  <c r="ED233" i="2" a="1"/>
  <c r="IV95" i="4" a="1"/>
  <c r="EZ231" i="4" a="1"/>
  <c r="FC220" i="2" a="1"/>
  <c r="DL232" i="4" a="1"/>
  <c r="BH234" i="2" a="1"/>
  <c r="IT128" i="4" a="1"/>
  <c r="HW233" i="4" a="1"/>
  <c r="FE45" i="2" a="1"/>
  <c r="IW60" i="4" a="1"/>
  <c r="IU67" i="4" a="1"/>
  <c r="B234" i="2" a="1"/>
  <c r="IR40" i="4" a="1"/>
  <c r="DN234" i="2" a="1"/>
  <c r="FD170" i="2" a="1"/>
  <c r="GS231" i="4" a="1"/>
  <c r="HT232" i="4" a="1"/>
  <c r="CQ230" i="2" a="1"/>
  <c r="CS234" i="4" a="1"/>
  <c r="DJ231" i="2" a="1"/>
  <c r="BH233" i="2" a="1"/>
  <c r="IP32" i="4" a="1"/>
  <c r="IV173" i="4" a="1"/>
  <c r="IT18" i="4" a="1"/>
  <c r="IV208" i="4" a="1"/>
  <c r="AR233" i="2" a="1"/>
  <c r="IW180" i="4" a="1"/>
  <c r="IW28" i="4" a="1"/>
  <c r="FB62" i="2" a="1"/>
  <c r="FD28" i="2" a="1"/>
  <c r="DJ232" i="4" a="1"/>
  <c r="IV34" i="4" a="1"/>
  <c r="IT167" i="4" a="1"/>
  <c r="FC209" i="2" a="1"/>
  <c r="CE230" i="4" a="1"/>
  <c r="FB80" i="2" a="1"/>
  <c r="CE230" i="2" a="1"/>
  <c r="FA171" i="2" a="1"/>
  <c r="AU231" i="2" a="1"/>
  <c r="FD143" i="2" a="1"/>
  <c r="IP74" i="4" a="1"/>
  <c r="FA58" i="2" a="1"/>
  <c r="IR10" i="4" a="1"/>
  <c r="IV171" i="4" a="1"/>
  <c r="IW106" i="4" a="1"/>
  <c r="BE230" i="2" a="1"/>
  <c r="IU107" i="4" a="1"/>
  <c r="FA49" i="2" a="1"/>
  <c r="IR49" i="4" a="1"/>
  <c r="FB50" i="2" a="1"/>
  <c r="BF231" i="2" a="1"/>
  <c r="DO234" i="2" a="1"/>
  <c r="IT155" i="4" a="1"/>
  <c r="FY232" i="4" a="1"/>
  <c r="AL233" i="4" a="1"/>
  <c r="IF230" i="4" a="1"/>
  <c r="M232" i="4" a="1"/>
  <c r="AB234" i="4" a="1"/>
  <c r="DW230" i="2" a="1"/>
  <c r="IP68" i="4" a="1"/>
  <c r="HS231" i="4" a="1"/>
  <c r="G234" i="4" a="1"/>
  <c r="FB147" i="2" a="1"/>
  <c r="FE183" i="2" a="1"/>
  <c r="IP21" i="4" a="1"/>
  <c r="FC14" i="2" a="1"/>
  <c r="IV39" i="4" a="1"/>
  <c r="IB233" i="4" a="1"/>
  <c r="EJ233" i="4" a="1"/>
  <c r="IV140" i="4" a="1"/>
  <c r="IW97" i="4" a="1"/>
  <c r="HJ233" i="4" a="1"/>
  <c r="FD134" i="2" a="1"/>
  <c r="FC125" i="2" a="1"/>
  <c r="FD7" i="2" a="1"/>
  <c r="HS234" i="4" a="1"/>
  <c r="FD15" i="2" a="1"/>
  <c r="IT142" i="4" a="1"/>
  <c r="IW157" i="4" a="1"/>
  <c r="FB42" i="2" a="1"/>
  <c r="AP233" i="4" a="1"/>
  <c r="CS232" i="4" a="1"/>
  <c r="EZ231" i="2" a="1"/>
  <c r="FE159" i="2" a="1"/>
  <c r="IT159" i="4" a="1"/>
  <c r="IR153" i="4" a="1"/>
  <c r="CM231" i="4" a="1"/>
  <c r="FC144" i="2" a="1"/>
  <c r="C230" i="2" a="1"/>
  <c r="IS169" i="4" a="1"/>
  <c r="ER231" i="4" a="1"/>
  <c r="X230" i="2" a="1"/>
  <c r="FM230" i="4" a="1"/>
  <c r="BD234" i="2" a="1"/>
  <c r="CW230" i="2" a="1"/>
  <c r="DC231" i="4" a="1"/>
  <c r="FB153" i="2" a="1"/>
  <c r="IP97" i="4" a="1"/>
  <c r="BC234" i="2" a="1"/>
  <c r="GE233" i="4" a="1"/>
  <c r="IQ102" i="4" a="1"/>
  <c r="Q234" i="2" a="1"/>
  <c r="IR170" i="4" a="1"/>
  <c r="AD231" i="2" a="1"/>
  <c r="IW190" i="4" a="1"/>
  <c r="IR172" i="4" a="1"/>
  <c r="FC187" i="2" a="1"/>
  <c r="DV230" i="2" a="1"/>
  <c r="BI234" i="4" a="1"/>
  <c r="FB227" i="2" a="1"/>
  <c r="H230" i="2" a="1"/>
  <c r="BJ234" i="2" a="1"/>
  <c r="FA197" i="2" a="1"/>
  <c r="FA90" i="2" a="1"/>
  <c r="FC176" i="2" a="1"/>
  <c r="IW224" i="4" a="1"/>
  <c r="IU170" i="4" a="1"/>
  <c r="IQ169" i="4" a="1"/>
  <c r="CT232" i="4" a="1"/>
  <c r="DS234" i="2" a="1"/>
  <c r="DZ230" i="4" a="1"/>
  <c r="ER230" i="2" a="1"/>
  <c r="L232" i="4" a="1"/>
  <c r="IT13" i="4" a="1"/>
  <c r="FD84" i="2" a="1"/>
  <c r="GI233" i="4" a="1"/>
  <c r="FD186" i="2" a="1"/>
  <c r="HI233" i="4" a="1"/>
  <c r="FE53" i="2" a="1"/>
  <c r="IQ105" i="4" a="1"/>
  <c r="FC196" i="2" a="1"/>
  <c r="EU234" i="4" a="1"/>
  <c r="Z231" i="4" a="1"/>
  <c r="DT233" i="2" a="1"/>
  <c r="HA234" i="4" a="1"/>
  <c r="FC114" i="2" a="1"/>
  <c r="J230" i="2" a="1"/>
  <c r="IR198" i="4" a="1"/>
  <c r="IT100" i="4" a="1"/>
  <c r="ED230" i="4" a="1"/>
  <c r="EI232" i="2" a="1"/>
  <c r="CH232" i="4" a="1"/>
  <c r="FB94" i="2" a="1"/>
  <c r="IS167" i="4" a="1"/>
  <c r="IT117" i="4" a="1"/>
  <c r="CT230" i="4" a="1"/>
  <c r="AM231" i="4" a="1"/>
  <c r="IW221" i="4" a="1"/>
  <c r="FA19" i="2" a="1"/>
  <c r="IT85" i="4" a="1"/>
  <c r="FE203" i="2" a="1"/>
  <c r="CP230" i="2" a="1"/>
  <c r="AM231" i="2" a="1"/>
  <c r="FD50" i="2" a="1"/>
  <c r="BH232" i="2" a="1"/>
  <c r="FA127" i="2" a="1"/>
  <c r="FC183" i="2" a="1"/>
  <c r="IP224" i="4" a="1"/>
  <c r="DW234" i="2" a="1"/>
  <c r="IW195" i="4" a="1"/>
  <c r="IW119" i="4" a="1"/>
  <c r="FD58" i="2" a="1"/>
  <c r="IW114" i="4" a="1"/>
  <c r="CE233" i="2" a="1"/>
  <c r="FC205" i="2" a="1"/>
  <c r="FS232" i="4" a="1"/>
  <c r="FE230" i="4" a="1"/>
  <c r="BW234" i="4" a="1"/>
  <c r="IU100" i="4" a="1"/>
  <c r="FD162" i="2" a="1"/>
  <c r="EB232" i="4" a="1"/>
  <c r="BJ230" i="2" a="1"/>
  <c r="FB141" i="2" a="1"/>
  <c r="AA232" i="4" a="1"/>
  <c r="EZ233" i="2" a="1"/>
  <c r="IU97" i="4" a="1"/>
  <c r="FA87" i="2" a="1"/>
  <c r="IV20" i="4" a="1"/>
  <c r="DW231" i="2" a="1"/>
  <c r="DJ233" i="2" a="1"/>
  <c r="FC16" i="2" a="1"/>
  <c r="FA186" i="2" a="1"/>
  <c r="IU212" i="4" a="1"/>
  <c r="CG232" i="2" a="1"/>
  <c r="GT234" i="4" a="1"/>
  <c r="FB100" i="2" a="1"/>
  <c r="CL233" i="4" a="1"/>
  <c r="FK231" i="4" a="1"/>
  <c r="DE231" i="4" a="1"/>
  <c r="FE129" i="2" a="1"/>
  <c r="FW230" i="4" a="1"/>
  <c r="AD234" i="2" a="1"/>
  <c r="CY230" i="2" a="1"/>
  <c r="BR231" i="2" a="1"/>
  <c r="Q233" i="4" a="1"/>
  <c r="W233" i="2" a="1"/>
  <c r="FB130" i="2" a="1"/>
  <c r="IV42" i="4" a="1"/>
  <c r="IN234" i="4" a="1"/>
  <c r="EF231" i="4" a="1"/>
  <c r="FG234" i="4" a="1"/>
  <c r="IP80" i="4" a="1"/>
  <c r="CT234" i="4" a="1"/>
  <c r="IS153" i="4" a="1"/>
  <c r="CU232" i="2" a="1"/>
  <c r="BQ232" i="4" a="1"/>
  <c r="IS11" i="4" a="1"/>
  <c r="IR53" i="4" a="1"/>
  <c r="FA50" i="2" a="1"/>
  <c r="EB234" i="2" a="1"/>
  <c r="IQ209" i="4" a="1"/>
  <c r="FB102" i="2" a="1"/>
  <c r="Z233" i="4" a="1"/>
  <c r="IQ75" i="4" a="1"/>
  <c r="EO232" i="4" a="1"/>
  <c r="IS210" i="4" a="1"/>
  <c r="IT228" i="4" a="1"/>
  <c r="IS224" i="4" a="1"/>
  <c r="AR234" i="4" a="1"/>
  <c r="FC150" i="2" a="1"/>
  <c r="IV227" i="4" a="1"/>
  <c r="CH231" i="2" a="1"/>
  <c r="IS94" i="4" a="1"/>
  <c r="CS233" i="4" a="1"/>
  <c r="FB127" i="2" a="1"/>
  <c r="FD132" i="2" a="1"/>
  <c r="S234" i="2" a="1"/>
  <c r="FD79" i="2" a="1"/>
  <c r="IU137" i="4" a="1"/>
  <c r="FA64" i="2" a="1"/>
  <c r="CI232" i="2" a="1"/>
  <c r="DB233" i="2" a="1"/>
  <c r="IS175" i="4" a="1"/>
  <c r="FC51" i="2" a="1"/>
  <c r="IP15" i="4" a="1"/>
  <c r="HT230" i="4" a="1"/>
  <c r="FD144" i="2" a="1"/>
  <c r="FE80" i="2" a="1"/>
  <c r="IT196" i="4" a="1"/>
  <c r="IT182" i="4" a="1"/>
  <c r="FE96" i="2" a="1"/>
  <c r="CJ230" i="4" a="1"/>
  <c r="IW94" i="4" a="1"/>
  <c r="FA208" i="2" a="1"/>
  <c r="AG233" i="2" a="1"/>
  <c r="HZ230" i="4" a="1"/>
  <c r="DE234" i="2" a="1"/>
  <c r="BU232" i="4" a="1"/>
  <c r="IW72" i="4" a="1"/>
  <c r="IV229" i="4" a="1"/>
  <c r="FA214" i="2" a="1"/>
  <c r="IU198" i="4" a="1"/>
  <c r="E231" i="2" a="1"/>
  <c r="FD116" i="2" a="1"/>
  <c r="FC85" i="2" a="1"/>
  <c r="FA162" i="2" a="1"/>
  <c r="FD33" i="2" a="1"/>
  <c r="BY231" i="4" a="1"/>
  <c r="IR180" i="4" a="1"/>
  <c r="BB231" i="2" a="1"/>
  <c r="ER231" i="2" a="1"/>
  <c r="IS190" i="4" a="1"/>
  <c r="IW115" i="4" a="1"/>
  <c r="IR84" i="4" a="1"/>
  <c r="DN230" i="2" a="1"/>
  <c r="FD152" i="2" a="1"/>
  <c r="FA40" i="2" a="1"/>
  <c r="FB23" i="2" a="1"/>
  <c r="GU233" i="4" a="1"/>
  <c r="FA229" i="2" a="1"/>
  <c r="FB11" i="2" a="1"/>
  <c r="FD226" i="2" a="1"/>
  <c r="FC142" i="2" a="1"/>
  <c r="IT34" i="4" a="1"/>
  <c r="G232" i="2" a="1"/>
  <c r="CJ233" i="2" a="1"/>
  <c r="IV105" i="4" a="1"/>
  <c r="FB164" i="2" a="1"/>
  <c r="FB79" i="2" a="1"/>
  <c r="IV132" i="4" a="1"/>
  <c r="IV73" i="4" a="1"/>
  <c r="HY232" i="4" a="1"/>
  <c r="IW30" i="4" a="1"/>
  <c r="IR86" i="4" a="1"/>
  <c r="IP50" i="4" a="1"/>
  <c r="FE208" i="2" a="1"/>
  <c r="IR163" i="4" a="1"/>
  <c r="FB64" i="2" a="1"/>
  <c r="IV56" i="4" a="1"/>
  <c r="FA42" i="2" a="1"/>
  <c r="FD158" i="2" a="1"/>
  <c r="FB60" i="2" a="1"/>
  <c r="FC152" i="2" a="1"/>
  <c r="GW234" i="4" a="1"/>
  <c r="GO232" i="4" a="1"/>
  <c r="AH230" i="4" a="1"/>
  <c r="I234" i="2" a="1"/>
  <c r="D230" i="4" a="1"/>
  <c r="HK233" i="4" a="1"/>
  <c r="FA14" i="2" a="1"/>
  <c r="FA167" i="2" a="1"/>
  <c r="CY233" i="2" a="1"/>
  <c r="IR220" i="4" a="1"/>
  <c r="FR231" i="4" a="1"/>
  <c r="FB68" i="2" a="1"/>
  <c r="FA41" i="2" a="1"/>
  <c r="FD44" i="2" a="1"/>
  <c r="M230" i="2" a="1"/>
  <c r="AJ231" i="4" a="1"/>
  <c r="HR233" i="4" a="1"/>
  <c r="IR45" i="4" a="1"/>
  <c r="FX234" i="4" a="1"/>
  <c r="FE90" i="2" a="1"/>
  <c r="EA230" i="2" a="1"/>
  <c r="DJ230" i="4" a="1"/>
  <c r="IS116" i="4" a="1"/>
  <c r="IU176" i="4" a="1"/>
  <c r="IP145" i="4" a="1"/>
  <c r="IV146" i="4" a="1"/>
  <c r="EB233" i="2" a="1"/>
  <c r="IR54" i="4" a="1"/>
  <c r="FC71" i="2" a="1"/>
  <c r="IR113" i="4" a="1"/>
  <c r="DI231" i="4" a="1"/>
  <c r="DK231" i="2" a="1"/>
  <c r="IP91" i="4" a="1"/>
  <c r="FD29" i="2" a="1"/>
  <c r="IU113" i="4" a="1"/>
  <c r="H230" i="4" a="1"/>
  <c r="HA232" i="4" a="1"/>
  <c r="FN234" i="4" a="1"/>
  <c r="IW194" i="4" a="1"/>
  <c r="IV49" i="4" a="1"/>
  <c r="Q230" i="2" a="1"/>
  <c r="U233" i="2" a="1"/>
  <c r="IP85" i="4" a="1"/>
  <c r="FA131" i="2" a="1"/>
  <c r="Z234" i="2" a="1"/>
  <c r="CG234" i="2" a="1"/>
  <c r="DR234" i="2" a="1"/>
  <c r="Q232" i="2" a="1"/>
  <c r="GI231" i="4" a="1"/>
  <c r="GZ232" i="4" a="1"/>
  <c r="IA233" i="4" a="1"/>
  <c r="IT225" i="4" a="1"/>
  <c r="FD71" i="2" a="1"/>
  <c r="FL230" i="4" a="1"/>
  <c r="IS202" i="4" a="1"/>
  <c r="IP107" i="4" a="1"/>
  <c r="HN234" i="4" a="1"/>
  <c r="FX230" i="4" a="1"/>
  <c r="BL234" i="2" a="1"/>
  <c r="FE158" i="2" a="1"/>
  <c r="IT135" i="4" a="1"/>
  <c r="BK233" i="2" a="1"/>
  <c r="IW168" i="4" a="1"/>
  <c r="DC233" i="2" a="1"/>
  <c r="AA233" i="4" a="1"/>
  <c r="FD214" i="2" a="1"/>
  <c r="IQ123" i="4" a="1"/>
  <c r="BG233" i="2" a="1"/>
  <c r="EV232" i="2" a="1"/>
  <c r="IR206" i="4" a="1"/>
  <c r="FB160" i="2" a="1"/>
  <c r="FE118" i="2" a="1"/>
  <c r="C233" i="2" a="1"/>
  <c r="IW107" i="4" a="1"/>
  <c r="IT106" i="4" a="1"/>
  <c r="IT80" i="4" a="1"/>
  <c r="IS197" i="4" a="1"/>
  <c r="FD172" i="2" a="1"/>
  <c r="CD234" i="4" a="1"/>
  <c r="FG232" i="4" a="1"/>
  <c r="FA59" i="2" a="1"/>
  <c r="IV160" i="4" a="1"/>
  <c r="FB116" i="2" a="1"/>
  <c r="AB230" i="2" a="1"/>
  <c r="CP234" i="2" a="1"/>
  <c r="IP130" i="4" a="1"/>
  <c r="FD68" i="2" a="1"/>
  <c r="IT190" i="4" a="1"/>
  <c r="EO231" i="4" a="1"/>
  <c r="HX232" i="4" a="1"/>
  <c r="IU163" i="4" a="1"/>
  <c r="IS129" i="4" a="1"/>
  <c r="FC168" i="2" a="1"/>
  <c r="AE230" i="4" a="1"/>
  <c r="IV15" i="4" a="1"/>
  <c r="GP233" i="4" a="1"/>
  <c r="FC124" i="2" a="1"/>
  <c r="IS98" i="4" a="1"/>
  <c r="IU144" i="4" a="1"/>
  <c r="FC213" i="2" a="1"/>
  <c r="FL233" i="4" a="1"/>
  <c r="FB63" i="2" a="1"/>
  <c r="DY231" i="4" a="1"/>
  <c r="FD125" i="2" a="1"/>
  <c r="AW230" i="4" a="1"/>
  <c r="FE148" i="2" a="1"/>
  <c r="FA184" i="2" a="1"/>
  <c r="FU234" i="4" a="1"/>
  <c r="BL231" i="2" a="1"/>
  <c r="FC188" i="2" a="1"/>
  <c r="FJ231" i="4" a="1"/>
  <c r="IW15" i="4" a="1"/>
  <c r="FD30" i="2" a="1"/>
  <c r="IU29" i="4" a="1"/>
  <c r="IT156" i="4" a="1"/>
  <c r="FA221" i="2" a="1"/>
  <c r="EO230" i="4" a="1"/>
  <c r="IR118" i="4" a="1"/>
  <c r="AK231" i="2" a="1"/>
  <c r="FD229" i="2" a="1"/>
  <c r="CR231" i="2" a="1"/>
  <c r="IR94" i="4" a="1"/>
  <c r="IQ191" i="4" a="1"/>
  <c r="IW124" i="4" a="1"/>
  <c r="IW228" i="4" a="1"/>
  <c r="IP70" i="4" a="1"/>
  <c r="FC223" i="2" a="1"/>
  <c r="FC65" i="2" a="1"/>
  <c r="IR211" i="4" a="1"/>
  <c r="FE70" i="2" a="1"/>
  <c r="IS47" i="4" a="1"/>
  <c r="IV101" i="4" a="1"/>
  <c r="FE99" i="2" a="1"/>
  <c r="GP234" i="4" a="1"/>
  <c r="IP206" i="4" a="1"/>
  <c r="IU14" i="4" a="1"/>
  <c r="GX233" i="4" a="1"/>
  <c r="T234" i="2" a="1"/>
  <c r="AM232" i="2" a="1"/>
  <c r="FA48" i="2" a="1"/>
  <c r="M231" i="2" a="1"/>
  <c r="IT148" i="4" a="1"/>
  <c r="IP122" i="4" a="1"/>
  <c r="IQ195" i="4" a="1"/>
  <c r="DE230" i="4" a="1"/>
  <c r="DQ231" i="4" a="1"/>
  <c r="FT232" i="4" a="1"/>
  <c r="IP220" i="4" a="1"/>
  <c r="FD180" i="2" a="1"/>
  <c r="FC140" i="2" a="1"/>
  <c r="IV149" i="4" a="1"/>
  <c r="EP230" i="4" a="1"/>
  <c r="FB184" i="2" a="1"/>
  <c r="IP223" i="4" a="1"/>
  <c r="F230" i="2" a="1"/>
  <c r="FC78" i="2" a="1"/>
  <c r="BI231" i="4" a="1"/>
  <c r="CF230" i="4" a="1"/>
  <c r="IW98" i="4" a="1"/>
  <c r="FD12" i="2" a="1"/>
  <c r="IQ36" i="4" a="1"/>
  <c r="FD17" i="2" a="1"/>
  <c r="IT136" i="4" a="1"/>
  <c r="IR222" i="4" a="1"/>
  <c r="IV152" i="4" a="1"/>
  <c r="ED234" i="4" a="1"/>
  <c r="BU234" i="4" a="1"/>
  <c r="IQ55" i="4" a="1"/>
  <c r="FC175" i="2" a="1"/>
  <c r="IS157" i="4" a="1"/>
  <c r="IP76" i="4" a="1"/>
  <c r="FC100" i="2" a="1"/>
  <c r="FB95" i="2" a="1"/>
  <c r="GG232" i="4" a="1"/>
  <c r="DA233" i="4" a="1"/>
  <c r="IS75" i="4" a="1"/>
  <c r="IR176" i="4" a="1"/>
  <c r="IQ121" i="4" a="1"/>
  <c r="IV25" i="4" a="1"/>
  <c r="FD183" i="2" a="1"/>
  <c r="FE227" i="2" a="1"/>
  <c r="FD115" i="2" a="1"/>
  <c r="IQ174" i="4" a="1"/>
  <c r="EZ230" i="4" a="1"/>
  <c r="FE204" i="2" a="1"/>
  <c r="IP66" i="4" a="1"/>
  <c r="W230" i="2" a="1"/>
  <c r="FA57" i="2" a="1"/>
  <c r="IS70" i="4" a="1"/>
  <c r="IC230" i="4" a="1"/>
  <c r="AX231" i="2" a="1"/>
  <c r="FE84" i="2" a="1"/>
  <c r="IW59" i="4" a="1"/>
  <c r="IP197" i="4" a="1"/>
  <c r="IW193" i="4" a="1"/>
  <c r="DJ233" i="4" a="1"/>
  <c r="Q230" i="4" a="1"/>
  <c r="IQ131" i="4" a="1"/>
  <c r="BE231" i="4" a="1"/>
  <c r="IR223" i="4" a="1"/>
  <c r="FD103" i="2" a="1"/>
  <c r="IT89" i="4" a="1"/>
  <c r="IT65" i="4" a="1"/>
  <c r="CY232" i="2" a="1"/>
  <c r="IQ128" i="4" a="1"/>
  <c r="FN230" i="4" a="1"/>
  <c r="DZ231" i="4" a="1"/>
  <c r="FE200" i="2" a="1"/>
  <c r="GM232" i="4" a="1"/>
  <c r="FB132" i="2" a="1"/>
  <c r="X233" i="4" a="1"/>
  <c r="IV46" i="4" a="1"/>
  <c r="FA176" i="2" a="1"/>
  <c r="N231" i="2" a="1"/>
  <c r="FE38" i="2" a="1"/>
  <c r="IU124" i="4" a="1"/>
  <c r="BK231" i="4" a="1"/>
  <c r="BZ234" i="2" a="1"/>
  <c r="FE162" i="2" a="1"/>
  <c r="CV234" i="2" a="1"/>
  <c r="HR231" i="4" a="1"/>
  <c r="IR55" i="4" a="1"/>
  <c r="HS232" i="4" a="1"/>
  <c r="FC94" i="2" a="1"/>
  <c r="BK234" i="4" a="1"/>
  <c r="BS230" i="4" a="1"/>
  <c r="GA232" i="4" a="1"/>
  <c r="AE231" i="4" a="1"/>
  <c r="IT28" i="4" a="1"/>
  <c r="FD41" i="2" a="1"/>
  <c r="IW175" i="4" a="1"/>
  <c r="HW234" i="4" a="1"/>
  <c r="AN232" i="4" a="1"/>
  <c r="IS64" i="4" a="1"/>
  <c r="IU83" i="4" a="1"/>
  <c r="FD148" i="2" a="1"/>
  <c r="CL234" i="4" a="1"/>
  <c r="IP10" i="4" a="1"/>
  <c r="AY232" i="2" a="1"/>
  <c r="IV48" i="4" a="1"/>
  <c r="CF230" i="2" a="1"/>
  <c r="IP208" i="4" a="1"/>
  <c r="AI231" i="4" a="1"/>
  <c r="IS184" i="4" a="1"/>
  <c r="IU129" i="4" a="1"/>
  <c r="IR158" i="4" a="1"/>
  <c r="GN231" i="4" a="1"/>
  <c r="IT127" i="4" a="1"/>
  <c r="IW26" i="4" a="1"/>
  <c r="IT151" i="4" a="1"/>
  <c r="IU114" i="4" a="1"/>
  <c r="FD168" i="2" a="1"/>
  <c r="IU55" i="4" a="1"/>
  <c r="FB96" i="2" a="1"/>
  <c r="FA80" i="2" a="1"/>
  <c r="IV166" i="4" a="1"/>
  <c r="IT8" i="4" a="1"/>
  <c r="FD35" i="2" a="1"/>
  <c r="FA137" i="2" a="1"/>
  <c r="FA223" i="2" a="1"/>
  <c r="ED231" i="2" a="1"/>
  <c r="IV115" i="4" a="1"/>
  <c r="FB133" i="2" a="1"/>
  <c r="IU71" i="4" a="1"/>
  <c r="FB156" i="2" a="1"/>
  <c r="IV221" i="4" a="1"/>
  <c r="IP69" i="4" a="1"/>
  <c r="IP52" i="4" a="1"/>
  <c r="E232" i="4" a="1"/>
  <c r="GS233" i="4" a="1"/>
  <c r="BB230" i="2" a="1"/>
  <c r="GB234" i="4" a="1"/>
  <c r="IQ165" i="4" a="1"/>
  <c r="FC229" i="2" a="1"/>
  <c r="N233" i="2" a="1"/>
  <c r="FC23" i="2" a="1"/>
  <c r="S232" i="2" a="1"/>
  <c r="IU78" i="4" a="1"/>
  <c r="IQ32" i="4" a="1"/>
  <c r="FA174" i="2" a="1"/>
  <c r="FD166" i="2" a="1"/>
  <c r="GH231" i="4" a="1"/>
  <c r="FN232" i="4" a="1"/>
  <c r="IP141" i="4" a="1"/>
  <c r="FA219" i="2" a="1"/>
  <c r="CL231" i="4" a="1"/>
  <c r="IU150" i="4" a="1"/>
  <c r="AZ230" i="4" a="1"/>
  <c r="P233" i="4" a="1"/>
  <c r="FQ230" i="4" a="1"/>
  <c r="FC105" i="2" a="1"/>
  <c r="FE47" i="2" a="1"/>
  <c r="FC217" i="2" a="1"/>
  <c r="FB16" i="2" a="1"/>
  <c r="IW8" i="4" a="1"/>
  <c r="FE121" i="2" a="1"/>
  <c r="DU230" i="4" a="1"/>
  <c r="AF232" i="2" a="1"/>
  <c r="IQ200" i="4" a="1"/>
  <c r="Y231" i="4" a="1"/>
  <c r="BI233" i="2" a="1"/>
  <c r="IT107" i="4" a="1"/>
  <c r="ER234" i="2" a="1"/>
  <c r="FC141" i="2" a="1"/>
  <c r="BZ232" i="4" a="1"/>
  <c r="IP160" i="4" a="1"/>
  <c r="BE234" i="4" a="1"/>
  <c r="FG230" i="4" a="1"/>
  <c r="FE111" i="2" a="1"/>
  <c r="FC20" i="2" a="1"/>
  <c r="EE234" i="4" a="1"/>
  <c r="IW102" i="4" a="1"/>
  <c r="FA78" i="2" a="1"/>
  <c r="IS124" i="4" a="1"/>
  <c r="IS156" i="4" a="1"/>
  <c r="P231" i="4" a="1"/>
  <c r="IW88" i="4" a="1"/>
  <c r="FE75" i="2" a="1"/>
  <c r="IQ208" i="4" a="1"/>
  <c r="IQ79" i="4" a="1"/>
  <c r="FE56" i="2" a="1"/>
  <c r="DW231" i="4" a="1"/>
  <c r="HU232" i="4" a="1"/>
  <c r="BD234" i="4" a="1"/>
  <c r="BA230" i="4" a="1"/>
  <c r="IT227" i="4" a="1"/>
  <c r="FA125" i="2" a="1"/>
  <c r="FB134" i="2" a="1"/>
  <c r="IT17" i="4" a="1"/>
  <c r="FE114" i="2" a="1"/>
  <c r="FA189" i="2" a="1"/>
  <c r="IS222" i="4" a="1"/>
  <c r="IT102" i="4" a="1"/>
  <c r="DE232" i="4" a="1"/>
  <c r="GC234" i="4" a="1"/>
  <c r="IS164" i="4" a="1"/>
  <c r="D232" i="2" a="1"/>
  <c r="IU175" i="4" a="1"/>
  <c r="IQ80" i="4" a="1"/>
  <c r="CX233" i="2" a="1"/>
  <c r="IP11" i="4" a="1"/>
  <c r="IP159" i="4" a="1"/>
  <c r="IT57" i="4" a="1"/>
  <c r="IS142" i="4" a="1"/>
  <c r="IE233" i="4" a="1"/>
  <c r="IS135" i="4" a="1"/>
  <c r="R231" i="4" a="1"/>
  <c r="IQ8" i="4" a="1"/>
  <c r="DK232" i="2" a="1"/>
  <c r="FB21" i="2" a="1"/>
  <c r="DO230" i="4" a="1"/>
  <c r="FD169" i="2" a="1"/>
  <c r="FD51" i="2" a="1"/>
  <c r="IQ158" i="4" a="1"/>
  <c r="IW139" i="4" a="1"/>
  <c r="DM231" i="2" a="1"/>
  <c r="IS39" i="4" a="1"/>
  <c r="IP200" i="4" a="1"/>
  <c r="FA18" i="2" a="1"/>
  <c r="IW27" i="4" a="1"/>
  <c r="FC115" i="2" a="1"/>
  <c r="IT189" i="4" a="1"/>
  <c r="FA222" i="2" a="1"/>
  <c r="I230" i="4" a="1"/>
  <c r="IS188" i="4" a="1"/>
  <c r="FD145" i="2" a="1"/>
  <c r="IR103" i="4" a="1"/>
  <c r="FA196" i="2" a="1"/>
  <c r="IR142" i="4" a="1"/>
  <c r="FC231" i="4" a="1"/>
  <c r="J234" i="2" a="1"/>
  <c r="FE23" i="2" a="1"/>
  <c r="FA179" i="2" a="1"/>
  <c r="IP27" i="4" a="1"/>
  <c r="FD205" i="2" a="1"/>
  <c r="IV51" i="4" a="1"/>
  <c r="FC186" i="2" a="1"/>
  <c r="FC32" i="2" a="1"/>
  <c r="IU31" i="4" a="1"/>
  <c r="CK230" i="4" a="1"/>
  <c r="IT29" i="4" a="1"/>
  <c r="AL230" i="4" a="1"/>
  <c r="EH231" i="4" a="1"/>
  <c r="BU232" i="2" a="1"/>
  <c r="IR199" i="4" a="1"/>
  <c r="IV161" i="4" a="1"/>
  <c r="IR105" i="4" a="1"/>
  <c r="IS196" i="4" a="1"/>
  <c r="DK230" i="4" a="1"/>
  <c r="IS159" i="4" a="1"/>
  <c r="IS57" i="4" a="1"/>
  <c r="IV134" i="4" a="1"/>
  <c r="IS61" i="4" a="1"/>
  <c r="IT45" i="4" a="1"/>
  <c r="FE146" i="2" a="1"/>
  <c r="IS95" i="4" a="1"/>
  <c r="IT39" i="4" a="1"/>
  <c r="IS56" i="4" a="1"/>
  <c r="IQ12" i="4" a="1"/>
  <c r="FC74" i="2" a="1"/>
  <c r="IQ217" i="4" a="1"/>
  <c r="BG231" i="4" a="1"/>
  <c r="HG231" i="4" a="1"/>
  <c r="IW216" i="4" a="1"/>
  <c r="FA122" i="2" a="1"/>
  <c r="IV168" i="4" a="1"/>
  <c r="AR230" i="2" a="1"/>
  <c r="IP148" i="4" a="1"/>
  <c r="FD73" i="2" a="1"/>
  <c r="GM230" i="4" a="1"/>
  <c r="FE202" i="2" a="1"/>
  <c r="IS7" i="4" a="1"/>
  <c r="D234" i="4" a="1"/>
  <c r="BD232" i="4" a="1"/>
  <c r="CN231" i="2" a="1"/>
  <c r="Z233" i="2" a="1"/>
  <c r="H232" i="2" a="1"/>
  <c r="FB193" i="2" a="1"/>
  <c r="IV66" i="4" a="1"/>
  <c r="IW200" i="4" a="1"/>
  <c r="FD117" i="2" a="1"/>
  <c r="IU115" i="4" a="1"/>
  <c r="BH230" i="4" a="1"/>
  <c r="FX232" i="4" a="1"/>
  <c r="AJ234" i="4" a="1"/>
  <c r="IU174" i="4" a="1"/>
  <c r="BA234" i="2" a="1"/>
  <c r="FE60" i="2" a="1"/>
  <c r="IW215" i="4" a="1"/>
  <c r="EL231" i="4" a="1"/>
  <c r="FD99" i="2" a="1"/>
  <c r="DZ233" i="2" a="1"/>
  <c r="T234" i="4" a="1"/>
  <c r="FE135" i="2" a="1"/>
  <c r="IV155" i="4" a="1"/>
  <c r="FC83" i="2" a="1"/>
  <c r="AZ231" i="2" a="1"/>
  <c r="FP234" i="4" a="1"/>
  <c r="IT145" i="4" a="1"/>
  <c r="IR87" i="4" a="1"/>
  <c r="FB27" i="2" a="1"/>
  <c r="FA20" i="2" a="1"/>
  <c r="ET234" i="2" a="1"/>
  <c r="IS42" i="4" a="1"/>
  <c r="FA161" i="2" a="1"/>
  <c r="FD38" i="2" a="1"/>
  <c r="CM234" i="4" a="1"/>
  <c r="FC136" i="2" a="1"/>
  <c r="IU48" i="4" a="1"/>
  <c r="BL230" i="2" a="1"/>
  <c r="IQ51" i="4" a="1"/>
  <c r="BD233" i="2" a="1"/>
  <c r="FA112" i="2" a="1"/>
  <c r="DT231" i="2" a="1"/>
  <c r="FA142" i="2" a="1"/>
  <c r="IV107" i="4" a="1"/>
  <c r="IV175" i="4" a="1"/>
  <c r="IU102" i="4" a="1"/>
  <c r="FA37" i="2" a="1"/>
  <c r="IS81" i="4" a="1"/>
  <c r="AJ232" i="4" a="1"/>
  <c r="AL234" i="4" a="1"/>
  <c r="CR234" i="2" a="1"/>
  <c r="IS105" i="4" a="1"/>
  <c r="DP233" i="2" a="1"/>
  <c r="AX233" i="2" a="1"/>
  <c r="IP162" i="4" a="1"/>
  <c r="FA101" i="2" a="1"/>
  <c r="FD64" i="2" a="1"/>
  <c r="IB232" i="4" a="1"/>
  <c r="IS117" i="4" a="1"/>
  <c r="BO234" i="4" a="1"/>
  <c r="FB157" i="2" a="1"/>
  <c r="IT161" i="4" a="1"/>
  <c r="N230" i="4" a="1"/>
  <c r="FC55" i="2" a="1"/>
  <c r="CW230" i="4" a="1"/>
  <c r="IR209" i="4" a="1"/>
  <c r="DK231" i="4" a="1"/>
  <c r="IR201" i="4" a="1"/>
  <c r="FA113" i="2" a="1"/>
  <c r="HP231" i="4" a="1"/>
  <c r="IV18" i="4" a="1"/>
  <c r="IS146" i="4" a="1"/>
  <c r="BG234" i="4" a="1"/>
  <c r="IQ19" i="4" a="1"/>
  <c r="FA109" i="2" a="1"/>
  <c r="IS109" i="4" a="1"/>
  <c r="GG233" i="4" a="1"/>
  <c r="IW140" i="4" a="1"/>
  <c r="FE189" i="2" a="1"/>
  <c r="IT199" i="4" a="1"/>
  <c r="IR56" i="4" a="1"/>
  <c r="IT170" i="4" a="1"/>
  <c r="HY234" i="4" a="1"/>
  <c r="FB148" i="2" a="1"/>
  <c r="EZ232" i="4" a="1"/>
  <c r="C231" i="2" a="1"/>
  <c r="IV69" i="4" a="1"/>
  <c r="FC157" i="2" a="1"/>
  <c r="FC126" i="2" a="1"/>
  <c r="GM234" i="4" a="1"/>
  <c r="EG233" i="4" a="1"/>
  <c r="FE25" i="2" a="1"/>
  <c r="IR12" i="4" a="1"/>
  <c r="HO233" i="4" a="1"/>
  <c r="FA156" i="2" a="1"/>
  <c r="FD136" i="2" a="1"/>
  <c r="ER232" i="4" a="1"/>
  <c r="FK234" i="4" a="1"/>
  <c r="FB25" i="2" a="1"/>
  <c r="HF233" i="4" a="1"/>
  <c r="GM231" i="4" a="1"/>
  <c r="BN233" i="2" a="1"/>
  <c r="IS76" i="4" a="1"/>
  <c r="FC202" i="2" a="1"/>
  <c r="FA71" i="2" a="1"/>
  <c r="IW150" i="4" a="1"/>
  <c r="EF233" i="4" a="1"/>
  <c r="IQ62" i="4" a="1"/>
  <c r="IV183" i="4" a="1"/>
  <c r="HN232" i="4" a="1"/>
  <c r="CY231" i="4" a="1"/>
  <c r="CP230" i="4" a="1"/>
  <c r="DC230" i="2" a="1"/>
  <c r="GG230" i="4" a="1"/>
  <c r="FC56" i="2" a="1"/>
  <c r="IQ207" i="4" a="1"/>
  <c r="IQ46" i="4" a="1"/>
  <c r="CG231" i="2" a="1"/>
  <c r="IS87" i="4" a="1"/>
  <c r="IP83" i="4" a="1"/>
  <c r="FE76" i="2" a="1"/>
  <c r="IT26" i="4" a="1"/>
  <c r="FD124" i="2" a="1"/>
  <c r="IT119" i="4" a="1"/>
  <c r="FE110" i="2" a="1"/>
  <c r="GC233" i="4" a="1"/>
  <c r="ET232" i="4" a="1"/>
  <c r="AC231" i="2" a="1"/>
  <c r="CQ234" i="4" a="1"/>
  <c r="IU193" i="4" a="1"/>
  <c r="HC232" i="4" a="1"/>
  <c r="CJ231" i="4" a="1"/>
  <c r="IG232" i="4" a="1"/>
  <c r="CU230" i="4" a="1"/>
  <c r="GQ231" i="4" a="1"/>
  <c r="IR215" i="4" a="1"/>
  <c r="EN232" i="4" a="1"/>
  <c r="FL234" i="4" a="1"/>
  <c r="EC234" i="4" a="1"/>
  <c r="DX230" i="4" a="1"/>
  <c r="IU218" i="4" a="1"/>
  <c r="IT30" i="4" a="1"/>
  <c r="IV156" i="4" a="1"/>
  <c r="W232" i="4" a="1"/>
  <c r="IR79" i="4" a="1"/>
  <c r="IP49" i="4" a="1"/>
  <c r="AH233" i="2" a="1"/>
  <c r="FC167" i="2" a="1"/>
  <c r="BL233" i="2" a="1"/>
  <c r="G230" i="4" a="1"/>
  <c r="DK234" i="4" a="1"/>
  <c r="EV232" i="4" a="1"/>
  <c r="IW182" i="4" a="1"/>
  <c r="FE44" i="2" a="1"/>
  <c r="IQ20" i="4" a="1"/>
  <c r="AH231" i="4" a="1"/>
  <c r="FE97" i="2" a="1"/>
  <c r="FD56" i="2" a="1"/>
  <c r="FA8" i="2" a="1"/>
  <c r="M232" i="2" a="1"/>
  <c r="IP17" i="4" a="1"/>
  <c r="FE74" i="2" a="1"/>
  <c r="IT70" i="4" a="1"/>
  <c r="GT233" i="4" a="1"/>
  <c r="U232" i="2" a="1"/>
  <c r="W230" i="4" a="1"/>
  <c r="IV228" i="4" a="1"/>
  <c r="HX231" i="4" a="1"/>
  <c r="FC7" i="2" a="1"/>
  <c r="IR32" i="4" a="1"/>
  <c r="EL233" i="4" a="1"/>
  <c r="CQ234" i="2" a="1"/>
  <c r="GX234" i="4" a="1"/>
  <c r="IW184" i="4" a="1"/>
  <c r="IQ54" i="4" a="1"/>
  <c r="FC81" i="2" a="1"/>
  <c r="BH230" i="2" a="1"/>
  <c r="IV162" i="4" a="1"/>
  <c r="FA65" i="2" a="1"/>
  <c r="FB73" i="2" a="1"/>
  <c r="FD57" i="2" a="1"/>
  <c r="FE133" i="2" a="1"/>
  <c r="IS218" i="4" a="1"/>
  <c r="HX233" i="4" a="1"/>
  <c r="GA233" i="4" a="1"/>
  <c r="EI230" i="4" a="1"/>
  <c r="IU117" i="4" a="1"/>
  <c r="IQ120" i="4" a="1"/>
  <c r="IQ17" i="4" a="1"/>
  <c r="U230" i="4" a="1"/>
  <c r="IP98" i="4" a="1"/>
  <c r="FD135" i="2" a="1"/>
  <c r="BQ234" i="4" a="1"/>
  <c r="BP234" i="2" a="1"/>
  <c r="EE231" i="2" a="1"/>
  <c r="BP231" i="2" a="1"/>
  <c r="IS122" i="4" a="1"/>
  <c r="CX234" i="2" a="1"/>
  <c r="IS177" i="4" a="1"/>
  <c r="IP57" i="4" a="1"/>
  <c r="BN233" i="4" a="1"/>
  <c r="FE170" i="2" a="1"/>
  <c r="IU46" i="4" a="1"/>
  <c r="IV174" i="4" a="1"/>
  <c r="FO233" i="4" a="1"/>
  <c r="EG233" i="2" a="1"/>
  <c r="IT217" i="4" a="1"/>
  <c r="HQ233" i="4" a="1"/>
  <c r="FB125" i="2" a="1"/>
  <c r="IU225" i="4" a="1"/>
  <c r="DU231" i="4" a="1"/>
  <c r="BI233" i="4" a="1"/>
  <c r="FE141" i="2" a="1"/>
  <c r="DI233" i="4" a="1"/>
  <c r="FL232" i="4" a="1"/>
  <c r="IR197" i="4" a="1"/>
  <c r="IS193" i="4" a="1"/>
  <c r="DM232" i="4" a="1"/>
  <c r="IQ78" i="4" a="1"/>
  <c r="IR73" i="4" a="1"/>
  <c r="FB212" i="2" a="1"/>
  <c r="IU169" i="4" a="1"/>
  <c r="IV99" i="4" a="1"/>
  <c r="IP182" i="4" a="1"/>
  <c r="IR115" i="4" a="1"/>
  <c r="FC68" i="2" a="1"/>
  <c r="FF232" i="4" a="1"/>
  <c r="J232" i="4" a="1"/>
  <c r="CB234" i="4" a="1"/>
  <c r="IT144" i="4" a="1"/>
  <c r="IU146" i="4" a="1"/>
  <c r="IV59" i="4" a="1"/>
  <c r="HZ233" i="4" a="1"/>
  <c r="CI230" i="2" a="1"/>
  <c r="BQ232" i="2" a="1"/>
  <c r="FB198" i="2" a="1"/>
  <c r="IS20" i="4" a="1"/>
  <c r="IV116" i="4" a="1"/>
  <c r="FD175" i="2" a="1"/>
  <c r="IU185" i="4" a="1"/>
  <c r="AD230" i="2" a="1"/>
  <c r="FA132" i="2" a="1"/>
  <c r="IW31" i="4" a="1"/>
  <c r="IU127" i="4" a="1"/>
  <c r="DH233" i="4" a="1"/>
  <c r="IP135" i="4" a="1"/>
  <c r="CC230" i="4" a="1"/>
  <c r="IU191" i="4" a="1"/>
  <c r="FD109" i="2" a="1"/>
  <c r="DY231" i="2" a="1"/>
  <c r="IC231" i="4" a="1"/>
  <c r="FD140" i="2" a="1"/>
  <c r="II232" i="4" a="1"/>
  <c r="FC31" i="2" a="1"/>
  <c r="AG231" i="2" a="1"/>
  <c r="FA158" i="2" a="1"/>
  <c r="FE147" i="2" a="1"/>
  <c r="IS52" i="4" a="1"/>
  <c r="IP175" i="4" a="1"/>
  <c r="DA234" i="2" a="1"/>
  <c r="FC133" i="2" a="1"/>
  <c r="R232" i="4" a="1"/>
  <c r="GA230" i="4" a="1"/>
  <c r="FA114" i="2" a="1"/>
  <c r="IQ172" i="4" a="1"/>
  <c r="FA119" i="2" a="1"/>
  <c r="IS114" i="4" a="1"/>
  <c r="FC26" i="2" a="1"/>
  <c r="IT52" i="4" a="1"/>
  <c r="FH230" i="4" a="1"/>
  <c r="IS104" i="4" a="1"/>
  <c r="IP179" i="4" a="1"/>
  <c r="DW233" i="4" a="1"/>
  <c r="AH232" i="2" a="1"/>
  <c r="FJ234" i="4" a="1"/>
  <c r="IW163" i="4" a="1"/>
  <c r="FD31" i="2" a="1"/>
  <c r="C234" i="2" a="1"/>
  <c r="GD231" i="4" a="1"/>
  <c r="FE102" i="2" a="1"/>
  <c r="IT194" i="4" a="1"/>
  <c r="IW172" i="4" a="1"/>
  <c r="IW50" i="4" a="1"/>
  <c r="G231" i="4" a="1"/>
  <c r="AF233" i="2" a="1"/>
  <c r="IW85" i="4" a="1"/>
  <c r="AF234" i="4" a="1"/>
  <c r="IU44" i="4" a="1"/>
  <c r="T233" i="4" a="1"/>
  <c r="CP233" i="2" a="1"/>
  <c r="FB84" i="2" a="1"/>
  <c r="IQ162" i="4" a="1"/>
  <c r="FC137" i="2" a="1"/>
  <c r="IQ181" i="4" a="1"/>
  <c r="FB142" i="2" a="1"/>
  <c r="IS227" i="4" a="1"/>
  <c r="FC130" i="2" a="1"/>
  <c r="FS233" i="4" a="1"/>
  <c r="DO231" i="4" a="1"/>
  <c r="IU24" i="4" a="1"/>
  <c r="IR155" i="4" a="1"/>
  <c r="FC77" i="2" a="1"/>
  <c r="IS173" i="4" a="1"/>
  <c r="AH230" i="2" a="1"/>
  <c r="FD85" i="2" a="1"/>
  <c r="CB232" i="4" a="1"/>
  <c r="FA199" i="2" a="1"/>
  <c r="AG234" i="2" a="1"/>
  <c r="BK230" i="4" a="1"/>
  <c r="FB166" i="2" a="1"/>
  <c r="IS59" i="4" a="1"/>
  <c r="FE173" i="2" a="1"/>
  <c r="DJ231" i="4" a="1"/>
  <c r="IP203" i="4" a="1"/>
  <c r="IS165" i="4" a="1"/>
  <c r="HU234" i="4" a="1"/>
  <c r="HE232" i="4" a="1"/>
  <c r="IQ134" i="4" a="1"/>
  <c r="IV84" i="4" a="1"/>
  <c r="IT93" i="4" a="1"/>
  <c r="DZ230" i="2" a="1"/>
  <c r="FA200" i="2" a="1"/>
  <c r="FE35" i="2" a="1"/>
  <c r="FE101" i="2" a="1"/>
  <c r="FE103" i="2" a="1"/>
  <c r="FE68" i="2" a="1"/>
  <c r="FC151" i="2" a="1"/>
  <c r="IS121" i="4" a="1"/>
  <c r="FA104" i="2" a="1"/>
  <c r="EE232" i="4" a="1"/>
  <c r="IF234" i="4" a="1"/>
  <c r="IP9" i="4" a="1"/>
  <c r="IW152" i="4" a="1"/>
  <c r="FR233" i="4" a="1"/>
  <c r="IU181" i="4" a="1"/>
  <c r="AX230" i="4" a="1"/>
  <c r="FB12" i="2" a="1"/>
  <c r="U231" i="4" a="1"/>
  <c r="D233" i="4" a="1"/>
  <c r="IQ16" i="4" a="1"/>
  <c r="IQ142" i="4" a="1"/>
  <c r="IT58" i="4" a="1"/>
  <c r="IT98" i="4" a="1"/>
  <c r="IS123" i="4" a="1"/>
  <c r="IR106" i="4" a="1"/>
  <c r="IQ90" i="4" a="1"/>
  <c r="FA166" i="2" a="1"/>
  <c r="FE19" i="2" a="1"/>
  <c r="EH232" i="4" a="1"/>
  <c r="FE130" i="2" a="1"/>
  <c r="FA43" i="2" a="1"/>
  <c r="BO231" i="4" a="1"/>
  <c r="CC234" i="2" a="1"/>
  <c r="FA21" i="2" a="1"/>
  <c r="FD83" i="2" a="1"/>
  <c r="IQ96" i="4" a="1"/>
  <c r="FD111" i="2" a="1"/>
  <c r="B234" i="4" a="1"/>
  <c r="FN231" i="4" a="1"/>
  <c r="FO234" i="4" a="1"/>
  <c r="BH234" i="4" a="1"/>
  <c r="BI234" i="2" a="1"/>
  <c r="IV44" i="4" a="1"/>
  <c r="IS132" i="4" a="1"/>
  <c r="IR48" i="4" a="1"/>
  <c r="IS103" i="4" a="1"/>
  <c r="IR97" i="4" a="1"/>
  <c r="FA159" i="2" a="1"/>
  <c r="IS215" i="4" a="1"/>
  <c r="HB234" i="4" a="1"/>
  <c r="FE163" i="2" a="1"/>
  <c r="FA234" i="4" a="1"/>
  <c r="CT231" i="2" a="1"/>
  <c r="IS77" i="4" a="1"/>
  <c r="IT193" i="4" a="1"/>
  <c r="DV234" i="4" a="1"/>
  <c r="BW232" i="2" a="1"/>
  <c r="IV165" i="4" a="1"/>
  <c r="BZ230" i="4" a="1"/>
  <c r="BN231" i="2" a="1"/>
  <c r="IR174" i="4" a="1"/>
  <c r="K230" i="2" a="1"/>
  <c r="IW183" i="4" a="1"/>
  <c r="IQ107" i="4" a="1"/>
  <c r="IS203" i="4" a="1"/>
  <c r="CY230" i="4" a="1"/>
  <c r="IP153" i="4" a="1"/>
  <c r="EA232" i="2" a="1"/>
  <c r="FK230" i="4" a="1"/>
  <c r="AA234" i="2" a="1"/>
  <c r="EI234" i="2" a="1"/>
  <c r="BJ231" i="4" a="1"/>
  <c r="IT123" i="4" a="1"/>
  <c r="FB205" i="2" a="1"/>
  <c r="IV8" i="4" a="1"/>
  <c r="IU38" i="4" a="1"/>
  <c r="CB234" i="2" a="1"/>
  <c r="FA153" i="2" a="1"/>
  <c r="AE231" i="2" a="1"/>
  <c r="IW23" i="4" a="1"/>
  <c r="IR171" i="4" a="1"/>
  <c r="IS60" i="4" a="1"/>
  <c r="FA160" i="2" a="1"/>
  <c r="F233" i="4" a="1"/>
  <c r="IV172" i="4" a="1"/>
  <c r="IQ141" i="4" a="1"/>
  <c r="FB230" i="4" a="1"/>
  <c r="IQ201" i="4" a="1"/>
  <c r="BF234" i="4" a="1"/>
  <c r="AI234" i="4" a="1"/>
  <c r="CF233" i="2" a="1"/>
  <c r="FA134" i="2" a="1"/>
  <c r="D234" i="2" a="1"/>
  <c r="FD193" i="2" a="1"/>
  <c r="FD233" i="4" a="1"/>
  <c r="IQ57" i="4" a="1"/>
  <c r="IP88" i="4" a="1"/>
  <c r="FC222" i="2" a="1"/>
  <c r="AZ232" i="4" a="1"/>
  <c r="DV230" i="4" a="1"/>
  <c r="FD192" i="2" a="1"/>
  <c r="FE116" i="2" a="1"/>
  <c r="IW178" i="4" a="1"/>
  <c r="FB232" i="4" a="1"/>
  <c r="IV86" i="4" a="1"/>
  <c r="BD233" i="4" a="1"/>
  <c r="DF232" i="4" a="1"/>
  <c r="FE112" i="2" a="1"/>
  <c r="IU95" i="4" a="1"/>
  <c r="IR116" i="4" a="1"/>
  <c r="CG230" i="4" a="1"/>
  <c r="FB206" i="2" a="1"/>
  <c r="BS234" i="4" a="1"/>
  <c r="IO233" i="4" a="1"/>
  <c r="EA233" i="4" a="1"/>
  <c r="FC118" i="2" a="1"/>
  <c r="DB230" i="4" a="1"/>
  <c r="ET233" i="4" a="1"/>
  <c r="BB231" i="4" a="1"/>
  <c r="FE88" i="2" a="1"/>
  <c r="FD199" i="2" a="1"/>
  <c r="IL232" i="4" a="1"/>
  <c r="FC214" i="2" a="1"/>
  <c r="IQ140" i="4" a="1"/>
  <c r="IS80" i="4" a="1"/>
  <c r="EX231" i="4" a="1"/>
  <c r="IW43" i="4" a="1"/>
  <c r="IU220" i="4" a="1"/>
  <c r="AJ230" i="4" a="1"/>
  <c r="U231" i="2" a="1"/>
  <c r="IT84" i="4" a="1"/>
  <c r="IP61" i="4" a="1"/>
  <c r="IQ136" i="4" a="1"/>
  <c r="IU53" i="4" a="1"/>
  <c r="IR185" i="4" a="1"/>
  <c r="IT188" i="4" a="1"/>
  <c r="EH233" i="4" a="1"/>
  <c r="IV141" i="4" a="1"/>
  <c r="FC102" i="2" a="1"/>
  <c r="FI231" i="4" a="1"/>
  <c r="IP155" i="4" a="1"/>
  <c r="DJ234" i="4" a="1"/>
  <c r="CH232" i="2" a="1"/>
  <c r="T232" i="2" a="1"/>
  <c r="IT14" i="4" a="1"/>
  <c r="IQ27" i="4" a="1"/>
  <c r="FD206" i="2" a="1"/>
  <c r="AC233" i="4" a="1"/>
  <c r="DB230" i="2" a="1"/>
  <c r="IU142" i="4" a="1"/>
  <c r="FE51" i="2" a="1"/>
  <c r="IR156" i="4" a="1"/>
  <c r="IU224" i="4" a="1"/>
  <c r="IT191" i="4" a="1"/>
  <c r="FE119" i="2" a="1"/>
  <c r="FE168" i="2" a="1"/>
  <c r="FE220" i="2" a="1"/>
  <c r="IW112" i="4" a="1"/>
  <c r="IP14" i="4" a="1"/>
  <c r="FD60" i="2" a="1"/>
  <c r="IS128" i="4" a="1"/>
  <c r="HU233" i="4" a="1"/>
  <c r="F233" i="2" a="1"/>
  <c r="IU173" i="4" a="1"/>
  <c r="IS228" i="4" a="1"/>
  <c r="EN230" i="2" a="1"/>
  <c r="IP87" i="4" a="1"/>
  <c r="AO231" i="4" a="1"/>
  <c r="BO233" i="4" a="1"/>
  <c r="FA47" i="2" a="1"/>
  <c r="AR231" i="4" a="1"/>
  <c r="FB77" i="2" a="1"/>
  <c r="GA231" i="4" a="1"/>
  <c r="IR67" i="4" a="1"/>
  <c r="FE207" i="2" a="1"/>
  <c r="FB143" i="2" a="1"/>
  <c r="FL231" i="4" a="1"/>
  <c r="FC40" i="2" a="1"/>
  <c r="IU204" i="4" a="1"/>
  <c r="FA100" i="2" a="1"/>
  <c r="IV28" i="4" a="1"/>
  <c r="IW212" i="4" a="1"/>
  <c r="IS58" i="4" a="1"/>
  <c r="FE81" i="2" a="1"/>
  <c r="BX232" i="2" a="1"/>
  <c r="IT209" i="4" a="1"/>
  <c r="AZ234" i="4" a="1"/>
  <c r="IP204" i="4" a="1"/>
  <c r="FC46" i="2" a="1"/>
  <c r="FE215" i="2" a="1"/>
  <c r="AU232" i="2" a="1"/>
  <c r="FC64" i="2" a="1"/>
  <c r="FD42" i="2" a="1"/>
  <c r="IQ173" i="4" a="1"/>
  <c r="IU87" i="4" a="1"/>
  <c r="FC13" i="2" a="1"/>
  <c r="IB230" i="4" a="1"/>
  <c r="FD119" i="2" a="1"/>
  <c r="FC160" i="2" a="1"/>
  <c r="IP210" i="4" a="1"/>
  <c r="IQ180" i="4" a="1"/>
  <c r="DN230" i="4" a="1"/>
  <c r="L234" i="4" a="1"/>
  <c r="GL232" i="4" a="1"/>
  <c r="IR11" i="4" a="1"/>
  <c r="AU234" i="4" a="1"/>
  <c r="EF232" i="2" a="1"/>
  <c r="ED233" i="4" a="1"/>
  <c r="IP100" i="4" a="1"/>
  <c r="DU233" i="4" a="1"/>
  <c r="IQ103" i="4" a="1"/>
  <c r="IV226" i="4" a="1"/>
  <c r="FT234" i="4" a="1"/>
  <c r="IV137" i="4" a="1"/>
  <c r="IW207" i="4" a="1"/>
  <c r="FA24" i="2" a="1"/>
  <c r="IW130" i="4" a="1"/>
  <c r="GO234" i="4" a="1"/>
  <c r="IP16" i="4" a="1"/>
  <c r="IW218" i="4" a="1"/>
  <c r="IP154" i="4" a="1"/>
  <c r="DO232" i="2" a="1"/>
  <c r="IQ60" i="4" a="1"/>
  <c r="CJ232" i="2" a="1"/>
  <c r="IQ85" i="4" a="1"/>
  <c r="FC11" i="2" a="1"/>
  <c r="IV118" i="4" a="1"/>
  <c r="FB126" i="2" a="1"/>
  <c r="FA83" i="2" a="1"/>
  <c r="IW77" i="4" a="1"/>
  <c r="FA183" i="2" a="1"/>
  <c r="B232" i="4" a="1"/>
  <c r="IV136" i="4" a="1"/>
  <c r="IW126" i="4" a="1"/>
  <c r="FS234" i="4" a="1"/>
  <c r="FC189" i="2" a="1"/>
  <c r="EF234" i="4" a="1"/>
  <c r="FC45" i="2" a="1"/>
  <c r="GO230" i="4" a="1"/>
  <c r="IU62" i="4" a="1"/>
  <c r="AW231" i="2" a="1"/>
  <c r="FD228" i="2" a="1"/>
  <c r="FE55" i="2" a="1"/>
  <c r="FC178" i="2" a="1"/>
  <c r="IU16" i="4" a="1"/>
  <c r="AW233" i="2" a="1"/>
  <c r="IT122" i="4" a="1"/>
  <c r="EV234" i="2" a="1"/>
  <c r="IR160" i="4" a="1"/>
  <c r="DD230" i="4" a="1"/>
  <c r="CX230" i="2" a="1"/>
  <c r="IS41" i="4" a="1"/>
  <c r="IV63" i="4" a="1"/>
  <c r="IQ113" i="4" a="1"/>
  <c r="IP219" i="4" a="1"/>
  <c r="IU147" i="4" a="1"/>
  <c r="AN230" i="4" a="1"/>
  <c r="IS14" i="4" a="1"/>
  <c r="EK230" i="2" a="1"/>
  <c r="IT99" i="4" a="1"/>
  <c r="G232" i="4" a="1"/>
  <c r="FC113" i="2" a="1"/>
  <c r="IP60" i="4" a="1"/>
  <c r="L233" i="2" a="1"/>
  <c r="DI230" i="4" a="1"/>
  <c r="IW118" i="4" a="1"/>
  <c r="IU64" i="4" a="1"/>
  <c r="AG230" i="4" a="1"/>
  <c r="IP189" i="4" a="1"/>
  <c r="IS86" i="4" a="1"/>
  <c r="FB10" i="2" a="1"/>
  <c r="IW181" i="4" a="1"/>
  <c r="FB53" i="2" a="1"/>
  <c r="FE180" i="2" a="1"/>
  <c r="FE195" i="2" a="1"/>
  <c r="M230" i="4" a="1"/>
  <c r="IV32" i="4" a="1"/>
  <c r="DH230" i="4" a="1"/>
  <c r="N233" i="4" a="1"/>
  <c r="ED230" i="2" a="1"/>
  <c r="IR130" i="4" a="1"/>
  <c r="BS231" i="4" a="1"/>
  <c r="FB170" i="2" a="1"/>
  <c r="ED231" i="4" a="1"/>
  <c r="IS171" i="4" a="1"/>
  <c r="FE92" i="2" a="1"/>
  <c r="FA201" i="2" a="1"/>
  <c r="IK231" i="4" a="1"/>
  <c r="FA26" i="2" a="1"/>
  <c r="V234" i="2" a="1"/>
  <c r="IR125" i="4" a="1"/>
  <c r="FE185" i="2" a="1"/>
  <c r="GV230" i="4" a="1"/>
  <c r="FC201" i="2" a="1"/>
  <c r="CL231" i="2" a="1"/>
  <c r="IS49" i="4" a="1"/>
  <c r="IV139" i="4" a="1"/>
  <c r="IL230" i="4" a="1"/>
  <c r="EL234" i="2" a="1"/>
  <c r="EH234" i="4" a="1"/>
  <c r="FD22" i="2" a="1"/>
  <c r="FE205" i="2" a="1"/>
  <c r="IS53" i="4" a="1"/>
  <c r="IP73" i="4" a="1"/>
  <c r="IR140" i="4" a="1"/>
  <c r="F232" i="4" a="1"/>
  <c r="IR157" i="4" a="1"/>
  <c r="IQ98" i="4" a="1"/>
  <c r="IQ40" i="4" a="1"/>
  <c r="IS143" i="4" a="1"/>
  <c r="IU140" i="4" a="1"/>
  <c r="IU152" i="4" a="1"/>
  <c r="FE201" i="2" a="1"/>
  <c r="BD231" i="4" a="1"/>
  <c r="IG234" i="4" a="1"/>
  <c r="IU27" i="4" a="1"/>
  <c r="IQ224" i="4" a="1"/>
  <c r="IQ188" i="4" a="1"/>
  <c r="IV185" i="4" a="1"/>
  <c r="IP23" i="4" a="1"/>
  <c r="IR149" i="4" a="1"/>
  <c r="M233" i="2" a="1"/>
  <c r="IV80" i="4" a="1"/>
  <c r="IT83" i="4" a="1"/>
  <c r="AY233" i="2" a="1"/>
  <c r="BY234" i="4" a="1"/>
  <c r="IP65" i="4" a="1"/>
  <c r="IT108" i="4" a="1"/>
  <c r="DH232" i="4" a="1"/>
  <c r="IS38" i="4" a="1"/>
  <c r="IQ161" i="4" a="1"/>
  <c r="FA29" i="2" a="1"/>
  <c r="H233" i="4" a="1"/>
  <c r="IP25" i="4" a="1"/>
  <c r="FD18" i="2" a="1"/>
  <c r="HD234" i="4" a="1"/>
  <c r="FE24" i="2" a="1"/>
  <c r="IT78" i="4" a="1"/>
  <c r="IQ225" i="4" a="1"/>
  <c r="ES232" i="4" a="1"/>
  <c r="CN234" i="2" a="1"/>
  <c r="BV232" i="4" a="1"/>
  <c r="IR110" i="4" a="1"/>
  <c r="IT9" i="4" a="1"/>
  <c r="GK230" i="4" a="1"/>
  <c r="FB209" i="2" a="1"/>
  <c r="FD151" i="2" a="1"/>
  <c r="FC166" i="2" a="1"/>
  <c r="IR146" i="4" a="1"/>
  <c r="FA211" i="2" a="1"/>
  <c r="IU196" i="4" a="1"/>
  <c r="CT233" i="2" a="1"/>
  <c r="IT124" i="4" a="1"/>
  <c r="EJ232" i="4" a="1"/>
  <c r="IR70" i="4" a="1"/>
  <c r="IS113" i="4" a="1"/>
  <c r="HR232" i="4" a="1"/>
  <c r="EU233" i="2" a="1"/>
  <c r="U233" i="4" a="1"/>
  <c r="DT230" i="2" a="1"/>
  <c r="G233" i="2" a="1"/>
  <c r="EY232" i="4" a="1"/>
  <c r="DW234" i="4" a="1"/>
  <c r="FE59" i="2" a="1"/>
  <c r="IU59" i="4" a="1"/>
  <c r="IP53" i="4" a="1"/>
  <c r="BJ230" i="4" a="1"/>
  <c r="IP207" i="4" a="1"/>
  <c r="CP232" i="2" a="1"/>
  <c r="IW67" i="4" a="1"/>
  <c r="IV203" i="4" a="1"/>
  <c r="IW135" i="4" a="1"/>
  <c r="EH230" i="4" a="1"/>
  <c r="IV198" i="4" a="1"/>
  <c r="AG232" i="4" a="1"/>
  <c r="AS232" i="2" a="1"/>
  <c r="IU190" i="4" a="1"/>
  <c r="IU103" i="4" a="1"/>
  <c r="CN234" i="4" a="1"/>
  <c r="HW231" i="4" a="1"/>
  <c r="FD189" i="2" a="1"/>
  <c r="IW158" i="4" a="1"/>
  <c r="DW232" i="2" a="1"/>
  <c r="BV230" i="4" a="1"/>
  <c r="IQ118" i="4" a="1"/>
  <c r="IP55" i="4" a="1"/>
  <c r="IU23" i="4" a="1"/>
  <c r="IU54" i="4" a="1"/>
  <c r="FB75" i="2" a="1"/>
  <c r="IV65" i="4" a="1"/>
  <c r="DB232" i="4" a="1"/>
  <c r="DN232" i="4" a="1"/>
  <c r="IU226" i="4" a="1"/>
  <c r="AA233" i="2" a="1"/>
  <c r="BS232" i="4" a="1"/>
  <c r="FC75" i="2" a="1"/>
  <c r="FB149" i="2" a="1"/>
  <c r="FD174" i="2" a="1"/>
  <c r="IS55" i="4" a="1"/>
  <c r="HQ232" i="4" a="1"/>
  <c r="AQ234" i="2" a="1"/>
  <c r="IT111" i="4" a="1"/>
  <c r="BM234" i="2" a="1"/>
  <c r="F231" i="4" a="1"/>
  <c r="FC181" i="2" a="1"/>
  <c r="T230" i="4" a="1"/>
  <c r="IW42" i="4" a="1"/>
  <c r="AZ231" i="4" a="1"/>
  <c r="GW232" i="4" a="1"/>
  <c r="FB169" i="2" a="1"/>
  <c r="IV29" i="4" a="1"/>
  <c r="IW48" i="4" a="1"/>
  <c r="IV64" i="4" a="1"/>
  <c r="FC147" i="2" a="1"/>
  <c r="IW166" i="4" a="1"/>
  <c r="IT31" i="4" a="1"/>
  <c r="IQ185" i="4" a="1"/>
  <c r="GY234" i="4" a="1"/>
  <c r="IP37" i="4" a="1"/>
  <c r="FC101" i="2" a="1"/>
  <c r="W231" i="2" a="1"/>
  <c r="AP230" i="4" a="1"/>
  <c r="IP93" i="4" a="1"/>
  <c r="IW32" i="4" a="1"/>
  <c r="FE125" i="2" a="1"/>
  <c r="FB210" i="2" a="1"/>
  <c r="FE145" i="2" a="1"/>
  <c r="IR229" i="4" a="1"/>
  <c r="FD120" i="2" a="1"/>
  <c r="GB230" i="4" a="1"/>
  <c r="IF232" i="4" a="1"/>
  <c r="EF230" i="4" a="1"/>
  <c r="FC219" i="2" a="1"/>
  <c r="IP109" i="4" a="1"/>
  <c r="DT230" i="4" a="1"/>
  <c r="IR100" i="4" a="1"/>
  <c r="S231" i="2" a="1"/>
  <c r="GF234" i="4" a="1"/>
  <c r="IR20" i="4" a="1"/>
  <c r="IW136" i="4" a="1"/>
  <c r="IP67" i="4" a="1"/>
  <c r="FB171" i="2" a="1"/>
  <c r="IW65" i="4" a="1"/>
  <c r="BX230" i="4" a="1"/>
  <c r="DF231" i="4" a="1"/>
  <c r="IR138" i="4" a="1"/>
  <c r="FE30" i="2" a="1"/>
  <c r="AC230" i="4" a="1"/>
  <c r="HV233" i="4" a="1"/>
  <c r="FC47" i="2" a="1"/>
  <c r="GP231" i="4" a="1"/>
  <c r="IQ42" i="4" a="1"/>
  <c r="IR72" i="4" a="1"/>
  <c r="IT50" i="4" a="1"/>
  <c r="IT56" i="4" a="1"/>
  <c r="FC203" i="2" a="1"/>
  <c r="IS185" i="4" a="1"/>
  <c r="FE152" i="2" a="1"/>
  <c r="CM230" i="2" a="1"/>
  <c r="EV233" i="4" a="1"/>
  <c r="AO232" i="4" a="1"/>
  <c r="IU171" i="4" a="1"/>
  <c r="IV54" i="4" a="1"/>
  <c r="FC127" i="2" a="1"/>
  <c r="IQ205" i="4" a="1"/>
  <c r="IV187" i="4" a="1"/>
  <c r="DG230" i="4" a="1"/>
  <c r="IT160" i="4" a="1"/>
  <c r="IQ100" i="4" a="1"/>
  <c r="CR231" i="4" a="1"/>
  <c r="FB24" i="2" a="1"/>
  <c r="IT79" i="4" a="1"/>
  <c r="FC8" i="2" a="1"/>
  <c r="FB140" i="2" a="1"/>
  <c r="FE193" i="2" a="1"/>
  <c r="IR50" i="4" a="1"/>
  <c r="IW132" i="4" a="1"/>
  <c r="IR203" i="4" a="1"/>
  <c r="FD8" i="2" a="1"/>
  <c r="FA205" i="2" a="1"/>
  <c r="GE232" i="4" a="1"/>
  <c r="IP228" i="4" a="1"/>
  <c r="IS189" i="4" a="1"/>
  <c r="IV70" i="4" a="1"/>
  <c r="FD19" i="2" a="1"/>
  <c r="IV122" i="4" a="1"/>
  <c r="ER234" i="4" a="1"/>
  <c r="FA135" i="2" a="1"/>
  <c r="IU81" i="4" a="1"/>
  <c r="FB197" i="2" a="1"/>
  <c r="IT64" i="4" a="1"/>
  <c r="BC230" i="4" a="1"/>
  <c r="AV234" i="4" a="1"/>
  <c r="IR182" i="4" a="1"/>
  <c r="FC120" i="2" a="1"/>
  <c r="IW159" i="4" a="1"/>
  <c r="V232" i="4" a="1"/>
  <c r="HY233" i="4" a="1"/>
  <c r="GO231" i="4" a="1"/>
  <c r="BL234" i="4" a="1"/>
  <c r="FT231" i="4" a="1"/>
  <c r="AV232" i="2" a="1"/>
  <c r="DT234" i="2" a="1"/>
  <c r="IQ84" i="4" a="1"/>
  <c r="FC15" i="2" a="1"/>
  <c r="IR219" i="4" a="1"/>
  <c r="FC42" i="2" a="1"/>
  <c r="IP117" i="4" a="1"/>
  <c r="IV38" i="4" a="1"/>
  <c r="IU123" i="4" a="1"/>
  <c r="IU121" i="4" a="1"/>
  <c r="EN234" i="4" a="1"/>
  <c r="IS154" i="4" a="1"/>
  <c r="IQ49" i="4" a="1"/>
  <c r="IQ92" i="4" a="1"/>
  <c r="IQ72" i="4" a="1"/>
  <c r="BG233" i="4" a="1"/>
  <c r="FC70" i="2" a="1"/>
  <c r="IP172" i="4" a="1"/>
  <c r="FD110" i="2" a="1"/>
  <c r="IU50" i="4" a="1"/>
  <c r="GW233" i="4" a="1"/>
  <c r="IQ81" i="4" a="1"/>
  <c r="IT19" i="4" a="1"/>
  <c r="DZ234" i="2" a="1"/>
  <c r="IV24" i="4" a="1"/>
  <c r="BK232" i="2" a="1"/>
  <c r="AE234" i="4" a="1"/>
  <c r="FA38" i="2" a="1"/>
  <c r="IW52" i="4" a="1"/>
  <c r="IR46" i="4" a="1"/>
  <c r="FE211" i="2" a="1"/>
  <c r="BA234" i="4" a="1"/>
  <c r="IR183" i="4" a="1"/>
  <c r="IR99" i="4" a="1"/>
  <c r="BZ232" i="2" a="1"/>
  <c r="CK233" i="2" a="1"/>
  <c r="IS25" i="4" a="1"/>
  <c r="AD230" i="4" a="1"/>
  <c r="IV153" i="4" a="1"/>
  <c r="IV182" i="4" a="1"/>
  <c r="IV57" i="4" a="1"/>
  <c r="EM233" i="2" a="1"/>
  <c r="IW123" i="4" a="1"/>
  <c r="IS208" i="4" a="1"/>
  <c r="AO234" i="4" a="1"/>
  <c r="IS79" i="4" a="1"/>
  <c r="IW66" i="4" a="1"/>
  <c r="IU200" i="4" a="1"/>
  <c r="FB167" i="2" a="1"/>
  <c r="IU158" i="4" a="1"/>
  <c r="IQ177" i="4" a="1"/>
  <c r="FB165" i="2" a="1"/>
  <c r="T231" i="4" a="1"/>
  <c r="IP144" i="4" a="1"/>
  <c r="FA165" i="2" a="1"/>
  <c r="AT234" i="4" a="1"/>
  <c r="IU51" i="4" a="1"/>
  <c r="GN230" i="4" a="1"/>
  <c r="FE10" i="2" a="1"/>
  <c r="R233" i="2" a="1"/>
  <c r="IQ160" i="4" a="1"/>
  <c r="FV234" i="4" a="1"/>
  <c r="AU233" i="4" a="1"/>
  <c r="IS152" i="4" a="1"/>
  <c r="FC208" i="2" a="1"/>
  <c r="IV120" i="4" a="1"/>
  <c r="IU143" i="4" a="1"/>
  <c r="IT86" i="4" a="1"/>
  <c r="HN233" i="4" a="1"/>
  <c r="AT233" i="2" a="1"/>
  <c r="CO232" i="2" a="1"/>
  <c r="FE169" i="2" a="1"/>
  <c r="IR93" i="4" a="1"/>
  <c r="FD215" i="2" a="1"/>
  <c r="IQ99" i="4" a="1"/>
  <c r="FD204" i="2" a="1"/>
  <c r="FB203" i="2" a="1"/>
  <c r="IR120" i="4" a="1"/>
  <c r="AU231" i="4" a="1"/>
  <c r="FD104" i="2" a="1"/>
  <c r="FB196" i="2" a="1"/>
  <c r="IR141" i="4" a="1"/>
  <c r="FD106" i="2" a="1"/>
  <c r="BD230" i="2" a="1"/>
  <c r="CW234" i="2" a="1"/>
  <c r="FA155" i="2" a="1"/>
  <c r="EE231" i="4" a="1"/>
  <c r="IM232" i="4" a="1"/>
  <c r="FC53" i="2" a="1"/>
  <c r="AW231" i="4" a="1"/>
  <c r="IV60" i="4" a="1"/>
  <c r="CN232" i="2" a="1"/>
  <c r="GT231" i="4" a="1"/>
  <c r="FC193" i="2" a="1"/>
  <c r="HI232" i="4" a="1"/>
  <c r="IQ167" i="4" a="1"/>
  <c r="IP112" i="4" a="1"/>
  <c r="FB66" i="2" a="1"/>
  <c r="DZ234" i="4" a="1"/>
  <c r="AV232" i="4" a="1"/>
  <c r="IW223" i="4" a="1"/>
  <c r="FE117" i="2" a="1"/>
  <c r="IV147" i="4" a="1"/>
  <c r="IS43" i="4" a="1"/>
  <c r="BV231" i="2" a="1"/>
  <c r="IT152" i="4" a="1"/>
  <c r="IT152" i="4" l="1"/>
  <c r="BV231" i="2"/>
  <c r="IS43" i="4"/>
  <c r="IV147" i="4"/>
  <c r="FE117" i="2"/>
  <c r="IW223" i="4"/>
  <c r="AV232" i="4"/>
  <c r="DZ234" i="4"/>
  <c r="FB66" i="2"/>
  <c r="IP112" i="4"/>
  <c r="IQ167" i="4"/>
  <c r="HI232" i="4"/>
  <c r="FC193" i="2"/>
  <c r="GT231" i="4"/>
  <c r="CN232" i="2"/>
  <c r="IV60" i="4"/>
  <c r="AW231" i="4"/>
  <c r="FC53" i="2"/>
  <c r="IM232" i="4"/>
  <c r="EE231" i="4"/>
  <c r="FA155" i="2"/>
  <c r="CW234" i="2"/>
  <c r="BD230" i="2"/>
  <c r="FD106" i="2"/>
  <c r="IR141" i="4"/>
  <c r="FB196" i="2"/>
  <c r="FD104" i="2"/>
  <c r="AU231" i="4"/>
  <c r="IR120" i="4"/>
  <c r="FB203" i="2"/>
  <c r="FD204" i="2"/>
  <c r="IQ99" i="4"/>
  <c r="FD215" i="2"/>
  <c r="IR93" i="4"/>
  <c r="FE169" i="2"/>
  <c r="CO232" i="2"/>
  <c r="AT233" i="2"/>
  <c r="HN233" i="4"/>
  <c r="IT86" i="4"/>
  <c r="IU143" i="4"/>
  <c r="IV120" i="4"/>
  <c r="FC208" i="2"/>
  <c r="IS152" i="4"/>
  <c r="AU233" i="4"/>
  <c r="FV234" i="4"/>
  <c r="IQ160" i="4"/>
  <c r="R233" i="2"/>
  <c r="FE10" i="2"/>
  <c r="GN230" i="4"/>
  <c r="IU51" i="4"/>
  <c r="AT234" i="4"/>
  <c r="FA165" i="2"/>
  <c r="IP144" i="4"/>
  <c r="T231" i="4"/>
  <c r="FB165" i="2"/>
  <c r="IQ177" i="4"/>
  <c r="IU158" i="4"/>
  <c r="FB167" i="2"/>
  <c r="IU200" i="4"/>
  <c r="IW66" i="4"/>
  <c r="IS79" i="4"/>
  <c r="AO234" i="4"/>
  <c r="IS208" i="4"/>
  <c r="IW123" i="4"/>
  <c r="EM233" i="2"/>
  <c r="IV57" i="4"/>
  <c r="IV182" i="4"/>
  <c r="IV153" i="4"/>
  <c r="AD230" i="4"/>
  <c r="IS25" i="4"/>
  <c r="CK233" i="2"/>
  <c r="BZ232" i="2"/>
  <c r="IR99" i="4"/>
  <c r="IR183" i="4"/>
  <c r="BA234" i="4"/>
  <c r="FE211" i="2"/>
  <c r="IR46" i="4"/>
  <c r="IW52" i="4"/>
  <c r="FA38" i="2"/>
  <c r="AE234" i="4"/>
  <c r="BK232" i="2"/>
  <c r="IV24" i="4"/>
  <c r="DZ234" i="2"/>
  <c r="IT19" i="4"/>
  <c r="IQ81" i="4"/>
  <c r="GW233" i="4"/>
  <c r="IU50" i="4"/>
  <c r="FD110" i="2"/>
  <c r="IP172" i="4"/>
  <c r="FC70" i="2"/>
  <c r="BG233" i="4"/>
  <c r="IQ72" i="4"/>
  <c r="IQ92" i="4"/>
  <c r="IQ49" i="4"/>
  <c r="IS154" i="4"/>
  <c r="EN234" i="4"/>
  <c r="IU121" i="4"/>
  <c r="IU123" i="4"/>
  <c r="IV38" i="4"/>
  <c r="IP117" i="4"/>
  <c r="FC42" i="2"/>
  <c r="IR219" i="4"/>
  <c r="FC15" i="2"/>
  <c r="IQ84" i="4"/>
  <c r="DT234" i="2"/>
  <c r="AV232" i="2"/>
  <c r="FT231" i="4"/>
  <c r="BL234" i="4"/>
  <c r="GO231" i="4"/>
  <c r="HY233" i="4"/>
  <c r="V232" i="4"/>
  <c r="IW159" i="4"/>
  <c r="FC120" i="2"/>
  <c r="IR182" i="4"/>
  <c r="AV234" i="4"/>
  <c r="BC230" i="4"/>
  <c r="IT64" i="4"/>
  <c r="FB197" i="2"/>
  <c r="IU81" i="4"/>
  <c r="FA135" i="2"/>
  <c r="ER234" i="4"/>
  <c r="IV122" i="4"/>
  <c r="FD19" i="2"/>
  <c r="IV70" i="4"/>
  <c r="IS189" i="4"/>
  <c r="IP228" i="4"/>
  <c r="GE232" i="4"/>
  <c r="FA205" i="2"/>
  <c r="FD8" i="2"/>
  <c r="IR203" i="4"/>
  <c r="IW132" i="4"/>
  <c r="IR50" i="4"/>
  <c r="FE193" i="2"/>
  <c r="FB140" i="2"/>
  <c r="FC8" i="2"/>
  <c r="IT79" i="4"/>
  <c r="FB24" i="2"/>
  <c r="CR231" i="4"/>
  <c r="IQ100" i="4"/>
  <c r="IT160" i="4"/>
  <c r="DG230" i="4"/>
  <c r="IV187" i="4"/>
  <c r="IQ205" i="4"/>
  <c r="FC127" i="2"/>
  <c r="IV54" i="4"/>
  <c r="IU171" i="4"/>
  <c r="AO232" i="4"/>
  <c r="EV233" i="4"/>
  <c r="CM230" i="2"/>
  <c r="FE152" i="2"/>
  <c r="IS185" i="4"/>
  <c r="FC203" i="2"/>
  <c r="IT56" i="4"/>
  <c r="IT50" i="4"/>
  <c r="IR72" i="4"/>
  <c r="IQ42" i="4"/>
  <c r="GP231" i="4"/>
  <c r="FC47" i="2"/>
  <c r="HV233" i="4"/>
  <c r="AC230" i="4"/>
  <c r="FE30" i="2"/>
  <c r="IR138" i="4"/>
  <c r="DF231" i="4"/>
  <c r="BX230" i="4"/>
  <c r="IW65" i="4"/>
  <c r="FB171" i="2"/>
  <c r="IP67" i="4"/>
  <c r="IW136" i="4"/>
  <c r="IR20" i="4"/>
  <c r="GF234" i="4"/>
  <c r="S231" i="2"/>
  <c r="IR100" i="4"/>
  <c r="DT230" i="4"/>
  <c r="IP109" i="4"/>
  <c r="FC219" i="2"/>
  <c r="EF230" i="4"/>
  <c r="IF232" i="4"/>
  <c r="GB230" i="4"/>
  <c r="FD120" i="2"/>
  <c r="IR229" i="4"/>
  <c r="FE145" i="2"/>
  <c r="FB210" i="2"/>
  <c r="FE125" i="2"/>
  <c r="IW32" i="4"/>
  <c r="IP93" i="4"/>
  <c r="AP230" i="4"/>
  <c r="W231" i="2"/>
  <c r="FC101" i="2"/>
  <c r="IP37" i="4"/>
  <c r="GY234" i="4"/>
  <c r="IQ185" i="4"/>
  <c r="IT31" i="4"/>
  <c r="IW166" i="4"/>
  <c r="FC147" i="2"/>
  <c r="IV64" i="4"/>
  <c r="IW48" i="4"/>
  <c r="IV29" i="4"/>
  <c r="FB169" i="2"/>
  <c r="GW232" i="4"/>
  <c r="AZ231" i="4"/>
  <c r="IW42" i="4"/>
  <c r="T230" i="4"/>
  <c r="FC181" i="2"/>
  <c r="F231" i="4"/>
  <c r="BM234" i="2"/>
  <c r="IT111" i="4"/>
  <c r="AQ234" i="2"/>
  <c r="HQ232" i="4"/>
  <c r="IS55" i="4"/>
  <c r="FD174" i="2"/>
  <c r="FB149" i="2"/>
  <c r="FC75" i="2"/>
  <c r="BS232" i="4"/>
  <c r="AA233" i="2"/>
  <c r="IU226" i="4"/>
  <c r="DN232" i="4"/>
  <c r="DB232" i="4"/>
  <c r="IV65" i="4"/>
  <c r="FB75" i="2"/>
  <c r="IU54" i="4"/>
  <c r="IU23" i="4"/>
  <c r="IP55" i="4"/>
  <c r="IQ118" i="4"/>
  <c r="BV230" i="4"/>
  <c r="DW232" i="2"/>
  <c r="IW158" i="4"/>
  <c r="FD189" i="2"/>
  <c r="HW231" i="4"/>
  <c r="CN234" i="4"/>
  <c r="IU103" i="4"/>
  <c r="IU190" i="4"/>
  <c r="AS232" i="2"/>
  <c r="AG232" i="4"/>
  <c r="IV198" i="4"/>
  <c r="EH230" i="4"/>
  <c r="IW135" i="4"/>
  <c r="IV203" i="4"/>
  <c r="IW67" i="4"/>
  <c r="CP232" i="2"/>
  <c r="IP207" i="4"/>
  <c r="BJ230" i="4"/>
  <c r="IP53" i="4"/>
  <c r="IU59" i="4"/>
  <c r="FE59" i="2"/>
  <c r="DW234" i="4"/>
  <c r="EY232" i="4"/>
  <c r="G233" i="2"/>
  <c r="DT230" i="2"/>
  <c r="U233" i="4"/>
  <c r="EU233" i="2"/>
  <c r="HR232" i="4"/>
  <c r="IS113" i="4"/>
  <c r="IR70" i="4"/>
  <c r="EJ232" i="4"/>
  <c r="IT124" i="4"/>
  <c r="CT233" i="2"/>
  <c r="IU196" i="4"/>
  <c r="FA211" i="2"/>
  <c r="IR146" i="4"/>
  <c r="FC166" i="2"/>
  <c r="FD151" i="2"/>
  <c r="FB209" i="2"/>
  <c r="GK230" i="4"/>
  <c r="IT9" i="4"/>
  <c r="IR110" i="4"/>
  <c r="BV232" i="4"/>
  <c r="CN234" i="2"/>
  <c r="ES232" i="4"/>
  <c r="IQ225" i="4"/>
  <c r="IT78" i="4"/>
  <c r="FE24" i="2"/>
  <c r="HD234" i="4"/>
  <c r="FD18" i="2"/>
  <c r="IP25" i="4"/>
  <c r="H233" i="4"/>
  <c r="FA29" i="2"/>
  <c r="IQ161" i="4"/>
  <c r="IS38" i="4"/>
  <c r="DH232" i="4"/>
  <c r="IT108" i="4"/>
  <c r="IP65" i="4"/>
  <c r="BY234" i="4"/>
  <c r="AY233" i="2"/>
  <c r="IT83" i="4"/>
  <c r="IV80" i="4"/>
  <c r="M233" i="2"/>
  <c r="IR149" i="4"/>
  <c r="IP23" i="4"/>
  <c r="IV185" i="4"/>
  <c r="IQ188" i="4"/>
  <c r="IQ224" i="4"/>
  <c r="IU27" i="4"/>
  <c r="IG234" i="4"/>
  <c r="BD231" i="4"/>
  <c r="FE201" i="2"/>
  <c r="IU152" i="4"/>
  <c r="IU140" i="4"/>
  <c r="IS143" i="4"/>
  <c r="IQ40" i="4"/>
  <c r="IQ98" i="4"/>
  <c r="IR157" i="4"/>
  <c r="F232" i="4"/>
  <c r="IR140" i="4"/>
  <c r="IP73" i="4"/>
  <c r="IS53" i="4"/>
  <c r="FE205" i="2"/>
  <c r="FD22" i="2"/>
  <c r="EH234" i="4"/>
  <c r="EL234" i="2"/>
  <c r="IL230" i="4"/>
  <c r="IV139" i="4"/>
  <c r="IS49" i="4"/>
  <c r="CL231" i="2"/>
  <c r="FC201" i="2"/>
  <c r="GV230" i="4"/>
  <c r="FE185" i="2"/>
  <c r="IR125" i="4"/>
  <c r="V234" i="2"/>
  <c r="FA26" i="2"/>
  <c r="IK231" i="4"/>
  <c r="FA201" i="2"/>
  <c r="FE92" i="2"/>
  <c r="IS171" i="4"/>
  <c r="ED231" i="4"/>
  <c r="FB170" i="2"/>
  <c r="BS231" i="4"/>
  <c r="IR130" i="4"/>
  <c r="ED230" i="2"/>
  <c r="N233" i="4"/>
  <c r="DH230" i="4"/>
  <c r="IV32" i="4"/>
  <c r="M230" i="4"/>
  <c r="FE195" i="2"/>
  <c r="FE180" i="2"/>
  <c r="FB53" i="2"/>
  <c r="IW181" i="4"/>
  <c r="FB10" i="2"/>
  <c r="IS86" i="4"/>
  <c r="IP189" i="4"/>
  <c r="AG230" i="4"/>
  <c r="IU64" i="4"/>
  <c r="IW118" i="4"/>
  <c r="DI230" i="4"/>
  <c r="L233" i="2"/>
  <c r="IP60" i="4"/>
  <c r="FC113" i="2"/>
  <c r="G232" i="4"/>
  <c r="IT99" i="4"/>
  <c r="EK230" i="2"/>
  <c r="IS14" i="4"/>
  <c r="AN230" i="4"/>
  <c r="IU147" i="4"/>
  <c r="IP219" i="4"/>
  <c r="IQ113" i="4"/>
  <c r="IV63" i="4"/>
  <c r="IS41" i="4"/>
  <c r="CX230" i="2"/>
  <c r="DD230" i="4"/>
  <c r="IR160" i="4"/>
  <c r="EV234" i="2"/>
  <c r="IT122" i="4"/>
  <c r="AW233" i="2"/>
  <c r="IU16" i="4"/>
  <c r="FC178" i="2"/>
  <c r="FE55" i="2"/>
  <c r="FD228" i="2"/>
  <c r="AW231" i="2"/>
  <c r="IU62" i="4"/>
  <c r="GO230" i="4"/>
  <c r="FC45" i="2"/>
  <c r="EF234" i="4"/>
  <c r="FC189" i="2"/>
  <c r="FS234" i="4"/>
  <c r="IW126" i="4"/>
  <c r="IV136" i="4"/>
  <c r="B232" i="4"/>
  <c r="FA183" i="2"/>
  <c r="IW77" i="4"/>
  <c r="FA83" i="2"/>
  <c r="FB126" i="2"/>
  <c r="IV118" i="4"/>
  <c r="FC11" i="2"/>
  <c r="IQ85" i="4"/>
  <c r="CJ232" i="2"/>
  <c r="IQ60" i="4"/>
  <c r="DO232" i="2"/>
  <c r="IP154" i="4"/>
  <c r="IW218" i="4"/>
  <c r="IP16" i="4"/>
  <c r="GO234" i="4"/>
  <c r="IW130" i="4"/>
  <c r="FA24" i="2"/>
  <c r="IW207" i="4"/>
  <c r="IV137" i="4"/>
  <c r="FT234" i="4"/>
  <c r="IV226" i="4"/>
  <c r="IQ103" i="4"/>
  <c r="DU233" i="4"/>
  <c r="IP100" i="4"/>
  <c r="ED233" i="4"/>
  <c r="EF232" i="2"/>
  <c r="AU234" i="4"/>
  <c r="IR11" i="4"/>
  <c r="GL232" i="4"/>
  <c r="L234" i="4"/>
  <c r="DN230" i="4"/>
  <c r="IQ180" i="4"/>
  <c r="IP210" i="4"/>
  <c r="FC160" i="2"/>
  <c r="FD119" i="2"/>
  <c r="IB230" i="4"/>
  <c r="FC13" i="2"/>
  <c r="IU87" i="4"/>
  <c r="IQ173" i="4"/>
  <c r="FD42" i="2"/>
  <c r="FC64" i="2"/>
  <c r="AU232" i="2"/>
  <c r="FE215" i="2"/>
  <c r="FC46" i="2"/>
  <c r="IP204" i="4"/>
  <c r="AZ234" i="4"/>
  <c r="IT209" i="4"/>
  <c r="BX232" i="2"/>
  <c r="FE81" i="2"/>
  <c r="IS58" i="4"/>
  <c r="IW212" i="4"/>
  <c r="IV28" i="4"/>
  <c r="FA100" i="2"/>
  <c r="IU204" i="4"/>
  <c r="FC40" i="2"/>
  <c r="FL231" i="4"/>
  <c r="FB143" i="2"/>
  <c r="FE207" i="2"/>
  <c r="IR67" i="4"/>
  <c r="GA231" i="4"/>
  <c r="FB77" i="2"/>
  <c r="AR231" i="4"/>
  <c r="FA47" i="2"/>
  <c r="BO233" i="4"/>
  <c r="AO231" i="4"/>
  <c r="IP87" i="4"/>
  <c r="EN230" i="2"/>
  <c r="IS228" i="4"/>
  <c r="IU173" i="4"/>
  <c r="F233" i="2"/>
  <c r="HU233" i="4"/>
  <c r="IS128" i="4"/>
  <c r="FD60" i="2"/>
  <c r="IP14" i="4"/>
  <c r="IW112" i="4"/>
  <c r="FE220" i="2"/>
  <c r="FE168" i="2"/>
  <c r="FE119" i="2"/>
  <c r="IT191" i="4"/>
  <c r="IU224" i="4"/>
  <c r="IR156" i="4"/>
  <c r="FE51" i="2"/>
  <c r="IU142" i="4"/>
  <c r="DB230" i="2"/>
  <c r="AC233" i="4"/>
  <c r="FD206" i="2"/>
  <c r="IQ27" i="4"/>
  <c r="IT14" i="4"/>
  <c r="T232" i="2"/>
  <c r="CH232" i="2"/>
  <c r="DJ234" i="4"/>
  <c r="IP155" i="4"/>
  <c r="FI231" i="4"/>
  <c r="FC102" i="2"/>
  <c r="IV141" i="4"/>
  <c r="EH233" i="4"/>
  <c r="IT188" i="4"/>
  <c r="IR185" i="4"/>
  <c r="IU53" i="4"/>
  <c r="IQ136" i="4"/>
  <c r="IP61" i="4"/>
  <c r="IT84" i="4"/>
  <c r="U231" i="2"/>
  <c r="AJ230" i="4"/>
  <c r="IU220" i="4"/>
  <c r="IW43" i="4"/>
  <c r="EX231" i="4"/>
  <c r="IS80" i="4"/>
  <c r="IQ140" i="4"/>
  <c r="FC214" i="2"/>
  <c r="IL232" i="4"/>
  <c r="FD199" i="2"/>
  <c r="FE88" i="2"/>
  <c r="BB231" i="4"/>
  <c r="ET233" i="4"/>
  <c r="DB230" i="4"/>
  <c r="FC118" i="2"/>
  <c r="EA233" i="4"/>
  <c r="IO233" i="4"/>
  <c r="BS234" i="4"/>
  <c r="FB206" i="2"/>
  <c r="CG230" i="4"/>
  <c r="IR116" i="4"/>
  <c r="IU95" i="4"/>
  <c r="FE112" i="2"/>
  <c r="DF232" i="4"/>
  <c r="BD233" i="4"/>
  <c r="IV86" i="4"/>
  <c r="FB232" i="4"/>
  <c r="IW178" i="4"/>
  <c r="FE116" i="2"/>
  <c r="FD192" i="2"/>
  <c r="DV230" i="4"/>
  <c r="AZ232" i="4"/>
  <c r="FC222" i="2"/>
  <c r="IP88" i="4"/>
  <c r="IQ57" i="4"/>
  <c r="FD233" i="4"/>
  <c r="FD193" i="2"/>
  <c r="D234" i="2"/>
  <c r="FA134" i="2"/>
  <c r="CF233" i="2"/>
  <c r="AI234" i="4"/>
  <c r="BF234" i="4"/>
  <c r="IQ201" i="4"/>
  <c r="FB230" i="4"/>
  <c r="IQ141" i="4"/>
  <c r="IV172" i="4"/>
  <c r="F233" i="4"/>
  <c r="FA160" i="2"/>
  <c r="IS60" i="4"/>
  <c r="IR171" i="4"/>
  <c r="IW23" i="4"/>
  <c r="AE231" i="2"/>
  <c r="FA153" i="2"/>
  <c r="CB234" i="2"/>
  <c r="IU38" i="4"/>
  <c r="IV8" i="4"/>
  <c r="FB205" i="2"/>
  <c r="IT123" i="4"/>
  <c r="BJ231" i="4"/>
  <c r="EI234" i="2"/>
  <c r="AA234" i="2"/>
  <c r="FK230" i="4"/>
  <c r="EA232" i="2"/>
  <c r="IP153" i="4"/>
  <c r="CY230" i="4"/>
  <c r="IS203" i="4"/>
  <c r="IQ107" i="4"/>
  <c r="IW183" i="4"/>
  <c r="K230" i="2"/>
  <c r="IR174" i="4"/>
  <c r="BN231" i="2"/>
  <c r="BZ230" i="4"/>
  <c r="IV165" i="4"/>
  <c r="BW232" i="2"/>
  <c r="DV234" i="4"/>
  <c r="IT193" i="4"/>
  <c r="IS77" i="4"/>
  <c r="CT231" i="2"/>
  <c r="FA234" i="4"/>
  <c r="FE163" i="2"/>
  <c r="HB234" i="4"/>
  <c r="IS215" i="4"/>
  <c r="FA159" i="2"/>
  <c r="IR97" i="4"/>
  <c r="IS103" i="4"/>
  <c r="IR48" i="4"/>
  <c r="IS132" i="4"/>
  <c r="IV44" i="4"/>
  <c r="BI234" i="2"/>
  <c r="BH234" i="4"/>
  <c r="FO234" i="4"/>
  <c r="FN231" i="4"/>
  <c r="B234" i="4"/>
  <c r="FD111" i="2"/>
  <c r="IQ96" i="4"/>
  <c r="FD83" i="2"/>
  <c r="FA21" i="2"/>
  <c r="CC234" i="2"/>
  <c r="BO231" i="4"/>
  <c r="FA43" i="2"/>
  <c r="FE130" i="2"/>
  <c r="EH232" i="4"/>
  <c r="FE19" i="2"/>
  <c r="FA166" i="2"/>
  <c r="IQ90" i="4"/>
  <c r="IR106" i="4"/>
  <c r="IS123" i="4"/>
  <c r="IT98" i="4"/>
  <c r="IT58" i="4"/>
  <c r="IQ142" i="4"/>
  <c r="IQ16" i="4"/>
  <c r="D233" i="4"/>
  <c r="U231" i="4"/>
  <c r="FB12" i="2"/>
  <c r="AX230" i="4"/>
  <c r="IU181" i="4"/>
  <c r="FR233" i="4"/>
  <c r="IW152" i="4"/>
  <c r="IP9" i="4"/>
  <c r="IF234" i="4"/>
  <c r="EE232" i="4"/>
  <c r="FA104" i="2"/>
  <c r="IS121" i="4"/>
  <c r="FC151" i="2"/>
  <c r="FE68" i="2"/>
  <c r="FE103" i="2"/>
  <c r="FE101" i="2"/>
  <c r="FE35" i="2"/>
  <c r="FA200" i="2"/>
  <c r="DZ230" i="2"/>
  <c r="IT93" i="4"/>
  <c r="IV84" i="4"/>
  <c r="IQ134" i="4"/>
  <c r="HE232" i="4"/>
  <c r="HU234" i="4"/>
  <c r="IS165" i="4"/>
  <c r="IP203" i="4"/>
  <c r="DJ231" i="4"/>
  <c r="FE173" i="2"/>
  <c r="IS59" i="4"/>
  <c r="FB166" i="2"/>
  <c r="BK230" i="4"/>
  <c r="AG234" i="2"/>
  <c r="FA199" i="2"/>
  <c r="CB232" i="4"/>
  <c r="FD85" i="2"/>
  <c r="AH230" i="2"/>
  <c r="IS173" i="4"/>
  <c r="FC77" i="2"/>
  <c r="IR155" i="4"/>
  <c r="IU24" i="4"/>
  <c r="DO231" i="4"/>
  <c r="FS233" i="4"/>
  <c r="FC130" i="2"/>
  <c r="IS227" i="4"/>
  <c r="FB142" i="2"/>
  <c r="IQ181" i="4"/>
  <c r="FC137" i="2"/>
  <c r="IQ162" i="4"/>
  <c r="FB84" i="2"/>
  <c r="CP233" i="2"/>
  <c r="T233" i="4"/>
  <c r="IU44" i="4"/>
  <c r="AF234" i="4"/>
  <c r="IW85" i="4"/>
  <c r="AF233" i="2"/>
  <c r="G231" i="4"/>
  <c r="IW50" i="4"/>
  <c r="IW172" i="4"/>
  <c r="IT194" i="4"/>
  <c r="FE102" i="2"/>
  <c r="GD231" i="4"/>
  <c r="C234" i="2"/>
  <c r="FD31" i="2"/>
  <c r="IW163" i="4"/>
  <c r="FJ234" i="4"/>
  <c r="AH232" i="2"/>
  <c r="DW233" i="4"/>
  <c r="IP179" i="4"/>
  <c r="IS104" i="4"/>
  <c r="FH230" i="4"/>
  <c r="IT52" i="4"/>
  <c r="FC26" i="2"/>
  <c r="IS114" i="4"/>
  <c r="FA119" i="2"/>
  <c r="IQ172" i="4"/>
  <c r="FA114" i="2"/>
  <c r="GA230" i="4"/>
  <c r="R232" i="4"/>
  <c r="FC133" i="2"/>
  <c r="DA234" i="2"/>
  <c r="IP175" i="4"/>
  <c r="IS52" i="4"/>
  <c r="FE147" i="2"/>
  <c r="FA158" i="2"/>
  <c r="AG231" i="2"/>
  <c r="FC31" i="2"/>
  <c r="II232" i="4"/>
  <c r="FD140" i="2"/>
  <c r="IC231" i="4"/>
  <c r="DY231" i="2"/>
  <c r="FD109" i="2"/>
  <c r="IU191" i="4"/>
  <c r="CC230" i="4"/>
  <c r="IP135" i="4"/>
  <c r="DH233" i="4"/>
  <c r="IU127" i="4"/>
  <c r="IW31" i="4"/>
  <c r="FA132" i="2"/>
  <c r="AD230" i="2"/>
  <c r="IU185" i="4"/>
  <c r="FD175" i="2"/>
  <c r="IV116" i="4"/>
  <c r="IS20" i="4"/>
  <c r="FB198" i="2"/>
  <c r="BQ232" i="2"/>
  <c r="CI230" i="2"/>
  <c r="HZ233" i="4"/>
  <c r="IV59" i="4"/>
  <c r="IU146" i="4"/>
  <c r="IT144" i="4"/>
  <c r="CB234" i="4"/>
  <c r="J232" i="4"/>
  <c r="FF232" i="4"/>
  <c r="FC68" i="2"/>
  <c r="IR115" i="4"/>
  <c r="IP182" i="4"/>
  <c r="IV99" i="4"/>
  <c r="IU169" i="4"/>
  <c r="FB212" i="2"/>
  <c r="IR73" i="4"/>
  <c r="IQ78" i="4"/>
  <c r="DM232" i="4"/>
  <c r="IS193" i="4"/>
  <c r="IR197" i="4"/>
  <c r="FL232" i="4"/>
  <c r="DI233" i="4"/>
  <c r="FE141" i="2"/>
  <c r="BI233" i="4"/>
  <c r="DU231" i="4"/>
  <c r="IU225" i="4"/>
  <c r="FB125" i="2"/>
  <c r="HQ233" i="4"/>
  <c r="IT217" i="4"/>
  <c r="EG233" i="2"/>
  <c r="FO233" i="4"/>
  <c r="IV174" i="4"/>
  <c r="IU46" i="4"/>
  <c r="FE170" i="2"/>
  <c r="BN233" i="4"/>
  <c r="IP57" i="4"/>
  <c r="IS177" i="4"/>
  <c r="CX234" i="2"/>
  <c r="IS122" i="4"/>
  <c r="BP231" i="2"/>
  <c r="EE231" i="2"/>
  <c r="BP234" i="2"/>
  <c r="BQ234" i="4"/>
  <c r="FD135" i="2"/>
  <c r="IP98" i="4"/>
  <c r="U230" i="4"/>
  <c r="IQ17" i="4"/>
  <c r="IQ120" i="4"/>
  <c r="IU117" i="4"/>
  <c r="EI230" i="4"/>
  <c r="GA233" i="4"/>
  <c r="HX233" i="4"/>
  <c r="IS218" i="4"/>
  <c r="FE133" i="2"/>
  <c r="FD57" i="2"/>
  <c r="FB73" i="2"/>
  <c r="FA65" i="2"/>
  <c r="IV162" i="4"/>
  <c r="BH230" i="2"/>
  <c r="FC81" i="2"/>
  <c r="IQ54" i="4"/>
  <c r="IW184" i="4"/>
  <c r="GX234" i="4"/>
  <c r="CQ234" i="2"/>
  <c r="EL233" i="4"/>
  <c r="IR32" i="4"/>
  <c r="FC7" i="2"/>
  <c r="HX231" i="4"/>
  <c r="IV228" i="4"/>
  <c r="W230" i="4"/>
  <c r="U232" i="2"/>
  <c r="GT233" i="4"/>
  <c r="IT70" i="4"/>
  <c r="FE74" i="2"/>
  <c r="IP17" i="4"/>
  <c r="M232" i="2"/>
  <c r="FA8" i="2"/>
  <c r="FD56" i="2"/>
  <c r="FE97" i="2"/>
  <c r="AH231" i="4"/>
  <c r="IQ20" i="4"/>
  <c r="FE44" i="2"/>
  <c r="IW182" i="4"/>
  <c r="EV232" i="4"/>
  <c r="DK234" i="4"/>
  <c r="G230" i="4"/>
  <c r="BL233" i="2"/>
  <c r="FC167" i="2"/>
  <c r="AH233" i="2"/>
  <c r="IP49" i="4"/>
  <c r="IR79" i="4"/>
  <c r="W232" i="4"/>
  <c r="IV156" i="4"/>
  <c r="IT30" i="4"/>
  <c r="IU218" i="4"/>
  <c r="DX230" i="4"/>
  <c r="EC234" i="4"/>
  <c r="FL234" i="4"/>
  <c r="EN232" i="4"/>
  <c r="IR215" i="4"/>
  <c r="GQ231" i="4"/>
  <c r="CU230" i="4"/>
  <c r="IG232" i="4"/>
  <c r="CJ231" i="4"/>
  <c r="HC232" i="4"/>
  <c r="IU193" i="4"/>
  <c r="CQ234" i="4"/>
  <c r="AC231" i="2"/>
  <c r="ET232" i="4"/>
  <c r="GC233" i="4"/>
  <c r="FE110" i="2"/>
  <c r="IT119" i="4"/>
  <c r="FD124" i="2"/>
  <c r="IT26" i="4"/>
  <c r="FE76" i="2"/>
  <c r="IP83" i="4"/>
  <c r="IS87" i="4"/>
  <c r="CG231" i="2"/>
  <c r="IQ46" i="4"/>
  <c r="IQ207" i="4"/>
  <c r="FC56" i="2"/>
  <c r="GG230" i="4"/>
  <c r="DC230" i="2"/>
  <c r="CP230" i="4"/>
  <c r="CY231" i="4"/>
  <c r="HN232" i="4"/>
  <c r="IV183" i="4"/>
  <c r="IQ62" i="4"/>
  <c r="EF233" i="4"/>
  <c r="IW150" i="4"/>
  <c r="FA71" i="2"/>
  <c r="FC202" i="2"/>
  <c r="IS76" i="4"/>
  <c r="BN233" i="2"/>
  <c r="GM231" i="4"/>
  <c r="HF233" i="4"/>
  <c r="FB25" i="2"/>
  <c r="FK234" i="4"/>
  <c r="ER232" i="4"/>
  <c r="FD136" i="2"/>
  <c r="FA156" i="2"/>
  <c r="HO233" i="4"/>
  <c r="IR12" i="4"/>
  <c r="FE25" i="2"/>
  <c r="EG233" i="4"/>
  <c r="GM234" i="4"/>
  <c r="FC126" i="2"/>
  <c r="FC157" i="2"/>
  <c r="IV69" i="4"/>
  <c r="C231" i="2"/>
  <c r="EZ232" i="4"/>
  <c r="FB148" i="2"/>
  <c r="HY234" i="4"/>
  <c r="IT170" i="4"/>
  <c r="IR56" i="4"/>
  <c r="IT199" i="4"/>
  <c r="FE189" i="2"/>
  <c r="IW140" i="4"/>
  <c r="GG233" i="4"/>
  <c r="IS109" i="4"/>
  <c r="FA109" i="2"/>
  <c r="IQ19" i="4"/>
  <c r="BG234" i="4"/>
  <c r="IS146" i="4"/>
  <c r="IV18" i="4"/>
  <c r="HP231" i="4"/>
  <c r="FA113" i="2"/>
  <c r="IR201" i="4"/>
  <c r="DK231" i="4"/>
  <c r="IR209" i="4"/>
  <c r="CW230" i="4"/>
  <c r="FC55" i="2"/>
  <c r="N230" i="4"/>
  <c r="IT161" i="4"/>
  <c r="FB157" i="2"/>
  <c r="BO234" i="4"/>
  <c r="IS117" i="4"/>
  <c r="IB232" i="4"/>
  <c r="FD64" i="2"/>
  <c r="FA101" i="2"/>
  <c r="IP162" i="4"/>
  <c r="AX233" i="2"/>
  <c r="DP233" i="2"/>
  <c r="IS105" i="4"/>
  <c r="CR234" i="2"/>
  <c r="AL234" i="4"/>
  <c r="AJ232" i="4"/>
  <c r="IS81" i="4"/>
  <c r="FA37" i="2"/>
  <c r="IU102" i="4"/>
  <c r="IV175" i="4"/>
  <c r="IV107" i="4"/>
  <c r="FA142" i="2"/>
  <c r="DT231" i="2"/>
  <c r="FA112" i="2"/>
  <c r="BD233" i="2"/>
  <c r="IQ51" i="4"/>
  <c r="BL230" i="2"/>
  <c r="IU48" i="4"/>
  <c r="FC136" i="2"/>
  <c r="CM234" i="4"/>
  <c r="FD38" i="2"/>
  <c r="FA161" i="2"/>
  <c r="IS42" i="4"/>
  <c r="ET234" i="2"/>
  <c r="FA20" i="2"/>
  <c r="FB27" i="2"/>
  <c r="IR87" i="4"/>
  <c r="IT145" i="4"/>
  <c r="FP234" i="4"/>
  <c r="AZ231" i="2"/>
  <c r="FC83" i="2"/>
  <c r="IV155" i="4"/>
  <c r="FE135" i="2"/>
  <c r="T234" i="4"/>
  <c r="DZ233" i="2"/>
  <c r="FD99" i="2"/>
  <c r="EL231" i="4"/>
  <c r="IW215" i="4"/>
  <c r="FE60" i="2"/>
  <c r="BA234" i="2"/>
  <c r="IU174" i="4"/>
  <c r="AJ234" i="4"/>
  <c r="FX232" i="4"/>
  <c r="BH230" i="4"/>
  <c r="IU115" i="4"/>
  <c r="FD117" i="2"/>
  <c r="IW200" i="4"/>
  <c r="IV66" i="4"/>
  <c r="FB193" i="2"/>
  <c r="H232" i="2"/>
  <c r="Z233" i="2"/>
  <c r="CN231" i="2"/>
  <c r="BD232" i="4"/>
  <c r="D234" i="4"/>
  <c r="IS7" i="4"/>
  <c r="FE202" i="2"/>
  <c r="GM230" i="4"/>
  <c r="FD73" i="2"/>
  <c r="IP148" i="4"/>
  <c r="AR230" i="2"/>
  <c r="IV168" i="4"/>
  <c r="FA122" i="2"/>
  <c r="IW216" i="4"/>
  <c r="HG231" i="4"/>
  <c r="BG231" i="4"/>
  <c r="IQ217" i="4"/>
  <c r="FC74" i="2"/>
  <c r="IQ12" i="4"/>
  <c r="IS56" i="4"/>
  <c r="IT39" i="4"/>
  <c r="IS95" i="4"/>
  <c r="FE146" i="2"/>
  <c r="IT45" i="4"/>
  <c r="IS61" i="4"/>
  <c r="IV134" i="4"/>
  <c r="IS57" i="4"/>
  <c r="IS159" i="4"/>
  <c r="DK230" i="4"/>
  <c r="IS196" i="4"/>
  <c r="IR105" i="4"/>
  <c r="IV161" i="4"/>
  <c r="IR199" i="4"/>
  <c r="BU232" i="2"/>
  <c r="EH231" i="4"/>
  <c r="AL230" i="4"/>
  <c r="IT29" i="4"/>
  <c r="CK230" i="4"/>
  <c r="IU31" i="4"/>
  <c r="FC32" i="2"/>
  <c r="FC186" i="2"/>
  <c r="IV51" i="4"/>
  <c r="FD205" i="2"/>
  <c r="IP27" i="4"/>
  <c r="FA179" i="2"/>
  <c r="FE23" i="2"/>
  <c r="J234" i="2"/>
  <c r="FC231" i="4"/>
  <c r="IR142" i="4"/>
  <c r="FA196" i="2"/>
  <c r="IR103" i="4"/>
  <c r="FD145" i="2"/>
  <c r="IS188" i="4"/>
  <c r="I230" i="4"/>
  <c r="FA222" i="2"/>
  <c r="IT189" i="4"/>
  <c r="FC115" i="2"/>
  <c r="IW27" i="4"/>
  <c r="FA18" i="2"/>
  <c r="IP200" i="4"/>
  <c r="IS39" i="4"/>
  <c r="DM231" i="2"/>
  <c r="IW139" i="4"/>
  <c r="IQ158" i="4"/>
  <c r="FD51" i="2"/>
  <c r="FD169" i="2"/>
  <c r="DO230" i="4"/>
  <c r="FB21" i="2"/>
  <c r="DK232" i="2"/>
  <c r="IQ8" i="4"/>
  <c r="R231" i="4"/>
  <c r="IS135" i="4"/>
  <c r="IE233" i="4"/>
  <c r="IS142" i="4"/>
  <c r="IT57" i="4"/>
  <c r="IP159" i="4"/>
  <c r="IP11" i="4"/>
  <c r="CX233" i="2"/>
  <c r="IQ80" i="4"/>
  <c r="IU175" i="4"/>
  <c r="D232" i="2"/>
  <c r="IS164" i="4"/>
  <c r="GC234" i="4"/>
  <c r="DE232" i="4"/>
  <c r="IT102" i="4"/>
  <c r="IS222" i="4"/>
  <c r="FA189" i="2"/>
  <c r="FE114" i="2"/>
  <c r="IT17" i="4"/>
  <c r="FB134" i="2"/>
  <c r="FA125" i="2"/>
  <c r="IT227" i="4"/>
  <c r="BA230" i="4"/>
  <c r="BD234" i="4"/>
  <c r="HU232" i="4"/>
  <c r="DW231" i="4"/>
  <c r="FE56" i="2"/>
  <c r="IQ79" i="4"/>
  <c r="IQ208" i="4"/>
  <c r="FE75" i="2"/>
  <c r="IW88" i="4"/>
  <c r="P231" i="4"/>
  <c r="IS156" i="4"/>
  <c r="IS124" i="4"/>
  <c r="FA78" i="2"/>
  <c r="IW102" i="4"/>
  <c r="EE234" i="4"/>
  <c r="FC20" i="2"/>
  <c r="FE111" i="2"/>
  <c r="FG230" i="4"/>
  <c r="BE234" i="4"/>
  <c r="IP160" i="4"/>
  <c r="BZ232" i="4"/>
  <c r="FC141" i="2"/>
  <c r="ER234" i="2"/>
  <c r="IT107" i="4"/>
  <c r="BI233" i="2"/>
  <c r="Y231" i="4"/>
  <c r="IQ200" i="4"/>
  <c r="AF232" i="2"/>
  <c r="DU230" i="4"/>
  <c r="FE121" i="2"/>
  <c r="IW8" i="4"/>
  <c r="FB16" i="2"/>
  <c r="FC217" i="2"/>
  <c r="FE47" i="2"/>
  <c r="FC105" i="2"/>
  <c r="FQ230" i="4"/>
  <c r="P233" i="4"/>
  <c r="AZ230" i="4"/>
  <c r="IU150" i="4"/>
  <c r="CL231" i="4"/>
  <c r="FA219" i="2"/>
  <c r="IP141" i="4"/>
  <c r="FN232" i="4"/>
  <c r="GH231" i="4"/>
  <c r="FD166" i="2"/>
  <c r="FA174" i="2"/>
  <c r="IQ32" i="4"/>
  <c r="IU78" i="4"/>
  <c r="S232" i="2"/>
  <c r="FC23" i="2"/>
  <c r="N233" i="2"/>
  <c r="FC229" i="2"/>
  <c r="IQ165" i="4"/>
  <c r="GB234" i="4"/>
  <c r="BB230" i="2"/>
  <c r="GS233" i="4"/>
  <c r="E232" i="4"/>
  <c r="IP52" i="4"/>
  <c r="IP69" i="4"/>
  <c r="IV221" i="4"/>
  <c r="FB156" i="2"/>
  <c r="IU71" i="4"/>
  <c r="FB133" i="2"/>
  <c r="IV115" i="4"/>
  <c r="ED231" i="2"/>
  <c r="FA223" i="2"/>
  <c r="FA137" i="2"/>
  <c r="FD35" i="2"/>
  <c r="IT8" i="4"/>
  <c r="IV166" i="4"/>
  <c r="FA80" i="2"/>
  <c r="FB96" i="2"/>
  <c r="IU55" i="4"/>
  <c r="FD168" i="2"/>
  <c r="IU114" i="4"/>
  <c r="IT151" i="4"/>
  <c r="IW26" i="4"/>
  <c r="IT127" i="4"/>
  <c r="GN231" i="4"/>
  <c r="IR158" i="4"/>
  <c r="IU129" i="4"/>
  <c r="IS184" i="4"/>
  <c r="AI231" i="4"/>
  <c r="IP208" i="4"/>
  <c r="CF230" i="2"/>
  <c r="IV48" i="4"/>
  <c r="AY232" i="2"/>
  <c r="IP10" i="4"/>
  <c r="CL234" i="4"/>
  <c r="FD148" i="2"/>
  <c r="IU83" i="4"/>
  <c r="IS64" i="4"/>
  <c r="AN232" i="4"/>
  <c r="HW234" i="4"/>
  <c r="IW175" i="4"/>
  <c r="FD41" i="2"/>
  <c r="IT28" i="4"/>
  <c r="AE231" i="4"/>
  <c r="GA232" i="4"/>
  <c r="BS230" i="4"/>
  <c r="BK234" i="4"/>
  <c r="FC94" i="2"/>
  <c r="HS232" i="4"/>
  <c r="IR55" i="4"/>
  <c r="HR231" i="4"/>
  <c r="CV234" i="2"/>
  <c r="FE162" i="2"/>
  <c r="BZ234" i="2"/>
  <c r="BK231" i="4"/>
  <c r="IU124" i="4"/>
  <c r="FE38" i="2"/>
  <c r="N231" i="2"/>
  <c r="FA176" i="2"/>
  <c r="IV46" i="4"/>
  <c r="X233" i="4"/>
  <c r="FB132" i="2"/>
  <c r="GM232" i="4"/>
  <c r="FE200" i="2"/>
  <c r="DZ231" i="4"/>
  <c r="FN230" i="4"/>
  <c r="IQ128" i="4"/>
  <c r="CY232" i="2"/>
  <c r="IT65" i="4"/>
  <c r="IT89" i="4"/>
  <c r="FD103" i="2"/>
  <c r="IR223" i="4"/>
  <c r="BE231" i="4"/>
  <c r="IQ131" i="4"/>
  <c r="Q230" i="4"/>
  <c r="DJ233" i="4"/>
  <c r="IW193" i="4"/>
  <c r="IP197" i="4"/>
  <c r="IW59" i="4"/>
  <c r="FE84" i="2"/>
  <c r="AX231" i="2"/>
  <c r="IC230" i="4"/>
  <c r="IS70" i="4"/>
  <c r="FA57" i="2"/>
  <c r="W230" i="2"/>
  <c r="IP66" i="4"/>
  <c r="FE204" i="2"/>
  <c r="EZ230" i="4"/>
  <c r="IQ174" i="4"/>
  <c r="FD115" i="2"/>
  <c r="FE227" i="2"/>
  <c r="FD183" i="2"/>
  <c r="IV25" i="4"/>
  <c r="IQ121" i="4"/>
  <c r="IR176" i="4"/>
  <c r="IS75" i="4"/>
  <c r="DA233" i="4"/>
  <c r="GG232" i="4"/>
  <c r="FB95" i="2"/>
  <c r="FC100" i="2"/>
  <c r="IP76" i="4"/>
  <c r="IS157" i="4"/>
  <c r="FC175" i="2"/>
  <c r="IQ55" i="4"/>
  <c r="BU234" i="4"/>
  <c r="ED234" i="4"/>
  <c r="IV152" i="4"/>
  <c r="IR222" i="4"/>
  <c r="IT136" i="4"/>
  <c r="FD17" i="2"/>
  <c r="IQ36" i="4"/>
  <c r="FD12" i="2"/>
  <c r="IW98" i="4"/>
  <c r="CF230" i="4"/>
  <c r="BI231" i="4"/>
  <c r="FC78" i="2"/>
  <c r="F230" i="2"/>
  <c r="IP223" i="4"/>
  <c r="FB184" i="2"/>
  <c r="EP230" i="4"/>
  <c r="IV149" i="4"/>
  <c r="FC140" i="2"/>
  <c r="FD180" i="2"/>
  <c r="IP220" i="4"/>
  <c r="FT232" i="4"/>
  <c r="DQ231" i="4"/>
  <c r="DE230" i="4"/>
  <c r="IQ195" i="4"/>
  <c r="IP122" i="4"/>
  <c r="IT148" i="4"/>
  <c r="M231" i="2"/>
  <c r="FA48" i="2"/>
  <c r="AM232" i="2"/>
  <c r="T234" i="2"/>
  <c r="GX233" i="4"/>
  <c r="IU14" i="4"/>
  <c r="IP206" i="4"/>
  <c r="GP234" i="4"/>
  <c r="FE99" i="2"/>
  <c r="IV101" i="4"/>
  <c r="IS47" i="4"/>
  <c r="FE70" i="2"/>
  <c r="IR211" i="4"/>
  <c r="FC65" i="2"/>
  <c r="FC223" i="2"/>
  <c r="IP70" i="4"/>
  <c r="IW228" i="4"/>
  <c r="IW124" i="4"/>
  <c r="IQ191" i="4"/>
  <c r="IR94" i="4"/>
  <c r="CR231" i="2"/>
  <c r="FD229" i="2"/>
  <c r="AK231" i="2"/>
  <c r="IR118" i="4"/>
  <c r="EO230" i="4"/>
  <c r="FA221" i="2"/>
  <c r="IT156" i="4"/>
  <c r="IU29" i="4"/>
  <c r="FD30" i="2"/>
  <c r="IW15" i="4"/>
  <c r="FJ231" i="4"/>
  <c r="FC188" i="2"/>
  <c r="BL231" i="2"/>
  <c r="FU234" i="4"/>
  <c r="FA184" i="2"/>
  <c r="FE148" i="2"/>
  <c r="AW230" i="4"/>
  <c r="FD125" i="2"/>
  <c r="DY231" i="4"/>
  <c r="FB63" i="2"/>
  <c r="FL233" i="4"/>
  <c r="FC213" i="2"/>
  <c r="IU144" i="4"/>
  <c r="IS98" i="4"/>
  <c r="FC124" i="2"/>
  <c r="GP233" i="4"/>
  <c r="IV15" i="4"/>
  <c r="AE230" i="4"/>
  <c r="FC168" i="2"/>
  <c r="IS129" i="4"/>
  <c r="IU163" i="4"/>
  <c r="HX232" i="4"/>
  <c r="EO231" i="4"/>
  <c r="IT190" i="4"/>
  <c r="FD68" i="2"/>
  <c r="IP130" i="4"/>
  <c r="CP234" i="2"/>
  <c r="AB230" i="2"/>
  <c r="FB116" i="2"/>
  <c r="IV160" i="4"/>
  <c r="FA59" i="2"/>
  <c r="FG232" i="4"/>
  <c r="CD234" i="4"/>
  <c r="FD172" i="2"/>
  <c r="IS197" i="4"/>
  <c r="IT80" i="4"/>
  <c r="IT106" i="4"/>
  <c r="IW107" i="4"/>
  <c r="C233" i="2"/>
  <c r="FE118" i="2"/>
  <c r="FB160" i="2"/>
  <c r="IR206" i="4"/>
  <c r="EV232" i="2"/>
  <c r="BG233" i="2"/>
  <c r="IQ123" i="4"/>
  <c r="FD214" i="2"/>
  <c r="AA233" i="4"/>
  <c r="DC233" i="2"/>
  <c r="IW168" i="4"/>
  <c r="BK233" i="2"/>
  <c r="IT135" i="4"/>
  <c r="FE158" i="2"/>
  <c r="BL234" i="2"/>
  <c r="FX230" i="4"/>
  <c r="HN234" i="4"/>
  <c r="IP107" i="4"/>
  <c r="IS202" i="4"/>
  <c r="FL230" i="4"/>
  <c r="FD71" i="2"/>
  <c r="IT225" i="4"/>
  <c r="IA233" i="4"/>
  <c r="GZ232" i="4"/>
  <c r="GI231" i="4"/>
  <c r="Q232" i="2"/>
  <c r="DR234" i="2"/>
  <c r="CG234" i="2"/>
  <c r="Z234" i="2"/>
  <c r="FA131" i="2"/>
  <c r="IP85" i="4"/>
  <c r="U233" i="2"/>
  <c r="Q230" i="2"/>
  <c r="IV49" i="4"/>
  <c r="IW194" i="4"/>
  <c r="FN234" i="4"/>
  <c r="HA232" i="4"/>
  <c r="H230" i="4"/>
  <c r="IU113" i="4"/>
  <c r="FD29" i="2"/>
  <c r="IP91" i="4"/>
  <c r="DK231" i="2"/>
  <c r="DI231" i="4"/>
  <c r="IR113" i="4"/>
  <c r="FC71" i="2"/>
  <c r="IR54" i="4"/>
  <c r="EB233" i="2"/>
  <c r="IV146" i="4"/>
  <c r="IP145" i="4"/>
  <c r="IU176" i="4"/>
  <c r="IS116" i="4"/>
  <c r="DJ230" i="4"/>
  <c r="EA230" i="2"/>
  <c r="FE90" i="2"/>
  <c r="FX234" i="4"/>
  <c r="IR45" i="4"/>
  <c r="HR233" i="4"/>
  <c r="AJ231" i="4"/>
  <c r="M230" i="2"/>
  <c r="FD44" i="2"/>
  <c r="FA41" i="2"/>
  <c r="FB68" i="2"/>
  <c r="FR231" i="4"/>
  <c r="IR220" i="4"/>
  <c r="CY233" i="2"/>
  <c r="FA167" i="2"/>
  <c r="FA14" i="2"/>
  <c r="HK233" i="4"/>
  <c r="D230" i="4"/>
  <c r="I234" i="2"/>
  <c r="AH230" i="4"/>
  <c r="GO232" i="4"/>
  <c r="GW234" i="4"/>
  <c r="FC152" i="2"/>
  <c r="FB60" i="2"/>
  <c r="FD158" i="2"/>
  <c r="FA42" i="2"/>
  <c r="IV56" i="4"/>
  <c r="FB64" i="2"/>
  <c r="IR163" i="4"/>
  <c r="FE208" i="2"/>
  <c r="IP50" i="4"/>
  <c r="IR86" i="4"/>
  <c r="IW30" i="4"/>
  <c r="HY232" i="4"/>
  <c r="IV73" i="4"/>
  <c r="IV132" i="4"/>
  <c r="FB79" i="2"/>
  <c r="FB164" i="2"/>
  <c r="IV105" i="4"/>
  <c r="CJ233" i="2"/>
  <c r="G232" i="2"/>
  <c r="IT34" i="4"/>
  <c r="FC142" i="2"/>
  <c r="FD226" i="2"/>
  <c r="FB11" i="2"/>
  <c r="FA229" i="2"/>
  <c r="GU233" i="4"/>
  <c r="FB23" i="2"/>
  <c r="FA40" i="2"/>
  <c r="FD152" i="2"/>
  <c r="DN230" i="2"/>
  <c r="IR84" i="4"/>
  <c r="IW115" i="4"/>
  <c r="IS190" i="4"/>
  <c r="ER231" i="2"/>
  <c r="BB231" i="2"/>
  <c r="IR180" i="4"/>
  <c r="BY231" i="4"/>
  <c r="FD33" i="2"/>
  <c r="FA162" i="2"/>
  <c r="FC85" i="2"/>
  <c r="FD116" i="2"/>
  <c r="E231" i="2"/>
  <c r="IU198" i="4"/>
  <c r="FA214" i="2"/>
  <c r="IV229" i="4"/>
  <c r="IW72" i="4"/>
  <c r="BU232" i="4"/>
  <c r="DE234" i="2"/>
  <c r="HZ230" i="4"/>
  <c r="AG233" i="2"/>
  <c r="FA208" i="2"/>
  <c r="IW94" i="4"/>
  <c r="CJ230" i="4"/>
  <c r="FE96" i="2"/>
  <c r="IT182" i="4"/>
  <c r="IT196" i="4"/>
  <c r="FE80" i="2"/>
  <c r="FD144" i="2"/>
  <c r="HT230" i="4"/>
  <c r="IP15" i="4"/>
  <c r="FC51" i="2"/>
  <c r="IS175" i="4"/>
  <c r="DB233" i="2"/>
  <c r="CI232" i="2"/>
  <c r="FA64" i="2"/>
  <c r="IU137" i="4"/>
  <c r="FD79" i="2"/>
  <c r="S234" i="2"/>
  <c r="FD132" i="2"/>
  <c r="FB127" i="2"/>
  <c r="CS233" i="4"/>
  <c r="IS94" i="4"/>
  <c r="CH231" i="2"/>
  <c r="IV227" i="4"/>
  <c r="FC150" i="2"/>
  <c r="AR234" i="4"/>
  <c r="IS224" i="4"/>
  <c r="IT228" i="4"/>
  <c r="IS210" i="4"/>
  <c r="EO232" i="4"/>
  <c r="IQ75" i="4"/>
  <c r="Z233" i="4"/>
  <c r="FB102" i="2"/>
  <c r="IQ209" i="4"/>
  <c r="EB234" i="2"/>
  <c r="FA50" i="2"/>
  <c r="IR53" i="4"/>
  <c r="IS11" i="4"/>
  <c r="BQ232" i="4"/>
  <c r="CU232" i="2"/>
  <c r="IS153" i="4"/>
  <c r="CT234" i="4"/>
  <c r="IP80" i="4"/>
  <c r="FG234" i="4"/>
  <c r="EF231" i="4"/>
  <c r="IN234" i="4"/>
  <c r="IV42" i="4"/>
  <c r="FB130" i="2"/>
  <c r="W233" i="2"/>
  <c r="Q233" i="4"/>
  <c r="BR231" i="2"/>
  <c r="CY230" i="2"/>
  <c r="AD234" i="2"/>
  <c r="FW230" i="4"/>
  <c r="FE129" i="2"/>
  <c r="DE231" i="4"/>
  <c r="FK231" i="4"/>
  <c r="CL233" i="4"/>
  <c r="FB100" i="2"/>
  <c r="GT234" i="4"/>
  <c r="CG232" i="2"/>
  <c r="IU212" i="4"/>
  <c r="FA186" i="2"/>
  <c r="FC16" i="2"/>
  <c r="DJ233" i="2"/>
  <c r="DW231" i="2"/>
  <c r="IV20" i="4"/>
  <c r="FA87" i="2"/>
  <c r="IU97" i="4"/>
  <c r="EZ233" i="2"/>
  <c r="AA232" i="4"/>
  <c r="FB141" i="2"/>
  <c r="BJ230" i="2"/>
  <c r="EB232" i="4"/>
  <c r="FD162" i="2"/>
  <c r="IU100" i="4"/>
  <c r="BW234" i="4"/>
  <c r="FE230" i="4"/>
  <c r="FS232" i="4"/>
  <c r="FC205" i="2"/>
  <c r="CE233" i="2"/>
  <c r="IW114" i="4"/>
  <c r="FD58" i="2"/>
  <c r="IW119" i="4"/>
  <c r="IW195" i="4"/>
  <c r="DW234" i="2"/>
  <c r="IP224" i="4"/>
  <c r="FC183" i="2"/>
  <c r="FA127" i="2"/>
  <c r="BH232" i="2"/>
  <c r="FD50" i="2"/>
  <c r="AM231" i="2"/>
  <c r="CP230" i="2"/>
  <c r="FE203" i="2"/>
  <c r="IT85" i="4"/>
  <c r="FA19" i="2"/>
  <c r="IW221" i="4"/>
  <c r="AM231" i="4"/>
  <c r="CT230" i="4"/>
  <c r="IT117" i="4"/>
  <c r="IS167" i="4"/>
  <c r="FB94" i="2"/>
  <c r="CH232" i="4"/>
  <c r="EI232" i="2"/>
  <c r="ED230" i="4"/>
  <c r="IT100" i="4"/>
  <c r="IR198" i="4"/>
  <c r="J230" i="2"/>
  <c r="FC114" i="2"/>
  <c r="HA234" i="4"/>
  <c r="DT233" i="2"/>
  <c r="Z231" i="4"/>
  <c r="EU234" i="4"/>
  <c r="FC196" i="2"/>
  <c r="IQ105" i="4"/>
  <c r="FE53" i="2"/>
  <c r="HI233" i="4"/>
  <c r="FD186" i="2"/>
  <c r="GI233" i="4"/>
  <c r="FD84" i="2"/>
  <c r="IT13" i="4"/>
  <c r="L232" i="4"/>
  <c r="ER230" i="2"/>
  <c r="DZ230" i="4"/>
  <c r="DS234" i="2"/>
  <c r="CT232" i="4"/>
  <c r="IQ169" i="4"/>
  <c r="IU170" i="4"/>
  <c r="IW224" i="4"/>
  <c r="FC176" i="2"/>
  <c r="FA90" i="2"/>
  <c r="FA197" i="2"/>
  <c r="BJ234" i="2"/>
  <c r="H230" i="2"/>
  <c r="FB227" i="2"/>
  <c r="BI234" i="4"/>
  <c r="DV230" i="2"/>
  <c r="FC187" i="2"/>
  <c r="IR172" i="4"/>
  <c r="IW190" i="4"/>
  <c r="AD231" i="2"/>
  <c r="IR170" i="4"/>
  <c r="Q234" i="2"/>
  <c r="IQ102" i="4"/>
  <c r="GE233" i="4"/>
  <c r="BC234" i="2"/>
  <c r="IP97" i="4"/>
  <c r="FB153" i="2"/>
  <c r="DC231" i="4"/>
  <c r="CW230" i="2"/>
  <c r="BD234" i="2"/>
  <c r="FM230" i="4"/>
  <c r="X230" i="2"/>
  <c r="ER231" i="4"/>
  <c r="IS169" i="4"/>
  <c r="C230" i="2"/>
  <c r="FC144" i="2"/>
  <c r="CM231" i="4"/>
  <c r="IR153" i="4"/>
  <c r="IT159" i="4"/>
  <c r="FE159" i="2"/>
  <c r="EZ231" i="2"/>
  <c r="CS232" i="4"/>
  <c r="AP233" i="4"/>
  <c r="FB42" i="2"/>
  <c r="IW157" i="4"/>
  <c r="IT142" i="4"/>
  <c r="FD15" i="2"/>
  <c r="HS234" i="4"/>
  <c r="FD7" i="2"/>
  <c r="FC125" i="2"/>
  <c r="FD134" i="2"/>
  <c r="HJ233" i="4"/>
  <c r="IW97" i="4"/>
  <c r="IV140" i="4"/>
  <c r="EJ233" i="4"/>
  <c r="IB233" i="4"/>
  <c r="IV39" i="4"/>
  <c r="FC14" i="2"/>
  <c r="IP21" i="4"/>
  <c r="FE183" i="2"/>
  <c r="FB147" i="2"/>
  <c r="G234" i="4"/>
  <c r="HS231" i="4"/>
  <c r="IP68" i="4"/>
  <c r="DW230" i="2"/>
  <c r="AB234" i="4"/>
  <c r="M232" i="4"/>
  <c r="IF230" i="4"/>
  <c r="AL233" i="4"/>
  <c r="FY232" i="4"/>
  <c r="IT155" i="4"/>
  <c r="DO234" i="2"/>
  <c r="BF231" i="2"/>
  <c r="FB50" i="2"/>
  <c r="IR49" i="4"/>
  <c r="FA49" i="2"/>
  <c r="IU107" i="4"/>
  <c r="BE230" i="2"/>
  <c r="IW106" i="4"/>
  <c r="IV171" i="4"/>
  <c r="IR10" i="4"/>
  <c r="FA58" i="2"/>
  <c r="IP74" i="4"/>
  <c r="FD143" i="2"/>
  <c r="AU231" i="2"/>
  <c r="FA171" i="2"/>
  <c r="CE230" i="2"/>
  <c r="FB80" i="2"/>
  <c r="CE230" i="4"/>
  <c r="FC209" i="2"/>
  <c r="IT167" i="4"/>
  <c r="IV34" i="4"/>
  <c r="DJ232" i="4"/>
  <c r="FD28" i="2"/>
  <c r="FB62" i="2"/>
  <c r="IW28" i="4"/>
  <c r="IW180" i="4"/>
  <c r="AR233" i="2"/>
  <c r="IV208" i="4"/>
  <c r="IT18" i="4"/>
  <c r="IV173" i="4"/>
  <c r="IP32" i="4"/>
  <c r="BH233" i="2"/>
  <c r="DJ231" i="2"/>
  <c r="CS234" i="4"/>
  <c r="CQ230" i="2"/>
  <c r="HT232" i="4"/>
  <c r="GS231" i="4"/>
  <c r="FD170" i="2"/>
  <c r="DN234" i="2"/>
  <c r="IR40" i="4"/>
  <c r="B234" i="2"/>
  <c r="IU67" i="4"/>
  <c r="IW60" i="4"/>
  <c r="FE45" i="2"/>
  <c r="HW233" i="4"/>
  <c r="IT128" i="4"/>
  <c r="BH234" i="2"/>
  <c r="DL232" i="4"/>
  <c r="FC220" i="2"/>
  <c r="EZ231" i="4"/>
  <c r="IV95" i="4"/>
  <c r="ED233" i="2"/>
  <c r="IQ190" i="4"/>
  <c r="DK234" i="2"/>
  <c r="DQ231" i="2"/>
  <c r="FC163" i="2"/>
  <c r="IS118" i="4"/>
  <c r="FB30" i="2"/>
  <c r="IR107" i="4"/>
  <c r="IS160" i="4"/>
  <c r="FD216" i="2"/>
  <c r="IT216" i="4"/>
  <c r="IR167" i="4"/>
  <c r="FC96" i="2"/>
  <c r="AJ232" i="2"/>
  <c r="IR98" i="4"/>
  <c r="AX231" i="4"/>
  <c r="IW146" i="4"/>
  <c r="EV231" i="4"/>
  <c r="FE21" i="2"/>
  <c r="IT166" i="4"/>
  <c r="S230" i="4"/>
  <c r="EA232" i="4"/>
  <c r="Y230" i="2"/>
  <c r="FA146" i="2"/>
  <c r="IP138" i="4"/>
  <c r="IU68" i="4"/>
  <c r="DM232" i="2"/>
  <c r="FE107" i="2"/>
  <c r="AJ234" i="2"/>
  <c r="IV47" i="4"/>
  <c r="GQ234" i="4"/>
  <c r="AZ233" i="2"/>
  <c r="DD230" i="2"/>
  <c r="D231" i="4"/>
  <c r="IT25" i="4"/>
  <c r="IR21" i="4"/>
  <c r="IS84" i="4"/>
  <c r="IR124" i="4"/>
  <c r="IT226" i="4"/>
  <c r="IQ94" i="4"/>
  <c r="IU32" i="4"/>
  <c r="IS217" i="4"/>
  <c r="IU88" i="4"/>
  <c r="EP232" i="2"/>
  <c r="FE165" i="2"/>
  <c r="IS205" i="4"/>
  <c r="FE71" i="2"/>
  <c r="IP216" i="4"/>
  <c r="IU85" i="4"/>
  <c r="HG230" i="4"/>
  <c r="B231" i="2"/>
  <c r="AG230" i="2"/>
  <c r="IR63" i="4"/>
  <c r="BH231" i="4"/>
  <c r="IV82" i="4"/>
  <c r="IW9" i="4"/>
  <c r="EF231" i="2"/>
  <c r="IW73" i="4"/>
  <c r="IL231" i="4"/>
  <c r="IR14" i="4"/>
  <c r="E233" i="4"/>
  <c r="IP22" i="4"/>
  <c r="IU13" i="4"/>
  <c r="GL231" i="4"/>
  <c r="IP166" i="4"/>
  <c r="AT231" i="2"/>
  <c r="IS229" i="4"/>
  <c r="IQ152" i="4"/>
  <c r="AW234" i="4"/>
  <c r="IP99" i="4"/>
  <c r="FB87" i="2"/>
  <c r="IU132" i="4"/>
  <c r="EI233" i="4"/>
  <c r="I233" i="2"/>
  <c r="EQ232" i="4"/>
  <c r="IS10" i="4"/>
  <c r="AL232" i="2"/>
  <c r="IV68" i="4"/>
  <c r="IQ139" i="4"/>
  <c r="FE221" i="2"/>
  <c r="BC232" i="2"/>
  <c r="IQ71" i="4"/>
  <c r="IP95" i="4"/>
  <c r="IU165" i="4"/>
  <c r="IV164" i="4"/>
  <c r="AU234" i="2"/>
  <c r="IQ112" i="4"/>
  <c r="AC230" i="2"/>
  <c r="FA230" i="4"/>
  <c r="CW232" i="2"/>
  <c r="IP137" i="4"/>
  <c r="EK234" i="4"/>
  <c r="CS231" i="2"/>
  <c r="IS96" i="4"/>
  <c r="FD53" i="2"/>
  <c r="FA73" i="2"/>
  <c r="BX234" i="4"/>
  <c r="HP233" i="4"/>
  <c r="FC224" i="2"/>
  <c r="FJ232" i="4"/>
  <c r="BR230" i="4"/>
  <c r="Q234" i="4"/>
  <c r="IR204" i="4"/>
  <c r="FD75" i="2"/>
  <c r="AV231" i="2"/>
  <c r="CD232" i="4"/>
  <c r="AP231" i="2"/>
  <c r="FD16" i="2"/>
  <c r="BR232" i="4"/>
  <c r="EP232" i="4"/>
  <c r="IW29" i="4"/>
  <c r="IS74" i="4"/>
  <c r="FB213" i="2"/>
  <c r="FC80" i="2"/>
  <c r="HJ234" i="4"/>
  <c r="AA231" i="2"/>
  <c r="IR62" i="4"/>
  <c r="FD49" i="2"/>
  <c r="FC72" i="2"/>
  <c r="IR190" i="4"/>
  <c r="FC123" i="2"/>
  <c r="IQ129" i="4"/>
  <c r="IV19" i="4"/>
  <c r="FC50" i="2"/>
  <c r="IT195" i="4"/>
  <c r="IV205" i="4"/>
  <c r="IW25" i="4"/>
  <c r="EL230" i="4"/>
  <c r="DO232" i="4"/>
  <c r="IR65" i="4"/>
  <c r="FE199" i="2"/>
  <c r="U232" i="4"/>
  <c r="FE126" i="2"/>
  <c r="GZ233" i="4"/>
  <c r="IR109" i="4"/>
  <c r="FB8" i="2"/>
  <c r="CO233" i="4"/>
  <c r="IP106" i="4"/>
  <c r="IR137" i="4"/>
  <c r="IU75" i="4"/>
  <c r="DG233" i="4"/>
  <c r="IO232" i="4"/>
  <c r="CI231" i="2"/>
  <c r="DO233" i="4"/>
  <c r="HZ234" i="4"/>
  <c r="FC135" i="2"/>
  <c r="IS200" i="4"/>
  <c r="AG231" i="4"/>
  <c r="IU199" i="4"/>
  <c r="GN233" i="4"/>
  <c r="CN233" i="4"/>
  <c r="FB123" i="2"/>
  <c r="IS221" i="4"/>
  <c r="FD80" i="2"/>
  <c r="DM234" i="4"/>
  <c r="X232" i="4"/>
  <c r="FD159" i="2"/>
  <c r="BC230" i="2"/>
  <c r="IT163" i="4"/>
  <c r="AT233" i="4"/>
  <c r="FB46" i="2"/>
  <c r="BV233" i="4"/>
  <c r="IP113" i="4"/>
  <c r="IR178" i="4"/>
  <c r="EA233" i="2"/>
  <c r="H234" i="4"/>
  <c r="EL232" i="2"/>
  <c r="FA31" i="2"/>
  <c r="IQ67" i="4"/>
  <c r="GW231" i="4"/>
  <c r="R234" i="4"/>
  <c r="FB18" i="2"/>
  <c r="IT10" i="4"/>
  <c r="FI234" i="4"/>
  <c r="IV212" i="4"/>
  <c r="EA231" i="4"/>
  <c r="FB154" i="2"/>
  <c r="IP115" i="4"/>
  <c r="BR234" i="4"/>
  <c r="IV83" i="4"/>
  <c r="GX231" i="4"/>
  <c r="IP150" i="4"/>
  <c r="IP62" i="4"/>
  <c r="FE67" i="2"/>
  <c r="FB19" i="2"/>
  <c r="FC34" i="2"/>
  <c r="FA95" i="2"/>
  <c r="BA231" i="2"/>
  <c r="FC194" i="2"/>
  <c r="CY234" i="2"/>
  <c r="IW76" i="4"/>
  <c r="BE232" i="2"/>
  <c r="FB207" i="2"/>
  <c r="CZ230" i="2"/>
  <c r="DP234" i="2"/>
  <c r="IS194" i="4"/>
  <c r="FC48" i="2"/>
  <c r="IT7" i="4"/>
  <c r="IU184" i="4"/>
  <c r="J233" i="4"/>
  <c r="IU79" i="4"/>
  <c r="EP231" i="4"/>
  <c r="EU232" i="2"/>
  <c r="IW55" i="4"/>
  <c r="FE164" i="2"/>
  <c r="IU57" i="4"/>
  <c r="IQ10" i="4"/>
  <c r="FC143" i="2"/>
  <c r="CM231" i="2"/>
  <c r="IU202" i="4"/>
  <c r="IS19" i="4"/>
  <c r="AN232" i="2"/>
  <c r="FC122" i="2"/>
  <c r="DG231" i="4"/>
  <c r="IM234" i="4"/>
  <c r="AN231" i="2"/>
  <c r="IQ18" i="4"/>
  <c r="FA193" i="2"/>
  <c r="IV154" i="4"/>
  <c r="FD146" i="2"/>
  <c r="IW176" i="4"/>
  <c r="FM234" i="4"/>
  <c r="IW188" i="4"/>
  <c r="IR82" i="4"/>
  <c r="FC24" i="2"/>
  <c r="IT37" i="4"/>
  <c r="FE98" i="2"/>
  <c r="IR57" i="4"/>
  <c r="IW89" i="4"/>
  <c r="FE7" i="2"/>
  <c r="IS131" i="4"/>
  <c r="FB20" i="2"/>
  <c r="FD176" i="2"/>
  <c r="BW234" i="2"/>
  <c r="BV233" i="2"/>
  <c r="AR232" i="4"/>
  <c r="GO233" i="4"/>
  <c r="IR85" i="4"/>
  <c r="FB163" i="2"/>
  <c r="IU108" i="4"/>
  <c r="FB182" i="2"/>
  <c r="IT200" i="4"/>
  <c r="FR234" i="4"/>
  <c r="EB231" i="2"/>
  <c r="IS139" i="4"/>
  <c r="FC226" i="2"/>
  <c r="IS82" i="4"/>
  <c r="IU155" i="4"/>
  <c r="IQ149" i="4"/>
  <c r="M233" i="4"/>
  <c r="IU208" i="4"/>
  <c r="EX232" i="2"/>
  <c r="AX234" i="2"/>
  <c r="IS101" i="4"/>
  <c r="S232" i="4"/>
  <c r="IT114" i="4"/>
  <c r="AN234" i="2"/>
  <c r="BE230" i="4"/>
  <c r="FA157" i="2"/>
  <c r="FU231" i="4"/>
  <c r="FE115" i="2"/>
  <c r="IT173" i="4"/>
  <c r="B233" i="2"/>
  <c r="FD47" i="2"/>
  <c r="EW231" i="4"/>
  <c r="IP225" i="4"/>
  <c r="IU96" i="4"/>
  <c r="IT60" i="4"/>
  <c r="IV16" i="4"/>
  <c r="AI233" i="4"/>
  <c r="N231" i="4"/>
  <c r="DH234" i="4"/>
  <c r="IS34" i="4"/>
  <c r="FA129" i="2"/>
  <c r="DA234" i="4"/>
  <c r="FC199" i="2"/>
  <c r="FJ233" i="4"/>
  <c r="IU20" i="4"/>
  <c r="FB65" i="2"/>
  <c r="AA230" i="4"/>
  <c r="BG231" i="2"/>
  <c r="FE78" i="2"/>
  <c r="FB55" i="2"/>
  <c r="IW96" i="4"/>
  <c r="CZ231" i="2"/>
  <c r="BB230" i="4"/>
  <c r="IP168" i="4"/>
  <c r="HI230" i="4"/>
  <c r="IP163" i="4"/>
  <c r="IR162" i="4"/>
  <c r="IW44" i="4"/>
  <c r="FC60" i="2"/>
  <c r="AE230" i="2"/>
  <c r="BM231" i="4"/>
  <c r="FA70" i="2"/>
  <c r="FD194" i="2"/>
  <c r="IQ50" i="4"/>
  <c r="IQ126" i="4"/>
  <c r="AS234" i="4"/>
  <c r="IS140" i="4"/>
  <c r="FE224" i="2"/>
  <c r="FD197" i="2"/>
  <c r="CV231" i="2"/>
  <c r="IP71" i="4"/>
  <c r="S233" i="4"/>
  <c r="FA202" i="2"/>
  <c r="IU47" i="4"/>
  <c r="Y233" i="2"/>
  <c r="FA170" i="2"/>
  <c r="IP110" i="4"/>
  <c r="BL232" i="2"/>
  <c r="FD163" i="2"/>
  <c r="IU182" i="4"/>
  <c r="IR69" i="4"/>
  <c r="IQ148" i="4"/>
  <c r="AW233" i="4"/>
  <c r="IT153" i="4"/>
  <c r="IV93" i="4"/>
  <c r="EC233" i="4"/>
  <c r="AY231" i="4"/>
  <c r="FD78" i="2"/>
  <c r="IW209" i="4"/>
  <c r="HU230" i="4"/>
  <c r="IR205" i="4"/>
  <c r="FD34" i="2"/>
  <c r="IW160" i="4"/>
  <c r="FC110" i="2"/>
  <c r="FD92" i="2"/>
  <c r="FD141" i="2"/>
  <c r="FC165" i="2"/>
  <c r="IU70" i="4"/>
  <c r="W234" i="2"/>
  <c r="FA67" i="2"/>
  <c r="FB131" i="2"/>
  <c r="IT11" i="4"/>
  <c r="H231" i="4"/>
  <c r="FA218" i="2"/>
  <c r="FB161" i="2"/>
  <c r="FB200" i="2"/>
  <c r="IS187" i="4"/>
  <c r="EJ231" i="2"/>
  <c r="IV223" i="4"/>
  <c r="HI231" i="4"/>
  <c r="CV233" i="2"/>
  <c r="IR104" i="4"/>
  <c r="Z230" i="4"/>
  <c r="IU110" i="4"/>
  <c r="BI231" i="2"/>
  <c r="K234" i="2"/>
  <c r="IU118" i="4"/>
  <c r="FE106" i="2"/>
  <c r="IS24" i="4"/>
  <c r="IS26" i="4"/>
  <c r="EZ234" i="4"/>
  <c r="IH232" i="4"/>
  <c r="IP149" i="4"/>
  <c r="FE105" i="2"/>
  <c r="IU73" i="4"/>
  <c r="FB114" i="2"/>
  <c r="IW69" i="4"/>
  <c r="CQ231" i="2"/>
  <c r="IT134" i="4"/>
  <c r="IP201" i="4"/>
  <c r="AK231" i="4"/>
  <c r="EB230" i="4"/>
  <c r="FC73" i="2"/>
  <c r="IQ147" i="4"/>
  <c r="FA108" i="2"/>
  <c r="FD81" i="2"/>
  <c r="IT207" i="4"/>
  <c r="BW230" i="2"/>
  <c r="CI232" i="4"/>
  <c r="BZ234" i="4"/>
  <c r="IR13" i="4"/>
  <c r="FB137" i="2"/>
  <c r="FE46" i="2"/>
  <c r="FD171" i="2"/>
  <c r="IT54" i="4"/>
  <c r="AD232" i="2"/>
  <c r="IT146" i="4"/>
  <c r="DT232" i="2"/>
  <c r="BX232" i="4"/>
  <c r="E230" i="2"/>
  <c r="IU134" i="4"/>
  <c r="FC21" i="2"/>
  <c r="FY233" i="4"/>
  <c r="FB108" i="2"/>
  <c r="BQ233" i="4"/>
  <c r="IW189" i="4"/>
  <c r="IS69" i="4"/>
  <c r="IW173" i="4"/>
  <c r="IU17" i="4"/>
  <c r="FE139" i="2"/>
  <c r="IW145" i="4"/>
  <c r="F234" i="4"/>
  <c r="FD153" i="2"/>
  <c r="IT118" i="4"/>
  <c r="AH232" i="4"/>
  <c r="K230" i="4"/>
  <c r="FB183" i="2"/>
  <c r="IV200" i="4"/>
  <c r="ES234" i="4"/>
  <c r="IW137" i="4"/>
  <c r="BC232" i="4"/>
  <c r="BO233" i="2"/>
  <c r="IQ137" i="4"/>
  <c r="IE230" i="4"/>
  <c r="IS115" i="4"/>
  <c r="IT110" i="4"/>
  <c r="DK233" i="4"/>
  <c r="IP181" i="4"/>
  <c r="IU39" i="4"/>
  <c r="FB49" i="2"/>
  <c r="IR145" i="4"/>
  <c r="AZ232" i="2"/>
  <c r="IS45" i="4"/>
  <c r="IS168" i="4"/>
  <c r="EC231" i="2"/>
  <c r="IP38" i="4"/>
  <c r="IW206" i="4"/>
  <c r="FD164" i="2"/>
  <c r="CM230" i="4"/>
  <c r="CK233" i="4"/>
  <c r="FZ232" i="4"/>
  <c r="IR208" i="4"/>
  <c r="IT201" i="4"/>
  <c r="IP114" i="4"/>
  <c r="IT73" i="4"/>
  <c r="IT181" i="4"/>
  <c r="IV124" i="4"/>
  <c r="IR77" i="4"/>
  <c r="IS141" i="4"/>
  <c r="FD98" i="2"/>
  <c r="HJ230" i="4"/>
  <c r="IS46" i="4"/>
  <c r="IP124" i="4"/>
  <c r="IV75" i="4"/>
  <c r="IT87" i="4"/>
  <c r="IR24" i="4"/>
  <c r="IQ155" i="4"/>
  <c r="EN231" i="4"/>
  <c r="AS230" i="4"/>
  <c r="J233" i="2"/>
  <c r="FB115" i="2"/>
  <c r="AB232" i="2"/>
  <c r="D231" i="2"/>
  <c r="IQ178" i="4"/>
  <c r="CZ232" i="4"/>
  <c r="IP44" i="4"/>
  <c r="DC232" i="4"/>
  <c r="IT20" i="4"/>
  <c r="CX232" i="2"/>
  <c r="FA30" i="2"/>
  <c r="IV222" i="4"/>
  <c r="IR144" i="4"/>
  <c r="IV109" i="4"/>
  <c r="IP127" i="4"/>
  <c r="IT48" i="4"/>
  <c r="IS136" i="4"/>
  <c r="IV111" i="4"/>
  <c r="H232" i="4"/>
  <c r="FE127" i="2"/>
  <c r="BQ230" i="4"/>
  <c r="FE26" i="2"/>
  <c r="IV121" i="4"/>
  <c r="IR108" i="4"/>
  <c r="GL233" i="4"/>
  <c r="IU93" i="4"/>
  <c r="IW80" i="4"/>
  <c r="FD101" i="2"/>
  <c r="FB82" i="2"/>
  <c r="FC185" i="2"/>
  <c r="IS161" i="4"/>
  <c r="IQ199" i="4"/>
  <c r="FB128" i="2"/>
  <c r="DP231" i="2"/>
  <c r="AP232" i="4"/>
  <c r="IP96" i="4"/>
  <c r="IT44" i="4"/>
  <c r="BO234" i="2"/>
  <c r="IT94" i="4"/>
  <c r="IS15" i="4"/>
  <c r="EJ230" i="4"/>
  <c r="FD219" i="2"/>
  <c r="FA72" i="2"/>
  <c r="IR136" i="4"/>
  <c r="FC211" i="2"/>
  <c r="FA51" i="2"/>
  <c r="IU164" i="4"/>
  <c r="FB44" i="2"/>
  <c r="FD108" i="2"/>
  <c r="IT130" i="4"/>
  <c r="N232" i="4"/>
  <c r="GV231" i="4"/>
  <c r="BF230" i="4"/>
  <c r="FD142" i="2"/>
  <c r="IR64" i="4"/>
  <c r="IQ187" i="4"/>
  <c r="FC180" i="2"/>
  <c r="DC233" i="4"/>
  <c r="BJ232" i="4"/>
  <c r="X233" i="2"/>
  <c r="FB48" i="2"/>
  <c r="X231" i="2"/>
  <c r="IP41" i="4"/>
  <c r="FE72" i="2"/>
  <c r="FC57" i="2"/>
  <c r="FE113" i="2"/>
  <c r="IP35" i="4"/>
  <c r="FD40" i="2"/>
  <c r="AC234" i="4"/>
  <c r="DG234" i="2"/>
  <c r="CX232" i="4"/>
  <c r="IR80" i="4"/>
  <c r="IQ68" i="4"/>
  <c r="IR51" i="4"/>
  <c r="FB175" i="2"/>
  <c r="IT219" i="4"/>
  <c r="FV233" i="4"/>
  <c r="FC161" i="2"/>
  <c r="BG234" i="2"/>
  <c r="FC212" i="2"/>
  <c r="FA130" i="2"/>
  <c r="IP176" i="4"/>
  <c r="IS145" i="4"/>
  <c r="IW62" i="4"/>
  <c r="AV230" i="4"/>
  <c r="IQ106" i="4"/>
  <c r="IV53" i="4"/>
  <c r="IV125" i="4"/>
  <c r="IS23" i="4"/>
  <c r="IW10" i="4"/>
  <c r="AT230" i="4"/>
  <c r="AI233" i="2"/>
  <c r="FZ231" i="4"/>
  <c r="FC18" i="2"/>
  <c r="CH231" i="4"/>
  <c r="FW232" i="4"/>
  <c r="EK231" i="4"/>
  <c r="AW230" i="2"/>
  <c r="IS163" i="4"/>
  <c r="FE160" i="2"/>
  <c r="IP147" i="4"/>
  <c r="IS186" i="4"/>
  <c r="P234" i="2"/>
  <c r="IQ150" i="4"/>
  <c r="FB113" i="2"/>
  <c r="IN230" i="4"/>
  <c r="FA45" i="2"/>
  <c r="FA68" i="2"/>
  <c r="EF230" i="2"/>
  <c r="FA105" i="2"/>
  <c r="FC134" i="2"/>
  <c r="CM233" i="4"/>
  <c r="IV206" i="4"/>
  <c r="AQ231" i="2"/>
  <c r="GI232" i="4"/>
  <c r="IW220" i="4"/>
  <c r="HL233" i="4"/>
  <c r="FC112" i="2"/>
  <c r="N232" i="2"/>
  <c r="FB7" i="2"/>
  <c r="IQ213" i="4"/>
  <c r="FB155" i="2"/>
  <c r="FE34" i="2"/>
  <c r="BP230" i="4"/>
  <c r="GW230" i="4"/>
  <c r="FC154" i="2"/>
  <c r="IR225" i="4"/>
  <c r="FD86" i="2"/>
  <c r="AD231" i="4"/>
  <c r="EM231" i="4"/>
  <c r="EO230" i="2"/>
  <c r="CU233" i="2"/>
  <c r="FD202" i="2"/>
  <c r="FC109" i="2"/>
  <c r="GC232" i="4"/>
  <c r="FA39" i="2"/>
  <c r="IU105" i="4"/>
  <c r="FD62" i="2"/>
  <c r="CQ231" i="4"/>
  <c r="CB231" i="4"/>
  <c r="IV159" i="4"/>
  <c r="J231" i="2"/>
  <c r="IQ146" i="4"/>
  <c r="BR230" i="2"/>
  <c r="IU34" i="4"/>
  <c r="P232" i="4"/>
  <c r="IU148" i="4"/>
  <c r="AS234" i="2"/>
  <c r="EV230" i="4"/>
  <c r="AC231" i="4"/>
  <c r="IT49" i="4"/>
  <c r="FD77" i="2"/>
  <c r="FA60" i="2"/>
  <c r="FE63" i="2"/>
  <c r="IT12" i="4"/>
  <c r="IP82" i="4"/>
  <c r="IV72" i="4"/>
  <c r="DD233" i="2"/>
  <c r="FD94" i="2"/>
  <c r="AJ233" i="4"/>
  <c r="IR28" i="4"/>
  <c r="EC231" i="4"/>
  <c r="DJ232" i="2"/>
  <c r="FB91" i="2"/>
  <c r="FD23" i="2"/>
  <c r="X234" i="4"/>
  <c r="AQ230" i="4"/>
  <c r="FD74" i="2"/>
  <c r="HL234" i="4"/>
  <c r="IV148" i="4"/>
  <c r="Z231" i="2"/>
  <c r="BN230" i="4"/>
  <c r="FB45" i="2"/>
  <c r="IQ220" i="4"/>
  <c r="AU230" i="2"/>
  <c r="IW205" i="4"/>
  <c r="FD128" i="2"/>
  <c r="IQ221" i="4"/>
  <c r="IW170" i="4"/>
  <c r="IT112" i="4"/>
  <c r="IQ170" i="4"/>
  <c r="BM232" i="4"/>
  <c r="IV41" i="4"/>
  <c r="IP90" i="4"/>
  <c r="FU233" i="4"/>
  <c r="DE233" i="2"/>
  <c r="BC231" i="2"/>
  <c r="CA233" i="4"/>
  <c r="IE231" i="4"/>
  <c r="IU160" i="4"/>
  <c r="IR173" i="4"/>
  <c r="IU10" i="4"/>
  <c r="IV128" i="4"/>
  <c r="IP19" i="4"/>
  <c r="BU231" i="4"/>
  <c r="DO230" i="2"/>
  <c r="FK232" i="4"/>
  <c r="CA234" i="2"/>
  <c r="P230" i="4"/>
  <c r="IU119" i="4"/>
  <c r="FC108" i="2"/>
  <c r="BW230" i="4"/>
  <c r="CJ234" i="2"/>
  <c r="IV191" i="4"/>
  <c r="IW37" i="4"/>
  <c r="DD231" i="2"/>
  <c r="FE69" i="2"/>
  <c r="IU21" i="4"/>
  <c r="IP102" i="4"/>
  <c r="FB158" i="2"/>
  <c r="IA231" i="4"/>
  <c r="FA182" i="2"/>
  <c r="FE234" i="4"/>
  <c r="FC66" i="2"/>
  <c r="FA27" i="2"/>
  <c r="IU183" i="4"/>
  <c r="FE196" i="2"/>
  <c r="BZ231" i="2"/>
  <c r="IP63" i="4"/>
  <c r="IW34" i="4"/>
  <c r="EF234" i="2"/>
  <c r="IR31" i="4"/>
  <c r="FC22" i="2"/>
  <c r="IR133" i="4"/>
  <c r="DZ232" i="2"/>
  <c r="FE13" i="2"/>
  <c r="EE230" i="2"/>
  <c r="IU180" i="4"/>
  <c r="IR226" i="4"/>
  <c r="IT53" i="4"/>
  <c r="BA232" i="2"/>
  <c r="ES230" i="4"/>
  <c r="IU187" i="4"/>
  <c r="IW108" i="4"/>
  <c r="IR169" i="4"/>
  <c r="DH232" i="2"/>
  <c r="IU215" i="4"/>
  <c r="IQ64" i="4"/>
  <c r="X234" i="2"/>
  <c r="FA227" i="2"/>
  <c r="AC232" i="2"/>
  <c r="GI234" i="4"/>
  <c r="DA233" i="2"/>
  <c r="DS231" i="4"/>
  <c r="AS231" i="2"/>
  <c r="BQ231" i="2"/>
  <c r="HQ231" i="4"/>
  <c r="BK231" i="2"/>
  <c r="Y233" i="4"/>
  <c r="CR233" i="2"/>
  <c r="IW229" i="4"/>
  <c r="BO230" i="4"/>
  <c r="FB217" i="2"/>
  <c r="FC87" i="2"/>
  <c r="FC9" i="2"/>
  <c r="IS147" i="4"/>
  <c r="HG233" i="4"/>
  <c r="HY231" i="4"/>
  <c r="EY230" i="4"/>
  <c r="BI232" i="2"/>
  <c r="HD231" i="4"/>
  <c r="W231" i="4"/>
  <c r="AH234" i="4"/>
  <c r="CD234" i="2"/>
  <c r="O231" i="2"/>
  <c r="CS233" i="2"/>
  <c r="DU234" i="4"/>
  <c r="EO232" i="2"/>
  <c r="IT24" i="4"/>
  <c r="IU172" i="4"/>
  <c r="IS150" i="4"/>
  <c r="EL231" i="2"/>
  <c r="BZ233" i="4"/>
  <c r="Y234" i="4"/>
  <c r="FE16" i="2"/>
  <c r="IT187" i="4"/>
  <c r="J230" i="4"/>
  <c r="IU167" i="4"/>
  <c r="IV30" i="4"/>
  <c r="EQ232" i="2"/>
  <c r="IU49" i="4"/>
  <c r="IW142" i="4"/>
  <c r="FC215" i="2"/>
  <c r="FZ234" i="4"/>
  <c r="IS211" i="4"/>
  <c r="IV33" i="4"/>
  <c r="FE142" i="2"/>
  <c r="FE131" i="2"/>
  <c r="GA234" i="4"/>
  <c r="IP30" i="4"/>
  <c r="FE50" i="2"/>
  <c r="CV231" i="4"/>
  <c r="IR66" i="4"/>
  <c r="CP234" i="4"/>
  <c r="DY233" i="4"/>
  <c r="DD232" i="2"/>
  <c r="BK234" i="2"/>
  <c r="FD157" i="2"/>
  <c r="IV189" i="4"/>
  <c r="IQ218" i="4"/>
  <c r="AK234" i="4"/>
  <c r="IU229" i="4"/>
  <c r="IU18" i="4"/>
  <c r="IQ223" i="4"/>
  <c r="IW202" i="4"/>
  <c r="FB135" i="2"/>
  <c r="AO233" i="4"/>
  <c r="HH233" i="4"/>
  <c r="IQ70" i="4"/>
  <c r="CC234" i="4"/>
  <c r="Q231" i="4"/>
  <c r="FA187" i="2"/>
  <c r="AR234" i="2"/>
  <c r="IU43" i="4"/>
  <c r="HP234" i="4"/>
  <c r="CG234" i="4"/>
  <c r="IO230" i="4"/>
  <c r="IT33" i="4"/>
  <c r="AE233" i="4"/>
  <c r="IT205" i="4"/>
  <c r="D230" i="2"/>
  <c r="IP195" i="4"/>
  <c r="CI233" i="2"/>
  <c r="FA106" i="2"/>
  <c r="IT175" i="4"/>
  <c r="GQ232" i="4"/>
  <c r="CL234" i="2"/>
  <c r="GX230" i="4"/>
  <c r="IC234" i="4"/>
  <c r="BB234" i="4"/>
  <c r="IQ219" i="4"/>
  <c r="AL234" i="2"/>
  <c r="IQ176" i="4"/>
  <c r="FC79" i="2"/>
  <c r="FB72" i="2"/>
  <c r="ES231" i="4"/>
  <c r="IT23" i="4"/>
  <c r="FE18" i="2"/>
  <c r="IQ143" i="4"/>
  <c r="O233" i="4"/>
  <c r="FB39" i="2"/>
  <c r="FE154" i="2"/>
  <c r="FB159" i="2"/>
  <c r="EG232" i="2"/>
  <c r="BB233" i="2"/>
  <c r="CR232" i="2"/>
  <c r="IW148" i="4"/>
  <c r="CN230" i="2"/>
  <c r="FA192" i="2"/>
  <c r="EQ231" i="4"/>
  <c r="IV110" i="4"/>
  <c r="FY231" i="4"/>
  <c r="HD233" i="4"/>
  <c r="IT22" i="4"/>
  <c r="DU233" i="2"/>
  <c r="L232" i="2"/>
  <c r="FA209" i="2"/>
  <c r="AN234" i="4"/>
  <c r="IV108" i="4"/>
  <c r="FD184" i="2"/>
  <c r="AS232" i="4"/>
  <c r="AM230" i="2"/>
  <c r="IW93" i="4"/>
  <c r="GZ230" i="4"/>
  <c r="IM231" i="4"/>
  <c r="GV233" i="4"/>
  <c r="IT131" i="4"/>
  <c r="IT212" i="4"/>
  <c r="M234" i="2"/>
  <c r="IT115" i="4"/>
  <c r="IQ206" i="4"/>
  <c r="IP214" i="4"/>
  <c r="IR78" i="4"/>
  <c r="IS176" i="4"/>
  <c r="IQ33" i="4"/>
  <c r="FB67" i="2"/>
  <c r="FE20" i="2"/>
  <c r="EY234" i="2"/>
  <c r="IP133" i="4"/>
  <c r="BC234" i="4"/>
  <c r="DF233" i="2"/>
  <c r="IV71" i="4"/>
  <c r="IP140" i="4"/>
  <c r="FD37" i="2"/>
  <c r="AT230" i="2"/>
  <c r="FD11" i="2"/>
  <c r="IS102" i="4"/>
  <c r="DT233" i="4"/>
  <c r="IW198" i="4"/>
  <c r="IP79" i="4"/>
  <c r="DQ233" i="2"/>
  <c r="FW233" i="4"/>
  <c r="IM233" i="4"/>
  <c r="CG233" i="4"/>
  <c r="IV170" i="4"/>
  <c r="V233" i="2"/>
  <c r="CL232" i="4"/>
  <c r="IW49" i="4"/>
  <c r="FB145" i="2"/>
  <c r="GK234" i="4"/>
  <c r="IP164" i="4"/>
  <c r="EC233" i="2"/>
  <c r="B232" i="2"/>
  <c r="FE155" i="2"/>
  <c r="IR207" i="4"/>
  <c r="AY232" i="4"/>
  <c r="FB181" i="2"/>
  <c r="FB57" i="2"/>
  <c r="IP81" i="4"/>
  <c r="FB168" i="2"/>
  <c r="FA56" i="2"/>
  <c r="GD233" i="4"/>
  <c r="CX234" i="4"/>
  <c r="FI232" i="4"/>
  <c r="IS16" i="4"/>
  <c r="IT96" i="4"/>
  <c r="DA232" i="2"/>
  <c r="IS18" i="4"/>
  <c r="DA231" i="2"/>
  <c r="FB104" i="2"/>
  <c r="FC164" i="2"/>
  <c r="FC230" i="4"/>
  <c r="IU8" i="4"/>
  <c r="EV231" i="2"/>
  <c r="B231" i="4"/>
  <c r="EG230" i="4"/>
  <c r="FE58" i="2"/>
  <c r="IQ159" i="4"/>
  <c r="IP202" i="4"/>
  <c r="IQ65" i="4"/>
  <c r="GD232" i="4"/>
  <c r="DO233" i="2"/>
  <c r="Q232" i="4"/>
  <c r="FA120" i="2"/>
  <c r="F230" i="4"/>
  <c r="BS233" i="2"/>
  <c r="EY231" i="4"/>
  <c r="FA207" i="2"/>
  <c r="IT92" i="4"/>
  <c r="R230" i="4"/>
  <c r="FC184" i="2"/>
  <c r="IW84" i="4"/>
  <c r="IP173" i="4"/>
  <c r="IR30" i="4"/>
  <c r="IV81" i="4"/>
  <c r="CK234" i="4"/>
  <c r="DQ234" i="4"/>
  <c r="IQ109" i="4"/>
  <c r="IW105" i="4"/>
  <c r="EM234" i="4"/>
  <c r="EQ231" i="2"/>
  <c r="FC153" i="2"/>
  <c r="HK230" i="4"/>
  <c r="DF230" i="2"/>
  <c r="IU130" i="4"/>
  <c r="IW61" i="4"/>
  <c r="IR181" i="4"/>
  <c r="BX233" i="2"/>
  <c r="AN231" i="4"/>
  <c r="IS17" i="4"/>
  <c r="IW45" i="4"/>
  <c r="IG230" i="4"/>
  <c r="D232" i="4"/>
  <c r="CM234" i="2"/>
  <c r="IW63" i="4"/>
  <c r="FB29" i="2"/>
  <c r="FA194" i="2"/>
  <c r="IS40" i="4"/>
  <c r="IR38" i="4"/>
  <c r="IW143" i="4"/>
  <c r="FA136" i="2"/>
  <c r="IP7" i="4"/>
  <c r="IQ43" i="4"/>
  <c r="FA139" i="2"/>
  <c r="IP169" i="4"/>
  <c r="BF232" i="4"/>
  <c r="FB69" i="2"/>
  <c r="FA22" i="2"/>
  <c r="IS192" i="4"/>
  <c r="FD39" i="2"/>
  <c r="IU203" i="4"/>
  <c r="FD63" i="2"/>
  <c r="FA177" i="2"/>
  <c r="FE137" i="2"/>
  <c r="IS48" i="4"/>
  <c r="FD90" i="2"/>
  <c r="BR233" i="4"/>
  <c r="IT75" i="4"/>
  <c r="IV218" i="4"/>
  <c r="IR22" i="4"/>
  <c r="IP116" i="4"/>
  <c r="IU223" i="4"/>
  <c r="DS233" i="4"/>
  <c r="HP232" i="4"/>
  <c r="IS72" i="4"/>
  <c r="IS110" i="4"/>
  <c r="IW161" i="4"/>
  <c r="BM231" i="2"/>
  <c r="FC156" i="2"/>
  <c r="DG234" i="4"/>
  <c r="IW141" i="4"/>
  <c r="DV233" i="4"/>
  <c r="FE32" i="2"/>
  <c r="FA118" i="2"/>
  <c r="HY230" i="4"/>
  <c r="R233" i="4"/>
  <c r="EE233" i="2"/>
  <c r="IU166" i="4"/>
  <c r="IP92" i="4"/>
  <c r="BN232" i="4"/>
  <c r="GU231" i="4"/>
  <c r="IU99" i="4"/>
  <c r="IQ168" i="4"/>
  <c r="CB231" i="2"/>
  <c r="IU19" i="4"/>
  <c r="IV142" i="4"/>
  <c r="IQ61" i="4"/>
  <c r="FA16" i="2"/>
  <c r="AI232" i="2"/>
  <c r="FA124" i="2"/>
  <c r="IU213" i="4"/>
  <c r="FE167" i="2"/>
  <c r="FA163" i="2"/>
  <c r="IT109" i="4"/>
  <c r="FE61" i="2"/>
  <c r="IR217" i="4"/>
  <c r="IU217" i="4"/>
  <c r="FA231" i="4"/>
  <c r="R234" i="2"/>
  <c r="IS219" i="4"/>
  <c r="FB59" i="2"/>
  <c r="FB41" i="2"/>
  <c r="IR102" i="4"/>
  <c r="IW64" i="4"/>
  <c r="BK233" i="4"/>
  <c r="FC234" i="4"/>
  <c r="BG230" i="4"/>
  <c r="FD131" i="2"/>
  <c r="S233" i="2"/>
  <c r="DX233" i="4"/>
  <c r="FA69" i="2"/>
  <c r="FB33" i="2"/>
  <c r="AQ232" i="4"/>
  <c r="HJ232" i="4"/>
  <c r="IW82" i="4"/>
  <c r="FA149" i="2"/>
  <c r="Y232" i="4"/>
  <c r="IP78" i="4"/>
  <c r="FD55" i="2"/>
  <c r="V233" i="4"/>
  <c r="FC173" i="2"/>
  <c r="IS180" i="4"/>
  <c r="FC179" i="2"/>
  <c r="BA233" i="2"/>
  <c r="IS65" i="4"/>
  <c r="BW233" i="4"/>
  <c r="IR16" i="4"/>
  <c r="FE52" i="2"/>
  <c r="IR134" i="4"/>
  <c r="FD149" i="2"/>
  <c r="FB179" i="2"/>
  <c r="BU230" i="4"/>
  <c r="FA92" i="2"/>
  <c r="W234" i="4"/>
  <c r="IQ166" i="4"/>
  <c r="FA34" i="2"/>
  <c r="IP146" i="4"/>
  <c r="IT72" i="4"/>
  <c r="IV90" i="4"/>
  <c r="FD72" i="2"/>
  <c r="FE150" i="2"/>
  <c r="FB17" i="2"/>
  <c r="IW57" i="4"/>
  <c r="FA23" i="2"/>
  <c r="IQ21" i="4"/>
  <c r="IU227" i="4"/>
  <c r="IU82" i="4"/>
  <c r="FC39" i="2"/>
  <c r="IT213" i="4"/>
  <c r="CZ231" i="4"/>
  <c r="IQ83" i="4"/>
  <c r="CJ231" i="2"/>
  <c r="IV209" i="4"/>
  <c r="IU60" i="4"/>
  <c r="IU201" i="4"/>
  <c r="CS230" i="4"/>
  <c r="AL231" i="4"/>
  <c r="IU162" i="4"/>
  <c r="FD48" i="2"/>
  <c r="FD100" i="2"/>
  <c r="FD87" i="2"/>
  <c r="IQ228" i="4"/>
  <c r="BQ233" i="2"/>
  <c r="Y231" i="2"/>
  <c r="IP20" i="4"/>
  <c r="FA220" i="2"/>
  <c r="HF232" i="4"/>
  <c r="IQ116" i="4"/>
  <c r="FC17" i="2"/>
  <c r="IS111" i="4"/>
  <c r="FC76" i="2"/>
  <c r="FE166" i="2"/>
  <c r="FB215" i="2"/>
  <c r="IQ52" i="4"/>
  <c r="IP187" i="4"/>
  <c r="IW153" i="4"/>
  <c r="J234" i="4"/>
  <c r="IV40" i="4"/>
  <c r="CH233" i="4"/>
  <c r="IQ69" i="4"/>
  <c r="IU131" i="4"/>
  <c r="AF230" i="4"/>
  <c r="FD10" i="2"/>
  <c r="FE136" i="2"/>
  <c r="FC204" i="2"/>
  <c r="GF231" i="4"/>
  <c r="BB233" i="4"/>
  <c r="DS232" i="4"/>
  <c r="FD200" i="2"/>
  <c r="IR101" i="4"/>
  <c r="FD223" i="2"/>
  <c r="FD113" i="2"/>
  <c r="IQ11" i="4"/>
  <c r="BJ234" i="4"/>
  <c r="DF233" i="4"/>
  <c r="FD69" i="2"/>
  <c r="AD234" i="4"/>
  <c r="IW165" i="4"/>
  <c r="EE233" i="4"/>
  <c r="IT154" i="4"/>
  <c r="FE12" i="2"/>
  <c r="T230" i="2"/>
  <c r="IQ37" i="4"/>
  <c r="FB81" i="2"/>
  <c r="AA234" i="4"/>
  <c r="IW226" i="4"/>
  <c r="FB89" i="2"/>
  <c r="BF233" i="2"/>
  <c r="FD201" i="2"/>
  <c r="IQ44" i="4"/>
  <c r="DX231" i="2"/>
  <c r="Z234" i="4"/>
  <c r="IP56" i="4"/>
  <c r="IQ127" i="4"/>
  <c r="DX232" i="4"/>
  <c r="FA11" i="2"/>
  <c r="M231" i="4"/>
  <c r="FB120" i="2"/>
  <c r="IQ45" i="4"/>
  <c r="CG230" i="2"/>
  <c r="IS21" i="4"/>
  <c r="FB136" i="2"/>
  <c r="GJ233" i="4"/>
  <c r="DY234" i="2"/>
  <c r="DP234" i="4"/>
  <c r="FO231" i="4"/>
  <c r="IT104" i="4"/>
  <c r="IS223" i="4"/>
  <c r="IU92" i="4"/>
  <c r="EM234" i="2"/>
  <c r="EP231" i="2"/>
  <c r="O231" i="4"/>
  <c r="IV22" i="4"/>
  <c r="IS204" i="4"/>
  <c r="IT179" i="4"/>
  <c r="IS93" i="4"/>
  <c r="IQ108" i="4"/>
  <c r="Q233" i="2"/>
  <c r="FC89" i="2"/>
  <c r="BT231" i="4"/>
  <c r="FC98" i="2"/>
  <c r="IP205" i="4"/>
  <c r="FC198" i="2"/>
  <c r="IP105" i="4"/>
  <c r="FB223" i="2"/>
  <c r="IQ202" i="4"/>
  <c r="IU22" i="4"/>
  <c r="IV169" i="4"/>
  <c r="GR232" i="4"/>
  <c r="FC52" i="2"/>
  <c r="IP125" i="4"/>
  <c r="BP232" i="4"/>
  <c r="IW83" i="4"/>
  <c r="BR232" i="2"/>
  <c r="FA217" i="2"/>
  <c r="IU37" i="4"/>
  <c r="FE216" i="2"/>
  <c r="E231" i="4"/>
  <c r="IP198" i="4"/>
  <c r="FD122" i="2"/>
  <c r="IW197" i="4"/>
  <c r="IW167" i="4"/>
  <c r="IW51" i="4"/>
  <c r="FB107" i="2"/>
  <c r="HD232" i="4"/>
  <c r="IA230" i="4"/>
  <c r="FA115" i="2"/>
  <c r="IR177" i="4"/>
  <c r="IQ197" i="4"/>
  <c r="O234" i="4"/>
  <c r="IQ227" i="4"/>
  <c r="DZ232" i="4"/>
  <c r="IT68" i="4"/>
  <c r="IU84" i="4"/>
  <c r="BV231" i="4"/>
  <c r="DT234" i="4"/>
  <c r="CL232" i="2"/>
  <c r="FA55" i="2"/>
  <c r="V232" i="2"/>
  <c r="IQ111" i="4"/>
  <c r="IQ216" i="4"/>
  <c r="CC232" i="4"/>
  <c r="AK230" i="4"/>
  <c r="FC210" i="2"/>
  <c r="AK233" i="4"/>
  <c r="FC37" i="2"/>
  <c r="DW233" i="2"/>
  <c r="EL232" i="4"/>
  <c r="HC234" i="4"/>
  <c r="IU179" i="4"/>
  <c r="FD13" i="2"/>
  <c r="DY230" i="4"/>
  <c r="IW155" i="4"/>
  <c r="IR71" i="4"/>
  <c r="IV12" i="4"/>
  <c r="IP184" i="4"/>
  <c r="GE230" i="4"/>
  <c r="BR233" i="2"/>
  <c r="IU216" i="4"/>
  <c r="IS99" i="4"/>
  <c r="EJ233" i="2"/>
  <c r="FA117" i="2"/>
  <c r="FE175" i="2"/>
  <c r="FC30" i="2"/>
  <c r="GR233" i="4"/>
  <c r="DE230" i="2"/>
  <c r="DK232" i="4"/>
  <c r="IQ117" i="4"/>
  <c r="IU86" i="4"/>
  <c r="IV36" i="4"/>
  <c r="DA232" i="4"/>
  <c r="U234" i="2"/>
  <c r="FA7" i="2"/>
  <c r="FE134" i="2"/>
  <c r="IW39" i="4"/>
  <c r="IV123" i="4"/>
  <c r="IV31" i="4"/>
  <c r="G233" i="4"/>
  <c r="IP43" i="4"/>
  <c r="IR8" i="4"/>
  <c r="IN233" i="4"/>
  <c r="IV103" i="4"/>
  <c r="AZ230" i="2"/>
  <c r="IQ198" i="4"/>
  <c r="IR143" i="4"/>
  <c r="FA225" i="2"/>
  <c r="IQ184" i="4"/>
  <c r="GS230" i="4"/>
  <c r="FB35" i="2"/>
  <c r="DU232" i="2"/>
  <c r="IU106" i="4"/>
  <c r="EC230" i="4"/>
  <c r="G230" i="2"/>
  <c r="GU230" i="4"/>
  <c r="IJ231" i="4"/>
  <c r="FA79" i="2"/>
  <c r="FE15" i="2"/>
  <c r="AA231" i="4"/>
  <c r="IP64" i="4"/>
  <c r="IW21" i="4"/>
  <c r="AL230" i="2"/>
  <c r="FC49" i="2"/>
  <c r="DL234" i="2"/>
  <c r="FB152" i="2"/>
  <c r="FQ234" i="4"/>
  <c r="IW46" i="4"/>
  <c r="IT197" i="4"/>
  <c r="GI230" i="4"/>
  <c r="FE33" i="2"/>
  <c r="CL233" i="2"/>
  <c r="IW24" i="4"/>
  <c r="IU128" i="4"/>
  <c r="IR121" i="4"/>
  <c r="EW234" i="2"/>
  <c r="CO230" i="2"/>
  <c r="FC59" i="2"/>
  <c r="HR230" i="4"/>
  <c r="IT32" i="4"/>
  <c r="AE233" i="2"/>
  <c r="DL230" i="2"/>
  <c r="FA154" i="2"/>
  <c r="IT36" i="4"/>
  <c r="IT76" i="4"/>
  <c r="AM233" i="2"/>
  <c r="GR231" i="4"/>
  <c r="IS166" i="4"/>
  <c r="AI234" i="2"/>
  <c r="T231" i="2"/>
  <c r="FE27" i="2"/>
  <c r="FB40" i="2"/>
  <c r="FE132" i="2"/>
  <c r="FA147" i="2"/>
  <c r="IW203" i="4"/>
  <c r="EN234" i="2"/>
  <c r="IQ115" i="4"/>
  <c r="IT55" i="4"/>
  <c r="FC93" i="2"/>
  <c r="IT204" i="4"/>
  <c r="IV127" i="4"/>
  <c r="CI234" i="2"/>
  <c r="DC234" i="2"/>
  <c r="FE95" i="2"/>
  <c r="CO234" i="2"/>
  <c r="EG234" i="4"/>
  <c r="IU206" i="4"/>
  <c r="EU230" i="2"/>
  <c r="CW234" i="4"/>
  <c r="I234" i="4"/>
  <c r="T233" i="2"/>
  <c r="HR234" i="4"/>
  <c r="IU56" i="4"/>
  <c r="ED232" i="2"/>
  <c r="IQ164" i="4"/>
  <c r="AH233" i="4"/>
  <c r="AB233" i="4"/>
  <c r="IS91" i="4"/>
  <c r="HM230" i="4"/>
  <c r="FA77" i="2"/>
  <c r="I233" i="4"/>
  <c r="CB232" i="2"/>
  <c r="FE226" i="2"/>
  <c r="FC43" i="2"/>
  <c r="FE128" i="2"/>
  <c r="FJ230" i="4"/>
  <c r="FB189" i="2"/>
  <c r="FD102" i="2"/>
  <c r="FC149" i="2"/>
  <c r="IW79" i="4"/>
  <c r="IT71" i="4"/>
  <c r="BA233" i="4"/>
  <c r="IP215" i="4"/>
  <c r="IQ41" i="4"/>
  <c r="IT172" i="4"/>
  <c r="FB86" i="2"/>
  <c r="IQ22" i="4"/>
  <c r="IT41" i="4"/>
  <c r="IR165" i="4"/>
  <c r="IH231" i="4"/>
  <c r="CC230" i="2"/>
  <c r="FC158" i="2"/>
  <c r="FB162" i="2"/>
  <c r="P231" i="2"/>
  <c r="FD220" i="2"/>
  <c r="FH233" i="4"/>
  <c r="EP233" i="4"/>
  <c r="IR175" i="4"/>
  <c r="EQ230" i="4"/>
  <c r="IQ214" i="4"/>
  <c r="FS231" i="4"/>
  <c r="FB188" i="2"/>
  <c r="IQ226" i="4"/>
  <c r="EU232" i="4"/>
  <c r="IV190" i="4"/>
  <c r="IS36" i="4"/>
  <c r="BV234" i="2"/>
  <c r="HX234" i="4"/>
  <c r="FB221" i="2"/>
  <c r="IV26" i="4"/>
  <c r="DB231" i="4"/>
  <c r="FD160" i="2"/>
  <c r="HZ231" i="4"/>
  <c r="GT232" i="4"/>
  <c r="DN233" i="4"/>
  <c r="IT74" i="4"/>
  <c r="FD70" i="2"/>
  <c r="DT231" i="4"/>
  <c r="FA173" i="2"/>
  <c r="CF231" i="4"/>
  <c r="BC233" i="2"/>
  <c r="IT95" i="4"/>
  <c r="CF234" i="2"/>
  <c r="BP232" i="2"/>
  <c r="IN232" i="4"/>
  <c r="IR39" i="4"/>
  <c r="FC116" i="2"/>
  <c r="N234" i="4"/>
  <c r="IP54" i="4"/>
  <c r="IT82" i="4"/>
  <c r="CI233" i="4"/>
  <c r="F234" i="2"/>
  <c r="FE233" i="4"/>
  <c r="CA234" i="4"/>
  <c r="IU26" i="4"/>
  <c r="IP134" i="4"/>
  <c r="FA25" i="2"/>
  <c r="IP46" i="4"/>
  <c r="IU12" i="4"/>
  <c r="IP156" i="4"/>
  <c r="IU159" i="4"/>
  <c r="IP34" i="4"/>
  <c r="FB199" i="2"/>
  <c r="FE54" i="2"/>
  <c r="FB187" i="2"/>
  <c r="IQ53" i="4"/>
  <c r="FA172" i="2"/>
  <c r="FA9" i="2"/>
  <c r="IS106" i="4"/>
  <c r="FB172" i="2"/>
  <c r="CT233" i="4"/>
  <c r="EG232" i="4"/>
  <c r="FD20" i="2"/>
  <c r="AH234" i="2"/>
  <c r="FP233" i="4"/>
  <c r="IR214" i="4"/>
  <c r="G231" i="2"/>
  <c r="IQ182" i="4"/>
  <c r="IT21" i="4"/>
  <c r="EJ234" i="4"/>
  <c r="FB51" i="2"/>
  <c r="CH234" i="4"/>
  <c r="IT16" i="4"/>
  <c r="AP234" i="2"/>
  <c r="GY230" i="4"/>
  <c r="IS172" i="4"/>
  <c r="FE231" i="4"/>
  <c r="DV232" i="2"/>
  <c r="IS88" i="4"/>
  <c r="IW120" i="4"/>
  <c r="IW74" i="4"/>
  <c r="FA111" i="2"/>
  <c r="IP131" i="4"/>
  <c r="Q231" i="2"/>
  <c r="FC62" i="2"/>
  <c r="CO232" i="4"/>
  <c r="FD24" i="2"/>
  <c r="ET232" i="2"/>
  <c r="FB118" i="2"/>
  <c r="HO231" i="4"/>
  <c r="ES233" i="4"/>
  <c r="IA232" i="4"/>
  <c r="FA46" i="2"/>
  <c r="DS230" i="4"/>
  <c r="IV135" i="4"/>
  <c r="DP232" i="2"/>
  <c r="BV232" i="2"/>
  <c r="IV207" i="4"/>
  <c r="FD129" i="2"/>
  <c r="FC162" i="2"/>
  <c r="HF230" i="4"/>
  <c r="GC230" i="4"/>
  <c r="IP128" i="4"/>
  <c r="FD232" i="4"/>
  <c r="P234" i="4"/>
  <c r="IU178" i="4"/>
  <c r="IP119" i="4"/>
  <c r="IQ76" i="4"/>
  <c r="IT97" i="4"/>
  <c r="IR33" i="4"/>
  <c r="HS233" i="4"/>
  <c r="FD137" i="2"/>
  <c r="IT215" i="4"/>
  <c r="DI234" i="4"/>
  <c r="IQ133" i="4"/>
  <c r="IW110" i="4"/>
  <c r="C233" i="4"/>
  <c r="EI234" i="4"/>
  <c r="FE49" i="2"/>
  <c r="FD139" i="2"/>
  <c r="IP191" i="4"/>
  <c r="IQ7" i="4"/>
  <c r="IC232" i="4"/>
  <c r="IS50" i="4"/>
  <c r="FB146" i="2"/>
  <c r="GM233" i="4"/>
  <c r="IV106" i="4"/>
  <c r="DL231" i="2"/>
  <c r="IW219" i="4"/>
  <c r="IP183" i="4"/>
  <c r="IW56" i="4"/>
  <c r="IP47" i="4"/>
  <c r="CB233" i="4"/>
  <c r="FE210" i="2"/>
  <c r="FA226" i="2"/>
  <c r="IW38" i="4"/>
  <c r="L230" i="4"/>
  <c r="DK230" i="2"/>
  <c r="IR92" i="4"/>
  <c r="IW174" i="4"/>
  <c r="ID232" i="4"/>
  <c r="FA13" i="2"/>
  <c r="BB232" i="4"/>
  <c r="IV196" i="4"/>
  <c r="IV194" i="4"/>
  <c r="AT232" i="4"/>
  <c r="FE149" i="2"/>
  <c r="CX233" i="4"/>
  <c r="IU153" i="4"/>
  <c r="DL233" i="4"/>
  <c r="IU195" i="4"/>
  <c r="FD187" i="2"/>
  <c r="BM233" i="4"/>
  <c r="FC67" i="2"/>
  <c r="IP212" i="4"/>
  <c r="IP132" i="4"/>
  <c r="IQ66" i="4"/>
  <c r="CF232" i="2"/>
  <c r="C234" i="4"/>
  <c r="IV119" i="4"/>
  <c r="FB31" i="2"/>
  <c r="IR9" i="4"/>
  <c r="IS44" i="4"/>
  <c r="DG232" i="2"/>
  <c r="EY231" i="2"/>
  <c r="IR47" i="4"/>
  <c r="BD232" i="2"/>
  <c r="FC177" i="2"/>
  <c r="IW91" i="4"/>
  <c r="IS62" i="4"/>
  <c r="AT234" i="2"/>
  <c r="FF231" i="4"/>
  <c r="IP120" i="4"/>
  <c r="IU141" i="4"/>
  <c r="FE66" i="2"/>
  <c r="IS144" i="4"/>
  <c r="IT202" i="4"/>
  <c r="IK233" i="4"/>
  <c r="BL232" i="4"/>
  <c r="BC233" i="4"/>
  <c r="IS195" i="4"/>
  <c r="C231" i="4"/>
  <c r="AW232" i="2"/>
  <c r="AA232" i="2"/>
  <c r="FD82" i="2"/>
  <c r="IV150" i="4"/>
  <c r="IP111" i="4"/>
  <c r="FC207" i="2"/>
  <c r="AO233" i="2"/>
  <c r="FE120" i="2"/>
  <c r="AU233" i="2"/>
  <c r="BY231" i="2"/>
  <c r="AV231" i="4"/>
  <c r="IP8" i="4"/>
  <c r="BF233" i="4"/>
  <c r="IR112" i="4"/>
  <c r="I231" i="2"/>
  <c r="EC232" i="4"/>
  <c r="AF230" i="2"/>
  <c r="FE190" i="2"/>
  <c r="R232" i="2"/>
  <c r="IS31" i="4"/>
  <c r="AC234" i="2"/>
  <c r="E234" i="2"/>
  <c r="FE42" i="2"/>
  <c r="IT169" i="4"/>
  <c r="IT174" i="4"/>
  <c r="IT141" i="4"/>
  <c r="IT67" i="4"/>
  <c r="IW177" i="4"/>
  <c r="BJ232" i="2"/>
  <c r="FE11" i="2"/>
  <c r="IQ125" i="4"/>
  <c r="IP192" i="4"/>
  <c r="IR60" i="4"/>
  <c r="FD188" i="2"/>
  <c r="EJ234" i="2"/>
  <c r="CU230" i="2"/>
  <c r="EQ233" i="4"/>
  <c r="GV232" i="4"/>
  <c r="EI230" i="2"/>
  <c r="IS67" i="4"/>
  <c r="DH234" i="2"/>
  <c r="FE48" i="2"/>
  <c r="IP18" i="4"/>
  <c r="DI233" i="2"/>
  <c r="IU189" i="4"/>
  <c r="IQ189" i="4"/>
  <c r="FC99" i="2"/>
  <c r="AO230" i="2"/>
  <c r="W232" i="2"/>
  <c r="IR221" i="4"/>
  <c r="IQ151" i="4"/>
  <c r="IR218" i="4"/>
  <c r="IU154" i="4"/>
  <c r="IU136" i="4"/>
  <c r="AF234" i="2"/>
  <c r="IV216" i="4"/>
  <c r="IR26" i="4"/>
  <c r="AM230" i="4"/>
  <c r="X232" i="2"/>
  <c r="CV233" i="4"/>
  <c r="FC232" i="4"/>
  <c r="BC231" i="4"/>
  <c r="FC171" i="2"/>
  <c r="IV131" i="4"/>
  <c r="IR75" i="4"/>
  <c r="IW191" i="4"/>
  <c r="DQ232" i="4"/>
  <c r="IT180" i="4"/>
  <c r="IU211" i="4"/>
  <c r="AO231" i="2"/>
  <c r="IR96" i="4"/>
  <c r="J231" i="4"/>
  <c r="FB117" i="2"/>
  <c r="BT232" i="2"/>
  <c r="Z232" i="4"/>
  <c r="FD46" i="2"/>
  <c r="CX231" i="4"/>
  <c r="IR131" i="4"/>
  <c r="FE93" i="2"/>
  <c r="ID231" i="4"/>
  <c r="BW231" i="2"/>
  <c r="FB222" i="2"/>
  <c r="FD155" i="2"/>
  <c r="FE37" i="2"/>
  <c r="FA44" i="2"/>
  <c r="CP231" i="2"/>
  <c r="E234" i="4"/>
  <c r="IJ230" i="4"/>
  <c r="IP36" i="4"/>
  <c r="BK232" i="4"/>
  <c r="FC131" i="2"/>
  <c r="IP29" i="4"/>
  <c r="FA103" i="2"/>
  <c r="DU232" i="4"/>
  <c r="IP221" i="4"/>
  <c r="AI230" i="2"/>
  <c r="BN234" i="2"/>
  <c r="FB52" i="2"/>
  <c r="FE178" i="2"/>
  <c r="IQ25" i="4"/>
  <c r="CA232" i="4"/>
  <c r="FA216" i="2"/>
  <c r="IS212" i="4"/>
  <c r="BY232" i="2"/>
  <c r="IS214" i="4"/>
  <c r="BA232" i="4"/>
  <c r="IQ93" i="4"/>
  <c r="IU161" i="4"/>
  <c r="FA140" i="2"/>
  <c r="IU72" i="4"/>
  <c r="FC82" i="2"/>
  <c r="CZ234" i="2"/>
  <c r="AX233" i="4"/>
  <c r="IU28" i="4"/>
  <c r="R230" i="2"/>
  <c r="BE234" i="2"/>
  <c r="IU112" i="4"/>
  <c r="FC10" i="2"/>
  <c r="FB103" i="2"/>
  <c r="IS119" i="4"/>
  <c r="IW169" i="4"/>
  <c r="IV204" i="4"/>
  <c r="FC174" i="2"/>
  <c r="FB111" i="2"/>
  <c r="DP233" i="4"/>
  <c r="IV97" i="4"/>
  <c r="GF233" i="4"/>
  <c r="IQ204" i="4"/>
  <c r="IV37" i="4"/>
  <c r="FB88" i="2"/>
  <c r="EW233" i="2"/>
  <c r="DM231" i="4"/>
  <c r="FA52" i="2"/>
  <c r="EC232" i="2"/>
  <c r="I230" i="2"/>
  <c r="IW78" i="4"/>
  <c r="HB232" i="4"/>
  <c r="CI231" i="4"/>
  <c r="BJ233" i="2"/>
  <c r="IR127" i="4"/>
  <c r="IT186" i="4"/>
  <c r="DF231" i="2"/>
  <c r="FC206" i="2"/>
  <c r="DG232" i="4"/>
  <c r="IT113" i="4"/>
  <c r="IR119" i="4"/>
  <c r="AN233" i="4"/>
  <c r="IR83" i="4"/>
  <c r="AR233" i="4"/>
  <c r="FD138" i="2"/>
  <c r="IR152" i="4"/>
  <c r="IU207" i="4"/>
  <c r="FA97" i="2"/>
  <c r="FB101" i="2"/>
  <c r="FB226" i="2"/>
  <c r="FE28" i="2"/>
  <c r="FD190" i="2"/>
  <c r="FE64" i="2"/>
  <c r="AB232" i="4"/>
  <c r="BZ233" i="2"/>
  <c r="FC228" i="2"/>
  <c r="EZ234" i="2"/>
  <c r="GV234" i="4"/>
  <c r="IS83" i="4"/>
  <c r="CY234" i="4"/>
  <c r="FE29" i="2"/>
  <c r="FD208" i="2"/>
  <c r="IP126" i="4"/>
  <c r="IS92" i="4"/>
  <c r="EQ230" i="2"/>
  <c r="IU101" i="4"/>
  <c r="AH231" i="2"/>
  <c r="BD231" i="2"/>
  <c r="IP129" i="4"/>
  <c r="IS220" i="4"/>
  <c r="IQ31" i="4"/>
  <c r="BN230" i="2"/>
  <c r="FD105" i="2"/>
  <c r="GF232" i="4"/>
  <c r="IS213" i="4"/>
  <c r="CR230" i="4"/>
  <c r="FB14" i="2"/>
  <c r="FC145" i="2"/>
  <c r="FB32" i="2"/>
  <c r="AF231" i="2"/>
  <c r="EA231" i="2"/>
  <c r="FB139" i="2"/>
  <c r="AY230" i="2"/>
  <c r="FB22" i="2"/>
  <c r="IV94" i="4"/>
  <c r="IS68" i="4"/>
  <c r="U234" i="4"/>
  <c r="FB225" i="2"/>
  <c r="IR187" i="4"/>
  <c r="IV217" i="4"/>
  <c r="FP232" i="4"/>
  <c r="IR164" i="4"/>
  <c r="FB105" i="2"/>
  <c r="FB229" i="2"/>
  <c r="FC139" i="2"/>
  <c r="FC146" i="2"/>
  <c r="EA230" i="4"/>
  <c r="FD210" i="2"/>
  <c r="AB231" i="4"/>
  <c r="IV74" i="4"/>
  <c r="HP230" i="4"/>
  <c r="IR114" i="4"/>
  <c r="IQ59" i="4"/>
  <c r="IP48" i="4"/>
  <c r="IW151" i="4"/>
  <c r="HN231" i="4"/>
  <c r="AY231" i="2"/>
  <c r="IR212" i="4"/>
  <c r="IV100" i="4"/>
  <c r="CF231" i="2"/>
  <c r="GU232" i="4"/>
  <c r="FC169" i="2"/>
  <c r="DR231" i="2"/>
  <c r="IV55" i="4"/>
  <c r="IB234" i="4"/>
  <c r="DR232" i="2"/>
  <c r="CS231" i="4"/>
  <c r="L231" i="2"/>
  <c r="IP209" i="4"/>
  <c r="BP231" i="4"/>
  <c r="DR233" i="4"/>
  <c r="AO234" i="2"/>
  <c r="IQ14" i="4"/>
  <c r="FR232" i="4"/>
  <c r="IS209" i="4"/>
  <c r="AI230" i="4"/>
  <c r="IU58" i="4"/>
  <c r="IR117" i="4"/>
  <c r="EH231" i="2"/>
  <c r="EM232" i="2"/>
  <c r="IT132" i="4"/>
  <c r="IS28" i="4"/>
  <c r="FA148" i="2"/>
  <c r="IS170" i="4"/>
  <c r="IU40" i="4"/>
  <c r="CB230" i="4"/>
  <c r="IS174" i="4"/>
  <c r="IT40" i="4"/>
  <c r="IQ47" i="4"/>
  <c r="IR58" i="4"/>
  <c r="IU52" i="4"/>
  <c r="IQ23" i="4"/>
  <c r="IP227" i="4"/>
  <c r="IV43" i="4"/>
  <c r="HB233" i="4"/>
  <c r="FB185" i="2"/>
  <c r="IU149" i="4"/>
  <c r="BU233" i="4"/>
  <c r="FD88" i="2"/>
  <c r="FC227" i="2"/>
  <c r="K232" i="2"/>
  <c r="CR233" i="4"/>
  <c r="IW199" i="4"/>
  <c r="ED234" i="2"/>
  <c r="CD231" i="4"/>
  <c r="FF230" i="4"/>
  <c r="IS127" i="4"/>
  <c r="EN233" i="2"/>
  <c r="FE122" i="2"/>
  <c r="IT157" i="4"/>
  <c r="HW232" i="4"/>
  <c r="FD97" i="2"/>
  <c r="IU9" i="4"/>
  <c r="IV130" i="4"/>
  <c r="CM233" i="2"/>
  <c r="IU192" i="4"/>
  <c r="DC234" i="4"/>
  <c r="HB230" i="4"/>
  <c r="GG231" i="4"/>
  <c r="FD222" i="2"/>
  <c r="AY230" i="4"/>
  <c r="FK233" i="4"/>
  <c r="IT77" i="4"/>
  <c r="EW230" i="4"/>
  <c r="FE214" i="2"/>
  <c r="FD185" i="2"/>
  <c r="S234" i="4"/>
  <c r="FC36" i="2"/>
  <c r="DN233" i="2"/>
  <c r="IP121" i="4"/>
  <c r="IP40" i="4"/>
  <c r="FD181" i="2"/>
  <c r="Z230" i="2"/>
  <c r="G234" i="2"/>
  <c r="EG230" i="2"/>
  <c r="IW125" i="4"/>
  <c r="BY233" i="2"/>
  <c r="IT206" i="4"/>
  <c r="AR230" i="4"/>
  <c r="IS162" i="4"/>
  <c r="CY233" i="4"/>
  <c r="FB201" i="2"/>
  <c r="BT233" i="2"/>
  <c r="FA198" i="2"/>
  <c r="IV219" i="4"/>
  <c r="FA28" i="2"/>
  <c r="DS234" i="4"/>
  <c r="IW147" i="4"/>
  <c r="V231" i="4"/>
  <c r="IV104" i="4"/>
  <c r="FD191" i="2"/>
  <c r="IW35" i="4"/>
  <c r="IR76" i="4"/>
  <c r="HB231" i="4"/>
  <c r="IV167" i="4"/>
  <c r="IU42" i="4"/>
  <c r="EN230" i="4"/>
  <c r="IP59" i="4"/>
  <c r="IS120" i="4"/>
  <c r="BI230" i="2"/>
  <c r="EM232" i="4"/>
  <c r="FA89" i="2"/>
  <c r="CA230" i="4"/>
  <c r="IT105" i="4"/>
  <c r="FB109" i="2"/>
  <c r="DT232" i="4"/>
  <c r="FB204" i="2"/>
  <c r="FB112" i="2"/>
  <c r="FA54" i="2"/>
  <c r="IR34" i="4"/>
  <c r="EX234" i="4"/>
  <c r="IQ34" i="4"/>
  <c r="ET231" i="2"/>
  <c r="FA213" i="2"/>
  <c r="BH232" i="4"/>
  <c r="FA204" i="2"/>
  <c r="FC69" i="2"/>
  <c r="BL233" i="4"/>
  <c r="IU188" i="4"/>
  <c r="P230" i="2"/>
  <c r="IQ192" i="4"/>
  <c r="FC33" i="2"/>
  <c r="FC84" i="2"/>
  <c r="DN231" i="4"/>
  <c r="IR191" i="4"/>
  <c r="EU231" i="2"/>
  <c r="IV50" i="4"/>
  <c r="FB34" i="2"/>
  <c r="FB121" i="2"/>
  <c r="IP123" i="4"/>
  <c r="IT140" i="4"/>
  <c r="DZ231" i="2"/>
  <c r="M234" i="4"/>
  <c r="L231" i="4"/>
  <c r="FE9" i="2"/>
  <c r="IU90" i="4"/>
  <c r="FA36" i="2"/>
  <c r="IQ114" i="4"/>
  <c r="IR25" i="4"/>
  <c r="HG232" i="4"/>
  <c r="L233" i="4"/>
  <c r="EL233" i="2"/>
  <c r="FC117" i="2"/>
  <c r="BR231" i="4"/>
  <c r="IR74" i="4"/>
  <c r="DV232" i="4"/>
  <c r="EB231" i="4"/>
  <c r="HS230" i="4"/>
  <c r="IW131" i="4"/>
  <c r="IQ104" i="4"/>
  <c r="IP158" i="4"/>
  <c r="IW179" i="4"/>
  <c r="AB230" i="4"/>
  <c r="IR135" i="4"/>
  <c r="CP232" i="4"/>
  <c r="IP45" i="4"/>
  <c r="BS234" i="2"/>
  <c r="AK232" i="4"/>
  <c r="DU234" i="2"/>
  <c r="BV234" i="4"/>
  <c r="IT88" i="4"/>
  <c r="FD178" i="2"/>
  <c r="IU138" i="4"/>
  <c r="P232" i="2"/>
  <c r="CZ233" i="2"/>
  <c r="CS230" i="2"/>
  <c r="L230" i="2"/>
  <c r="DB233" i="4"/>
  <c r="HX230" i="4"/>
  <c r="IV11" i="4"/>
  <c r="FB216" i="2"/>
  <c r="CO231" i="4"/>
  <c r="EK232" i="2"/>
  <c r="CC233" i="4"/>
  <c r="IR17" i="4"/>
  <c r="AP230" i="2"/>
  <c r="AP232" i="2"/>
  <c r="CU231" i="4"/>
  <c r="BI230" i="4"/>
  <c r="IW134" i="4"/>
  <c r="IS206" i="4"/>
  <c r="IU135" i="4"/>
  <c r="IP222" i="4"/>
  <c r="IU209" i="4"/>
  <c r="IT158" i="4"/>
  <c r="AF232" i="4"/>
  <c r="FD107" i="2"/>
  <c r="EW231" i="2"/>
  <c r="IP226" i="4"/>
  <c r="FE217" i="2"/>
  <c r="FE8" i="2"/>
  <c r="FQ233" i="4"/>
  <c r="AP233" i="2"/>
  <c r="ET230" i="2"/>
  <c r="IV220" i="4"/>
  <c r="ET230" i="4"/>
  <c r="HO232" i="4"/>
  <c r="I232" i="2"/>
  <c r="FC44" i="2"/>
  <c r="IR161" i="4"/>
  <c r="FA133" i="2"/>
  <c r="EB232" i="2"/>
  <c r="BE233" i="2"/>
  <c r="FD118" i="2"/>
  <c r="AN230" i="2"/>
  <c r="IP142" i="4"/>
  <c r="IW127" i="4"/>
  <c r="HJ231" i="4"/>
  <c r="IQ110" i="4"/>
  <c r="IV180" i="4"/>
  <c r="DB231" i="2"/>
  <c r="IS97" i="4"/>
  <c r="FC63" i="2"/>
  <c r="CD233" i="4"/>
  <c r="FA96" i="2"/>
  <c r="FD89" i="2"/>
  <c r="CK232" i="2"/>
  <c r="FE219" i="2"/>
  <c r="IU145" i="4"/>
  <c r="IU221" i="4"/>
  <c r="EN233" i="4"/>
  <c r="FM232" i="4"/>
  <c r="IT176" i="4"/>
  <c r="IQ154" i="4"/>
  <c r="CN232" i="4"/>
  <c r="H231" i="2"/>
  <c r="FC225" i="2"/>
  <c r="FA150" i="2"/>
  <c r="FD203" i="2"/>
  <c r="BT232" i="4"/>
  <c r="IT61" i="4"/>
  <c r="IU111" i="4"/>
  <c r="IU65" i="4"/>
  <c r="IW113" i="4"/>
  <c r="IV210" i="4"/>
  <c r="IT185" i="4"/>
  <c r="IR7" i="4"/>
  <c r="IT126" i="4"/>
  <c r="FE218" i="2"/>
  <c r="FO230" i="4"/>
  <c r="IT42" i="4"/>
  <c r="IQ124" i="4"/>
  <c r="IU63" i="4"/>
  <c r="IV102" i="4"/>
  <c r="FB190" i="2"/>
  <c r="GP230" i="4"/>
  <c r="FE182" i="2"/>
  <c r="IW186" i="4"/>
  <c r="IS85" i="4"/>
  <c r="DF230" i="4"/>
  <c r="EB234" i="4"/>
  <c r="FA123" i="2"/>
  <c r="IP12" i="4"/>
  <c r="IR216" i="4"/>
  <c r="IS107" i="4"/>
  <c r="IV76" i="4"/>
  <c r="FG231" i="4"/>
  <c r="IT203" i="4"/>
  <c r="IQ175" i="4"/>
  <c r="AX232" i="2"/>
  <c r="AB231" i="2"/>
  <c r="FD182" i="2"/>
  <c r="AX230" i="2"/>
  <c r="CF232" i="4"/>
  <c r="GB232" i="4"/>
  <c r="FB122" i="2"/>
  <c r="IR150" i="4"/>
  <c r="IW122" i="4"/>
  <c r="IW13" i="4"/>
  <c r="AB234" i="2"/>
  <c r="IW36" i="4"/>
  <c r="HM231" i="4"/>
  <c r="FB211" i="2"/>
  <c r="IT90" i="4"/>
  <c r="IE232" i="4"/>
  <c r="HH231" i="4"/>
  <c r="CZ233" i="4"/>
  <c r="IQ144" i="4"/>
  <c r="IP139" i="4"/>
  <c r="GJ234" i="4"/>
  <c r="ED232" i="4"/>
  <c r="AD233" i="2"/>
  <c r="IQ38" i="4"/>
  <c r="IP152" i="4"/>
  <c r="IT62" i="4"/>
  <c r="IV158" i="4"/>
  <c r="AY234" i="2"/>
  <c r="DJ234" i="2"/>
  <c r="IV195" i="4"/>
  <c r="IW156" i="4"/>
  <c r="IS27" i="4"/>
  <c r="IU36" i="4"/>
  <c r="HF234" i="4"/>
  <c r="CN230" i="4"/>
  <c r="FA93" i="2"/>
  <c r="V230" i="4"/>
  <c r="FB70" i="2"/>
  <c r="IF233" i="4"/>
  <c r="IR68" i="4"/>
  <c r="IR184" i="4"/>
  <c r="FC111" i="2"/>
  <c r="FA164" i="2"/>
  <c r="FI230" i="4"/>
  <c r="AC233" i="2"/>
  <c r="BT234" i="4"/>
  <c r="FB106" i="2"/>
  <c r="BY232" i="4"/>
  <c r="FA126" i="2"/>
  <c r="EI231" i="4"/>
  <c r="FB173" i="2"/>
  <c r="FC190" i="2"/>
  <c r="DS232" i="2"/>
  <c r="BS232" i="2"/>
  <c r="FE206" i="2"/>
  <c r="FD161" i="2"/>
  <c r="FD91" i="2"/>
  <c r="FE108" i="2"/>
  <c r="IT81" i="4"/>
  <c r="IR61" i="4"/>
  <c r="IU222" i="4"/>
  <c r="IT129" i="4"/>
  <c r="GQ230" i="4"/>
  <c r="DH231" i="2"/>
  <c r="IU210" i="4"/>
  <c r="DD234" i="2"/>
  <c r="BL231" i="4"/>
  <c r="FC195" i="2"/>
  <c r="IS100" i="4"/>
  <c r="AY233" i="4"/>
  <c r="IK234" i="4"/>
  <c r="FD209" i="2"/>
  <c r="AJ233" i="2"/>
  <c r="FA10" i="2"/>
  <c r="FC29" i="2"/>
  <c r="FC106" i="2"/>
  <c r="DM233" i="4"/>
  <c r="ID230" i="4"/>
  <c r="HD230" i="4"/>
  <c r="IT168" i="4"/>
  <c r="K231" i="4"/>
  <c r="AI231" i="2"/>
  <c r="IR202" i="4"/>
  <c r="IW75" i="4"/>
  <c r="IT27" i="4"/>
  <c r="FB92" i="2"/>
  <c r="IS30" i="4"/>
  <c r="FE40" i="2"/>
  <c r="FH232" i="4"/>
  <c r="IW11" i="4"/>
  <c r="IQ35" i="4"/>
  <c r="AG232" i="2"/>
  <c r="H233" i="2"/>
  <c r="FB220" i="2"/>
  <c r="EU231" i="4"/>
  <c r="IP161" i="4"/>
  <c r="FE232" i="4"/>
  <c r="FY234" i="4"/>
  <c r="FA232" i="4"/>
  <c r="IV179" i="4"/>
  <c r="BO230" i="2"/>
  <c r="FA15" i="2"/>
  <c r="GK232" i="4"/>
  <c r="IQ138" i="4"/>
  <c r="IU116" i="4"/>
  <c r="DX230" i="2"/>
  <c r="IR95" i="4"/>
  <c r="HT234" i="4"/>
  <c r="EU230" i="4"/>
  <c r="IW17" i="4"/>
  <c r="FC172" i="2"/>
  <c r="FD221" i="2"/>
  <c r="IT164" i="4"/>
  <c r="IJ233" i="4"/>
  <c r="IR18" i="4"/>
  <c r="AP234" i="4"/>
  <c r="FE151" i="2"/>
  <c r="FC35" i="2"/>
  <c r="IW210" i="4"/>
  <c r="EE232" i="2"/>
  <c r="EW234" i="4"/>
  <c r="IW171" i="4"/>
  <c r="BU233" i="2"/>
  <c r="FA175" i="2"/>
  <c r="S230" i="2"/>
  <c r="CC233" i="2"/>
  <c r="IU228" i="4"/>
  <c r="ET231" i="4"/>
  <c r="IW104" i="4"/>
  <c r="IR227" i="4"/>
  <c r="FE57" i="2"/>
  <c r="IU104" i="4"/>
  <c r="U230" i="2"/>
  <c r="IQ9" i="4"/>
  <c r="FC103" i="2"/>
  <c r="EY230" i="2"/>
  <c r="CQ233" i="2"/>
  <c r="IR123" i="4"/>
  <c r="BS233" i="4"/>
  <c r="DD233" i="4"/>
  <c r="EE234" i="2"/>
  <c r="IP101" i="4"/>
  <c r="FA84" i="2"/>
  <c r="CO234" i="4"/>
  <c r="IP170" i="4"/>
  <c r="IR128" i="4"/>
  <c r="IR52" i="4"/>
  <c r="IS9" i="4"/>
  <c r="IQ30" i="4"/>
  <c r="IV96" i="4"/>
  <c r="IR19" i="4"/>
  <c r="FB47" i="2"/>
  <c r="IR151" i="4"/>
  <c r="IV181" i="4"/>
  <c r="CA231" i="2"/>
  <c r="IT208" i="4"/>
  <c r="FE82" i="2"/>
  <c r="FH231" i="4"/>
  <c r="FA85" i="2"/>
  <c r="DR231" i="4"/>
  <c r="CJ233" i="4"/>
  <c r="FD61" i="2"/>
  <c r="AK232" i="2"/>
  <c r="EY233" i="2"/>
  <c r="HO230" i="4"/>
  <c r="GJ231" i="4"/>
  <c r="CH233" i="2"/>
  <c r="IS73" i="4"/>
  <c r="IV67" i="4"/>
  <c r="IP180" i="4"/>
  <c r="GQ233" i="4"/>
  <c r="IW121" i="4"/>
  <c r="GZ234" i="4"/>
  <c r="GH230" i="4"/>
  <c r="IQ74" i="4"/>
  <c r="AG233" i="4"/>
  <c r="CW232" i="4"/>
  <c r="IT47" i="4"/>
  <c r="IP108" i="4"/>
  <c r="IQ88" i="4"/>
  <c r="AX234" i="4"/>
  <c r="FB74" i="2"/>
  <c r="IT150" i="4"/>
  <c r="IQ122" i="4"/>
  <c r="IB231" i="4"/>
  <c r="IW90" i="4"/>
  <c r="IQ101" i="4"/>
  <c r="BL230" i="4"/>
  <c r="FD65" i="2"/>
  <c r="IU45" i="4"/>
  <c r="DV231" i="2"/>
  <c r="IT210" i="4"/>
  <c r="CT234" i="2"/>
  <c r="IQ157" i="4"/>
  <c r="IW138" i="4"/>
  <c r="IR192" i="4"/>
  <c r="DZ233" i="4"/>
  <c r="FD25" i="2"/>
  <c r="IP104" i="4"/>
  <c r="IP26" i="4"/>
  <c r="IQ163" i="4"/>
  <c r="IL234" i="4"/>
  <c r="AM232" i="4"/>
  <c r="IV188" i="4"/>
  <c r="IW33" i="4"/>
  <c r="DD234" i="4"/>
  <c r="IV138" i="4"/>
  <c r="CP231" i="4"/>
  <c r="FB192" i="2"/>
  <c r="FD156" i="2"/>
  <c r="FD96" i="2"/>
  <c r="IW128" i="4"/>
  <c r="FB97" i="2"/>
  <c r="I232" i="4"/>
  <c r="IS226" i="4"/>
  <c r="IH230" i="4"/>
  <c r="DE234" i="4"/>
  <c r="DH231" i="4"/>
  <c r="FA143" i="2"/>
  <c r="IR44" i="4"/>
  <c r="IR210" i="4"/>
  <c r="FB15" i="2"/>
  <c r="FA102" i="2"/>
  <c r="IQ119" i="4"/>
  <c r="AQ232" i="2"/>
  <c r="FB56" i="2"/>
  <c r="IW100" i="4"/>
  <c r="B230" i="4"/>
  <c r="IV214" i="4"/>
  <c r="EJ232" i="2"/>
  <c r="EG231" i="2"/>
  <c r="DL230" i="4"/>
  <c r="FA94" i="2"/>
  <c r="FC19" i="2"/>
  <c r="FD213" i="2"/>
  <c r="FA17" i="2"/>
  <c r="BE231" i="2"/>
  <c r="IQ215" i="4"/>
  <c r="E230" i="4"/>
  <c r="IQ39" i="4"/>
  <c r="IV186" i="4"/>
  <c r="BP234" i="4"/>
  <c r="IT51" i="4"/>
  <c r="AU230" i="4"/>
  <c r="BQ234" i="2"/>
  <c r="FB78" i="2"/>
  <c r="EK231" i="2"/>
  <c r="IR166" i="4"/>
  <c r="IT121" i="4"/>
  <c r="FE176" i="2"/>
  <c r="IP178" i="4"/>
  <c r="IV92" i="4"/>
  <c r="FE43" i="2"/>
  <c r="BU231" i="2"/>
  <c r="IS179" i="4"/>
  <c r="FB99" i="2"/>
  <c r="HO234" i="4"/>
  <c r="CS232" i="2"/>
  <c r="FD32" i="2"/>
  <c r="IU126" i="4"/>
  <c r="IT178" i="4"/>
  <c r="IP39" i="4"/>
  <c r="IS155" i="4"/>
  <c r="ET234" i="4"/>
  <c r="DV234" i="2"/>
  <c r="AE234" i="2"/>
  <c r="EM230" i="2"/>
  <c r="FE223" i="2"/>
  <c r="IW225" i="4"/>
  <c r="IQ229" i="4"/>
  <c r="IG233" i="4"/>
  <c r="IQ179" i="4"/>
  <c r="AY234" i="4"/>
  <c r="BP230" i="2"/>
  <c r="IW71" i="4"/>
  <c r="BF234" i="2"/>
  <c r="FE171" i="2"/>
  <c r="GH233" i="4"/>
  <c r="IQ210" i="4"/>
  <c r="AT231" i="4"/>
  <c r="IP194" i="4"/>
  <c r="DX234" i="2"/>
  <c r="IS183" i="4"/>
  <c r="HA230" i="4"/>
  <c r="IT133" i="4"/>
  <c r="C232" i="2"/>
  <c r="HI234" i="4"/>
  <c r="E232" i="2"/>
  <c r="CW231" i="2"/>
  <c r="FD195" i="2"/>
  <c r="BY230" i="2"/>
  <c r="AK233" i="2"/>
  <c r="IS133" i="4"/>
  <c r="DI231" i="2"/>
  <c r="IP229" i="4"/>
  <c r="FD59" i="2"/>
  <c r="BX230" i="2"/>
  <c r="EO231" i="2"/>
  <c r="IW18" i="4"/>
  <c r="FA144" i="2"/>
  <c r="IV213" i="4"/>
  <c r="FB93" i="2"/>
  <c r="IQ56" i="4"/>
  <c r="DR230" i="2"/>
  <c r="BF230" i="2"/>
  <c r="EJ231" i="4"/>
  <c r="FD43" i="2"/>
  <c r="FC107" i="2"/>
  <c r="FA82" i="2"/>
  <c r="Y230" i="4"/>
  <c r="DE231" i="2"/>
  <c r="FR230" i="4"/>
  <c r="BG232" i="2"/>
  <c r="CN231" i="4"/>
  <c r="HH230" i="4"/>
  <c r="GB233" i="4"/>
  <c r="DE233" i="4"/>
  <c r="EE230" i="4"/>
  <c r="IV91" i="4"/>
  <c r="IP188" i="4"/>
  <c r="EZ232" i="2"/>
  <c r="FE229" i="2"/>
  <c r="BM230" i="4"/>
  <c r="IS12" i="4"/>
  <c r="IW111" i="4"/>
  <c r="IQ89" i="4"/>
  <c r="R231" i="2"/>
  <c r="FB208" i="2"/>
  <c r="AU232" i="4"/>
  <c r="IQ28" i="4"/>
  <c r="IS137" i="4"/>
  <c r="IP77" i="4"/>
  <c r="IV78" i="4"/>
  <c r="FB37" i="2"/>
  <c r="FB129" i="2"/>
  <c r="CD230" i="2"/>
  <c r="EW232" i="2"/>
  <c r="IU80" i="4"/>
  <c r="IV113" i="4"/>
  <c r="FC200" i="2"/>
  <c r="CQ230" i="4"/>
  <c r="CC232" i="2"/>
  <c r="DW232" i="4"/>
  <c r="FB43" i="2"/>
  <c r="IT116" i="4"/>
  <c r="FE109" i="2"/>
  <c r="AF231" i="4"/>
  <c r="IR196" i="4"/>
  <c r="IW12" i="4"/>
  <c r="EO233" i="4"/>
  <c r="FE209" i="2"/>
  <c r="IU156" i="4"/>
  <c r="EH233" i="2"/>
  <c r="IV126" i="4"/>
  <c r="IV117" i="4"/>
  <c r="DS230" i="2"/>
  <c r="AN233" i="2"/>
  <c r="GS234" i="4"/>
  <c r="HA231" i="4"/>
  <c r="V234" i="4"/>
  <c r="BW233" i="2"/>
  <c r="FS230" i="4"/>
  <c r="CE234" i="2"/>
  <c r="FA180" i="2"/>
  <c r="CQ233" i="4"/>
  <c r="FA128" i="2"/>
  <c r="FC218" i="2"/>
  <c r="GT230" i="4"/>
  <c r="FA99" i="2"/>
  <c r="IR29" i="4"/>
  <c r="FD225" i="2"/>
  <c r="EM233" i="4"/>
  <c r="CV232" i="4"/>
  <c r="EH234" i="2"/>
  <c r="F232" i="2"/>
  <c r="FD224" i="2"/>
  <c r="FE138" i="2"/>
  <c r="IP24" i="4"/>
  <c r="GY231" i="4"/>
  <c r="IW214" i="4"/>
  <c r="FD227" i="2"/>
  <c r="IU77" i="4"/>
  <c r="IW133" i="4"/>
  <c r="IS89" i="4"/>
  <c r="FD76" i="2"/>
  <c r="FA53" i="2"/>
  <c r="DR234" i="4"/>
  <c r="II233" i="4"/>
  <c r="FC121" i="2"/>
  <c r="IR41" i="4"/>
  <c r="DP231" i="4"/>
  <c r="IV129" i="4"/>
  <c r="IV145" i="4"/>
  <c r="CU234" i="4"/>
  <c r="DO234" i="4"/>
  <c r="CP233" i="4"/>
  <c r="FB219" i="2"/>
  <c r="IV133" i="4"/>
  <c r="CZ234" i="4"/>
  <c r="ES232" i="2"/>
  <c r="CU232" i="4"/>
  <c r="AE232" i="2"/>
  <c r="FC25" i="2"/>
  <c r="FD14" i="2"/>
  <c r="IT184" i="4"/>
  <c r="IW101" i="4"/>
  <c r="IW211" i="4"/>
  <c r="FD217" i="2"/>
  <c r="S231" i="4"/>
  <c r="DA230" i="4"/>
  <c r="HK231" i="4"/>
  <c r="IQ171" i="4"/>
  <c r="BH231" i="2"/>
  <c r="BT231" i="2"/>
  <c r="FE31" i="2"/>
  <c r="AW234" i="2"/>
  <c r="CB233" i="2"/>
  <c r="GU234" i="4"/>
  <c r="FB58" i="2"/>
  <c r="GD230" i="4"/>
  <c r="IJ234" i="4"/>
  <c r="CT232" i="2"/>
  <c r="DR233" i="2"/>
  <c r="DI234" i="2"/>
  <c r="Y234" i="2"/>
  <c r="IR126" i="4"/>
  <c r="CY231" i="2"/>
  <c r="DX233" i="2"/>
  <c r="BX231" i="2"/>
  <c r="FC54" i="2"/>
  <c r="IW201" i="4"/>
  <c r="HF231" i="4"/>
  <c r="K232" i="4"/>
  <c r="GP232" i="4"/>
  <c r="FD9" i="2"/>
  <c r="IV61" i="4"/>
  <c r="IQ130" i="4"/>
  <c r="IQ97" i="4"/>
  <c r="CU231" i="2"/>
  <c r="IU197" i="4"/>
  <c r="IR188" i="4"/>
  <c r="CT230" i="2"/>
  <c r="IT66" i="4"/>
  <c r="IT91" i="4"/>
  <c r="FE89" i="2"/>
  <c r="IV23" i="4"/>
  <c r="IW208" i="4"/>
  <c r="IG231" i="4"/>
  <c r="IQ13" i="4"/>
  <c r="CM232" i="4"/>
  <c r="FD167" i="2"/>
  <c r="FB202" i="2"/>
  <c r="IV62" i="4"/>
  <c r="FD52" i="2"/>
  <c r="FE222" i="2"/>
  <c r="IU30" i="4"/>
  <c r="CH230" i="4"/>
  <c r="FB180" i="2"/>
  <c r="EX232" i="4"/>
  <c r="EH232" i="2"/>
  <c r="CY232" i="4"/>
  <c r="FE188" i="2"/>
  <c r="V230" i="2"/>
  <c r="FB186" i="2"/>
  <c r="CK234" i="2"/>
  <c r="EN231" i="2"/>
  <c r="CE233" i="4"/>
  <c r="FA188" i="2"/>
  <c r="IR122" i="4"/>
  <c r="FB195" i="2"/>
  <c r="IV192" i="4"/>
  <c r="IQ58" i="4"/>
  <c r="IU15" i="4"/>
  <c r="IV21" i="4"/>
  <c r="IS130" i="4"/>
  <c r="AP231" i="4"/>
  <c r="FA62" i="2"/>
  <c r="FD211" i="2"/>
  <c r="FC191" i="2"/>
  <c r="AI232" i="4"/>
  <c r="AQ233" i="4"/>
  <c r="BS230" i="2"/>
  <c r="FD66" i="2"/>
  <c r="IS134" i="4"/>
  <c r="IN231" i="4"/>
  <c r="IU151" i="4"/>
  <c r="CO233" i="2"/>
  <c r="IR193" i="4"/>
  <c r="FE156" i="2"/>
  <c r="X230" i="4"/>
  <c r="IV201" i="4"/>
  <c r="AS233" i="2"/>
  <c r="IS158" i="4"/>
  <c r="BU234" i="2"/>
  <c r="FA88" i="2"/>
  <c r="FE86" i="2"/>
  <c r="DC230" i="4"/>
  <c r="DV231" i="4"/>
  <c r="FE14" i="2"/>
  <c r="IP33" i="4"/>
  <c r="IT165" i="4"/>
  <c r="IL233" i="4"/>
  <c r="FU230" i="4"/>
  <c r="CH230" i="2"/>
  <c r="FE94" i="2"/>
  <c r="IT101" i="4"/>
  <c r="IP118" i="4"/>
  <c r="FA75" i="2"/>
  <c r="CA233" i="2"/>
  <c r="IW192" i="4"/>
  <c r="IP86" i="4"/>
  <c r="IP185" i="4"/>
  <c r="IR224" i="4"/>
  <c r="BJ231" i="2"/>
  <c r="GR230" i="4"/>
  <c r="DI232" i="4"/>
  <c r="FB28" i="2"/>
  <c r="IT35" i="4"/>
  <c r="HM232" i="4"/>
  <c r="IT177" i="4"/>
  <c r="IP177" i="4"/>
  <c r="FB85" i="2"/>
  <c r="FC170" i="2"/>
  <c r="BN231" i="4"/>
  <c r="O234" i="2"/>
  <c r="FE79" i="2"/>
  <c r="IU76" i="4"/>
  <c r="FA91" i="2"/>
  <c r="BM234" i="4"/>
  <c r="DX231" i="4"/>
  <c r="GK231" i="4"/>
  <c r="FA141" i="2"/>
  <c r="E233" i="2"/>
  <c r="FB38" i="2"/>
  <c r="CE231" i="2"/>
  <c r="IQ48" i="4"/>
  <c r="FD21" i="2"/>
  <c r="IU94" i="4"/>
  <c r="BO232" i="2"/>
  <c r="BB232" i="2"/>
  <c r="BA230" i="2"/>
  <c r="IW213" i="4"/>
  <c r="AA230" i="2"/>
  <c r="IW58" i="4"/>
  <c r="IW109" i="4"/>
  <c r="IP136" i="4"/>
  <c r="FE191" i="2"/>
  <c r="IP157" i="4"/>
  <c r="HN230" i="4"/>
  <c r="FD177" i="2"/>
  <c r="BP233" i="4"/>
  <c r="FE62" i="2"/>
  <c r="EY233" i="4"/>
  <c r="IV176" i="4"/>
  <c r="CW233" i="2"/>
  <c r="IE234" i="4"/>
  <c r="IR213" i="4"/>
  <c r="IT43" i="4"/>
  <c r="IV197" i="4"/>
  <c r="IS182" i="4"/>
  <c r="GB231" i="4"/>
  <c r="FE22" i="2"/>
  <c r="IV13" i="4"/>
  <c r="IW129" i="4"/>
  <c r="IR90" i="4"/>
  <c r="BE233" i="4"/>
  <c r="BK230" i="2"/>
  <c r="FC28" i="2"/>
  <c r="IQ73" i="4"/>
  <c r="C232" i="4"/>
  <c r="AV233" i="2"/>
  <c r="HE234" i="4"/>
  <c r="FE177" i="2"/>
  <c r="IV193" i="4"/>
  <c r="IS151" i="4"/>
  <c r="FD173" i="2"/>
  <c r="CR230" i="2"/>
  <c r="FC148" i="2"/>
  <c r="AS233" i="4"/>
  <c r="FB234" i="4"/>
  <c r="O230" i="4"/>
  <c r="EO234" i="2"/>
  <c r="GZ231" i="4"/>
  <c r="BF231" i="4"/>
  <c r="K231" i="2"/>
  <c r="EW233" i="4"/>
  <c r="FA152" i="2"/>
  <c r="BQ230" i="2"/>
  <c r="IR194" i="4"/>
  <c r="V231" i="2"/>
  <c r="IR139" i="4"/>
  <c r="FA121" i="2"/>
  <c r="IS71" i="4"/>
  <c r="FD207" i="2"/>
  <c r="FD121" i="2"/>
  <c r="IP196" i="4"/>
  <c r="FX233" i="4"/>
  <c r="FV231" i="4"/>
  <c r="FI233" i="4"/>
  <c r="AZ234" i="2"/>
  <c r="DI232" i="2"/>
  <c r="DB234" i="4"/>
  <c r="FE161" i="2"/>
  <c r="ER233" i="4"/>
  <c r="IT218" i="4"/>
  <c r="GE231" i="4"/>
  <c r="IW187" i="4"/>
  <c r="EP233" i="2"/>
  <c r="BA231" i="4"/>
  <c r="EA234" i="4"/>
  <c r="HQ230" i="4"/>
  <c r="IV27" i="4"/>
  <c r="IW14" i="4"/>
  <c r="F231" i="2"/>
  <c r="EB233" i="4"/>
  <c r="IV87" i="4"/>
  <c r="CZ232" i="2"/>
  <c r="J232" i="2"/>
  <c r="IW164" i="4"/>
  <c r="FB218" i="2"/>
  <c r="DR230" i="4"/>
  <c r="B233" i="4"/>
  <c r="CC231" i="4"/>
  <c r="EM231" i="2"/>
  <c r="FC192" i="2"/>
  <c r="BU230" i="2"/>
  <c r="IQ91" i="4"/>
  <c r="IW92" i="4"/>
  <c r="IT15" i="4"/>
  <c r="EQ233" i="2"/>
  <c r="HV230" i="4"/>
  <c r="EJ230" i="2"/>
  <c r="HK232" i="4"/>
  <c r="AM234" i="4"/>
  <c r="FA145" i="2"/>
  <c r="IS191" i="4"/>
  <c r="IU168" i="4"/>
  <c r="IR148" i="4"/>
  <c r="IW217" i="4"/>
  <c r="GN234" i="4"/>
  <c r="EV233" i="2"/>
  <c r="FC58" i="2"/>
  <c r="AQ234" i="4"/>
  <c r="IV45" i="4"/>
  <c r="AS230" i="2"/>
  <c r="IW22" i="4"/>
  <c r="IU7" i="4"/>
  <c r="FC221" i="2"/>
  <c r="IW47" i="4"/>
  <c r="DY230" i="2"/>
  <c r="FC41" i="2"/>
  <c r="EQ234" i="4"/>
  <c r="FB228" i="2"/>
  <c r="BY233" i="4"/>
  <c r="ID234" i="4"/>
  <c r="IP217" i="4"/>
  <c r="IM230" i="4"/>
  <c r="FE179" i="2"/>
  <c r="DQ230" i="2"/>
  <c r="CD230" i="4"/>
  <c r="DY234" i="4"/>
  <c r="AJ230" i="2"/>
  <c r="AM233" i="4"/>
  <c r="IQ135" i="4"/>
  <c r="IR89" i="4"/>
  <c r="IR27" i="4"/>
  <c r="ES231" i="2"/>
  <c r="EW230" i="2"/>
  <c r="DX232" i="2"/>
  <c r="DH230" i="2"/>
  <c r="IU11" i="4"/>
  <c r="BB234" i="2"/>
  <c r="IU139" i="4"/>
  <c r="IP171" i="4"/>
  <c r="IW7" i="4"/>
  <c r="FA203" i="2"/>
  <c r="CK231" i="2"/>
  <c r="FM233" i="4"/>
  <c r="CQ232" i="4"/>
  <c r="HC230" i="4"/>
  <c r="FE197" i="2"/>
  <c r="W233" i="4"/>
  <c r="IS33" i="4"/>
  <c r="FD93" i="2"/>
  <c r="CB230" i="2"/>
  <c r="AX232" i="4"/>
  <c r="IS199" i="4"/>
  <c r="IQ194" i="4"/>
  <c r="DL231" i="4"/>
  <c r="FD165" i="2"/>
  <c r="IT143" i="4"/>
  <c r="IU61" i="4"/>
  <c r="FA210" i="2"/>
  <c r="C230" i="4"/>
  <c r="IJ232" i="4"/>
  <c r="DP230" i="2"/>
  <c r="IW227" i="4"/>
  <c r="IS22" i="4"/>
  <c r="IW103" i="4"/>
  <c r="FH234" i="4"/>
  <c r="AV234" i="2"/>
  <c r="FB76" i="2"/>
  <c r="IT120" i="4"/>
  <c r="IP75" i="4"/>
  <c r="IV35" i="4"/>
  <c r="ES230" i="2"/>
  <c r="BJ233" i="4"/>
  <c r="FC155" i="2"/>
  <c r="IU186" i="4"/>
  <c r="CG231" i="4"/>
  <c r="T232" i="4"/>
  <c r="FZ233" i="4"/>
  <c r="FT230" i="4"/>
  <c r="FD154" i="2"/>
  <c r="DR232" i="4"/>
  <c r="GN232" i="4"/>
  <c r="AJ231" i="2"/>
  <c r="HA233" i="4"/>
  <c r="EU234" i="2"/>
  <c r="EK230" i="4"/>
  <c r="CJ232" i="4"/>
  <c r="IV163" i="4"/>
  <c r="FF233" i="4"/>
  <c r="CK230" i="2"/>
  <c r="BD230" i="4"/>
  <c r="FY230" i="4"/>
  <c r="FC92" i="2"/>
  <c r="IV184" i="4"/>
  <c r="FD198" i="2"/>
  <c r="BE232" i="4"/>
  <c r="IU205" i="4"/>
  <c r="EC230" i="2"/>
  <c r="II231" i="4"/>
  <c r="IT138" i="4"/>
  <c r="IW144" i="4"/>
  <c r="GJ230" i="4"/>
  <c r="AV233" i="4"/>
  <c r="EY232" i="2"/>
  <c r="EO233" i="2"/>
  <c r="AO232" i="2"/>
  <c r="IT103" i="4"/>
  <c r="IU69" i="4"/>
  <c r="BR234" i="2"/>
  <c r="FE17" i="2"/>
  <c r="IT162" i="4"/>
  <c r="IR168" i="4"/>
  <c r="FE83" i="2"/>
  <c r="DE232" i="2"/>
  <c r="FA33" i="2"/>
  <c r="HC233" i="4"/>
  <c r="IP143" i="4"/>
  <c r="IT223" i="4"/>
  <c r="IU98" i="4"/>
  <c r="DF232" i="2"/>
  <c r="IW19" i="4"/>
  <c r="FE77" i="2"/>
  <c r="FB71" i="2"/>
  <c r="IV89" i="4"/>
  <c r="FO232" i="4"/>
  <c r="CS234" i="2"/>
  <c r="DM233" i="2"/>
  <c r="CE231" i="4"/>
  <c r="HL230" i="4"/>
  <c r="FE87" i="2"/>
  <c r="AD233" i="4"/>
  <c r="IQ95" i="4"/>
  <c r="DC231" i="2"/>
  <c r="FD114" i="2"/>
  <c r="DM234" i="2"/>
  <c r="IW222" i="4"/>
  <c r="FA138" i="2"/>
  <c r="DH233" i="2"/>
  <c r="IQ153" i="4"/>
  <c r="EK233" i="2"/>
  <c r="HV234" i="4"/>
  <c r="IS178" i="4"/>
  <c r="DD231" i="4"/>
  <c r="IV211" i="4"/>
  <c r="FC97" i="2"/>
  <c r="DU231" i="2"/>
  <c r="IW81" i="4"/>
  <c r="IW86" i="4"/>
  <c r="FB214" i="2"/>
  <c r="IK230" i="4"/>
  <c r="AL233" i="2"/>
  <c r="I231" i="4"/>
  <c r="DA231" i="4"/>
  <c r="IV178" i="4"/>
  <c r="GL234" i="4"/>
  <c r="IT69" i="4"/>
  <c r="IQ193" i="4"/>
  <c r="IP211" i="4"/>
  <c r="FD26" i="2"/>
  <c r="IQ222" i="4"/>
  <c r="FE73" i="2"/>
  <c r="FD230" i="4"/>
  <c r="D233" i="2"/>
  <c r="FC86" i="2"/>
  <c r="IU177" i="4"/>
  <c r="ER233" i="2"/>
  <c r="FC233" i="4"/>
  <c r="EA234" i="2"/>
  <c r="HV232" i="4"/>
  <c r="BY230" i="4"/>
  <c r="IR129" i="4"/>
  <c r="EP234" i="4"/>
  <c r="FB90" i="2"/>
  <c r="DL232" i="2"/>
  <c r="IV202" i="4"/>
  <c r="FD126" i="2"/>
  <c r="AS231" i="4"/>
  <c r="CA230" i="2"/>
  <c r="DS231" i="2"/>
  <c r="FE143" i="2"/>
  <c r="IT221" i="4"/>
  <c r="IU91" i="4"/>
  <c r="DB232" i="2"/>
  <c r="DN234" i="4"/>
  <c r="IS66" i="4"/>
  <c r="IP51" i="4"/>
  <c r="FW234" i="4"/>
  <c r="IS37" i="4"/>
  <c r="EG231" i="4"/>
  <c r="AK230" i="2"/>
  <c r="AF233" i="4"/>
  <c r="IW154" i="4"/>
  <c r="IV144" i="4"/>
  <c r="IV224" i="4"/>
  <c r="GR234" i="4"/>
  <c r="IV112" i="4"/>
  <c r="IS112" i="4"/>
  <c r="HT231" i="4"/>
  <c r="FB26" i="2"/>
  <c r="FB176" i="2"/>
  <c r="FD123" i="2"/>
  <c r="IR154" i="4"/>
  <c r="IR88" i="4"/>
  <c r="IS8" i="4"/>
  <c r="IR35" i="4"/>
  <c r="DX234" i="4"/>
  <c r="FA74" i="2"/>
  <c r="IR42" i="4"/>
  <c r="IV215" i="4"/>
  <c r="IQ211" i="4"/>
  <c r="FD112" i="2"/>
  <c r="EF233" i="2"/>
  <c r="HT233" i="4"/>
  <c r="FE91" i="2"/>
  <c r="BP233" i="2"/>
  <c r="EI232" i="4"/>
  <c r="CR232" i="4"/>
  <c r="DK233" i="2"/>
  <c r="IS35" i="4"/>
  <c r="DI230" i="2"/>
  <c r="IR159" i="4"/>
  <c r="AR232" i="2"/>
  <c r="FB144" i="2"/>
  <c r="FB83" i="2"/>
  <c r="IS138" i="4"/>
  <c r="CF234" i="4"/>
  <c r="BH233" i="4"/>
  <c r="FB61" i="2"/>
  <c r="FA12" i="2"/>
  <c r="AK234" i="2"/>
  <c r="IU66" i="4"/>
  <c r="IQ203" i="4"/>
  <c r="BS231" i="2"/>
  <c r="DS233" i="2"/>
  <c r="EH230" i="2"/>
  <c r="CE232" i="2"/>
  <c r="BM230" i="2"/>
  <c r="IQ87" i="4"/>
  <c r="IQ183" i="4"/>
  <c r="FE153" i="2"/>
  <c r="GJ232" i="4"/>
  <c r="IW117" i="4"/>
  <c r="P233" i="2"/>
  <c r="EX234" i="2"/>
  <c r="HM233" i="4"/>
  <c r="FW231" i="4"/>
  <c r="FA195" i="2"/>
  <c r="IQ196" i="4"/>
  <c r="BF232" i="2"/>
  <c r="IW99" i="4"/>
  <c r="AG234" i="4"/>
  <c r="CC231" i="2"/>
  <c r="BG230" i="2"/>
  <c r="FA169" i="2"/>
  <c r="IS148" i="4"/>
  <c r="IU122" i="4"/>
  <c r="FE192" i="2"/>
  <c r="DJ230" i="2"/>
  <c r="IV9" i="4"/>
  <c r="BI232" i="4"/>
  <c r="CE234" i="4"/>
  <c r="IV143" i="4"/>
  <c r="IP94" i="4"/>
  <c r="IR23" i="4"/>
  <c r="IV225" i="4"/>
  <c r="FA190" i="2"/>
  <c r="FE225" i="2"/>
  <c r="FB98" i="2"/>
  <c r="FB151" i="2"/>
  <c r="AT232" i="2"/>
  <c r="FP230" i="4"/>
  <c r="HH232" i="4"/>
  <c r="FD218" i="2"/>
  <c r="IW68" i="4"/>
  <c r="AR231" i="2"/>
  <c r="EL234" i="4"/>
  <c r="IQ186" i="4"/>
  <c r="FA63" i="2"/>
  <c r="HE230" i="4"/>
  <c r="IQ145" i="4"/>
  <c r="FE213" i="2"/>
  <c r="IV85" i="4"/>
  <c r="IQ212" i="4"/>
  <c r="FD27" i="2"/>
  <c r="ID233" i="4"/>
  <c r="FA215" i="2"/>
  <c r="IP84" i="4"/>
  <c r="N230" i="2"/>
  <c r="IQ132" i="4"/>
  <c r="FD127" i="2"/>
  <c r="GC231" i="4"/>
  <c r="FC119" i="2"/>
  <c r="IU133" i="4"/>
  <c r="IO231" i="4"/>
  <c r="IW87" i="4"/>
  <c r="DM230" i="2"/>
  <c r="IQ24" i="4"/>
  <c r="IS181" i="4"/>
  <c r="FD95" i="2"/>
  <c r="CA232" i="2"/>
  <c r="FC182" i="2"/>
  <c r="DL233" i="2"/>
  <c r="FB110" i="2"/>
  <c r="FB233" i="4"/>
  <c r="IV14" i="4"/>
  <c r="FE65" i="2"/>
  <c r="FX231" i="4"/>
  <c r="X231" i="4"/>
  <c r="BZ230" i="2"/>
  <c r="IT222" i="4"/>
  <c r="FG233" i="4"/>
  <c r="HL231" i="4"/>
  <c r="FA212" i="2"/>
  <c r="IV114" i="4"/>
  <c r="IS126" i="4"/>
  <c r="FC38" i="2"/>
  <c r="FE172" i="2"/>
  <c r="ER232" i="2"/>
  <c r="FB178" i="2"/>
  <c r="FE212" i="2"/>
  <c r="FE100" i="2"/>
  <c r="K233" i="2"/>
  <c r="CI234" i="4"/>
  <c r="AL232" i="4"/>
  <c r="CQ232" i="2"/>
  <c r="FC91" i="2"/>
  <c r="FE144" i="2"/>
  <c r="EV234" i="4"/>
  <c r="FC27" i="2"/>
  <c r="FE39" i="2"/>
  <c r="EK233" i="4"/>
  <c r="FA206" i="2"/>
  <c r="DL234" i="4"/>
  <c r="N234" i="2"/>
  <c r="GX232" i="4"/>
  <c r="FA185" i="2"/>
  <c r="DO231" i="2"/>
  <c r="IS108" i="4"/>
  <c r="HU231" i="4"/>
  <c r="FV232" i="4"/>
  <c r="IT183" i="4"/>
  <c r="EX231" i="2"/>
  <c r="IW54" i="4"/>
  <c r="EP230" i="2"/>
  <c r="IT125" i="4"/>
  <c r="FE186" i="2"/>
  <c r="IW196" i="4"/>
  <c r="AQ233" i="2"/>
  <c r="IT229" i="4"/>
  <c r="Z232" i="2"/>
  <c r="IH234" i="4"/>
  <c r="IP218" i="4"/>
  <c r="IT224" i="4"/>
  <c r="IW162" i="4"/>
  <c r="DV233" i="2"/>
  <c r="FE194" i="2"/>
  <c r="IQ26" i="4"/>
  <c r="DM230" i="4"/>
  <c r="IR132" i="4"/>
  <c r="FQ232" i="4"/>
  <c r="BT230" i="4"/>
  <c r="IU125" i="4"/>
  <c r="AC232" i="4"/>
  <c r="ET233" i="2"/>
  <c r="IS125" i="4"/>
  <c r="DQ230" i="4"/>
  <c r="IS225" i="4"/>
  <c r="BN232" i="2"/>
  <c r="GG234" i="4"/>
  <c r="HG234" i="4"/>
  <c r="FC129" i="2"/>
  <c r="EB230" i="2"/>
  <c r="CK232" i="4"/>
  <c r="H234" i="2"/>
  <c r="IV157" i="4"/>
  <c r="FD212" i="2"/>
  <c r="FA191" i="2"/>
  <c r="IP58" i="4"/>
  <c r="FB54" i="2"/>
  <c r="DN232" i="2"/>
  <c r="CV230" i="4"/>
  <c r="FB174" i="2"/>
  <c r="AD232" i="4"/>
  <c r="IV177" i="4"/>
  <c r="FE174" i="2"/>
  <c r="FD179" i="2"/>
  <c r="FD130" i="2"/>
  <c r="FC216" i="2"/>
  <c r="CG232" i="4"/>
  <c r="CD231" i="2"/>
  <c r="FC128" i="2"/>
  <c r="IU89" i="4"/>
  <c r="FD150" i="2"/>
  <c r="IW40" i="4"/>
  <c r="FE41" i="2"/>
  <c r="O233" i="2"/>
  <c r="IC233" i="4"/>
  <c r="BW232" i="4"/>
  <c r="DA230" i="2"/>
  <c r="BV230" i="2"/>
  <c r="FE187" i="2"/>
  <c r="HW230" i="4"/>
  <c r="CM232" i="2"/>
  <c r="IS207" i="4"/>
  <c r="DW230" i="4"/>
  <c r="BX233" i="4"/>
  <c r="DN231" i="2"/>
  <c r="FB150" i="2"/>
  <c r="IP213" i="4"/>
  <c r="AB233" i="2"/>
  <c r="IW149" i="4"/>
  <c r="GE234" i="4"/>
  <c r="HQ234" i="4"/>
  <c r="CK231" i="4"/>
  <c r="DB234" i="2"/>
  <c r="IV88" i="4"/>
  <c r="EX230" i="4"/>
  <c r="FC12" i="2"/>
  <c r="BX231" i="4"/>
  <c r="CV230" i="2"/>
  <c r="IW20" i="4"/>
  <c r="IV7" i="4"/>
  <c r="GS232" i="4"/>
  <c r="FT233" i="4"/>
  <c r="CU233" i="4"/>
  <c r="IP199" i="4"/>
  <c r="EC234" i="2"/>
  <c r="FA81" i="2"/>
  <c r="BT234" i="2"/>
  <c r="IT59" i="4"/>
  <c r="IS32" i="4"/>
  <c r="DP230" i="4"/>
  <c r="IR195" i="4"/>
  <c r="FE36" i="2"/>
  <c r="HK234" i="4"/>
  <c r="IU120" i="4"/>
  <c r="DF234" i="2"/>
  <c r="FA151" i="2"/>
  <c r="FA178" i="2"/>
  <c r="IF231" i="4"/>
  <c r="HZ232" i="4"/>
  <c r="EL230" i="2"/>
  <c r="FE228" i="2"/>
  <c r="EK234" i="2"/>
  <c r="IT46" i="4"/>
  <c r="HV231" i="4"/>
  <c r="FU232" i="4"/>
  <c r="FE123" i="2"/>
  <c r="K234" i="4"/>
  <c r="BN234" i="4"/>
  <c r="DG231" i="2"/>
  <c r="FC104" i="2"/>
  <c r="FP231" i="4"/>
  <c r="IT63" i="4"/>
  <c r="FA32" i="2"/>
  <c r="EY234" i="4"/>
  <c r="HE231" i="4"/>
  <c r="CU234" i="2"/>
  <c r="FA228" i="2"/>
  <c r="IQ15" i="4"/>
  <c r="II230" i="4"/>
  <c r="IR111" i="4"/>
  <c r="IV98" i="4"/>
  <c r="AM234" i="2"/>
  <c r="EZ230" i="2"/>
  <c r="FA86" i="2"/>
  <c r="CO231" i="2"/>
  <c r="IU157" i="4"/>
  <c r="FC197" i="2"/>
  <c r="IR59" i="4"/>
  <c r="II234" i="4"/>
  <c r="FE104" i="2"/>
  <c r="EW232" i="4"/>
  <c r="FB13" i="2"/>
  <c r="CO230" i="4"/>
  <c r="AW232" i="4"/>
  <c r="O230" i="2"/>
  <c r="IR37" i="4"/>
  <c r="FA224" i="2"/>
  <c r="FB194" i="2"/>
  <c r="EZ233" i="4"/>
  <c r="IT149" i="4"/>
  <c r="FV230" i="4"/>
  <c r="IW53" i="4"/>
  <c r="FE124" i="2"/>
  <c r="FM231" i="4"/>
  <c r="BZ231" i="4"/>
  <c r="IP13" i="4"/>
  <c r="DQ233" i="4"/>
  <c r="IQ77" i="4"/>
  <c r="CN233" i="2"/>
  <c r="CW231" i="4"/>
  <c r="IP89" i="4"/>
  <c r="FA66" i="2"/>
  <c r="DG233" i="2"/>
  <c r="AV230" i="2"/>
  <c r="FD133" i="2"/>
  <c r="FD36" i="2"/>
  <c r="CX231" i="2"/>
  <c r="AL231" i="2"/>
  <c r="IS216" i="4"/>
  <c r="L234" i="2"/>
  <c r="DC232" i="2"/>
  <c r="BW231" i="4"/>
  <c r="IW204" i="4"/>
  <c r="FC61" i="2"/>
  <c r="IR43" i="4"/>
  <c r="IP190" i="4"/>
  <c r="EF232" i="4"/>
  <c r="CF233" i="4"/>
  <c r="FA76" i="2"/>
  <c r="IT171" i="4"/>
  <c r="IT139" i="4"/>
  <c r="FD231" i="4"/>
  <c r="IS201" i="4"/>
  <c r="IW116" i="4"/>
  <c r="IR200" i="4"/>
  <c r="EX233" i="4"/>
  <c r="DQ234" i="2"/>
  <c r="IP193" i="4"/>
  <c r="CL230" i="2"/>
  <c r="IP151" i="4"/>
  <c r="FA168" i="2"/>
  <c r="IT192" i="4"/>
  <c r="GH234" i="4"/>
  <c r="IW16" i="4"/>
  <c r="FE181" i="2"/>
  <c r="FD45" i="2"/>
  <c r="IV77" i="4"/>
  <c r="IQ86" i="4"/>
  <c r="BX234" i="2"/>
  <c r="FB177" i="2"/>
  <c r="FD234" i="4"/>
  <c r="EG234" i="2"/>
  <c r="AZ233" i="4"/>
  <c r="HM234" i="4"/>
  <c r="CR234" i="4"/>
  <c r="FA61" i="2"/>
  <c r="FB231" i="4"/>
  <c r="CX230" i="4"/>
  <c r="DY232" i="2"/>
  <c r="IV58" i="4"/>
  <c r="FE157" i="2"/>
  <c r="EU233" i="4"/>
  <c r="FC159" i="2"/>
  <c r="IS54" i="4"/>
  <c r="DG230" i="2"/>
  <c r="IR228" i="4"/>
  <c r="CJ234" i="4"/>
  <c r="CW233" i="4"/>
  <c r="IW185" i="4"/>
  <c r="IU214" i="4"/>
  <c r="FC138" i="2"/>
  <c r="FB224" i="2"/>
  <c r="CJ230" i="2"/>
  <c r="BY234" i="2"/>
  <c r="B230" i="2"/>
  <c r="BQ231" i="4"/>
  <c r="IT214" i="4"/>
  <c r="IT198" i="4"/>
  <c r="GF230" i="4"/>
  <c r="GY233" i="4"/>
  <c r="ES233" i="2"/>
  <c r="EK232" i="4"/>
  <c r="IP167" i="4"/>
  <c r="IA234" i="4"/>
  <c r="IQ63" i="4"/>
  <c r="FD196" i="2"/>
  <c r="AO230" i="4"/>
  <c r="FB119" i="2"/>
  <c r="FQ231" i="4"/>
  <c r="IR189" i="4"/>
  <c r="ER230" i="4"/>
  <c r="IO234" i="4"/>
  <c r="IT38" i="4"/>
  <c r="FB138" i="2"/>
  <c r="IV17" i="4"/>
  <c r="FE140" i="2"/>
  <c r="IU109" i="4"/>
  <c r="IW95" i="4"/>
  <c r="FA181" i="2"/>
  <c r="FA116" i="2"/>
  <c r="IR81" i="4"/>
  <c r="IW70" i="4"/>
  <c r="FE184" i="2"/>
  <c r="IS13" i="4"/>
  <c r="CG233" i="2"/>
  <c r="FB191" i="2"/>
  <c r="O232" i="2"/>
  <c r="IS51" i="4"/>
  <c r="FC132" i="2"/>
  <c r="DY232" i="4"/>
  <c r="IV79" i="4"/>
  <c r="CV234" i="4"/>
  <c r="FB36" i="2"/>
  <c r="IU25" i="4"/>
  <c r="IS78" i="4"/>
  <c r="IQ82" i="4"/>
  <c r="IP28" i="4"/>
  <c r="K233" i="4"/>
  <c r="CI230" i="4"/>
  <c r="IR15" i="4"/>
  <c r="IH233" i="4"/>
  <c r="DP232" i="4"/>
  <c r="FA110" i="2"/>
  <c r="EQ234" i="2"/>
  <c r="IR147" i="4"/>
  <c r="DY233" i="2"/>
  <c r="AQ231" i="4"/>
  <c r="HL232" i="4"/>
  <c r="ES234" i="2"/>
  <c r="EM230" i="4"/>
  <c r="EX233" i="2"/>
  <c r="FC95" i="2"/>
  <c r="IP186" i="4"/>
  <c r="GD234" i="4"/>
  <c r="EO234" i="4"/>
  <c r="IR36" i="4"/>
  <c r="FF234" i="4"/>
  <c r="EI233" i="2"/>
  <c r="IQ156" i="4"/>
  <c r="GY232" i="4"/>
  <c r="IU35" i="4"/>
  <c r="IV52" i="4"/>
  <c r="CE232" i="4"/>
  <c r="CT231" i="4"/>
  <c r="CD233" i="2"/>
  <c r="IP174" i="4"/>
  <c r="IT220" i="4"/>
  <c r="FA98" i="2"/>
  <c r="FC90" i="2"/>
  <c r="IS198" i="4"/>
  <c r="FB124" i="2"/>
  <c r="BO231" i="2"/>
  <c r="IS90" i="4"/>
  <c r="GL230" i="4"/>
  <c r="IU219" i="4"/>
  <c r="IR179" i="4"/>
  <c r="EX230" i="2"/>
  <c r="IV199" i="4"/>
  <c r="IQ29" i="4"/>
  <c r="IR186" i="4"/>
  <c r="HC231" i="4"/>
  <c r="EI231" i="2"/>
  <c r="FD147" i="2"/>
  <c r="IU41" i="4"/>
  <c r="CL230" i="4"/>
  <c r="IT211" i="4"/>
  <c r="IP165" i="4"/>
  <c r="FB9" i="2"/>
  <c r="AE232" i="4"/>
  <c r="CD232" i="2"/>
  <c r="EV230" i="2"/>
  <c r="CH234" i="2"/>
  <c r="IV151" i="4"/>
  <c r="BM233" i="2"/>
  <c r="EP234" i="2"/>
  <c r="FE85" i="2"/>
  <c r="BG232" i="4"/>
  <c r="IS149" i="4"/>
  <c r="IP42" i="4"/>
  <c r="DD232" i="4"/>
  <c r="HE233" i="4"/>
  <c r="IU74" i="4"/>
  <c r="IP31" i="4"/>
  <c r="FD67" i="2"/>
  <c r="FA233" i="4"/>
  <c r="FA35" i="2"/>
  <c r="CZ230" i="4"/>
  <c r="FN233" i="4"/>
  <c r="IP103" i="4"/>
  <c r="IU194" i="4"/>
  <c r="O232" i="4"/>
  <c r="CA231" i="4"/>
  <c r="IV10" i="4"/>
  <c r="FZ230" i="4"/>
  <c r="HH234" i="4"/>
  <c r="IT137" i="4"/>
  <c r="IK232" i="4"/>
  <c r="EN232" i="2"/>
  <c r="BO232" i="4"/>
  <c r="CV232" i="2"/>
  <c r="AQ230" i="2"/>
  <c r="FC88" i="2"/>
  <c r="IT147" i="4"/>
  <c r="FD54" i="2"/>
  <c r="DQ232" i="2"/>
  <c r="BT233" i="4"/>
  <c r="FE198" i="2"/>
  <c r="FA107" i="2"/>
  <c r="IS29" i="4"/>
  <c r="GH232" i="4"/>
  <c r="BT230" i="2"/>
  <c r="BM232" i="2"/>
  <c r="IR91" i="4"/>
  <c r="DU230" i="2"/>
  <c r="Y232" i="2"/>
  <c r="GK233" i="4"/>
  <c r="IU33" i="4"/>
  <c r="DF234" i="4"/>
  <c r="IW41" i="4"/>
  <c r="IP72" i="4"/>
  <c r="IS63" i="4"/>
  <c r="IW230" i="4" l="1" a="1"/>
  <c r="IW230" i="4" s="1"/>
  <c r="IW232" i="4" a="1"/>
  <c r="IW232" i="4" s="1"/>
  <c r="IW234" i="4" a="1"/>
  <c r="IW234" i="4" s="1"/>
  <c r="IW231" i="4" a="1"/>
  <c r="IW231" i="4" s="1"/>
  <c r="IW233" i="4" a="1"/>
  <c r="IW233" i="4" s="1"/>
  <c r="IU230" i="4" a="1"/>
  <c r="IU230" i="4" s="1"/>
  <c r="IU233" i="4" a="1"/>
  <c r="IU233" i="4" s="1"/>
  <c r="IU231" i="4" a="1"/>
  <c r="IU231" i="4" s="1"/>
  <c r="IU234" i="4" a="1"/>
  <c r="IU234" i="4" s="1"/>
  <c r="IU232" i="4" a="1"/>
  <c r="IU232" i="4" s="1"/>
  <c r="FA231" i="2" a="1"/>
  <c r="FA231" i="2" s="1"/>
  <c r="FA230" i="2" a="1"/>
  <c r="FA230" i="2" s="1"/>
  <c r="FA233" i="2" a="1"/>
  <c r="FA233" i="2" s="1"/>
  <c r="FA232" i="2" a="1"/>
  <c r="FA232" i="2" s="1"/>
  <c r="FA234" i="2" a="1"/>
  <c r="FA234" i="2" s="1"/>
  <c r="IS233" i="4" a="1"/>
  <c r="IS233" i="4" s="1"/>
  <c r="IS230" i="4" a="1"/>
  <c r="IS230" i="4" s="1"/>
  <c r="IS232" i="4" a="1"/>
  <c r="IS232" i="4" s="1"/>
  <c r="IS234" i="4" a="1"/>
  <c r="IS234" i="4" s="1"/>
  <c r="IS231" i="4" a="1"/>
  <c r="IS231" i="4" s="1"/>
  <c r="IR230" i="4" a="1"/>
  <c r="IR230" i="4" s="1"/>
  <c r="IR232" i="4" a="1"/>
  <c r="IR232" i="4" s="1"/>
  <c r="IR233" i="4" a="1"/>
  <c r="IR233" i="4" s="1"/>
  <c r="IR231" i="4" a="1"/>
  <c r="IR231" i="4" s="1"/>
  <c r="IR234" i="4" a="1"/>
  <c r="IR234" i="4" s="1"/>
  <c r="IQ234" i="4" a="1"/>
  <c r="IQ234" i="4" s="1"/>
  <c r="IQ232" i="4" a="1"/>
  <c r="IQ232" i="4" s="1"/>
  <c r="IQ233" i="4" a="1"/>
  <c r="IQ233" i="4" s="1"/>
  <c r="IQ231" i="4" a="1"/>
  <c r="IQ231" i="4" s="1"/>
  <c r="IQ230" i="4" a="1"/>
  <c r="IQ230" i="4" s="1"/>
  <c r="FC230" i="2" a="1"/>
  <c r="FC230" i="2" s="1"/>
  <c r="FC231" i="2" a="1"/>
  <c r="FC231" i="2" s="1"/>
  <c r="FC232" i="2" a="1"/>
  <c r="FC232" i="2" s="1"/>
  <c r="FC233" i="2" a="1"/>
  <c r="FC233" i="2" s="1"/>
  <c r="FC234" i="2" a="1"/>
  <c r="FC234" i="2" s="1"/>
  <c r="FD231" i="2" a="1"/>
  <c r="FD231" i="2" s="1"/>
  <c r="FD234" i="2" a="1"/>
  <c r="FD234" i="2" s="1"/>
  <c r="FD232" i="2" a="1"/>
  <c r="FD232" i="2" s="1"/>
  <c r="FD230" i="2" a="1"/>
  <c r="FD230" i="2" s="1"/>
  <c r="FD233" i="2" a="1"/>
  <c r="FD233" i="2" s="1"/>
  <c r="IV230" i="4" a="1"/>
  <c r="IV230" i="4" s="1"/>
  <c r="IV231" i="4" a="1"/>
  <c r="IV231" i="4" s="1"/>
  <c r="IV234" i="4" a="1"/>
  <c r="IV234" i="4" s="1"/>
  <c r="IV233" i="4" a="1"/>
  <c r="IV233" i="4" s="1"/>
  <c r="IV232" i="4" a="1"/>
  <c r="IV232" i="4" s="1"/>
  <c r="IP233" i="4" a="1"/>
  <c r="IP233" i="4" s="1"/>
  <c r="IP232" i="4" a="1"/>
  <c r="IP232" i="4" s="1"/>
  <c r="IP234" i="4" a="1"/>
  <c r="IP234" i="4" s="1"/>
  <c r="IP230" i="4" a="1"/>
  <c r="IP230" i="4" s="1"/>
  <c r="IP231" i="4" a="1"/>
  <c r="IP231" i="4" s="1"/>
  <c r="FB232" i="2" a="1"/>
  <c r="FB232" i="2" s="1"/>
  <c r="FB231" i="2" a="1"/>
  <c r="FB231" i="2" s="1"/>
  <c r="FB234" i="2" a="1"/>
  <c r="FB234" i="2" s="1"/>
  <c r="FB230" i="2" a="1"/>
  <c r="FB230" i="2" s="1"/>
  <c r="FB233" i="2" a="1"/>
  <c r="FB233" i="2" s="1"/>
  <c r="FE234" i="2" a="1"/>
  <c r="FE234" i="2" s="1"/>
  <c r="FE233" i="2" a="1"/>
  <c r="FE233" i="2" s="1"/>
  <c r="FE232" i="2" a="1"/>
  <c r="FE232" i="2" s="1"/>
  <c r="FE231" i="2" a="1"/>
  <c r="FE231" i="2" s="1"/>
  <c r="FE230" i="2" a="1"/>
  <c r="FE230" i="2" s="1"/>
  <c r="IT232" i="4" a="1"/>
  <c r="IT232" i="4" s="1"/>
  <c r="IT233" i="4" a="1"/>
  <c r="IT233" i="4" s="1"/>
  <c r="IT231" i="4" a="1"/>
  <c r="IT231" i="4" s="1"/>
  <c r="IT230" i="4" a="1"/>
  <c r="IT230" i="4" s="1"/>
  <c r="IT234" i="4" a="1"/>
  <c r="IT234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<sst xmlns="http://schemas.openxmlformats.org/spreadsheetml/2006/main" count="2118" uniqueCount="260">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</sst>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NumberFormat="1" applyFont="1" applyBorder="1"/>
    <xf numFmtId="0" fontId="1" fillId="2" borderId="1" xfId="0" applyNumberFormat="1" applyFont="1" applyFill="1" applyBorder="1"/>
    <xf numFmtId="0" fontId="1" fillId="0" borderId="1" xfId="0" applyNumberFormat="1" applyFont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NumberFormat="1" applyFont="1" applyFill="1" applyBorder="1"/>
    <xf numFmtId="164" fontId="1" fillId="2" borderId="1" xfId="0" applyNumberFormat="1" applyFont="1" applyFill="1" applyBorder="1" applyAlignment="1">
      <alignment horizontal="center"/>
    </xf>
    <xf numFmtId="164" fontId="1" fillId="0" borderId="1" xfId="0" applyNumberFormat="1" applyFont="1" applyFill="1" applyBorder="1"/>
    <xf numFmtId="164" fontId="2" fillId="2" borderId="1" xfId="0" applyNumberFormat="1" applyFont="1" applyFill="1" applyBorder="1"/>
    <xf numFmtId="164" fontId="1" fillId="3" borderId="1" xfId="0" applyNumberFormat="1" applyFont="1" applyFill="1" applyBorder="1"/>
    <xf numFmtId="164" fontId="1" fillId="6" borderId="1" xfId="0" applyNumberFormat="1" applyFont="1" applyFill="1" applyBorder="1"/>
    <xf numFmtId="0" fontId="1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FE234"/>
  <sheetViews>
    <sheetView tabSelected="1" topLeftCell="A199" zoomScaleNormal="100" workbookViewId="0">
      <pane xSplit="1" topLeftCell="DC1" activePane="topRight" state="frozen"/>
      <selection activeCell="A43" sqref="A43"/>
      <selection pane="topRight" activeCell="DM209" sqref="DM209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1"/>
    <col min="32" max="36" width="9.140625" style="6"/>
    <col min="37" max="41" width="9.140625" style="11"/>
    <col min="42" max="46" width="9.140625" style="6"/>
    <col min="47" max="51" width="9.140625" style="1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4"/>
    <col min="157" max="161" width="9.140625" style="11"/>
    <col min="162" max="16384" width="9.140625" style="1"/>
  </cols>
  <sheetData>
    <row r="1" spans="1:161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10" t="s">
        <v>230</v>
      </c>
      <c r="AB1" s="10" t="s">
        <v>230</v>
      </c>
      <c r="AC1" s="10" t="s">
        <v>230</v>
      </c>
      <c r="AD1" s="10" t="s">
        <v>230</v>
      </c>
      <c r="AE1" s="10" t="s">
        <v>230</v>
      </c>
      <c r="AF1" s="2" t="s">
        <v>230</v>
      </c>
      <c r="AG1" s="2" t="s">
        <v>230</v>
      </c>
      <c r="AH1" s="2" t="s">
        <v>230</v>
      </c>
      <c r="AI1" s="2" t="s">
        <v>230</v>
      </c>
      <c r="AJ1" s="2" t="s">
        <v>230</v>
      </c>
      <c r="AK1" s="10" t="s">
        <v>230</v>
      </c>
      <c r="AL1" s="10" t="s">
        <v>230</v>
      </c>
      <c r="AM1" s="10" t="s">
        <v>230</v>
      </c>
      <c r="AN1" s="10" t="s">
        <v>230</v>
      </c>
      <c r="AO1" s="10" t="s">
        <v>230</v>
      </c>
      <c r="AP1" s="2" t="s">
        <v>230</v>
      </c>
      <c r="AQ1" s="2" t="s">
        <v>230</v>
      </c>
      <c r="AR1" s="2" t="s">
        <v>230</v>
      </c>
      <c r="AS1" s="2" t="s">
        <v>230</v>
      </c>
      <c r="AT1" s="2" t="s">
        <v>230</v>
      </c>
      <c r="AU1" s="10" t="s">
        <v>230</v>
      </c>
      <c r="AV1" s="10" t="s">
        <v>230</v>
      </c>
      <c r="AW1" s="10" t="s">
        <v>230</v>
      </c>
      <c r="AX1" s="10" t="s">
        <v>230</v>
      </c>
      <c r="AY1" s="10" t="s">
        <v>230</v>
      </c>
      <c r="AZ1" s="2" t="s">
        <v>231</v>
      </c>
      <c r="BA1" s="2" t="s">
        <v>231</v>
      </c>
      <c r="BB1" s="2" t="s">
        <v>231</v>
      </c>
      <c r="BC1" s="2" t="s">
        <v>231</v>
      </c>
      <c r="BD1" s="2" t="s">
        <v>231</v>
      </c>
      <c r="BE1" s="3" t="s">
        <v>231</v>
      </c>
      <c r="BF1" s="3" t="s">
        <v>231</v>
      </c>
      <c r="BG1" s="3" t="s">
        <v>231</v>
      </c>
      <c r="BH1" s="3" t="s">
        <v>231</v>
      </c>
      <c r="BI1" s="3" t="s">
        <v>231</v>
      </c>
      <c r="BJ1" s="2" t="s">
        <v>231</v>
      </c>
      <c r="BK1" s="2" t="s">
        <v>231</v>
      </c>
      <c r="BL1" s="2" t="s">
        <v>231</v>
      </c>
      <c r="BM1" s="2" t="s">
        <v>231</v>
      </c>
      <c r="BN1" s="2" t="s">
        <v>231</v>
      </c>
      <c r="BO1" s="3" t="s">
        <v>231</v>
      </c>
      <c r="BP1" s="3" t="s">
        <v>231</v>
      </c>
      <c r="BQ1" s="3" t="s">
        <v>231</v>
      </c>
      <c r="BR1" s="3" t="s">
        <v>231</v>
      </c>
      <c r="BS1" s="3" t="s">
        <v>231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211</v>
      </c>
      <c r="BZ1" s="3" t="s">
        <v>211</v>
      </c>
      <c r="CA1" s="3" t="s">
        <v>211</v>
      </c>
      <c r="CB1" s="3" t="s">
        <v>211</v>
      </c>
      <c r="CC1" s="3" t="s">
        <v>211</v>
      </c>
      <c r="CD1" s="2" t="s">
        <v>211</v>
      </c>
      <c r="CE1" s="2" t="s">
        <v>211</v>
      </c>
      <c r="CF1" s="2" t="s">
        <v>211</v>
      </c>
      <c r="CG1" s="2" t="s">
        <v>211</v>
      </c>
      <c r="CH1" s="2" t="s">
        <v>211</v>
      </c>
      <c r="CI1" s="3" t="s">
        <v>211</v>
      </c>
      <c r="CJ1" s="3" t="s">
        <v>211</v>
      </c>
      <c r="CK1" s="3" t="s">
        <v>211</v>
      </c>
      <c r="CL1" s="3" t="s">
        <v>211</v>
      </c>
      <c r="CM1" s="3" t="s">
        <v>211</v>
      </c>
      <c r="CN1" s="2" t="s">
        <v>211</v>
      </c>
      <c r="CO1" s="2" t="s">
        <v>211</v>
      </c>
      <c r="CP1" s="2" t="s">
        <v>211</v>
      </c>
      <c r="CQ1" s="2" t="s">
        <v>211</v>
      </c>
      <c r="CR1" s="2" t="s">
        <v>211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212</v>
      </c>
      <c r="CY1" s="2" t="s">
        <v>212</v>
      </c>
      <c r="CZ1" s="2" t="s">
        <v>212</v>
      </c>
      <c r="DA1" s="2" t="s">
        <v>212</v>
      </c>
      <c r="DB1" s="2" t="s">
        <v>212</v>
      </c>
      <c r="DC1" s="3" t="s">
        <v>212</v>
      </c>
      <c r="DD1" s="3" t="s">
        <v>212</v>
      </c>
      <c r="DE1" s="3" t="s">
        <v>212</v>
      </c>
      <c r="DF1" s="3" t="s">
        <v>212</v>
      </c>
      <c r="DG1" s="3" t="s">
        <v>212</v>
      </c>
      <c r="DH1" s="2" t="s">
        <v>212</v>
      </c>
      <c r="DI1" s="2" t="s">
        <v>212</v>
      </c>
      <c r="DJ1" s="2" t="s">
        <v>212</v>
      </c>
      <c r="DK1" s="2" t="s">
        <v>212</v>
      </c>
      <c r="DL1" s="2" t="s">
        <v>212</v>
      </c>
      <c r="DM1" s="3" t="s">
        <v>212</v>
      </c>
      <c r="DN1" s="3" t="s">
        <v>212</v>
      </c>
      <c r="DO1" s="3" t="s">
        <v>212</v>
      </c>
      <c r="DP1" s="3" t="s">
        <v>212</v>
      </c>
      <c r="DQ1" s="3" t="s">
        <v>212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213</v>
      </c>
      <c r="DX1" s="3" t="s">
        <v>213</v>
      </c>
      <c r="DY1" s="3" t="s">
        <v>213</v>
      </c>
      <c r="DZ1" s="3" t="s">
        <v>213</v>
      </c>
      <c r="EA1" s="3" t="s">
        <v>213</v>
      </c>
      <c r="EB1" s="2" t="s">
        <v>213</v>
      </c>
      <c r="EC1" s="2" t="s">
        <v>213</v>
      </c>
      <c r="ED1" s="2" t="s">
        <v>213</v>
      </c>
      <c r="EE1" s="2" t="s">
        <v>213</v>
      </c>
      <c r="EF1" s="2" t="s">
        <v>213</v>
      </c>
      <c r="EG1" s="3" t="s">
        <v>213</v>
      </c>
      <c r="EH1" s="3" t="s">
        <v>213</v>
      </c>
      <c r="EI1" s="3" t="s">
        <v>213</v>
      </c>
      <c r="EJ1" s="3" t="s">
        <v>213</v>
      </c>
      <c r="EK1" s="3" t="s">
        <v>213</v>
      </c>
      <c r="EL1" s="2" t="s">
        <v>213</v>
      </c>
      <c r="EM1" s="2" t="s">
        <v>213</v>
      </c>
      <c r="EN1" s="2" t="s">
        <v>213</v>
      </c>
      <c r="EO1" s="2" t="s">
        <v>213</v>
      </c>
      <c r="EP1" s="2" t="s">
        <v>213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13"/>
      <c r="EW1" s="13"/>
      <c r="EX1" s="13"/>
      <c r="EY1" s="13"/>
      <c r="EZ1" s="13"/>
      <c r="FA1" s="10"/>
      <c r="FB1" s="10"/>
      <c r="FC1" s="10"/>
      <c r="FD1" s="10"/>
      <c r="FE1" s="10"/>
    </row>
    <row r="2" spans="1:161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10" t="s">
        <v>207</v>
      </c>
      <c r="H2" s="10" t="s">
        <v>207</v>
      </c>
      <c r="I2" s="10" t="s">
        <v>207</v>
      </c>
      <c r="J2" s="10" t="s">
        <v>207</v>
      </c>
      <c r="K2" s="10" t="s">
        <v>207</v>
      </c>
      <c r="L2" s="2" t="s">
        <v>208</v>
      </c>
      <c r="M2" s="2" t="s">
        <v>208</v>
      </c>
      <c r="N2" s="2" t="s">
        <v>208</v>
      </c>
      <c r="O2" s="2" t="s">
        <v>208</v>
      </c>
      <c r="P2" s="2" t="s">
        <v>208</v>
      </c>
      <c r="Q2" s="3" t="s">
        <v>209</v>
      </c>
      <c r="R2" s="3" t="s">
        <v>209</v>
      </c>
      <c r="S2" s="3" t="s">
        <v>209</v>
      </c>
      <c r="T2" s="3" t="s">
        <v>209</v>
      </c>
      <c r="U2" s="3" t="s">
        <v>209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10" t="s">
        <v>206</v>
      </c>
      <c r="AB2" s="10" t="s">
        <v>206</v>
      </c>
      <c r="AC2" s="10" t="s">
        <v>206</v>
      </c>
      <c r="AD2" s="10" t="s">
        <v>206</v>
      </c>
      <c r="AE2" s="10" t="s">
        <v>206</v>
      </c>
      <c r="AF2" s="2" t="s">
        <v>207</v>
      </c>
      <c r="AG2" s="2" t="s">
        <v>207</v>
      </c>
      <c r="AH2" s="2" t="s">
        <v>207</v>
      </c>
      <c r="AI2" s="2" t="s">
        <v>207</v>
      </c>
      <c r="AJ2" s="2" t="s">
        <v>207</v>
      </c>
      <c r="AK2" s="10" t="s">
        <v>208</v>
      </c>
      <c r="AL2" s="10" t="s">
        <v>208</v>
      </c>
      <c r="AM2" s="10" t="s">
        <v>208</v>
      </c>
      <c r="AN2" s="10" t="s">
        <v>208</v>
      </c>
      <c r="AO2" s="10" t="s">
        <v>208</v>
      </c>
      <c r="AP2" s="2" t="s">
        <v>209</v>
      </c>
      <c r="AQ2" s="2" t="s">
        <v>209</v>
      </c>
      <c r="AR2" s="2" t="s">
        <v>209</v>
      </c>
      <c r="AS2" s="2" t="s">
        <v>209</v>
      </c>
      <c r="AT2" s="2" t="s">
        <v>209</v>
      </c>
      <c r="AU2" s="10" t="s">
        <v>3</v>
      </c>
      <c r="AV2" s="10" t="s">
        <v>3</v>
      </c>
      <c r="AW2" s="10" t="s">
        <v>3</v>
      </c>
      <c r="AX2" s="10" t="s">
        <v>3</v>
      </c>
      <c r="AY2" s="10" t="s">
        <v>3</v>
      </c>
      <c r="AZ2" s="2" t="s">
        <v>206</v>
      </c>
      <c r="BA2" s="2" t="s">
        <v>206</v>
      </c>
      <c r="BB2" s="2" t="s">
        <v>206</v>
      </c>
      <c r="BC2" s="2" t="s">
        <v>206</v>
      </c>
      <c r="BD2" s="2" t="s">
        <v>206</v>
      </c>
      <c r="BE2" s="10" t="s">
        <v>207</v>
      </c>
      <c r="BF2" s="10" t="s">
        <v>207</v>
      </c>
      <c r="BG2" s="10" t="s">
        <v>207</v>
      </c>
      <c r="BH2" s="10" t="s">
        <v>207</v>
      </c>
      <c r="BI2" s="10" t="s">
        <v>207</v>
      </c>
      <c r="BJ2" s="2" t="s">
        <v>208</v>
      </c>
      <c r="BK2" s="2" t="s">
        <v>208</v>
      </c>
      <c r="BL2" s="2" t="s">
        <v>208</v>
      </c>
      <c r="BM2" s="2" t="s">
        <v>208</v>
      </c>
      <c r="BN2" s="2" t="s">
        <v>208</v>
      </c>
      <c r="BO2" s="3" t="s">
        <v>209</v>
      </c>
      <c r="BP2" s="3" t="s">
        <v>209</v>
      </c>
      <c r="BQ2" s="3" t="s">
        <v>209</v>
      </c>
      <c r="BR2" s="3" t="s">
        <v>209</v>
      </c>
      <c r="BS2" s="3" t="s">
        <v>209</v>
      </c>
      <c r="BT2" s="2" t="s">
        <v>3</v>
      </c>
      <c r="BU2" s="2" t="s">
        <v>3</v>
      </c>
      <c r="BV2" s="2" t="s">
        <v>3</v>
      </c>
      <c r="BW2" s="2" t="s">
        <v>3</v>
      </c>
      <c r="BX2" s="2" t="s">
        <v>3</v>
      </c>
      <c r="BY2" s="10" t="s">
        <v>206</v>
      </c>
      <c r="BZ2" s="10" t="s">
        <v>206</v>
      </c>
      <c r="CA2" s="10" t="s">
        <v>206</v>
      </c>
      <c r="CB2" s="10" t="s">
        <v>206</v>
      </c>
      <c r="CC2" s="10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10" t="s">
        <v>208</v>
      </c>
      <c r="CJ2" s="10" t="s">
        <v>208</v>
      </c>
      <c r="CK2" s="10" t="s">
        <v>208</v>
      </c>
      <c r="CL2" s="10" t="s">
        <v>208</v>
      </c>
      <c r="CM2" s="10" t="s">
        <v>208</v>
      </c>
      <c r="CN2" s="2" t="s">
        <v>209</v>
      </c>
      <c r="CO2" s="2" t="s">
        <v>209</v>
      </c>
      <c r="CP2" s="2" t="s">
        <v>209</v>
      </c>
      <c r="CQ2" s="2" t="s">
        <v>209</v>
      </c>
      <c r="CR2" s="2" t="s">
        <v>209</v>
      </c>
      <c r="CS2" s="10" t="s">
        <v>3</v>
      </c>
      <c r="CT2" s="10" t="s">
        <v>3</v>
      </c>
      <c r="CU2" s="10" t="s">
        <v>3</v>
      </c>
      <c r="CV2" s="10" t="s">
        <v>3</v>
      </c>
      <c r="CW2" s="10" t="s">
        <v>3</v>
      </c>
      <c r="CX2" s="2" t="s">
        <v>206</v>
      </c>
      <c r="CY2" s="2" t="s">
        <v>206</v>
      </c>
      <c r="CZ2" s="2" t="s">
        <v>206</v>
      </c>
      <c r="DA2" s="2" t="s">
        <v>206</v>
      </c>
      <c r="DB2" s="2" t="s">
        <v>206</v>
      </c>
      <c r="DC2" s="10" t="s">
        <v>207</v>
      </c>
      <c r="DD2" s="10" t="s">
        <v>207</v>
      </c>
      <c r="DE2" s="10" t="s">
        <v>207</v>
      </c>
      <c r="DF2" s="10" t="s">
        <v>207</v>
      </c>
      <c r="DG2" s="10" t="s">
        <v>207</v>
      </c>
      <c r="DH2" s="2" t="s">
        <v>208</v>
      </c>
      <c r="DI2" s="2" t="s">
        <v>208</v>
      </c>
      <c r="DJ2" s="2" t="s">
        <v>208</v>
      </c>
      <c r="DK2" s="2" t="s">
        <v>208</v>
      </c>
      <c r="DL2" s="2" t="s">
        <v>208</v>
      </c>
      <c r="DM2" s="10" t="s">
        <v>209</v>
      </c>
      <c r="DN2" s="10" t="s">
        <v>209</v>
      </c>
      <c r="DO2" s="10" t="s">
        <v>209</v>
      </c>
      <c r="DP2" s="10" t="s">
        <v>209</v>
      </c>
      <c r="DQ2" s="10" t="s">
        <v>209</v>
      </c>
      <c r="DR2" s="2" t="s">
        <v>3</v>
      </c>
      <c r="DS2" s="2" t="s">
        <v>3</v>
      </c>
      <c r="DT2" s="2" t="s">
        <v>3</v>
      </c>
      <c r="DU2" s="2" t="s">
        <v>3</v>
      </c>
      <c r="DV2" s="2" t="s">
        <v>3</v>
      </c>
      <c r="DW2" s="10" t="s">
        <v>206</v>
      </c>
      <c r="DX2" s="10" t="s">
        <v>206</v>
      </c>
      <c r="DY2" s="10" t="s">
        <v>206</v>
      </c>
      <c r="DZ2" s="10" t="s">
        <v>206</v>
      </c>
      <c r="EA2" s="10" t="s">
        <v>206</v>
      </c>
      <c r="EB2" s="2" t="s">
        <v>207</v>
      </c>
      <c r="EC2" s="2" t="s">
        <v>207</v>
      </c>
      <c r="ED2" s="2" t="s">
        <v>207</v>
      </c>
      <c r="EE2" s="2" t="s">
        <v>207</v>
      </c>
      <c r="EF2" s="2" t="s">
        <v>207</v>
      </c>
      <c r="EG2" s="3" t="s">
        <v>208</v>
      </c>
      <c r="EH2" s="3" t="s">
        <v>208</v>
      </c>
      <c r="EI2" s="3" t="s">
        <v>208</v>
      </c>
      <c r="EJ2" s="3" t="s">
        <v>208</v>
      </c>
      <c r="EK2" s="3" t="s">
        <v>208</v>
      </c>
      <c r="EL2" s="2" t="s">
        <v>209</v>
      </c>
      <c r="EM2" s="2" t="s">
        <v>209</v>
      </c>
      <c r="EN2" s="2" t="s">
        <v>209</v>
      </c>
      <c r="EO2" s="2" t="s">
        <v>209</v>
      </c>
      <c r="EP2" s="2" t="s">
        <v>209</v>
      </c>
      <c r="EQ2" s="3" t="s">
        <v>3</v>
      </c>
      <c r="ER2" s="3" t="s">
        <v>3</v>
      </c>
      <c r="ES2" s="3" t="s">
        <v>3</v>
      </c>
      <c r="ET2" s="3" t="s">
        <v>3</v>
      </c>
      <c r="EU2" s="3" t="s">
        <v>3</v>
      </c>
    </row>
    <row r="3" spans="1:161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10" t="s">
        <v>0</v>
      </c>
      <c r="AB3" s="10" t="s">
        <v>1</v>
      </c>
      <c r="AC3" s="10" t="s">
        <v>2</v>
      </c>
      <c r="AD3" s="10" t="s">
        <v>216</v>
      </c>
      <c r="AE3" s="10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0" t="s">
        <v>0</v>
      </c>
      <c r="AL3" s="10" t="s">
        <v>1</v>
      </c>
      <c r="AM3" s="10" t="s">
        <v>2</v>
      </c>
      <c r="AN3" s="10" t="s">
        <v>216</v>
      </c>
      <c r="AO3" s="10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10" t="s">
        <v>0</v>
      </c>
      <c r="AV3" s="10" t="s">
        <v>1</v>
      </c>
      <c r="AW3" s="10" t="s">
        <v>2</v>
      </c>
      <c r="AX3" s="10" t="s">
        <v>216</v>
      </c>
      <c r="AY3" s="10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</row>
    <row r="4" spans="1:161" ht="13.5" x14ac:dyDescent="0.25">
      <c r="B4" s="30" t="s">
        <v>196</v>
      </c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50" t="s">
        <v>229</v>
      </c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  <c r="AT4" s="51"/>
      <c r="AU4" s="51"/>
      <c r="AV4" s="51"/>
      <c r="AW4" s="51"/>
      <c r="AX4" s="51"/>
      <c r="AY4" s="51"/>
      <c r="AZ4" s="54" t="s">
        <v>232</v>
      </c>
      <c r="BA4" s="55"/>
      <c r="BB4" s="55"/>
      <c r="BC4" s="55"/>
      <c r="BD4" s="55"/>
      <c r="BE4" s="55"/>
      <c r="BF4" s="55"/>
      <c r="BG4" s="55"/>
      <c r="BH4" s="55"/>
      <c r="BI4" s="55"/>
      <c r="BJ4" s="55"/>
      <c r="BK4" s="55"/>
      <c r="BL4" s="55"/>
      <c r="BM4" s="55"/>
      <c r="BN4" s="55"/>
      <c r="BO4" s="55"/>
      <c r="BP4" s="55"/>
      <c r="BQ4" s="55"/>
      <c r="BR4" s="55"/>
      <c r="BS4" s="55"/>
      <c r="BT4" s="55"/>
      <c r="BU4" s="55"/>
      <c r="BV4" s="55"/>
      <c r="BW4" s="55"/>
      <c r="BX4" s="56"/>
      <c r="BY4" s="35" t="s">
        <v>197</v>
      </c>
      <c r="BZ4" s="36"/>
      <c r="CA4" s="36"/>
      <c r="CB4" s="36"/>
      <c r="CC4" s="36"/>
      <c r="CD4" s="36"/>
      <c r="CE4" s="36"/>
      <c r="CF4" s="36"/>
      <c r="CG4" s="36"/>
      <c r="CH4" s="36"/>
      <c r="CI4" s="36"/>
      <c r="CJ4" s="36"/>
      <c r="CK4" s="36"/>
      <c r="CL4" s="36"/>
      <c r="CM4" s="36"/>
      <c r="CN4" s="36"/>
      <c r="CO4" s="36"/>
      <c r="CP4" s="36"/>
      <c r="CQ4" s="36"/>
      <c r="CR4" s="36"/>
      <c r="CS4" s="36"/>
      <c r="CT4" s="36"/>
      <c r="CU4" s="36"/>
      <c r="CV4" s="36"/>
      <c r="CW4" s="37"/>
      <c r="CX4" s="41" t="s">
        <v>198</v>
      </c>
      <c r="CY4" s="42"/>
      <c r="CZ4" s="42"/>
      <c r="DA4" s="42"/>
      <c r="DB4" s="42"/>
      <c r="DC4" s="42"/>
      <c r="DD4" s="42"/>
      <c r="DE4" s="42"/>
      <c r="DF4" s="42"/>
      <c r="DG4" s="42"/>
      <c r="DH4" s="42"/>
      <c r="DI4" s="42"/>
      <c r="DJ4" s="42"/>
      <c r="DK4" s="42"/>
      <c r="DL4" s="42"/>
      <c r="DM4" s="42"/>
      <c r="DN4" s="42"/>
      <c r="DO4" s="42"/>
      <c r="DP4" s="42"/>
      <c r="DQ4" s="42"/>
      <c r="DR4" s="42"/>
      <c r="DS4" s="42"/>
      <c r="DT4" s="42"/>
      <c r="DU4" s="42"/>
      <c r="DV4" s="43"/>
      <c r="DW4" s="38" t="s">
        <v>199</v>
      </c>
      <c r="DX4" s="39"/>
      <c r="DY4" s="39"/>
      <c r="DZ4" s="39"/>
      <c r="EA4" s="39"/>
      <c r="EB4" s="39"/>
      <c r="EC4" s="39"/>
      <c r="ED4" s="39"/>
      <c r="EE4" s="39"/>
      <c r="EF4" s="39"/>
      <c r="EG4" s="39"/>
      <c r="EH4" s="39"/>
      <c r="EI4" s="39"/>
      <c r="EJ4" s="39"/>
      <c r="EK4" s="39"/>
      <c r="EL4" s="39"/>
      <c r="EM4" s="39"/>
      <c r="EN4" s="39"/>
      <c r="EO4" s="39"/>
      <c r="EP4" s="39"/>
      <c r="EQ4" s="39"/>
      <c r="ER4" s="39"/>
      <c r="ES4" s="39"/>
      <c r="ET4" s="39"/>
      <c r="EU4" s="40"/>
      <c r="EV4" s="44" t="s">
        <v>214</v>
      </c>
      <c r="EW4" s="45"/>
      <c r="EX4" s="45"/>
      <c r="EY4" s="45"/>
      <c r="EZ4" s="46"/>
      <c r="FA4" s="18" t="s">
        <v>215</v>
      </c>
      <c r="FB4" s="19"/>
      <c r="FC4" s="19"/>
      <c r="FD4" s="19"/>
      <c r="FE4" s="20"/>
    </row>
    <row r="5" spans="1:161" ht="13.5" x14ac:dyDescent="0.25">
      <c r="B5" s="32" t="s">
        <v>200</v>
      </c>
      <c r="C5" s="33"/>
      <c r="D5" s="33"/>
      <c r="E5" s="33"/>
      <c r="F5" s="33"/>
      <c r="G5" s="34" t="s">
        <v>201</v>
      </c>
      <c r="H5" s="34"/>
      <c r="I5" s="34"/>
      <c r="J5" s="34"/>
      <c r="K5" s="34"/>
      <c r="L5" s="32" t="s">
        <v>202</v>
      </c>
      <c r="M5" s="32"/>
      <c r="N5" s="32"/>
      <c r="O5" s="32"/>
      <c r="P5" s="32"/>
      <c r="Q5" s="34" t="s">
        <v>203</v>
      </c>
      <c r="R5" s="34"/>
      <c r="S5" s="34"/>
      <c r="T5" s="34"/>
      <c r="U5" s="34"/>
      <c r="V5" s="32" t="s">
        <v>205</v>
      </c>
      <c r="W5" s="32"/>
      <c r="X5" s="32"/>
      <c r="Y5" s="32"/>
      <c r="Z5" s="32"/>
      <c r="AA5" s="52" t="s">
        <v>200</v>
      </c>
      <c r="AB5" s="53"/>
      <c r="AC5" s="53"/>
      <c r="AD5" s="53"/>
      <c r="AE5" s="53"/>
      <c r="AF5" s="32" t="s">
        <v>201</v>
      </c>
      <c r="AG5" s="32"/>
      <c r="AH5" s="32"/>
      <c r="AI5" s="32"/>
      <c r="AJ5" s="32"/>
      <c r="AK5" s="52" t="s">
        <v>202</v>
      </c>
      <c r="AL5" s="52"/>
      <c r="AM5" s="52"/>
      <c r="AN5" s="52"/>
      <c r="AO5" s="52"/>
      <c r="AP5" s="32" t="s">
        <v>203</v>
      </c>
      <c r="AQ5" s="32"/>
      <c r="AR5" s="32"/>
      <c r="AS5" s="32"/>
      <c r="AT5" s="32"/>
      <c r="AU5" s="52" t="s">
        <v>205</v>
      </c>
      <c r="AV5" s="52"/>
      <c r="AW5" s="52"/>
      <c r="AX5" s="52"/>
      <c r="AY5" s="52"/>
      <c r="AZ5" s="24" t="s">
        <v>200</v>
      </c>
      <c r="BA5" s="25"/>
      <c r="BB5" s="25"/>
      <c r="BC5" s="25"/>
      <c r="BD5" s="26"/>
      <c r="BE5" s="27" t="s">
        <v>201</v>
      </c>
      <c r="BF5" s="28"/>
      <c r="BG5" s="28"/>
      <c r="BH5" s="28"/>
      <c r="BI5" s="29"/>
      <c r="BJ5" s="24" t="s">
        <v>202</v>
      </c>
      <c r="BK5" s="25"/>
      <c r="BL5" s="25"/>
      <c r="BM5" s="25"/>
      <c r="BN5" s="26"/>
      <c r="BO5" s="27" t="s">
        <v>203</v>
      </c>
      <c r="BP5" s="28"/>
      <c r="BQ5" s="28"/>
      <c r="BR5" s="28"/>
      <c r="BS5" s="29"/>
      <c r="BT5" s="24" t="s">
        <v>205</v>
      </c>
      <c r="BU5" s="25"/>
      <c r="BV5" s="25"/>
      <c r="BW5" s="25"/>
      <c r="BX5" s="26"/>
      <c r="BY5" s="27" t="s">
        <v>200</v>
      </c>
      <c r="BZ5" s="28"/>
      <c r="CA5" s="28"/>
      <c r="CB5" s="28"/>
      <c r="CC5" s="29"/>
      <c r="CD5" s="24" t="s">
        <v>201</v>
      </c>
      <c r="CE5" s="25"/>
      <c r="CF5" s="25"/>
      <c r="CG5" s="25"/>
      <c r="CH5" s="26"/>
      <c r="CI5" s="27" t="s">
        <v>202</v>
      </c>
      <c r="CJ5" s="28"/>
      <c r="CK5" s="28"/>
      <c r="CL5" s="28"/>
      <c r="CM5" s="29"/>
      <c r="CN5" s="24" t="s">
        <v>203</v>
      </c>
      <c r="CO5" s="25"/>
      <c r="CP5" s="25"/>
      <c r="CQ5" s="25"/>
      <c r="CR5" s="26"/>
      <c r="CS5" s="27" t="s">
        <v>205</v>
      </c>
      <c r="CT5" s="28"/>
      <c r="CU5" s="28"/>
      <c r="CV5" s="28"/>
      <c r="CW5" s="29"/>
      <c r="CX5" s="24" t="s">
        <v>200</v>
      </c>
      <c r="CY5" s="25"/>
      <c r="CZ5" s="25"/>
      <c r="DA5" s="25"/>
      <c r="DB5" s="26"/>
      <c r="DC5" s="27" t="s">
        <v>201</v>
      </c>
      <c r="DD5" s="28"/>
      <c r="DE5" s="28"/>
      <c r="DF5" s="28"/>
      <c r="DG5" s="29"/>
      <c r="DH5" s="24" t="s">
        <v>202</v>
      </c>
      <c r="DI5" s="25"/>
      <c r="DJ5" s="25"/>
      <c r="DK5" s="25"/>
      <c r="DL5" s="26"/>
      <c r="DM5" s="27" t="s">
        <v>203</v>
      </c>
      <c r="DN5" s="28"/>
      <c r="DO5" s="28"/>
      <c r="DP5" s="28"/>
      <c r="DQ5" s="29"/>
      <c r="DR5" s="24" t="s">
        <v>205</v>
      </c>
      <c r="DS5" s="25"/>
      <c r="DT5" s="25"/>
      <c r="DU5" s="25"/>
      <c r="DV5" s="26"/>
      <c r="DW5" s="27" t="s">
        <v>200</v>
      </c>
      <c r="DX5" s="28"/>
      <c r="DY5" s="28"/>
      <c r="DZ5" s="28"/>
      <c r="EA5" s="29"/>
      <c r="EB5" s="24" t="s">
        <v>201</v>
      </c>
      <c r="EC5" s="25"/>
      <c r="ED5" s="25"/>
      <c r="EE5" s="25"/>
      <c r="EF5" s="26"/>
      <c r="EG5" s="27" t="s">
        <v>202</v>
      </c>
      <c r="EH5" s="28"/>
      <c r="EI5" s="28"/>
      <c r="EJ5" s="28"/>
      <c r="EK5" s="29"/>
      <c r="EL5" s="24" t="s">
        <v>203</v>
      </c>
      <c r="EM5" s="25"/>
      <c r="EN5" s="25"/>
      <c r="EO5" s="25"/>
      <c r="EP5" s="26"/>
      <c r="EQ5" s="27" t="s">
        <v>205</v>
      </c>
      <c r="ER5" s="28"/>
      <c r="ES5" s="28"/>
      <c r="ET5" s="28"/>
      <c r="EU5" s="29"/>
      <c r="EV5" s="47"/>
      <c r="EW5" s="48"/>
      <c r="EX5" s="48"/>
      <c r="EY5" s="48"/>
      <c r="EZ5" s="49"/>
      <c r="FA5" s="21"/>
      <c r="FB5" s="22"/>
      <c r="FC5" s="22"/>
      <c r="FD5" s="22"/>
      <c r="FE5" s="23"/>
    </row>
    <row r="6" spans="1:161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10" t="s">
        <v>0</v>
      </c>
      <c r="FB6" s="10" t="s">
        <v>1</v>
      </c>
      <c r="FC6" s="10" t="s">
        <v>2</v>
      </c>
      <c r="FD6" s="10" t="s">
        <v>216</v>
      </c>
      <c r="FE6" s="10" t="s">
        <v>217</v>
      </c>
    </row>
    <row r="7" spans="1:161" x14ac:dyDescent="0.2">
      <c r="A7" s="1" t="s">
        <v>4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>
        <v>0.66169999999999995</v>
      </c>
      <c r="H7" s="5">
        <v>0.75290000000000001</v>
      </c>
      <c r="I7" s="5">
        <v>0.36859999999999998</v>
      </c>
      <c r="J7" s="5">
        <v>0.95550000000000002</v>
      </c>
      <c r="K7" s="5">
        <v>0.30309999999999998</v>
      </c>
      <c r="L7" s="4">
        <v>0.67579999999999996</v>
      </c>
      <c r="M7" s="4">
        <v>0.78200000000000003</v>
      </c>
      <c r="N7" s="4">
        <v>0.35349999999999998</v>
      </c>
      <c r="O7" s="4">
        <v>0.94169999999999998</v>
      </c>
      <c r="P7" s="4">
        <v>0.2858</v>
      </c>
      <c r="Q7" s="5">
        <v>0.70499999999999996</v>
      </c>
      <c r="R7" s="5">
        <v>0.85170000000000001</v>
      </c>
      <c r="S7" s="5">
        <v>0.31009999999999999</v>
      </c>
      <c r="T7" s="5">
        <v>0.91469999999999996</v>
      </c>
      <c r="U7" s="5">
        <v>0.1517</v>
      </c>
      <c r="V7" s="4">
        <v>0.81820000000000004</v>
      </c>
      <c r="W7" s="4">
        <v>1.1449</v>
      </c>
      <c r="X7" s="4">
        <v>0.2238</v>
      </c>
      <c r="Y7" s="4">
        <v>0.80930000000000002</v>
      </c>
      <c r="Z7" s="4">
        <v>7.4899999999999994E-2</v>
      </c>
      <c r="AA7" s="14">
        <v>0.64980000000000004</v>
      </c>
      <c r="AB7" s="14">
        <v>0.72499999999999998</v>
      </c>
      <c r="AC7" s="14">
        <v>0.38300000000000001</v>
      </c>
      <c r="AD7" s="14">
        <v>0.96309999999999996</v>
      </c>
      <c r="AE7" s="14">
        <v>0.18210000000000001</v>
      </c>
      <c r="AF7" s="4">
        <v>0.66110000000000002</v>
      </c>
      <c r="AG7" s="4">
        <v>0.74839999999999995</v>
      </c>
      <c r="AH7" s="4">
        <v>0.37290000000000001</v>
      </c>
      <c r="AI7" s="4">
        <v>0.95489999999999997</v>
      </c>
      <c r="AJ7" s="4">
        <v>0.27489999999999998</v>
      </c>
      <c r="AK7" s="14">
        <v>0.67630000000000001</v>
      </c>
      <c r="AL7" s="14">
        <v>0.7843</v>
      </c>
      <c r="AM7" s="14">
        <v>0.3488</v>
      </c>
      <c r="AN7" s="14">
        <v>0.94199999999999995</v>
      </c>
      <c r="AO7" s="14">
        <v>0.26600000000000001</v>
      </c>
      <c r="AP7" s="4">
        <v>0.70579999999999998</v>
      </c>
      <c r="AQ7" s="4">
        <v>0.85289999999999999</v>
      </c>
      <c r="AR7" s="4">
        <v>0.312</v>
      </c>
      <c r="AS7" s="4">
        <v>0.91459999999999997</v>
      </c>
      <c r="AT7" s="4">
        <v>0.16689999999999999</v>
      </c>
      <c r="AU7" s="14">
        <v>0.81899999999999995</v>
      </c>
      <c r="AV7" s="14">
        <v>1.1456</v>
      </c>
      <c r="AW7" s="14">
        <v>0.21959999999999999</v>
      </c>
      <c r="AX7" s="14">
        <v>0.80810000000000004</v>
      </c>
      <c r="AY7" s="14">
        <v>6.1600000000000002E-2</v>
      </c>
      <c r="AZ7" s="4">
        <v>0.65100000000000002</v>
      </c>
      <c r="BA7" s="4">
        <v>0.72689999999999999</v>
      </c>
      <c r="BB7" s="4">
        <v>0.36880000000000002</v>
      </c>
      <c r="BC7" s="4">
        <v>0.96289999999999998</v>
      </c>
      <c r="BD7" s="4">
        <v>0.14599999999999999</v>
      </c>
      <c r="BE7" s="5">
        <v>0.66169999999999995</v>
      </c>
      <c r="BF7" s="5">
        <v>0.75160000000000005</v>
      </c>
      <c r="BG7" s="5">
        <v>0.36909999999999998</v>
      </c>
      <c r="BH7" s="5">
        <v>0.95569999999999999</v>
      </c>
      <c r="BI7" s="5">
        <v>0.23280000000000001</v>
      </c>
      <c r="BJ7" s="4">
        <v>0.67769999999999997</v>
      </c>
      <c r="BK7" s="4">
        <v>0.78710000000000002</v>
      </c>
      <c r="BL7" s="4">
        <v>0.34839999999999999</v>
      </c>
      <c r="BM7" s="4">
        <v>0.94230000000000003</v>
      </c>
      <c r="BN7" s="4">
        <v>0.2258</v>
      </c>
      <c r="BO7" s="5">
        <v>0.70640000000000003</v>
      </c>
      <c r="BP7" s="5">
        <v>0.85660000000000003</v>
      </c>
      <c r="BQ7" s="5">
        <v>0.31109999999999999</v>
      </c>
      <c r="BR7" s="5">
        <v>0.91439999999999999</v>
      </c>
      <c r="BS7" s="5">
        <v>0.1593</v>
      </c>
      <c r="BT7" s="4">
        <v>0.81869999999999998</v>
      </c>
      <c r="BU7" s="4">
        <v>1.1477999999999999</v>
      </c>
      <c r="BV7" s="4">
        <v>0.22500000000000001</v>
      </c>
      <c r="BW7" s="4">
        <v>0.80820000000000003</v>
      </c>
      <c r="BX7" s="4">
        <v>6.9400000000000003E-2</v>
      </c>
      <c r="BY7" s="5">
        <v>0.64829999999999999</v>
      </c>
      <c r="BZ7" s="5">
        <v>0.72219999999999995</v>
      </c>
      <c r="CA7" s="5">
        <v>0.3871</v>
      </c>
      <c r="CB7" s="5">
        <v>0.96299999999999997</v>
      </c>
      <c r="CC7" s="5">
        <v>0.10680000000000001</v>
      </c>
      <c r="CD7" s="4">
        <v>0.66110000000000002</v>
      </c>
      <c r="CE7" s="4">
        <v>0.751</v>
      </c>
      <c r="CF7" s="4">
        <v>0.37</v>
      </c>
      <c r="CG7" s="4">
        <v>0.95530000000000004</v>
      </c>
      <c r="CH7" s="4">
        <v>0.13109999999999999</v>
      </c>
      <c r="CI7" s="5">
        <v>0.67700000000000005</v>
      </c>
      <c r="CJ7" s="5">
        <v>0.78580000000000005</v>
      </c>
      <c r="CK7" s="5">
        <v>0.34799999999999998</v>
      </c>
      <c r="CL7" s="5">
        <v>0.94259999999999999</v>
      </c>
      <c r="CM7" s="5">
        <v>0.1384</v>
      </c>
      <c r="CN7" s="4">
        <v>0.70569999999999999</v>
      </c>
      <c r="CO7" s="4">
        <v>0.85419999999999996</v>
      </c>
      <c r="CP7" s="4">
        <v>0.3135</v>
      </c>
      <c r="CQ7" s="4">
        <v>0.91459999999999997</v>
      </c>
      <c r="CR7" s="4">
        <v>8.6300000000000002E-2</v>
      </c>
      <c r="CS7" s="5">
        <v>0.81889999999999996</v>
      </c>
      <c r="CT7" s="5">
        <v>1.1476999999999999</v>
      </c>
      <c r="CU7" s="5">
        <v>0.22370000000000001</v>
      </c>
      <c r="CV7" s="5">
        <v>0.80830000000000002</v>
      </c>
      <c r="CW7" s="5">
        <v>4.8000000000000001E-2</v>
      </c>
      <c r="CX7" s="4">
        <v>0.65059999999999996</v>
      </c>
      <c r="CY7" s="4">
        <v>0.72689999999999999</v>
      </c>
      <c r="CZ7" s="4">
        <v>0.38</v>
      </c>
      <c r="DA7" s="4">
        <v>0.96240000000000003</v>
      </c>
      <c r="DB7" s="4">
        <v>0.114</v>
      </c>
      <c r="DC7" s="5">
        <v>0.66010000000000002</v>
      </c>
      <c r="DD7" s="5">
        <v>0.74770000000000003</v>
      </c>
      <c r="DE7" s="5">
        <v>0.3705</v>
      </c>
      <c r="DF7" s="5">
        <v>0.95499999999999996</v>
      </c>
      <c r="DG7" s="5">
        <v>0.1744</v>
      </c>
      <c r="DH7" s="4">
        <v>0.67649999999999999</v>
      </c>
      <c r="DI7" s="4">
        <v>0.78449999999999998</v>
      </c>
      <c r="DJ7" s="4">
        <v>0.35189999999999999</v>
      </c>
      <c r="DK7" s="4">
        <v>0.94179999999999997</v>
      </c>
      <c r="DL7" s="4">
        <v>0.12520000000000001</v>
      </c>
      <c r="DM7" s="5">
        <v>0.70620000000000005</v>
      </c>
      <c r="DN7" s="5">
        <v>0.85529999999999995</v>
      </c>
      <c r="DO7" s="5">
        <v>0.31140000000000001</v>
      </c>
      <c r="DP7" s="5">
        <v>0.91490000000000005</v>
      </c>
      <c r="DQ7" s="5">
        <v>0.1085</v>
      </c>
      <c r="DR7" s="4"/>
      <c r="DS7" s="4"/>
      <c r="DT7" s="4"/>
      <c r="DU7" s="4"/>
      <c r="DV7" s="4"/>
      <c r="DW7" s="5"/>
      <c r="DX7" s="5"/>
      <c r="DY7" s="5"/>
      <c r="DZ7" s="5"/>
      <c r="EA7" s="5"/>
      <c r="EB7" s="4"/>
      <c r="EC7" s="4"/>
      <c r="ED7" s="4"/>
      <c r="EE7" s="4"/>
      <c r="EF7" s="4"/>
      <c r="EG7" s="5">
        <v>0.67649999999999999</v>
      </c>
      <c r="EH7" s="5">
        <v>0.78490000000000004</v>
      </c>
      <c r="EI7" s="5">
        <v>0.35010000000000002</v>
      </c>
      <c r="EJ7" s="5">
        <v>0.94199999999999995</v>
      </c>
      <c r="EK7" s="5">
        <v>0.21879999999999999</v>
      </c>
      <c r="EL7" s="4"/>
      <c r="EM7" s="4"/>
      <c r="EN7" s="4"/>
      <c r="EO7" s="4"/>
      <c r="EP7" s="4"/>
      <c r="EQ7" s="5"/>
      <c r="ER7" s="5"/>
      <c r="ES7" s="5"/>
      <c r="ET7" s="5"/>
      <c r="EU7" s="5"/>
      <c r="EV7" s="4">
        <f t="shared" ref="EV7:EV38" si="0">AVERAGEIFS(B7:EU7,metrics.est,"MAE")</f>
        <v>0.69675200000000004</v>
      </c>
      <c r="EW7" s="4">
        <f t="shared" ref="EW7:EW70" si="1">AVERAGEIFS(B7:EU7,metrics.est,"MSE")</f>
        <v>0.83764800000000006</v>
      </c>
      <c r="EX7" s="4">
        <f t="shared" ref="EX7:EX70" si="2">AVERAGEIFS(B7:EU7,metrics.est,"R")</f>
        <v>0.33134399999999992</v>
      </c>
      <c r="EY7" s="4">
        <f t="shared" ref="EY7:EY70" si="3">AVERAGEIFS(B7:EU7,metrics.est,"Coverage")</f>
        <v>0.92206399999999977</v>
      </c>
      <c r="EZ7" s="4">
        <f t="shared" ref="EZ7:EZ70" si="4">AVERAGEIFS(B7:EU7,metrics.est,"Time")</f>
        <v>0.15994799999999998</v>
      </c>
      <c r="FA7" s="11" t="str" cm="1">
        <f t="array" aca="1" ref="FA7" ca="1">CONCATENATE(INDIRECT(ADDRESS(1,MATCH(_xlfn.MINIFS(B7:EU7,metrics.est,"MAE"),B7:EU7,0)+1)), ", ", INDIRECT(ADDRESS(2,MATCH(_xlfn.MINIFS(B7:EU7,metrics.est,"MAE"),B7:EU7,0)+1)))</f>
        <v>k=20, r=0.1</v>
      </c>
      <c r="FB7" s="11" t="str" cm="1">
        <f t="array" aca="1" ref="FB7" ca="1">CONCATENATE(INDIRECT(ADDRESS(1,MATCH(_xlfn.MINIFS(B7:EU7,metrics.est,"MSE"),B7:EU7,0)+1)), ", ", INDIRECT(ADDRESS(2,MATCH(_xlfn.MINIFS(B7:EU7,metrics.est,"MSE"),B7:EU7,0)+1)))</f>
        <v>k=20, r=0.1</v>
      </c>
      <c r="FC7" s="11" t="str" cm="1">
        <f t="array" aca="1" ref="FC7" ca="1">CONCATENATE(INDIRECT(ADDRESS(1,MATCH(_xlfn.MAXIFS(B7:EU7,metrics.est,"R"),B7:EU7,0)+1)), ", ", INDIRECT(ADDRESS(2,MATCH(_xlfn.MAXIFS(B7:EU7,metrics.est,"R"),B7:EU7,0)+1)))</f>
        <v>k=20, r=0.1</v>
      </c>
      <c r="FD7" s="11" t="str" cm="1">
        <f t="array" aca="1" ref="FD7" ca="1">CONCATENATE(INDIRECT(ADDRESS(1,MATCH(_xlfn.MAXIFS(B7:EU7,metrics.est,"Coverage"),B7:EU7,0)+1)), ", ", INDIRECT(ADDRESS(2,MATCH(_xlfn.MAXIFS(B7:EU7,metrics.est,"Coverage"),B7:EU7,0)+1)))</f>
        <v>k=5, r=0.1</v>
      </c>
      <c r="FE7" s="11" t="str" cm="1">
        <f t="array" aca="1" ref="FE7" ca="1">CONCATENATE(INDIRECT(ADDRESS(1,MATCH(_xlfn.MINIFS(B7:EU7,metrics.est,"Time"),B7:EU7,0)+1)), ", ", INDIRECT(ADDRESS(2,MATCH(_xlfn.MINIFS(B7:EU7,metrics.est,"Time"),B7:EU7,0)+1)))</f>
        <v>k=20, r=0.9</v>
      </c>
    </row>
    <row r="8" spans="1:161" x14ac:dyDescent="0.2">
      <c r="A8" s="1" t="s">
        <v>5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>
        <v>0.68240000000000001</v>
      </c>
      <c r="H8" s="5">
        <v>0.79679999999999995</v>
      </c>
      <c r="I8" s="5">
        <v>0.3412</v>
      </c>
      <c r="J8" s="5">
        <v>0.95540000000000003</v>
      </c>
      <c r="K8" s="5">
        <v>0.34820000000000001</v>
      </c>
      <c r="L8" s="4">
        <v>0.68930000000000002</v>
      </c>
      <c r="M8" s="4">
        <v>0.81110000000000004</v>
      </c>
      <c r="N8" s="4">
        <v>0.3357</v>
      </c>
      <c r="O8" s="4">
        <v>0.94110000000000005</v>
      </c>
      <c r="P8" s="4">
        <v>0.28999999999999998</v>
      </c>
      <c r="Q8" s="5">
        <v>0.70909999999999995</v>
      </c>
      <c r="R8" s="5">
        <v>0.85809999999999997</v>
      </c>
      <c r="S8" s="5">
        <v>0.30430000000000001</v>
      </c>
      <c r="T8" s="5">
        <v>0.91</v>
      </c>
      <c r="U8" s="5">
        <v>0.15570000000000001</v>
      </c>
      <c r="V8" s="4">
        <v>0.79339999999999999</v>
      </c>
      <c r="W8" s="4">
        <v>1.0749</v>
      </c>
      <c r="X8" s="4">
        <v>0.23269999999999999</v>
      </c>
      <c r="Y8" s="4">
        <v>0.68110000000000004</v>
      </c>
      <c r="Z8" s="4">
        <v>7.0699999999999999E-2</v>
      </c>
      <c r="AA8" s="14">
        <v>0.67469999999999997</v>
      </c>
      <c r="AB8" s="14">
        <v>0.77780000000000005</v>
      </c>
      <c r="AC8" s="14">
        <v>0.3508</v>
      </c>
      <c r="AD8" s="14">
        <v>0.96299999999999997</v>
      </c>
      <c r="AE8" s="14">
        <v>0.2087</v>
      </c>
      <c r="AF8" s="4">
        <v>0.68140000000000001</v>
      </c>
      <c r="AG8" s="4">
        <v>0.79200000000000004</v>
      </c>
      <c r="AH8" s="4">
        <v>0.34710000000000002</v>
      </c>
      <c r="AI8" s="4">
        <v>0.95469999999999999</v>
      </c>
      <c r="AJ8" s="4">
        <v>0.29970000000000002</v>
      </c>
      <c r="AK8" s="14">
        <v>0.69020000000000004</v>
      </c>
      <c r="AL8" s="14">
        <v>0.81330000000000002</v>
      </c>
      <c r="AM8" s="14">
        <v>0.33129999999999998</v>
      </c>
      <c r="AN8" s="14">
        <v>0.9415</v>
      </c>
      <c r="AO8" s="14">
        <v>0.28460000000000002</v>
      </c>
      <c r="AP8" s="4">
        <v>0.70960000000000001</v>
      </c>
      <c r="AQ8" s="4">
        <v>0.85850000000000004</v>
      </c>
      <c r="AR8" s="4">
        <v>0.30719999999999997</v>
      </c>
      <c r="AS8" s="4">
        <v>0.91020000000000001</v>
      </c>
      <c r="AT8" s="4">
        <v>0.1706</v>
      </c>
      <c r="AU8" s="14">
        <v>0.79459999999999997</v>
      </c>
      <c r="AV8" s="14">
        <v>1.0757000000000001</v>
      </c>
      <c r="AW8" s="14">
        <v>0.2263</v>
      </c>
      <c r="AX8" s="14">
        <v>0.68010000000000004</v>
      </c>
      <c r="AY8" s="14">
        <v>6.2100000000000002E-2</v>
      </c>
      <c r="AZ8" s="4">
        <v>0.67530000000000001</v>
      </c>
      <c r="BA8" s="4">
        <v>0.77759999999999996</v>
      </c>
      <c r="BB8" s="4">
        <v>0.34339999999999998</v>
      </c>
      <c r="BC8" s="4">
        <v>0.96279999999999999</v>
      </c>
      <c r="BD8" s="4">
        <v>0.1721</v>
      </c>
      <c r="BE8" s="5">
        <v>0.68169999999999997</v>
      </c>
      <c r="BF8" s="5">
        <v>0.79449999999999998</v>
      </c>
      <c r="BG8" s="5">
        <v>0.34360000000000002</v>
      </c>
      <c r="BH8" s="5">
        <v>0.95550000000000002</v>
      </c>
      <c r="BI8" s="5">
        <v>0.25769999999999998</v>
      </c>
      <c r="BJ8" s="4">
        <v>0.69159999999999999</v>
      </c>
      <c r="BK8" s="4">
        <v>0.81589999999999996</v>
      </c>
      <c r="BL8" s="4">
        <v>0.33160000000000001</v>
      </c>
      <c r="BM8" s="4">
        <v>0.94169999999999998</v>
      </c>
      <c r="BN8" s="4">
        <v>0.2382</v>
      </c>
      <c r="BO8" s="5">
        <v>0.71050000000000002</v>
      </c>
      <c r="BP8" s="5">
        <v>0.86270000000000002</v>
      </c>
      <c r="BQ8" s="5">
        <v>0.30690000000000001</v>
      </c>
      <c r="BR8" s="5">
        <v>0.91</v>
      </c>
      <c r="BS8" s="5">
        <v>0.161</v>
      </c>
      <c r="BT8" s="4">
        <v>0.79369999999999996</v>
      </c>
      <c r="BU8" s="4">
        <v>1.0765</v>
      </c>
      <c r="BV8" s="4">
        <v>0.2311</v>
      </c>
      <c r="BW8" s="4">
        <v>0.68020000000000003</v>
      </c>
      <c r="BX8" s="4">
        <v>6.8099999999999994E-2</v>
      </c>
      <c r="BY8" s="5">
        <v>0.67379999999999995</v>
      </c>
      <c r="BZ8" s="5">
        <v>0.77649999999999997</v>
      </c>
      <c r="CA8" s="5">
        <v>0.35560000000000003</v>
      </c>
      <c r="CB8" s="5">
        <v>0.96289999999999998</v>
      </c>
      <c r="CC8" s="5">
        <v>0.1114</v>
      </c>
      <c r="CD8" s="4">
        <v>0.68120000000000003</v>
      </c>
      <c r="CE8" s="4">
        <v>0.79410000000000003</v>
      </c>
      <c r="CF8" s="4">
        <v>0.34439999999999998</v>
      </c>
      <c r="CG8" s="4">
        <v>0.95520000000000005</v>
      </c>
      <c r="CH8" s="4">
        <v>0.1358</v>
      </c>
      <c r="CI8" s="5">
        <v>0.69069999999999998</v>
      </c>
      <c r="CJ8" s="5">
        <v>0.81440000000000001</v>
      </c>
      <c r="CK8" s="5">
        <v>0.33100000000000002</v>
      </c>
      <c r="CL8" s="5">
        <v>0.94199999999999995</v>
      </c>
      <c r="CM8" s="5">
        <v>0.14810000000000001</v>
      </c>
      <c r="CN8" s="4">
        <v>0.71020000000000005</v>
      </c>
      <c r="CO8" s="4">
        <v>0.86140000000000005</v>
      </c>
      <c r="CP8" s="4">
        <v>0.30859999999999999</v>
      </c>
      <c r="CQ8" s="4">
        <v>0.9103</v>
      </c>
      <c r="CR8" s="4">
        <v>8.4599999999999995E-2</v>
      </c>
      <c r="CS8" s="5">
        <v>0.79410000000000003</v>
      </c>
      <c r="CT8" s="5">
        <v>1.0762</v>
      </c>
      <c r="CU8" s="5">
        <v>0.22989999999999999</v>
      </c>
      <c r="CV8" s="5">
        <v>0.67959999999999998</v>
      </c>
      <c r="CW8" s="5">
        <v>5.0099999999999999E-2</v>
      </c>
      <c r="CX8" s="4">
        <v>0.6754</v>
      </c>
      <c r="CY8" s="4">
        <v>0.77990000000000004</v>
      </c>
      <c r="CZ8" s="4">
        <v>0.3493</v>
      </c>
      <c r="DA8" s="4">
        <v>0.96240000000000003</v>
      </c>
      <c r="DB8" s="4">
        <v>0.1222</v>
      </c>
      <c r="DC8" s="5">
        <v>0.68030000000000002</v>
      </c>
      <c r="DD8" s="5">
        <v>0.79110000000000003</v>
      </c>
      <c r="DE8" s="5">
        <v>0.34510000000000002</v>
      </c>
      <c r="DF8" s="5">
        <v>0.95489999999999997</v>
      </c>
      <c r="DG8" s="5">
        <v>0.17630000000000001</v>
      </c>
      <c r="DH8" s="4">
        <v>0.69010000000000005</v>
      </c>
      <c r="DI8" s="4">
        <v>0.81330000000000002</v>
      </c>
      <c r="DJ8" s="4">
        <v>0.33450000000000002</v>
      </c>
      <c r="DK8" s="4">
        <v>0.94120000000000004</v>
      </c>
      <c r="DL8" s="4">
        <v>0.12529999999999999</v>
      </c>
      <c r="DM8" s="5">
        <v>0.71040000000000003</v>
      </c>
      <c r="DN8" s="5">
        <v>0.86170000000000002</v>
      </c>
      <c r="DO8" s="5">
        <v>0.30740000000000001</v>
      </c>
      <c r="DP8" s="5">
        <v>0.91049999999999998</v>
      </c>
      <c r="DQ8" s="5">
        <v>0.1043</v>
      </c>
      <c r="DR8" s="4"/>
      <c r="DS8" s="4"/>
      <c r="DT8" s="4"/>
      <c r="DU8" s="4"/>
      <c r="DV8" s="4"/>
      <c r="DW8" s="5"/>
      <c r="DX8" s="5"/>
      <c r="DY8" s="5"/>
      <c r="DZ8" s="5"/>
      <c r="EA8" s="5"/>
      <c r="EB8" s="4"/>
      <c r="EC8" s="4"/>
      <c r="ED8" s="4"/>
      <c r="EE8" s="4"/>
      <c r="EF8" s="4"/>
      <c r="EG8" s="5">
        <v>0.69020000000000004</v>
      </c>
      <c r="EH8" s="5">
        <v>0.81379999999999997</v>
      </c>
      <c r="EI8" s="5">
        <v>0.33289999999999997</v>
      </c>
      <c r="EJ8" s="5">
        <v>0.94140000000000001</v>
      </c>
      <c r="EK8" s="5">
        <v>0.22739999999999999</v>
      </c>
      <c r="EL8" s="4"/>
      <c r="EM8" s="4"/>
      <c r="EN8" s="4"/>
      <c r="EO8" s="4"/>
      <c r="EP8" s="4"/>
      <c r="EQ8" s="5"/>
      <c r="ER8" s="5"/>
      <c r="ES8" s="5"/>
      <c r="ET8" s="5"/>
      <c r="EU8" s="5"/>
      <c r="EV8" s="4">
        <f t="shared" si="0"/>
        <v>0.7059359999999999</v>
      </c>
      <c r="EW8" s="4">
        <f t="shared" si="1"/>
        <v>0.85378399999999999</v>
      </c>
      <c r="EX8" s="4">
        <f t="shared" si="2"/>
        <v>0.31616800000000006</v>
      </c>
      <c r="EY8" s="4">
        <f t="shared" si="3"/>
        <v>0.90047599999999972</v>
      </c>
      <c r="EZ8" s="4">
        <f t="shared" si="4"/>
        <v>0.17005999999999999</v>
      </c>
      <c r="FA8" s="11" t="str" cm="1">
        <f t="array" aca="1" ref="FA8" ca="1">CONCATENATE(INDIRECT(ADDRESS(1,MATCH(_xlfn.MINIFS(B8:EU8,metrics.est,"MAE"),B8:EU8,0)+1)), ", ", INDIRECT(ADDRESS(2,MATCH(_xlfn.MINIFS(B8:EU8,metrics.est,"MAE"),B8:EU8,0)+1)))</f>
        <v>k=20, r=0.1</v>
      </c>
      <c r="FB8" s="11" t="str" cm="1">
        <f t="array" aca="1" ref="FB8" ca="1">CONCATENATE(INDIRECT(ADDRESS(1,MATCH(_xlfn.MINIFS(B8:EU8,metrics.est,"MSE"),B8:EU8,0)+1)), ", ", INDIRECT(ADDRESS(2,MATCH(_xlfn.MINIFS(B8:EU8,metrics.est,"MSE"),B8:EU8,0)+1)))</f>
        <v>k=20, r=0.1</v>
      </c>
      <c r="FC8" s="11" t="str" cm="1">
        <f t="array" aca="1" ref="FC8" ca="1">CONCATENATE(INDIRECT(ADDRESS(1,MATCH(_xlfn.MAXIFS(B8:EU8,metrics.est,"R"),B8:EU8,0)+1)), ", ", INDIRECT(ADDRESS(2,MATCH(_xlfn.MAXIFS(B8:EU8,metrics.est,"R"),B8:EU8,0)+1)))</f>
        <v>k=20, r=0.1</v>
      </c>
      <c r="FD8" s="11" t="str" cm="1">
        <f t="array" aca="1" ref="FD8" ca="1">CONCATENATE(INDIRECT(ADDRESS(1,MATCH(_xlfn.MAXIFS(B8:EU8,metrics.est,"Coverage"),B8:EU8,0)+1)), ", ", INDIRECT(ADDRESS(2,MATCH(_xlfn.MAXIFS(B8:EU8,metrics.est,"Coverage"),B8:EU8,0)+1)))</f>
        <v>k=5, r=0.1</v>
      </c>
      <c r="FE8" s="11" t="str" cm="1">
        <f t="array" aca="1" ref="FE8" ca="1">CONCATENATE(INDIRECT(ADDRESS(1,MATCH(_xlfn.MINIFS(B8:EU8,metrics.est,"Time"),B8:EU8,0)+1)), ", ", INDIRECT(ADDRESS(2,MATCH(_xlfn.MINIFS(B8:EU8,metrics.est,"Time"),B8:EU8,0)+1)))</f>
        <v>k=20, r=0.9</v>
      </c>
    </row>
    <row r="9" spans="1:161" x14ac:dyDescent="0.2">
      <c r="A9" s="1" t="s">
        <v>6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>
        <v>0.6804</v>
      </c>
      <c r="H9" s="5">
        <v>0.78720000000000001</v>
      </c>
      <c r="I9" s="5">
        <v>0.34839999999999999</v>
      </c>
      <c r="J9" s="5">
        <v>0.91339999999999999</v>
      </c>
      <c r="K9" s="5">
        <v>0.44540000000000002</v>
      </c>
      <c r="L9" s="4">
        <v>0.70050000000000001</v>
      </c>
      <c r="M9" s="4">
        <v>0.82920000000000005</v>
      </c>
      <c r="N9" s="4">
        <v>0.33179999999999998</v>
      </c>
      <c r="O9" s="4">
        <v>0.88649999999999995</v>
      </c>
      <c r="P9" s="4">
        <v>0.37330000000000002</v>
      </c>
      <c r="Q9" s="5">
        <v>0.74119999999999997</v>
      </c>
      <c r="R9" s="5">
        <v>0.92530000000000001</v>
      </c>
      <c r="S9" s="5">
        <v>0.28699999999999998</v>
      </c>
      <c r="T9" s="5">
        <v>0.83499999999999996</v>
      </c>
      <c r="U9" s="5">
        <v>0.19620000000000001</v>
      </c>
      <c r="V9" s="4">
        <v>0.83740000000000003</v>
      </c>
      <c r="W9" s="4">
        <v>1.1795</v>
      </c>
      <c r="X9" s="4">
        <v>0.2034</v>
      </c>
      <c r="Y9" s="4">
        <v>0.57779999999999998</v>
      </c>
      <c r="Z9" s="4">
        <v>8.9300000000000004E-2</v>
      </c>
      <c r="AA9" s="14">
        <v>0.66879999999999995</v>
      </c>
      <c r="AB9" s="14">
        <v>0.76160000000000005</v>
      </c>
      <c r="AC9" s="14">
        <v>0.36709999999999998</v>
      </c>
      <c r="AD9" s="14">
        <v>0.92910000000000004</v>
      </c>
      <c r="AE9" s="14">
        <v>0.26319999999999999</v>
      </c>
      <c r="AF9" s="4">
        <v>0.68020000000000003</v>
      </c>
      <c r="AG9" s="4">
        <v>0.78520000000000001</v>
      </c>
      <c r="AH9" s="4">
        <v>0.35099999999999998</v>
      </c>
      <c r="AI9" s="4">
        <v>0.91269999999999996</v>
      </c>
      <c r="AJ9" s="4">
        <v>0.36840000000000001</v>
      </c>
      <c r="AK9" s="14">
        <v>0.70120000000000005</v>
      </c>
      <c r="AL9" s="14">
        <v>0.83150000000000002</v>
      </c>
      <c r="AM9" s="14">
        <v>0.32719999999999999</v>
      </c>
      <c r="AN9" s="14">
        <v>0.88649999999999995</v>
      </c>
      <c r="AO9" s="14">
        <v>0.3463</v>
      </c>
      <c r="AP9" s="4">
        <v>0.74139999999999995</v>
      </c>
      <c r="AQ9" s="4">
        <v>0.92459999999999998</v>
      </c>
      <c r="AR9" s="4">
        <v>0.28889999999999999</v>
      </c>
      <c r="AS9" s="4">
        <v>0.83360000000000001</v>
      </c>
      <c r="AT9" s="4">
        <v>0.21210000000000001</v>
      </c>
      <c r="AU9" s="14">
        <v>0.83909999999999996</v>
      </c>
      <c r="AV9" s="14">
        <v>1.1859</v>
      </c>
      <c r="AW9" s="14">
        <v>0.18990000000000001</v>
      </c>
      <c r="AX9" s="14">
        <v>0.57530000000000003</v>
      </c>
      <c r="AY9" s="14">
        <v>7.0900000000000005E-2</v>
      </c>
      <c r="AZ9" s="4">
        <v>0.6704</v>
      </c>
      <c r="BA9" s="4">
        <v>0.76300000000000001</v>
      </c>
      <c r="BB9" s="4">
        <v>0.35589999999999999</v>
      </c>
      <c r="BC9" s="4">
        <v>0.92749999999999999</v>
      </c>
      <c r="BD9" s="4">
        <v>0.2203</v>
      </c>
      <c r="BE9" s="5">
        <v>0.67959999999999998</v>
      </c>
      <c r="BF9" s="5">
        <v>0.78600000000000003</v>
      </c>
      <c r="BG9" s="5">
        <v>0.34870000000000001</v>
      </c>
      <c r="BH9" s="5">
        <v>0.91320000000000001</v>
      </c>
      <c r="BI9" s="5">
        <v>0.317</v>
      </c>
      <c r="BJ9" s="4">
        <v>0.70279999999999998</v>
      </c>
      <c r="BK9" s="4">
        <v>0.83440000000000003</v>
      </c>
      <c r="BL9" s="4">
        <v>0.32629999999999998</v>
      </c>
      <c r="BM9" s="4">
        <v>0.88790000000000002</v>
      </c>
      <c r="BN9" s="4">
        <v>0.28789999999999999</v>
      </c>
      <c r="BO9" s="5">
        <v>0.74270000000000003</v>
      </c>
      <c r="BP9" s="5">
        <v>0.92789999999999995</v>
      </c>
      <c r="BQ9" s="5">
        <v>0.29020000000000001</v>
      </c>
      <c r="BR9" s="5">
        <v>0.83489999999999998</v>
      </c>
      <c r="BS9" s="5">
        <v>0.19389999999999999</v>
      </c>
      <c r="BT9" s="4">
        <v>0.83809999999999996</v>
      </c>
      <c r="BU9" s="4">
        <v>1.1834</v>
      </c>
      <c r="BV9" s="4">
        <v>0.19620000000000001</v>
      </c>
      <c r="BW9" s="4">
        <v>0.57440000000000002</v>
      </c>
      <c r="BX9" s="4">
        <v>7.5800000000000006E-2</v>
      </c>
      <c r="BY9" s="5">
        <v>0.66779999999999995</v>
      </c>
      <c r="BZ9" s="5">
        <v>0.75990000000000002</v>
      </c>
      <c r="CA9" s="5">
        <v>0.36530000000000001</v>
      </c>
      <c r="CB9" s="5">
        <v>0.92830000000000001</v>
      </c>
      <c r="CC9" s="5">
        <v>0.1426</v>
      </c>
      <c r="CD9" s="4">
        <v>0.67920000000000003</v>
      </c>
      <c r="CE9" s="4">
        <v>0.78559999999999997</v>
      </c>
      <c r="CF9" s="4">
        <v>0.34910000000000002</v>
      </c>
      <c r="CG9" s="4">
        <v>0.91239999999999999</v>
      </c>
      <c r="CH9" s="4">
        <v>0.1832</v>
      </c>
      <c r="CI9" s="5">
        <v>0.70189999999999997</v>
      </c>
      <c r="CJ9" s="5">
        <v>0.83320000000000005</v>
      </c>
      <c r="CK9" s="5">
        <v>0.32719999999999999</v>
      </c>
      <c r="CL9" s="5">
        <v>0.8881</v>
      </c>
      <c r="CM9" s="5">
        <v>0.18590000000000001</v>
      </c>
      <c r="CN9" s="4">
        <v>0.74260000000000004</v>
      </c>
      <c r="CO9" s="4">
        <v>0.92730000000000001</v>
      </c>
      <c r="CP9" s="4">
        <v>0.2878</v>
      </c>
      <c r="CQ9" s="4">
        <v>0.83499999999999996</v>
      </c>
      <c r="CR9" s="4">
        <v>0.106</v>
      </c>
      <c r="CS9" s="5">
        <v>0.83889999999999998</v>
      </c>
      <c r="CT9" s="5">
        <v>1.1850000000000001</v>
      </c>
      <c r="CU9" s="5">
        <v>0.19550000000000001</v>
      </c>
      <c r="CV9" s="5">
        <v>0.57430000000000003</v>
      </c>
      <c r="CW9" s="5">
        <v>5.57E-2</v>
      </c>
      <c r="CX9" s="4">
        <v>0.66949999999999998</v>
      </c>
      <c r="CY9" s="4">
        <v>0.76339999999999997</v>
      </c>
      <c r="CZ9" s="4">
        <v>0.35830000000000001</v>
      </c>
      <c r="DA9" s="4">
        <v>0.92759999999999998</v>
      </c>
      <c r="DB9" s="4">
        <v>0.15609999999999999</v>
      </c>
      <c r="DC9" s="5">
        <v>0.67900000000000005</v>
      </c>
      <c r="DD9" s="5">
        <v>0.78359999999999996</v>
      </c>
      <c r="DE9" s="5">
        <v>0.35149999999999998</v>
      </c>
      <c r="DF9" s="5">
        <v>0.91320000000000001</v>
      </c>
      <c r="DG9" s="5">
        <v>0.2228</v>
      </c>
      <c r="DH9" s="4">
        <v>0.70150000000000001</v>
      </c>
      <c r="DI9" s="4">
        <v>0.83240000000000003</v>
      </c>
      <c r="DJ9" s="4">
        <v>0.33</v>
      </c>
      <c r="DK9" s="4">
        <v>0.88719999999999999</v>
      </c>
      <c r="DL9" s="4">
        <v>0.16339999999999999</v>
      </c>
      <c r="DM9" s="5">
        <v>0.74260000000000004</v>
      </c>
      <c r="DN9" s="5">
        <v>0.92749999999999999</v>
      </c>
      <c r="DO9" s="5">
        <v>0.28939999999999999</v>
      </c>
      <c r="DP9" s="5">
        <v>0.83509999999999995</v>
      </c>
      <c r="DQ9" s="5">
        <v>0.13220000000000001</v>
      </c>
      <c r="DR9" s="4"/>
      <c r="DS9" s="4"/>
      <c r="DT9" s="4"/>
      <c r="DU9" s="4"/>
      <c r="DV9" s="4"/>
      <c r="DW9" s="5"/>
      <c r="DX9" s="5"/>
      <c r="DY9" s="5"/>
      <c r="DZ9" s="5"/>
      <c r="EA9" s="5"/>
      <c r="EB9" s="4"/>
      <c r="EC9" s="4"/>
      <c r="ED9" s="4"/>
      <c r="EE9" s="4"/>
      <c r="EF9" s="4"/>
      <c r="EG9" s="5">
        <v>0.70140000000000002</v>
      </c>
      <c r="EH9" s="5">
        <v>0.83230000000000004</v>
      </c>
      <c r="EI9" s="5">
        <v>0.32950000000000002</v>
      </c>
      <c r="EJ9" s="5">
        <v>0.88770000000000004</v>
      </c>
      <c r="EK9" s="5">
        <v>0.2898</v>
      </c>
      <c r="EL9" s="4"/>
      <c r="EM9" s="4"/>
      <c r="EN9" s="4"/>
      <c r="EO9" s="4"/>
      <c r="EP9" s="4"/>
      <c r="EQ9" s="5"/>
      <c r="ER9" s="5"/>
      <c r="ES9" s="5"/>
      <c r="ET9" s="5"/>
      <c r="EU9" s="5"/>
      <c r="EV9" s="4">
        <f t="shared" si="0"/>
        <v>0.72065599999999985</v>
      </c>
      <c r="EW9" s="4">
        <f t="shared" si="1"/>
        <v>0.88370799999999994</v>
      </c>
      <c r="EX9" s="4">
        <f t="shared" si="2"/>
        <v>0.30943999999999999</v>
      </c>
      <c r="EY9" s="4">
        <f t="shared" si="3"/>
        <v>0.84029199999999993</v>
      </c>
      <c r="EZ9" s="4">
        <f t="shared" si="4"/>
        <v>0.21353200000000006</v>
      </c>
      <c r="FA9" s="11" t="str" cm="1">
        <f t="array" aca="1" ref="FA9" ca="1">CONCATENATE(INDIRECT(ADDRESS(1,MATCH(_xlfn.MINIFS(B9:EU9,metrics.est,"MAE"),B9:EU9,0)+1)), ", ", INDIRECT(ADDRESS(2,MATCH(_xlfn.MINIFS(B9:EU9,metrics.est,"MAE"),B9:EU9,0)+1)))</f>
        <v>k=20, r=0.1</v>
      </c>
      <c r="FB9" s="11" t="str" cm="1">
        <f t="array" aca="1" ref="FB9" ca="1">CONCATENATE(INDIRECT(ADDRESS(1,MATCH(_xlfn.MINIFS(B9:EU9,metrics.est,"MSE"),B9:EU9,0)+1)), ", ", INDIRECT(ADDRESS(2,MATCH(_xlfn.MINIFS(B9:EU9,metrics.est,"MSE"),B9:EU9,0)+1)))</f>
        <v>k=5, r=0.1</v>
      </c>
      <c r="FC9" s="11" t="str" cm="1">
        <f t="array" aca="1" ref="FC9" ca="1">CONCATENATE(INDIRECT(ADDRESS(1,MATCH(_xlfn.MAXIFS(B9:EU9,metrics.est,"R"),B9:EU9,0)+1)), ", ", INDIRECT(ADDRESS(2,MATCH(_xlfn.MAXIFS(B9:EU9,metrics.est,"R"),B9:EU9,0)+1)))</f>
        <v>k=10, r=0.1</v>
      </c>
      <c r="FD9" s="11" t="str" cm="1">
        <f t="array" aca="1" ref="FD9" ca="1">CONCATENATE(INDIRECT(ADDRESS(1,MATCH(_xlfn.MAXIFS(B9:EU9,metrics.est,"Coverage"),B9:EU9,0)+1)), ", ", INDIRECT(ADDRESS(2,MATCH(_xlfn.MAXIFS(B9:EU9,metrics.est,"Coverage"),B9:EU9,0)+1)))</f>
        <v>k=5, r=0.1</v>
      </c>
      <c r="FE9" s="11" t="str" cm="1">
        <f t="array" aca="1" ref="FE9" ca="1">CONCATENATE(INDIRECT(ADDRESS(1,MATCH(_xlfn.MINIFS(B9:EU9,metrics.est,"Time"),B9:EU9,0)+1)), ", ", INDIRECT(ADDRESS(2,MATCH(_xlfn.MINIFS(B9:EU9,metrics.est,"Time"),B9:EU9,0)+1)))</f>
        <v>k=20, r=0.9</v>
      </c>
    </row>
    <row r="10" spans="1:161" x14ac:dyDescent="0.2">
      <c r="A10" s="1" t="s">
        <v>7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>
        <v>0.67610000000000003</v>
      </c>
      <c r="H10" s="5">
        <v>0.7823</v>
      </c>
      <c r="I10" s="5">
        <v>0.34260000000000002</v>
      </c>
      <c r="J10" s="5">
        <v>0.95540000000000003</v>
      </c>
      <c r="K10" s="5">
        <v>0.39029999999999998</v>
      </c>
      <c r="L10" s="4">
        <v>0.68489999999999995</v>
      </c>
      <c r="M10" s="4">
        <v>0.80100000000000005</v>
      </c>
      <c r="N10" s="4">
        <v>0.33689999999999998</v>
      </c>
      <c r="O10" s="4">
        <v>0.94110000000000005</v>
      </c>
      <c r="P10" s="4">
        <v>0.2903</v>
      </c>
      <c r="Q10" s="5">
        <v>0.70689999999999997</v>
      </c>
      <c r="R10" s="5">
        <v>0.85309999999999997</v>
      </c>
      <c r="S10" s="5">
        <v>0.30459999999999998</v>
      </c>
      <c r="T10" s="5">
        <v>0.91</v>
      </c>
      <c r="U10" s="5">
        <v>0.16309999999999999</v>
      </c>
      <c r="V10" s="4">
        <v>0.7923</v>
      </c>
      <c r="W10" s="4">
        <v>1.0719000000000001</v>
      </c>
      <c r="X10" s="4">
        <v>0.2319</v>
      </c>
      <c r="Y10" s="4">
        <v>0.68110000000000004</v>
      </c>
      <c r="Z10" s="4">
        <v>7.5700000000000003E-2</v>
      </c>
      <c r="AA10" s="14">
        <v>0.66739999999999999</v>
      </c>
      <c r="AB10" s="14">
        <v>0.76149999999999995</v>
      </c>
      <c r="AC10" s="14">
        <v>0.35160000000000002</v>
      </c>
      <c r="AD10" s="14">
        <v>0.96299999999999997</v>
      </c>
      <c r="AE10" s="14">
        <v>0.2011</v>
      </c>
      <c r="AF10" s="4">
        <v>0.67490000000000006</v>
      </c>
      <c r="AG10" s="4">
        <v>0.7772</v>
      </c>
      <c r="AH10" s="4">
        <v>0.34870000000000001</v>
      </c>
      <c r="AI10" s="4">
        <v>0.95469999999999999</v>
      </c>
      <c r="AJ10" s="4">
        <v>0.2984</v>
      </c>
      <c r="AK10" s="14">
        <v>0.68540000000000001</v>
      </c>
      <c r="AL10" s="14">
        <v>0.80279999999999996</v>
      </c>
      <c r="AM10" s="14">
        <v>0.3327</v>
      </c>
      <c r="AN10" s="14">
        <v>0.9415</v>
      </c>
      <c r="AO10" s="14">
        <v>0.28460000000000002</v>
      </c>
      <c r="AP10" s="4">
        <v>0.70740000000000003</v>
      </c>
      <c r="AQ10" s="4">
        <v>0.85340000000000005</v>
      </c>
      <c r="AR10" s="4">
        <v>0.30769999999999997</v>
      </c>
      <c r="AS10" s="4">
        <v>0.91020000000000001</v>
      </c>
      <c r="AT10" s="4">
        <v>0.16200000000000001</v>
      </c>
      <c r="AU10" s="14">
        <v>0.79339999999999999</v>
      </c>
      <c r="AV10" s="14">
        <v>1.073</v>
      </c>
      <c r="AW10" s="14">
        <v>0.22489999999999999</v>
      </c>
      <c r="AX10" s="14">
        <v>0.68010000000000004</v>
      </c>
      <c r="AY10" s="14">
        <v>5.9700000000000003E-2</v>
      </c>
      <c r="AZ10" s="4">
        <v>0.66779999999999995</v>
      </c>
      <c r="BA10" s="4">
        <v>0.76100000000000001</v>
      </c>
      <c r="BB10" s="4">
        <v>0.34439999999999998</v>
      </c>
      <c r="BC10" s="4">
        <v>0.96279999999999999</v>
      </c>
      <c r="BD10" s="4">
        <v>0.1759</v>
      </c>
      <c r="BE10" s="5">
        <v>0.67500000000000004</v>
      </c>
      <c r="BF10" s="5">
        <v>0.77959999999999996</v>
      </c>
      <c r="BG10" s="5">
        <v>0.34520000000000001</v>
      </c>
      <c r="BH10" s="5">
        <v>0.95550000000000002</v>
      </c>
      <c r="BI10" s="5">
        <v>0.25559999999999999</v>
      </c>
      <c r="BJ10" s="4">
        <v>0.68689999999999996</v>
      </c>
      <c r="BK10" s="4">
        <v>0.8054</v>
      </c>
      <c r="BL10" s="4">
        <v>0.33260000000000001</v>
      </c>
      <c r="BM10" s="4">
        <v>0.94169999999999998</v>
      </c>
      <c r="BN10" s="4">
        <v>0.2354</v>
      </c>
      <c r="BO10" s="5">
        <v>0.70840000000000003</v>
      </c>
      <c r="BP10" s="5">
        <v>0.85770000000000002</v>
      </c>
      <c r="BQ10" s="5">
        <v>0.30730000000000002</v>
      </c>
      <c r="BR10" s="5">
        <v>0.91</v>
      </c>
      <c r="BS10" s="5">
        <v>0.15840000000000001</v>
      </c>
      <c r="BT10" s="4">
        <v>0.79269999999999996</v>
      </c>
      <c r="BU10" s="4">
        <v>1.0737000000000001</v>
      </c>
      <c r="BV10" s="4">
        <v>0.23050000000000001</v>
      </c>
      <c r="BW10" s="4">
        <v>0.68020000000000003</v>
      </c>
      <c r="BX10" s="4">
        <v>6.9099999999999995E-2</v>
      </c>
      <c r="BY10" s="5">
        <v>0.66590000000000005</v>
      </c>
      <c r="BZ10" s="5">
        <v>0.7591</v>
      </c>
      <c r="CA10" s="5">
        <v>0.35780000000000001</v>
      </c>
      <c r="CB10" s="5">
        <v>0.96289999999999998</v>
      </c>
      <c r="CC10" s="5">
        <v>0.1101</v>
      </c>
      <c r="CD10" s="4">
        <v>0.67469999999999997</v>
      </c>
      <c r="CE10" s="4">
        <v>0.77949999999999997</v>
      </c>
      <c r="CF10" s="4">
        <v>0.3458</v>
      </c>
      <c r="CG10" s="4">
        <v>0.95520000000000005</v>
      </c>
      <c r="CH10" s="4">
        <v>0.1346</v>
      </c>
      <c r="CI10" s="5">
        <v>0.68620000000000003</v>
      </c>
      <c r="CJ10" s="5">
        <v>0.80430000000000001</v>
      </c>
      <c r="CK10" s="5">
        <v>0.3322</v>
      </c>
      <c r="CL10" s="5">
        <v>0.94199999999999995</v>
      </c>
      <c r="CM10" s="5">
        <v>0.1489</v>
      </c>
      <c r="CN10" s="4">
        <v>0.70809999999999995</v>
      </c>
      <c r="CO10" s="4">
        <v>0.85650000000000004</v>
      </c>
      <c r="CP10" s="4">
        <v>0.30880000000000002</v>
      </c>
      <c r="CQ10" s="4">
        <v>0.9103</v>
      </c>
      <c r="CR10" s="4">
        <v>8.4500000000000006E-2</v>
      </c>
      <c r="CS10" s="5">
        <v>0.79310000000000003</v>
      </c>
      <c r="CT10" s="5">
        <v>1.0739000000000001</v>
      </c>
      <c r="CU10" s="5">
        <v>0.22889999999999999</v>
      </c>
      <c r="CV10" s="5">
        <v>0.67959999999999998</v>
      </c>
      <c r="CW10" s="5">
        <v>5.4300000000000001E-2</v>
      </c>
      <c r="CX10" s="4">
        <v>0.66790000000000005</v>
      </c>
      <c r="CY10" s="4">
        <v>0.76329999999999998</v>
      </c>
      <c r="CZ10" s="4">
        <v>0.35099999999999998</v>
      </c>
      <c r="DA10" s="4">
        <v>0.96240000000000003</v>
      </c>
      <c r="DB10" s="4">
        <v>0.122</v>
      </c>
      <c r="DC10" s="5">
        <v>0.67390000000000005</v>
      </c>
      <c r="DD10" s="5">
        <v>0.77659999999999996</v>
      </c>
      <c r="DE10" s="5">
        <v>0.34670000000000001</v>
      </c>
      <c r="DF10" s="5">
        <v>0.95489999999999997</v>
      </c>
      <c r="DG10" s="5">
        <v>0.17610000000000001</v>
      </c>
      <c r="DH10" s="4">
        <v>0.68559999999999999</v>
      </c>
      <c r="DI10" s="4">
        <v>0.80310000000000004</v>
      </c>
      <c r="DJ10" s="4">
        <v>0.33560000000000001</v>
      </c>
      <c r="DK10" s="4">
        <v>0.94120000000000004</v>
      </c>
      <c r="DL10" s="4">
        <v>0.124</v>
      </c>
      <c r="DM10" s="5">
        <v>0.70830000000000004</v>
      </c>
      <c r="DN10" s="5">
        <v>0.85670000000000002</v>
      </c>
      <c r="DO10" s="5">
        <v>0.30790000000000001</v>
      </c>
      <c r="DP10" s="5">
        <v>0.91049999999999998</v>
      </c>
      <c r="DQ10" s="5">
        <v>0.1051</v>
      </c>
      <c r="DR10" s="4"/>
      <c r="DS10" s="4"/>
      <c r="DT10" s="4"/>
      <c r="DU10" s="4"/>
      <c r="DV10" s="4"/>
      <c r="DW10" s="5"/>
      <c r="DX10" s="5"/>
      <c r="DY10" s="5"/>
      <c r="DZ10" s="5"/>
      <c r="EA10" s="5"/>
      <c r="EB10" s="4"/>
      <c r="EC10" s="4"/>
      <c r="ED10" s="4"/>
      <c r="EE10" s="4"/>
      <c r="EF10" s="4"/>
      <c r="EG10" s="5"/>
      <c r="EH10" s="5"/>
      <c r="EI10" s="5"/>
      <c r="EJ10" s="5"/>
      <c r="EK10" s="5"/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>
        <f t="shared" si="0"/>
        <v>0.70209583333333336</v>
      </c>
      <c r="EW10" s="4">
        <f t="shared" si="1"/>
        <v>0.84530833333333322</v>
      </c>
      <c r="EX10" s="4">
        <f t="shared" si="2"/>
        <v>0.31629166666666669</v>
      </c>
      <c r="EY10" s="4">
        <f t="shared" si="3"/>
        <v>0.89877083333333296</v>
      </c>
      <c r="EZ10" s="4">
        <f t="shared" si="4"/>
        <v>0.16942083333333327</v>
      </c>
      <c r="FA10" s="11" t="str" cm="1">
        <f t="array" aca="1" ref="FA10" ca="1">CONCATENATE(INDIRECT(ADDRESS(1,MATCH(_xlfn.MINIFS(B10:EU10,metrics.est,"MAE"),B10:EU10,0)+1)), ", ", INDIRECT(ADDRESS(2,MATCH(_xlfn.MINIFS(B10:EU10,metrics.est,"MAE"),B10:EU10,0)+1)))</f>
        <v>k=20, r=0.1</v>
      </c>
      <c r="FB10" s="11" t="str" cm="1">
        <f t="array" aca="1" ref="FB10" ca="1">CONCATENATE(INDIRECT(ADDRESS(1,MATCH(_xlfn.MINIFS(B10:EU10,metrics.est,"MSE"),B10:EU10,0)+1)), ", ", INDIRECT(ADDRESS(2,MATCH(_xlfn.MINIFS(B10:EU10,metrics.est,"MSE"),B10:EU10,0)+1)))</f>
        <v>k=20, r=0.1</v>
      </c>
      <c r="FC10" s="11" t="str" cm="1">
        <f t="array" aca="1" ref="FC10" ca="1">CONCATENATE(INDIRECT(ADDRESS(1,MATCH(_xlfn.MAXIFS(B10:EU10,metrics.est,"R"),B10:EU10,0)+1)), ", ", INDIRECT(ADDRESS(2,MATCH(_xlfn.MAXIFS(B10:EU10,metrics.est,"R"),B10:EU10,0)+1)))</f>
        <v>k=20, r=0.1</v>
      </c>
      <c r="FD10" s="11" t="str" cm="1">
        <f t="array" aca="1" ref="FD10" ca="1">CONCATENATE(INDIRECT(ADDRESS(1,MATCH(_xlfn.MAXIFS(B10:EU10,metrics.est,"Coverage"),B10:EU10,0)+1)), ", ", INDIRECT(ADDRESS(2,MATCH(_xlfn.MAXIFS(B10:EU10,metrics.est,"Coverage"),B10:EU10,0)+1)))</f>
        <v>k=5, r=0.1</v>
      </c>
      <c r="FE10" s="11" t="str" cm="1">
        <f t="array" aca="1" ref="FE10" ca="1">CONCATENATE(INDIRECT(ADDRESS(1,MATCH(_xlfn.MINIFS(B10:EU10,metrics.est,"Time"),B10:EU10,0)+1)), ", ", INDIRECT(ADDRESS(2,MATCH(_xlfn.MINIFS(B10:EU10,metrics.est,"Time"),B10:EU10,0)+1)))</f>
        <v>k=20, r=0.9</v>
      </c>
    </row>
    <row r="11" spans="1:161" x14ac:dyDescent="0.2">
      <c r="A11" s="1" t="s">
        <v>8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>
        <v>0.64200000000000002</v>
      </c>
      <c r="H11" s="5">
        <v>0.69769999999999999</v>
      </c>
      <c r="I11" s="5">
        <v>0.29320000000000002</v>
      </c>
      <c r="J11" s="5">
        <v>0.95520000000000005</v>
      </c>
      <c r="K11" s="5">
        <v>0.37490000000000001</v>
      </c>
      <c r="L11" s="4">
        <v>0.64049999999999996</v>
      </c>
      <c r="M11" s="4">
        <v>0.69299999999999995</v>
      </c>
      <c r="N11" s="4">
        <v>0.2404</v>
      </c>
      <c r="O11" s="4">
        <v>0.9405</v>
      </c>
      <c r="P11" s="4">
        <v>0.2787</v>
      </c>
      <c r="Q11" s="5">
        <v>0.69040000000000001</v>
      </c>
      <c r="R11" s="5">
        <v>0.80710000000000004</v>
      </c>
      <c r="S11" s="5">
        <v>0.14760000000000001</v>
      </c>
      <c r="T11" s="5">
        <v>0.90649999999999997</v>
      </c>
      <c r="U11" s="5">
        <v>0.18</v>
      </c>
      <c r="V11" s="4">
        <v>0.93530000000000002</v>
      </c>
      <c r="W11" s="4">
        <v>1.4636</v>
      </c>
      <c r="X11" s="4">
        <v>0.1234</v>
      </c>
      <c r="Y11" s="4">
        <v>0.62609999999999999</v>
      </c>
      <c r="Z11" s="4">
        <v>8.1500000000000003E-2</v>
      </c>
      <c r="AA11" s="14">
        <v>0.64510000000000001</v>
      </c>
      <c r="AB11" s="14">
        <v>0.70760000000000001</v>
      </c>
      <c r="AC11" s="14">
        <v>0.29959999999999998</v>
      </c>
      <c r="AD11" s="14">
        <v>0.96299999999999997</v>
      </c>
      <c r="AE11" s="14">
        <v>0.21360000000000001</v>
      </c>
      <c r="AF11" s="4">
        <v>0.64229999999999998</v>
      </c>
      <c r="AG11" s="4">
        <v>0.69779999999999998</v>
      </c>
      <c r="AH11" s="4">
        <v>0.2868</v>
      </c>
      <c r="AI11" s="4">
        <v>0.9546</v>
      </c>
      <c r="AJ11" s="4">
        <v>0.3</v>
      </c>
      <c r="AK11" s="14">
        <v>0.63970000000000005</v>
      </c>
      <c r="AL11" s="14">
        <v>0.69130000000000003</v>
      </c>
      <c r="AM11" s="14">
        <v>0.25259999999999999</v>
      </c>
      <c r="AN11" s="14">
        <v>0.94079999999999997</v>
      </c>
      <c r="AO11" s="14">
        <v>0.28310000000000002</v>
      </c>
      <c r="AP11" s="4">
        <v>0.68669999999999998</v>
      </c>
      <c r="AQ11" s="4">
        <v>0.80079999999999996</v>
      </c>
      <c r="AR11" s="4">
        <v>0.15290000000000001</v>
      </c>
      <c r="AS11" s="4">
        <v>0.90649999999999997</v>
      </c>
      <c r="AT11" s="4">
        <v>0.16739999999999999</v>
      </c>
      <c r="AU11" s="14">
        <v>0.93020000000000003</v>
      </c>
      <c r="AV11" s="14">
        <v>1.4535</v>
      </c>
      <c r="AW11" s="14">
        <v>0.1215</v>
      </c>
      <c r="AX11" s="14">
        <v>0.62419999999999998</v>
      </c>
      <c r="AY11" s="14">
        <v>6.0699999999999997E-2</v>
      </c>
      <c r="AZ11" s="4">
        <v>0.64449999999999996</v>
      </c>
      <c r="BA11" s="4">
        <v>0.70569999999999999</v>
      </c>
      <c r="BB11" s="4">
        <v>0.28599999999999998</v>
      </c>
      <c r="BC11" s="4">
        <v>0.9627</v>
      </c>
      <c r="BD11" s="4">
        <v>0.182</v>
      </c>
      <c r="BE11" s="5">
        <v>0.64139999999999997</v>
      </c>
      <c r="BF11" s="5">
        <v>0.69869999999999999</v>
      </c>
      <c r="BG11" s="5">
        <v>0.28149999999999997</v>
      </c>
      <c r="BH11" s="5">
        <v>0.95530000000000004</v>
      </c>
      <c r="BI11" s="5">
        <v>0.25440000000000002</v>
      </c>
      <c r="BJ11" s="4">
        <v>0.64359999999999995</v>
      </c>
      <c r="BK11" s="4">
        <v>0.7</v>
      </c>
      <c r="BL11" s="4">
        <v>0.24479999999999999</v>
      </c>
      <c r="BM11" s="4">
        <v>0.94120000000000004</v>
      </c>
      <c r="BN11" s="4">
        <v>0.2319</v>
      </c>
      <c r="BO11" s="5">
        <v>0.68969999999999998</v>
      </c>
      <c r="BP11" s="5">
        <v>0.80559999999999998</v>
      </c>
      <c r="BQ11" s="5">
        <v>0.1457</v>
      </c>
      <c r="BR11" s="5">
        <v>0.90649999999999997</v>
      </c>
      <c r="BS11" s="5">
        <v>0.15840000000000001</v>
      </c>
      <c r="BT11" s="4">
        <v>0.93169999999999997</v>
      </c>
      <c r="BU11" s="4">
        <v>1.4656</v>
      </c>
      <c r="BV11" s="4">
        <v>0.1101</v>
      </c>
      <c r="BW11" s="4">
        <v>0.62480000000000002</v>
      </c>
      <c r="BX11" s="4">
        <v>6.6600000000000006E-2</v>
      </c>
      <c r="BY11" s="5">
        <v>0.64229999999999998</v>
      </c>
      <c r="BZ11" s="5">
        <v>0.70189999999999997</v>
      </c>
      <c r="CA11" s="5">
        <v>0.2989</v>
      </c>
      <c r="CB11" s="5">
        <v>0.96279999999999999</v>
      </c>
      <c r="CC11" s="5">
        <v>0.1134</v>
      </c>
      <c r="CD11" s="4">
        <v>0.64170000000000005</v>
      </c>
      <c r="CE11" s="4">
        <v>0.69989999999999997</v>
      </c>
      <c r="CF11" s="4">
        <v>0.28939999999999999</v>
      </c>
      <c r="CG11" s="4">
        <v>0.95499999999999996</v>
      </c>
      <c r="CH11" s="4">
        <v>0.14249999999999999</v>
      </c>
      <c r="CI11" s="5">
        <v>0.6411</v>
      </c>
      <c r="CJ11" s="5">
        <v>0.69540000000000002</v>
      </c>
      <c r="CK11" s="5">
        <v>0.2399</v>
      </c>
      <c r="CL11" s="5">
        <v>0.94140000000000001</v>
      </c>
      <c r="CM11" s="5">
        <v>0.14530000000000001</v>
      </c>
      <c r="CN11" s="4">
        <v>0.69010000000000005</v>
      </c>
      <c r="CO11" s="4">
        <v>0.80810000000000004</v>
      </c>
      <c r="CP11" s="4">
        <v>0.1459</v>
      </c>
      <c r="CQ11" s="4">
        <v>0.90690000000000004</v>
      </c>
      <c r="CR11" s="4">
        <v>8.6499999999999994E-2</v>
      </c>
      <c r="CS11" s="5">
        <v>0.93330000000000002</v>
      </c>
      <c r="CT11" s="5">
        <v>1.4730000000000001</v>
      </c>
      <c r="CU11" s="5">
        <v>0.1275</v>
      </c>
      <c r="CV11" s="5">
        <v>0.62329999999999997</v>
      </c>
      <c r="CW11" s="5">
        <v>5.3100000000000001E-2</v>
      </c>
      <c r="CX11" s="4">
        <v>0.64549999999999996</v>
      </c>
      <c r="CY11" s="4">
        <v>0.70799999999999996</v>
      </c>
      <c r="CZ11" s="4">
        <v>0.29149999999999998</v>
      </c>
      <c r="DA11" s="4">
        <v>0.96230000000000004</v>
      </c>
      <c r="DB11" s="4">
        <v>0.1265</v>
      </c>
      <c r="DC11" s="5">
        <v>0.64129999999999998</v>
      </c>
      <c r="DD11" s="5">
        <v>0.69679999999999997</v>
      </c>
      <c r="DE11" s="5">
        <v>0.29089999999999999</v>
      </c>
      <c r="DF11" s="5">
        <v>0.95469999999999999</v>
      </c>
      <c r="DG11" s="5">
        <v>0.17960000000000001</v>
      </c>
      <c r="DH11" s="4">
        <v>0.64119999999999999</v>
      </c>
      <c r="DI11" s="4">
        <v>0.69589999999999996</v>
      </c>
      <c r="DJ11" s="4">
        <v>0.24079999999999999</v>
      </c>
      <c r="DK11" s="4">
        <v>0.94059999999999999</v>
      </c>
      <c r="DL11" s="4">
        <v>0.12620000000000001</v>
      </c>
      <c r="DM11" s="5">
        <v>0.68940000000000001</v>
      </c>
      <c r="DN11" s="5">
        <v>0.80520000000000003</v>
      </c>
      <c r="DO11" s="5">
        <v>0.1512</v>
      </c>
      <c r="DP11" s="5">
        <v>0.90700000000000003</v>
      </c>
      <c r="DQ11" s="5">
        <v>0.10349999999999999</v>
      </c>
      <c r="DR11" s="4"/>
      <c r="DS11" s="4"/>
      <c r="DT11" s="4"/>
      <c r="DU11" s="4"/>
      <c r="DV11" s="4"/>
      <c r="DW11" s="5"/>
      <c r="DX11" s="5"/>
      <c r="DY11" s="5"/>
      <c r="DZ11" s="5"/>
      <c r="EA11" s="5"/>
      <c r="EB11" s="4"/>
      <c r="EC11" s="4"/>
      <c r="ED11" s="4"/>
      <c r="EE11" s="4"/>
      <c r="EF11" s="4"/>
      <c r="EG11" s="5"/>
      <c r="EH11" s="5"/>
      <c r="EI11" s="5"/>
      <c r="EJ11" s="5"/>
      <c r="EK11" s="5"/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>
        <f t="shared" si="0"/>
        <v>0.70055416666666659</v>
      </c>
      <c r="EW11" s="4">
        <f t="shared" si="1"/>
        <v>0.84887499999999994</v>
      </c>
      <c r="EX11" s="4">
        <f t="shared" si="2"/>
        <v>0.22242916666666671</v>
      </c>
      <c r="EY11" s="4">
        <f t="shared" si="3"/>
        <v>0.88858749999999997</v>
      </c>
      <c r="EZ11" s="4">
        <f t="shared" si="4"/>
        <v>0.17110416666666672</v>
      </c>
      <c r="FA11" s="11" t="str" cm="1">
        <f t="array" aca="1" ref="FA11" ca="1">CONCATENATE(INDIRECT(ADDRESS(1,MATCH(_xlfn.MINIFS(B11:EU11,metrics.est,"MAE"),B11:EU11,0)+1)), ", ", INDIRECT(ADDRESS(2,MATCH(_xlfn.MINIFS(B11:EU11,metrics.est,"MAE"),B11:EU11,0)+1)))</f>
        <v>k=10, r=0.5</v>
      </c>
      <c r="FB11" s="11" t="str" cm="1">
        <f t="array" aca="1" ref="FB11" ca="1">CONCATENATE(INDIRECT(ADDRESS(1,MATCH(_xlfn.MINIFS(B11:EU11,metrics.est,"MSE"),B11:EU11,0)+1)), ", ", INDIRECT(ADDRESS(2,MATCH(_xlfn.MINIFS(B11:EU11,metrics.est,"MSE"),B11:EU11,0)+1)))</f>
        <v>k=10, r=0.5</v>
      </c>
      <c r="FC11" s="11" t="str" cm="1">
        <f t="array" aca="1" ref="FC11" ca="1">CONCATENATE(INDIRECT(ADDRESS(1,MATCH(_xlfn.MAXIFS(B11:EU11,metrics.est,"R"),B11:EU11,0)+1)), ", ", INDIRECT(ADDRESS(2,MATCH(_xlfn.MAXIFS(B11:EU11,metrics.est,"R"),B11:EU11,0)+1)))</f>
        <v>k=10, r=0.1</v>
      </c>
      <c r="FD11" s="11" t="str" cm="1">
        <f t="array" aca="1" ref="FD11" ca="1">CONCATENATE(INDIRECT(ADDRESS(1,MATCH(_xlfn.MAXIFS(B11:EU11,metrics.est,"Coverage"),B11:EU11,0)+1)), ", ", INDIRECT(ADDRESS(2,MATCH(_xlfn.MAXIFS(B11:EU11,metrics.est,"Coverage"),B11:EU11,0)+1)))</f>
        <v>k=5, r=0.1</v>
      </c>
      <c r="FE11" s="11" t="str" cm="1">
        <f t="array" aca="1" ref="FE11" ca="1">CONCATENATE(INDIRECT(ADDRESS(1,MATCH(_xlfn.MINIFS(B11:EU11,metrics.est,"Time"),B11:EU11,0)+1)), ", ", INDIRECT(ADDRESS(2,MATCH(_xlfn.MINIFS(B11:EU11,metrics.est,"Time"),B11:EU11,0)+1)))</f>
        <v>k=20, r=0.9</v>
      </c>
    </row>
    <row r="12" spans="1:161" x14ac:dyDescent="0.2">
      <c r="A12" s="1" t="s">
        <v>9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>
        <v>0.66849999999999998</v>
      </c>
      <c r="H12" s="5">
        <v>0.76500000000000001</v>
      </c>
      <c r="I12" s="5">
        <v>0.36720000000000003</v>
      </c>
      <c r="J12" s="5">
        <v>0.95540000000000003</v>
      </c>
      <c r="K12" s="5">
        <v>0.38240000000000002</v>
      </c>
      <c r="L12" s="4">
        <v>0.67830000000000001</v>
      </c>
      <c r="M12" s="4">
        <v>0.78659999999999997</v>
      </c>
      <c r="N12" s="4">
        <v>0.35370000000000001</v>
      </c>
      <c r="O12" s="4">
        <v>0.94110000000000005</v>
      </c>
      <c r="P12" s="4">
        <v>0.27789999999999998</v>
      </c>
      <c r="Q12" s="5">
        <v>0.70499999999999996</v>
      </c>
      <c r="R12" s="5">
        <v>0.8508</v>
      </c>
      <c r="S12" s="5">
        <v>0.30819999999999997</v>
      </c>
      <c r="T12" s="5">
        <v>0.91</v>
      </c>
      <c r="U12" s="5">
        <v>0.19189999999999999</v>
      </c>
      <c r="V12" s="4">
        <v>0.80589999999999995</v>
      </c>
      <c r="W12" s="4">
        <v>1.1093999999999999</v>
      </c>
      <c r="X12" s="4">
        <v>0.2248</v>
      </c>
      <c r="Y12" s="4">
        <v>0.68110000000000004</v>
      </c>
      <c r="Z12" s="4">
        <v>8.0199999999999994E-2</v>
      </c>
      <c r="AA12" s="14">
        <v>0.66120000000000001</v>
      </c>
      <c r="AB12" s="14">
        <v>0.74629999999999996</v>
      </c>
      <c r="AC12" s="14">
        <v>0.38109999999999999</v>
      </c>
      <c r="AD12" s="14">
        <v>0.96299999999999997</v>
      </c>
      <c r="AE12" s="14">
        <v>0.20569999999999999</v>
      </c>
      <c r="AF12" s="4">
        <v>0.66739999999999999</v>
      </c>
      <c r="AG12" s="4">
        <v>0.75990000000000002</v>
      </c>
      <c r="AH12" s="4">
        <v>0.374</v>
      </c>
      <c r="AI12" s="4">
        <v>0.95469999999999999</v>
      </c>
      <c r="AJ12" s="4">
        <v>0.28100000000000003</v>
      </c>
      <c r="AK12" s="14">
        <v>0.67889999999999995</v>
      </c>
      <c r="AL12" s="14">
        <v>0.78859999999999997</v>
      </c>
      <c r="AM12" s="14">
        <v>0.34870000000000001</v>
      </c>
      <c r="AN12" s="14">
        <v>0.9415</v>
      </c>
      <c r="AO12" s="14">
        <v>0.26340000000000002</v>
      </c>
      <c r="AP12" s="4">
        <v>0.70589999999999997</v>
      </c>
      <c r="AQ12" s="4">
        <v>0.85189999999999999</v>
      </c>
      <c r="AR12" s="4">
        <v>0.30990000000000001</v>
      </c>
      <c r="AS12" s="4">
        <v>0.91020000000000001</v>
      </c>
      <c r="AT12" s="4">
        <v>0.1678</v>
      </c>
      <c r="AU12" s="14">
        <v>0.80700000000000005</v>
      </c>
      <c r="AV12" s="14">
        <v>1.1107</v>
      </c>
      <c r="AW12" s="14">
        <v>0.21859999999999999</v>
      </c>
      <c r="AX12" s="14">
        <v>0.68010000000000004</v>
      </c>
      <c r="AY12" s="14">
        <v>5.8200000000000002E-2</v>
      </c>
      <c r="AZ12" s="4">
        <v>0.66069999999999995</v>
      </c>
      <c r="BA12" s="4">
        <v>0.74390000000000001</v>
      </c>
      <c r="BB12" s="4">
        <v>0.37119999999999997</v>
      </c>
      <c r="BC12" s="4">
        <v>0.96279999999999999</v>
      </c>
      <c r="BD12" s="4">
        <v>0.17280000000000001</v>
      </c>
      <c r="BE12" s="5">
        <v>0.66779999999999995</v>
      </c>
      <c r="BF12" s="5">
        <v>0.76219999999999999</v>
      </c>
      <c r="BG12" s="5">
        <v>0.37009999999999998</v>
      </c>
      <c r="BH12" s="5">
        <v>0.95550000000000002</v>
      </c>
      <c r="BI12" s="5">
        <v>0.25530000000000003</v>
      </c>
      <c r="BJ12" s="4">
        <v>0.6804</v>
      </c>
      <c r="BK12" s="4">
        <v>0.79169999999999996</v>
      </c>
      <c r="BL12" s="4">
        <v>0.34860000000000002</v>
      </c>
      <c r="BM12" s="4">
        <v>0.94169999999999998</v>
      </c>
      <c r="BN12" s="4">
        <v>0.2349</v>
      </c>
      <c r="BO12" s="5">
        <v>0.70679999999999998</v>
      </c>
      <c r="BP12" s="5">
        <v>0.85550000000000004</v>
      </c>
      <c r="BQ12" s="5">
        <v>0.31009999999999999</v>
      </c>
      <c r="BR12" s="5">
        <v>0.91</v>
      </c>
      <c r="BS12" s="5">
        <v>0.15770000000000001</v>
      </c>
      <c r="BT12" s="4">
        <v>0.80720000000000003</v>
      </c>
      <c r="BU12" s="4">
        <v>1.1138999999999999</v>
      </c>
      <c r="BV12" s="4">
        <v>0.2228</v>
      </c>
      <c r="BW12" s="4">
        <v>0.68020000000000003</v>
      </c>
      <c r="BX12" s="4">
        <v>6.4600000000000005E-2</v>
      </c>
      <c r="BY12" s="5">
        <v>0.65859999999999996</v>
      </c>
      <c r="BZ12" s="5">
        <v>0.74139999999999995</v>
      </c>
      <c r="CA12" s="5">
        <v>0.38719999999999999</v>
      </c>
      <c r="CB12" s="5">
        <v>0.96289999999999998</v>
      </c>
      <c r="CC12" s="5">
        <v>0.1113</v>
      </c>
      <c r="CD12" s="4">
        <v>0.66769999999999996</v>
      </c>
      <c r="CE12" s="4">
        <v>0.76280000000000003</v>
      </c>
      <c r="CF12" s="4">
        <v>0.3705</v>
      </c>
      <c r="CG12" s="4">
        <v>0.95520000000000005</v>
      </c>
      <c r="CH12" s="4">
        <v>0.13350000000000001</v>
      </c>
      <c r="CI12" s="5">
        <v>0.68</v>
      </c>
      <c r="CJ12" s="5">
        <v>0.79059999999999997</v>
      </c>
      <c r="CK12" s="5">
        <v>0.34970000000000001</v>
      </c>
      <c r="CL12" s="5">
        <v>0.94199999999999995</v>
      </c>
      <c r="CM12" s="5">
        <v>0.14710000000000001</v>
      </c>
      <c r="CN12" s="4">
        <v>0.70679999999999998</v>
      </c>
      <c r="CO12" s="4">
        <v>0.85560000000000003</v>
      </c>
      <c r="CP12" s="4">
        <v>0.3105</v>
      </c>
      <c r="CQ12" s="4">
        <v>0.9103</v>
      </c>
      <c r="CR12" s="4">
        <v>8.5199999999999998E-2</v>
      </c>
      <c r="CS12" s="5">
        <v>0.80649999999999999</v>
      </c>
      <c r="CT12" s="5">
        <v>1.1106</v>
      </c>
      <c r="CU12" s="5">
        <v>0.2215</v>
      </c>
      <c r="CV12" s="5">
        <v>0.67959999999999998</v>
      </c>
      <c r="CW12" s="5">
        <v>4.58E-2</v>
      </c>
      <c r="CX12" s="4">
        <v>0.66139999999999999</v>
      </c>
      <c r="CY12" s="4">
        <v>0.747</v>
      </c>
      <c r="CZ12" s="4">
        <v>0.38019999999999998</v>
      </c>
      <c r="DA12" s="4">
        <v>0.96240000000000003</v>
      </c>
      <c r="DB12" s="4">
        <v>0.12189999999999999</v>
      </c>
      <c r="DC12" s="5">
        <v>0.66649999999999998</v>
      </c>
      <c r="DD12" s="5">
        <v>0.75939999999999996</v>
      </c>
      <c r="DE12" s="5">
        <v>0.37059999999999998</v>
      </c>
      <c r="DF12" s="5">
        <v>0.95489999999999997</v>
      </c>
      <c r="DG12" s="5">
        <v>0.1782</v>
      </c>
      <c r="DH12" s="4">
        <v>0.67930000000000001</v>
      </c>
      <c r="DI12" s="4">
        <v>0.78910000000000002</v>
      </c>
      <c r="DJ12" s="4">
        <v>0.35199999999999998</v>
      </c>
      <c r="DK12" s="4">
        <v>0.94120000000000004</v>
      </c>
      <c r="DL12" s="4">
        <v>0.1255</v>
      </c>
      <c r="DM12" s="5">
        <v>0.70669999999999999</v>
      </c>
      <c r="DN12" s="5">
        <v>0.85509999999999997</v>
      </c>
      <c r="DO12" s="5">
        <v>0.31059999999999999</v>
      </c>
      <c r="DP12" s="5">
        <v>0.91049999999999998</v>
      </c>
      <c r="DQ12" s="5">
        <v>0.10539999999999999</v>
      </c>
      <c r="DR12" s="4"/>
      <c r="DS12" s="4"/>
      <c r="DT12" s="4"/>
      <c r="DU12" s="4"/>
      <c r="DV12" s="4"/>
      <c r="DW12" s="5"/>
      <c r="DX12" s="5"/>
      <c r="DY12" s="5"/>
      <c r="DZ12" s="5"/>
      <c r="EA12" s="5"/>
      <c r="EB12" s="4"/>
      <c r="EC12" s="4"/>
      <c r="ED12" s="4"/>
      <c r="EE12" s="4"/>
      <c r="EF12" s="4"/>
      <c r="EG12" s="5"/>
      <c r="EH12" s="5"/>
      <c r="EI12" s="5"/>
      <c r="EJ12" s="5"/>
      <c r="EK12" s="5"/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>
        <f t="shared" si="0"/>
        <v>0.69980000000000009</v>
      </c>
      <c r="EW12" s="4">
        <f t="shared" si="1"/>
        <v>0.8413708333333334</v>
      </c>
      <c r="EX12" s="4">
        <f t="shared" si="2"/>
        <v>0.33007500000000006</v>
      </c>
      <c r="EY12" s="4">
        <f t="shared" si="3"/>
        <v>0.89877083333333296</v>
      </c>
      <c r="EZ12" s="4">
        <f t="shared" si="4"/>
        <v>0.16818333333333335</v>
      </c>
      <c r="FA12" s="11" t="str" cm="1">
        <f t="array" aca="1" ref="FA12" ca="1">CONCATENATE(INDIRECT(ADDRESS(1,MATCH(_xlfn.MINIFS(B12:EU12,metrics.est,"MAE"),B12:EU12,0)+1)), ", ", INDIRECT(ADDRESS(2,MATCH(_xlfn.MINIFS(B12:EU12,metrics.est,"MAE"),B12:EU12,0)+1)))</f>
        <v>k=20, r=0.1</v>
      </c>
      <c r="FB12" s="11" t="str" cm="1">
        <f t="array" aca="1" ref="FB12" ca="1">CONCATENATE(INDIRECT(ADDRESS(1,MATCH(_xlfn.MINIFS(B12:EU12,metrics.est,"MSE"),B12:EU12,0)+1)), ", ", INDIRECT(ADDRESS(2,MATCH(_xlfn.MINIFS(B12:EU12,metrics.est,"MSE"),B12:EU12,0)+1)))</f>
        <v>k=20, r=0.1</v>
      </c>
      <c r="FC12" s="11" t="str" cm="1">
        <f t="array" aca="1" ref="FC12" ca="1">CONCATENATE(INDIRECT(ADDRESS(1,MATCH(_xlfn.MAXIFS(B12:EU12,metrics.est,"R"),B12:EU12,0)+1)), ", ", INDIRECT(ADDRESS(2,MATCH(_xlfn.MAXIFS(B12:EU12,metrics.est,"R"),B12:EU12,0)+1)))</f>
        <v>k=20, r=0.1</v>
      </c>
      <c r="FD12" s="11" t="str" cm="1">
        <f t="array" aca="1" ref="FD12" ca="1">CONCATENATE(INDIRECT(ADDRESS(1,MATCH(_xlfn.MAXIFS(B12:EU12,metrics.est,"Coverage"),B12:EU12,0)+1)), ", ", INDIRECT(ADDRESS(2,MATCH(_xlfn.MAXIFS(B12:EU12,metrics.est,"Coverage"),B12:EU12,0)+1)))</f>
        <v>k=5, r=0.1</v>
      </c>
      <c r="FE12" s="11" t="str" cm="1">
        <f t="array" aca="1" ref="FE12" ca="1">CONCATENATE(INDIRECT(ADDRESS(1,MATCH(_xlfn.MINIFS(B12:EU12,metrics.est,"Time"),B12:EU12,0)+1)), ", ", INDIRECT(ADDRESS(2,MATCH(_xlfn.MINIFS(B12:EU12,metrics.est,"Time"),B12:EU12,0)+1)))</f>
        <v>k=20, r=0.9</v>
      </c>
    </row>
    <row r="13" spans="1:161" x14ac:dyDescent="0.2">
      <c r="A13" s="1" t="s">
        <v>10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>
        <v>0.67200000000000004</v>
      </c>
      <c r="H13" s="5">
        <v>0.77280000000000004</v>
      </c>
      <c r="I13" s="5">
        <v>0.3644</v>
      </c>
      <c r="J13" s="5">
        <v>0.95540000000000003</v>
      </c>
      <c r="K13" s="5">
        <v>0.39679999999999999</v>
      </c>
      <c r="L13" s="4">
        <v>0.68110000000000004</v>
      </c>
      <c r="M13" s="4">
        <v>0.79210000000000003</v>
      </c>
      <c r="N13" s="4">
        <v>0.35310000000000002</v>
      </c>
      <c r="O13" s="4">
        <v>0.94110000000000005</v>
      </c>
      <c r="P13" s="4">
        <v>0.27160000000000001</v>
      </c>
      <c r="Q13" s="5">
        <v>0.70569999999999999</v>
      </c>
      <c r="R13" s="5">
        <v>0.8508</v>
      </c>
      <c r="S13" s="5">
        <v>0.31319999999999998</v>
      </c>
      <c r="T13" s="5">
        <v>0.91</v>
      </c>
      <c r="U13" s="5">
        <v>0.19309999999999999</v>
      </c>
      <c r="V13" s="4">
        <v>0.79700000000000004</v>
      </c>
      <c r="W13" s="4">
        <v>1.0851999999999999</v>
      </c>
      <c r="X13" s="4">
        <v>0.23080000000000001</v>
      </c>
      <c r="Y13" s="4">
        <v>0.68110000000000004</v>
      </c>
      <c r="Z13" s="4">
        <v>7.5200000000000003E-2</v>
      </c>
      <c r="AA13" s="14">
        <v>0.66520000000000001</v>
      </c>
      <c r="AB13" s="14">
        <v>0.75449999999999995</v>
      </c>
      <c r="AC13" s="14">
        <v>0.376</v>
      </c>
      <c r="AD13" s="14">
        <v>0.96299999999999997</v>
      </c>
      <c r="AE13" s="14">
        <v>0.20300000000000001</v>
      </c>
      <c r="AF13" s="4">
        <v>0.67130000000000001</v>
      </c>
      <c r="AG13" s="4">
        <v>0.76819999999999999</v>
      </c>
      <c r="AH13" s="4">
        <v>0.36980000000000002</v>
      </c>
      <c r="AI13" s="4">
        <v>0.95469999999999999</v>
      </c>
      <c r="AJ13" s="4">
        <v>0.25090000000000001</v>
      </c>
      <c r="AK13" s="14">
        <v>0.68149999999999999</v>
      </c>
      <c r="AL13" s="14">
        <v>0.79410000000000003</v>
      </c>
      <c r="AM13" s="14">
        <v>0.34849999999999998</v>
      </c>
      <c r="AN13" s="14">
        <v>0.9415</v>
      </c>
      <c r="AO13" s="14">
        <v>0.2465</v>
      </c>
      <c r="AP13" s="4">
        <v>0.70630000000000004</v>
      </c>
      <c r="AQ13" s="4">
        <v>0.85119999999999996</v>
      </c>
      <c r="AR13" s="4">
        <v>0.31519999999999998</v>
      </c>
      <c r="AS13" s="4">
        <v>0.91020000000000001</v>
      </c>
      <c r="AT13" s="4">
        <v>0.17510000000000001</v>
      </c>
      <c r="AU13" s="14">
        <v>0.79859999999999998</v>
      </c>
      <c r="AV13" s="14">
        <v>1.0871999999999999</v>
      </c>
      <c r="AW13" s="14">
        <v>0.22339999999999999</v>
      </c>
      <c r="AX13" s="14">
        <v>0.68010000000000004</v>
      </c>
      <c r="AY13" s="14">
        <v>5.9299999999999999E-2</v>
      </c>
      <c r="AZ13" s="4">
        <v>0.66510000000000002</v>
      </c>
      <c r="BA13" s="4">
        <v>0.75370000000000004</v>
      </c>
      <c r="BB13" s="4">
        <v>0.36620000000000003</v>
      </c>
      <c r="BC13" s="4">
        <v>0.96279999999999999</v>
      </c>
      <c r="BD13" s="4">
        <v>0.1701</v>
      </c>
      <c r="BE13" s="5">
        <v>0.67149999999999999</v>
      </c>
      <c r="BF13" s="5">
        <v>0.77010000000000001</v>
      </c>
      <c r="BG13" s="5">
        <v>0.36659999999999998</v>
      </c>
      <c r="BH13" s="5">
        <v>0.95550000000000002</v>
      </c>
      <c r="BI13" s="5">
        <v>0.2394</v>
      </c>
      <c r="BJ13" s="4">
        <v>0.68320000000000003</v>
      </c>
      <c r="BK13" s="4">
        <v>0.7974</v>
      </c>
      <c r="BL13" s="4">
        <v>0.34860000000000002</v>
      </c>
      <c r="BM13" s="4">
        <v>0.94169999999999998</v>
      </c>
      <c r="BN13" s="4">
        <v>0.22989999999999999</v>
      </c>
      <c r="BO13" s="5">
        <v>0.70709999999999995</v>
      </c>
      <c r="BP13" s="5">
        <v>0.85550000000000004</v>
      </c>
      <c r="BQ13" s="5">
        <v>0.31519999999999998</v>
      </c>
      <c r="BR13" s="5">
        <v>0.91</v>
      </c>
      <c r="BS13" s="5">
        <v>0.1575</v>
      </c>
      <c r="BT13" s="4">
        <v>0.79749999999999999</v>
      </c>
      <c r="BU13" s="4">
        <v>1.0869</v>
      </c>
      <c r="BV13" s="4">
        <v>0.2286</v>
      </c>
      <c r="BW13" s="4">
        <v>0.68020000000000003</v>
      </c>
      <c r="BX13" s="4">
        <v>6.7599999999999993E-2</v>
      </c>
      <c r="BY13" s="5">
        <v>0.66279999999999994</v>
      </c>
      <c r="BZ13" s="5">
        <v>0.75029999999999997</v>
      </c>
      <c r="CA13" s="5">
        <v>0.37990000000000002</v>
      </c>
      <c r="CB13" s="5">
        <v>0.96289999999999998</v>
      </c>
      <c r="CC13" s="5">
        <v>0.11020000000000001</v>
      </c>
      <c r="CD13" s="4">
        <v>0.67130000000000001</v>
      </c>
      <c r="CE13" s="4">
        <v>0.77070000000000005</v>
      </c>
      <c r="CF13" s="4">
        <v>0.36649999999999999</v>
      </c>
      <c r="CG13" s="4">
        <v>0.95520000000000005</v>
      </c>
      <c r="CH13" s="4">
        <v>0.13619999999999999</v>
      </c>
      <c r="CI13" s="5">
        <v>0.68269999999999997</v>
      </c>
      <c r="CJ13" s="5">
        <v>0.79630000000000001</v>
      </c>
      <c r="CK13" s="5">
        <v>0.34860000000000002</v>
      </c>
      <c r="CL13" s="5">
        <v>0.94199999999999995</v>
      </c>
      <c r="CM13" s="5">
        <v>0.14430000000000001</v>
      </c>
      <c r="CN13" s="4">
        <v>0.70679999999999998</v>
      </c>
      <c r="CO13" s="4">
        <v>0.85440000000000005</v>
      </c>
      <c r="CP13" s="4">
        <v>0.31619999999999998</v>
      </c>
      <c r="CQ13" s="4">
        <v>0.9103</v>
      </c>
      <c r="CR13" s="4">
        <v>8.4199999999999997E-2</v>
      </c>
      <c r="CS13" s="5">
        <v>0.79810000000000003</v>
      </c>
      <c r="CT13" s="5">
        <v>1.0874999999999999</v>
      </c>
      <c r="CU13" s="5">
        <v>0.2268</v>
      </c>
      <c r="CV13" s="5">
        <v>0.67959999999999998</v>
      </c>
      <c r="CW13" s="5">
        <v>4.7399999999999998E-2</v>
      </c>
      <c r="CX13" s="4">
        <v>0.66559999999999997</v>
      </c>
      <c r="CY13" s="4">
        <v>0.75609999999999999</v>
      </c>
      <c r="CZ13" s="4">
        <v>0.37409999999999999</v>
      </c>
      <c r="DA13" s="4">
        <v>0.96240000000000003</v>
      </c>
      <c r="DB13" s="4">
        <v>0.122</v>
      </c>
      <c r="DC13" s="5">
        <v>0.67020000000000002</v>
      </c>
      <c r="DD13" s="5">
        <v>0.76719999999999999</v>
      </c>
      <c r="DE13" s="5">
        <v>0.36709999999999998</v>
      </c>
      <c r="DF13" s="5">
        <v>0.95489999999999997</v>
      </c>
      <c r="DG13" s="5">
        <v>0.1769</v>
      </c>
      <c r="DH13" s="4">
        <v>0.68200000000000005</v>
      </c>
      <c r="DI13" s="4">
        <v>0.79479999999999995</v>
      </c>
      <c r="DJ13" s="4">
        <v>0.35149999999999998</v>
      </c>
      <c r="DK13" s="4">
        <v>0.94120000000000004</v>
      </c>
      <c r="DL13" s="4">
        <v>0.12540000000000001</v>
      </c>
      <c r="DM13" s="5">
        <v>0.70699999999999996</v>
      </c>
      <c r="DN13" s="5">
        <v>0.85440000000000005</v>
      </c>
      <c r="DO13" s="5">
        <v>0.31519999999999998</v>
      </c>
      <c r="DP13" s="5">
        <v>0.91049999999999998</v>
      </c>
      <c r="DQ13" s="5">
        <v>0.1033</v>
      </c>
      <c r="DR13" s="4"/>
      <c r="DS13" s="4"/>
      <c r="DT13" s="4"/>
      <c r="DU13" s="4"/>
      <c r="DV13" s="4"/>
      <c r="DW13" s="5"/>
      <c r="DX13" s="5"/>
      <c r="DY13" s="5"/>
      <c r="DZ13" s="5"/>
      <c r="EA13" s="5"/>
      <c r="EB13" s="4"/>
      <c r="EC13" s="4"/>
      <c r="ED13" s="4"/>
      <c r="EE13" s="4"/>
      <c r="EF13" s="4"/>
      <c r="EG13" s="5">
        <v>0.68220000000000003</v>
      </c>
      <c r="EH13" s="5">
        <v>0.7954</v>
      </c>
      <c r="EI13" s="5">
        <v>0.35020000000000001</v>
      </c>
      <c r="EJ13" s="5">
        <v>0.94140000000000001</v>
      </c>
      <c r="EK13" s="5">
        <v>0.2238</v>
      </c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>
        <f t="shared" si="0"/>
        <v>0.69986400000000004</v>
      </c>
      <c r="EW13" s="4">
        <f t="shared" si="1"/>
        <v>0.83999999999999975</v>
      </c>
      <c r="EX13" s="4">
        <f t="shared" si="2"/>
        <v>0.33073999999999998</v>
      </c>
      <c r="EY13" s="4">
        <f t="shared" si="3"/>
        <v>0.90047599999999972</v>
      </c>
      <c r="EZ13" s="4">
        <f t="shared" si="4"/>
        <v>0.16806399999999999</v>
      </c>
      <c r="FA13" s="11" t="str" cm="1">
        <f t="array" aca="1" ref="FA13" ca="1">CONCATENATE(INDIRECT(ADDRESS(1,MATCH(_xlfn.MINIFS(B13:EU13,metrics.est,"MAE"),B13:EU13,0)+1)), ", ", INDIRECT(ADDRESS(2,MATCH(_xlfn.MINIFS(B13:EU13,metrics.est,"MAE"),B13:EU13,0)+1)))</f>
        <v>k=20, r=0.1</v>
      </c>
      <c r="FB13" s="11" t="str" cm="1">
        <f t="array" aca="1" ref="FB13" ca="1">CONCATENATE(INDIRECT(ADDRESS(1,MATCH(_xlfn.MINIFS(B13:EU13,metrics.est,"MSE"),B13:EU13,0)+1)), ", ", INDIRECT(ADDRESS(2,MATCH(_xlfn.MINIFS(B13:EU13,metrics.est,"MSE"),B13:EU13,0)+1)))</f>
        <v>k=20, r=0.1</v>
      </c>
      <c r="FC13" s="11" t="str" cm="1">
        <f t="array" aca="1" ref="FC13" ca="1">CONCATENATE(INDIRECT(ADDRESS(1,MATCH(_xlfn.MAXIFS(B13:EU13,metrics.est,"R"),B13:EU13,0)+1)), ", ", INDIRECT(ADDRESS(2,MATCH(_xlfn.MAXIFS(B13:EU13,metrics.est,"R"),B13:EU13,0)+1)))</f>
        <v>k=20, r=0.1</v>
      </c>
      <c r="FD13" s="11" t="str" cm="1">
        <f t="array" aca="1" ref="FD13" ca="1">CONCATENATE(INDIRECT(ADDRESS(1,MATCH(_xlfn.MAXIFS(B13:EU13,metrics.est,"Coverage"),B13:EU13,0)+1)), ", ", INDIRECT(ADDRESS(2,MATCH(_xlfn.MAXIFS(B13:EU13,metrics.est,"Coverage"),B13:EU13,0)+1)))</f>
        <v>k=5, r=0.1</v>
      </c>
      <c r="FE13" s="11" t="str" cm="1">
        <f t="array" aca="1" ref="FE13" ca="1">CONCATENATE(INDIRECT(ADDRESS(1,MATCH(_xlfn.MINIFS(B13:EU13,metrics.est,"Time"),B13:EU13,0)+1)), ", ", INDIRECT(ADDRESS(2,MATCH(_xlfn.MINIFS(B13:EU13,metrics.est,"Time"),B13:EU13,0)+1)))</f>
        <v>k=20, r=0.9</v>
      </c>
    </row>
    <row r="14" spans="1:161" x14ac:dyDescent="0.2">
      <c r="A14" s="1" t="s">
        <v>11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>
        <v>0.7077</v>
      </c>
      <c r="H14" s="5">
        <v>0.8579</v>
      </c>
      <c r="I14" s="5">
        <v>0.32650000000000001</v>
      </c>
      <c r="J14" s="5">
        <v>0.95550000000000002</v>
      </c>
      <c r="K14" s="5">
        <v>1.9194</v>
      </c>
      <c r="L14" s="4">
        <v>0.71740000000000004</v>
      </c>
      <c r="M14" s="4">
        <v>0.88270000000000004</v>
      </c>
      <c r="N14" s="4">
        <v>0.31900000000000001</v>
      </c>
      <c r="O14" s="4">
        <v>0.94169999999999998</v>
      </c>
      <c r="P14" s="4">
        <v>1.2675000000000001</v>
      </c>
      <c r="Q14" s="5">
        <v>0.73750000000000004</v>
      </c>
      <c r="R14" s="5">
        <v>0.93420000000000003</v>
      </c>
      <c r="S14" s="5">
        <v>0.29499999999999998</v>
      </c>
      <c r="T14" s="5">
        <v>0.91469999999999996</v>
      </c>
      <c r="U14" s="5">
        <v>0.54190000000000005</v>
      </c>
      <c r="V14" s="4">
        <v>0.80149999999999999</v>
      </c>
      <c r="W14" s="4">
        <v>1.1028</v>
      </c>
      <c r="X14" s="4">
        <v>0.23719999999999999</v>
      </c>
      <c r="Y14" s="4">
        <v>0.80930000000000002</v>
      </c>
      <c r="Z14" s="4">
        <v>0.11899999999999999</v>
      </c>
      <c r="AA14" s="14">
        <v>0.70079999999999998</v>
      </c>
      <c r="AB14" s="14">
        <v>0.83860000000000001</v>
      </c>
      <c r="AC14" s="14">
        <v>0.34039999999999998</v>
      </c>
      <c r="AD14" s="14">
        <v>0.96309999999999996</v>
      </c>
      <c r="AE14" s="14">
        <v>2.1147</v>
      </c>
      <c r="AF14" s="4">
        <v>0.70720000000000005</v>
      </c>
      <c r="AG14" s="4">
        <v>0.85450000000000004</v>
      </c>
      <c r="AH14" s="4">
        <v>0.33169999999999999</v>
      </c>
      <c r="AI14" s="4">
        <v>0.95489999999999997</v>
      </c>
      <c r="AJ14" s="4">
        <v>1.5730999999999999</v>
      </c>
      <c r="AK14" s="14">
        <v>0.71730000000000005</v>
      </c>
      <c r="AL14" s="14">
        <v>0.88190000000000002</v>
      </c>
      <c r="AM14" s="14">
        <v>0.31730000000000003</v>
      </c>
      <c r="AN14" s="14">
        <v>0.94199999999999995</v>
      </c>
      <c r="AO14" s="14">
        <v>0.95899999999999996</v>
      </c>
      <c r="AP14" s="4">
        <v>0.73839999999999995</v>
      </c>
      <c r="AQ14" s="4">
        <v>0.93669999999999998</v>
      </c>
      <c r="AR14" s="4">
        <v>0.29270000000000002</v>
      </c>
      <c r="AS14" s="4">
        <v>0.91459999999999997</v>
      </c>
      <c r="AT14" s="4">
        <v>0.53920000000000001</v>
      </c>
      <c r="AU14" s="14">
        <v>0.80069999999999997</v>
      </c>
      <c r="AV14" s="14">
        <v>1.1016999999999999</v>
      </c>
      <c r="AW14" s="14">
        <v>0.2334</v>
      </c>
      <c r="AX14" s="14">
        <v>0.80810000000000004</v>
      </c>
      <c r="AY14" s="14">
        <v>0.1072</v>
      </c>
      <c r="AZ14" s="4">
        <v>0.69910000000000005</v>
      </c>
      <c r="BA14" s="4">
        <v>0.83279999999999998</v>
      </c>
      <c r="BB14" s="4">
        <v>0.33150000000000002</v>
      </c>
      <c r="BC14" s="4">
        <v>0.96289999999999998</v>
      </c>
      <c r="BD14" s="4">
        <v>1.8847</v>
      </c>
      <c r="BE14" s="5">
        <v>0.70630000000000004</v>
      </c>
      <c r="BF14" s="5">
        <v>0.8528</v>
      </c>
      <c r="BG14" s="5">
        <v>0.32919999999999999</v>
      </c>
      <c r="BH14" s="5">
        <v>0.95569999999999999</v>
      </c>
      <c r="BI14" s="5">
        <v>1.4963</v>
      </c>
      <c r="BJ14" s="4">
        <v>0.71919999999999995</v>
      </c>
      <c r="BK14" s="4">
        <v>0.88670000000000004</v>
      </c>
      <c r="BL14" s="4">
        <v>0.3155</v>
      </c>
      <c r="BM14" s="4">
        <v>0.94230000000000003</v>
      </c>
      <c r="BN14" s="4">
        <v>0.9274</v>
      </c>
      <c r="BO14" s="5">
        <v>0.73939999999999995</v>
      </c>
      <c r="BP14" s="5">
        <v>0.93930000000000002</v>
      </c>
      <c r="BQ14" s="5">
        <v>0.29449999999999998</v>
      </c>
      <c r="BR14" s="5">
        <v>0.91439999999999999</v>
      </c>
      <c r="BS14" s="5">
        <v>0.4612</v>
      </c>
      <c r="BT14" s="4">
        <v>0.80279999999999996</v>
      </c>
      <c r="BU14" s="4">
        <v>1.1085</v>
      </c>
      <c r="BV14" s="4">
        <v>0.2364</v>
      </c>
      <c r="BW14" s="4">
        <v>0.80820000000000003</v>
      </c>
      <c r="BX14" s="4">
        <v>0.1061</v>
      </c>
      <c r="BY14" s="5">
        <v>0.69769999999999999</v>
      </c>
      <c r="BZ14" s="5">
        <v>0.83169999999999999</v>
      </c>
      <c r="CA14" s="5">
        <v>0.34510000000000002</v>
      </c>
      <c r="CB14" s="5">
        <v>0.96299999999999997</v>
      </c>
      <c r="CC14" s="5">
        <v>1.2823</v>
      </c>
      <c r="CD14" s="4">
        <v>0.70660000000000001</v>
      </c>
      <c r="CE14" s="4">
        <v>0.85489999999999999</v>
      </c>
      <c r="CF14" s="4">
        <v>0.33069999999999999</v>
      </c>
      <c r="CG14" s="4">
        <v>0.95530000000000004</v>
      </c>
      <c r="CH14" s="4">
        <v>0.96430000000000005</v>
      </c>
      <c r="CI14" s="5">
        <v>0.71840000000000004</v>
      </c>
      <c r="CJ14" s="5">
        <v>0.88400000000000001</v>
      </c>
      <c r="CK14" s="5">
        <v>0.31569999999999998</v>
      </c>
      <c r="CL14" s="5">
        <v>0.94259999999999999</v>
      </c>
      <c r="CM14" s="5">
        <v>0.63049999999999995</v>
      </c>
      <c r="CN14" s="4">
        <v>0.73919999999999997</v>
      </c>
      <c r="CO14" s="4">
        <v>0.93859999999999999</v>
      </c>
      <c r="CP14" s="4">
        <v>0.29530000000000001</v>
      </c>
      <c r="CQ14" s="4">
        <v>0.91459999999999997</v>
      </c>
      <c r="CR14" s="4">
        <v>0.27879999999999999</v>
      </c>
      <c r="CS14" s="5">
        <v>0.8024</v>
      </c>
      <c r="CT14" s="5">
        <v>1.1082000000000001</v>
      </c>
      <c r="CU14" s="5">
        <v>0.2366</v>
      </c>
      <c r="CV14" s="5">
        <v>0.80830000000000002</v>
      </c>
      <c r="CW14" s="5">
        <v>6.5100000000000005E-2</v>
      </c>
      <c r="CX14" s="4">
        <v>0.7006</v>
      </c>
      <c r="CY14" s="4">
        <v>0.83840000000000003</v>
      </c>
      <c r="CZ14" s="4">
        <v>0.33829999999999999</v>
      </c>
      <c r="DA14" s="4">
        <v>0.96240000000000003</v>
      </c>
      <c r="DB14" s="4">
        <v>1.4557</v>
      </c>
      <c r="DC14" s="5">
        <v>0.7056</v>
      </c>
      <c r="DD14" s="5">
        <v>0.85219999999999996</v>
      </c>
      <c r="DE14" s="5">
        <v>0.3296</v>
      </c>
      <c r="DF14" s="5">
        <v>0.95499999999999996</v>
      </c>
      <c r="DG14" s="5">
        <v>1.0697000000000001</v>
      </c>
      <c r="DH14" s="4">
        <v>0.71760000000000002</v>
      </c>
      <c r="DI14" s="4">
        <v>0.88290000000000002</v>
      </c>
      <c r="DJ14" s="4">
        <v>0.31859999999999999</v>
      </c>
      <c r="DK14" s="4">
        <v>0.94179999999999997</v>
      </c>
      <c r="DL14" s="4">
        <v>0.58550000000000002</v>
      </c>
      <c r="DM14" s="5">
        <v>0.73909999999999998</v>
      </c>
      <c r="DN14" s="5">
        <v>0.93820000000000003</v>
      </c>
      <c r="DO14" s="5">
        <v>0.29380000000000001</v>
      </c>
      <c r="DP14" s="5">
        <v>0.91490000000000005</v>
      </c>
      <c r="DQ14" s="5">
        <v>0.33789999999999998</v>
      </c>
      <c r="DR14" s="4"/>
      <c r="DS14" s="4"/>
      <c r="DT14" s="4"/>
      <c r="DU14" s="4"/>
      <c r="DV14" s="4"/>
      <c r="DW14" s="5"/>
      <c r="DX14" s="5"/>
      <c r="DY14" s="5"/>
      <c r="DZ14" s="5"/>
      <c r="EA14" s="5"/>
      <c r="EB14" s="4"/>
      <c r="EC14" s="4"/>
      <c r="ED14" s="4"/>
      <c r="EE14" s="4"/>
      <c r="EF14" s="4"/>
      <c r="EG14" s="5"/>
      <c r="EH14" s="5"/>
      <c r="EI14" s="5"/>
      <c r="EJ14" s="5"/>
      <c r="EK14" s="5"/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>
        <f t="shared" si="0"/>
        <v>0.73005416666666678</v>
      </c>
      <c r="EW14" s="4">
        <f t="shared" si="1"/>
        <v>0.91547499999999982</v>
      </c>
      <c r="EX14" s="4">
        <f t="shared" si="2"/>
        <v>0.30520416666666672</v>
      </c>
      <c r="EY14" s="4">
        <f t="shared" si="3"/>
        <v>0.92123333333333302</v>
      </c>
      <c r="EZ14" s="4">
        <f t="shared" si="4"/>
        <v>0.94642500000000018</v>
      </c>
      <c r="FA14" s="11" t="str" cm="1">
        <f t="array" aca="1" ref="FA14" ca="1">CONCATENATE(INDIRECT(ADDRESS(1,MATCH(_xlfn.MINIFS(B14:EU14,metrics.est,"MAE"),B14:EU14,0)+1)), ", ", INDIRECT(ADDRESS(2,MATCH(_xlfn.MINIFS(B14:EU14,metrics.est,"MAE"),B14:EU14,0)+1)))</f>
        <v>k=20, r=0.1</v>
      </c>
      <c r="FB14" s="11" t="str" cm="1">
        <f t="array" aca="1" ref="FB14" ca="1">CONCATENATE(INDIRECT(ADDRESS(1,MATCH(_xlfn.MINIFS(B14:EU14,metrics.est,"MSE"),B14:EU14,0)+1)), ", ", INDIRECT(ADDRESS(2,MATCH(_xlfn.MINIFS(B14:EU14,metrics.est,"MSE"),B14:EU14,0)+1)))</f>
        <v>k=5, r=0.1</v>
      </c>
      <c r="FC14" s="11" t="str" cm="1">
        <f t="array" aca="1" ref="FC14" ca="1">CONCATENATE(INDIRECT(ADDRESS(1,MATCH(_xlfn.MAXIFS(B14:EU14,metrics.est,"R"),B14:EU14,0)+1)), ", ", INDIRECT(ADDRESS(2,MATCH(_xlfn.MAXIFS(B14:EU14,metrics.est,"R"),B14:EU14,0)+1)))</f>
        <v>k=20, r=0.1</v>
      </c>
      <c r="FD14" s="11" t="str" cm="1">
        <f t="array" aca="1" ref="FD14" ca="1">CONCATENATE(INDIRECT(ADDRESS(1,MATCH(_xlfn.MAXIFS(B14:EU14,metrics.est,"Coverage"),B14:EU14,0)+1)), ", ", INDIRECT(ADDRESS(2,MATCH(_xlfn.MAXIFS(B14:EU14,metrics.est,"Coverage"),B14:EU14,0)+1)))</f>
        <v>k=5, r=0.1</v>
      </c>
      <c r="FE14" s="11" t="str" cm="1">
        <f t="array" aca="1" ref="FE14" ca="1">CONCATENATE(INDIRECT(ADDRESS(1,MATCH(_xlfn.MINIFS(B14:EU14,metrics.est,"Time"),B14:EU14,0)+1)), ", ", INDIRECT(ADDRESS(2,MATCH(_xlfn.MINIFS(B14:EU14,metrics.est,"Time"),B14:EU14,0)+1)))</f>
        <v>k=20, r=0.9</v>
      </c>
    </row>
    <row r="15" spans="1:161" x14ac:dyDescent="0.2">
      <c r="A15" s="1" t="s">
        <v>12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>
        <v>0.78790000000000004</v>
      </c>
      <c r="H15" s="5">
        <v>1.0581</v>
      </c>
      <c r="I15" s="5">
        <v>0.28160000000000002</v>
      </c>
      <c r="J15" s="5">
        <v>0.95550000000000002</v>
      </c>
      <c r="K15" s="5">
        <v>0.45939999999999998</v>
      </c>
      <c r="L15" s="4">
        <v>0.82350000000000001</v>
      </c>
      <c r="M15" s="4">
        <v>1.1456</v>
      </c>
      <c r="N15" s="4">
        <v>0.27539999999999998</v>
      </c>
      <c r="O15" s="4">
        <v>0.94169999999999998</v>
      </c>
      <c r="P15" s="4">
        <v>0.42520000000000002</v>
      </c>
      <c r="Q15" s="5">
        <v>0.87429999999999997</v>
      </c>
      <c r="R15" s="5">
        <v>1.2766999999999999</v>
      </c>
      <c r="S15" s="5">
        <v>0.26200000000000001</v>
      </c>
      <c r="T15" s="5">
        <v>0.91469999999999996</v>
      </c>
      <c r="U15" s="5">
        <v>0.23949999999999999</v>
      </c>
      <c r="V15" s="4">
        <v>0.92769999999999997</v>
      </c>
      <c r="W15" s="4">
        <v>1.4165000000000001</v>
      </c>
      <c r="X15" s="4">
        <v>0.25130000000000002</v>
      </c>
      <c r="Y15" s="4">
        <v>0.80930000000000002</v>
      </c>
      <c r="Z15" s="4">
        <v>9.9400000000000002E-2</v>
      </c>
      <c r="AA15" s="14">
        <v>0.76629999999999998</v>
      </c>
      <c r="AB15" s="14">
        <v>1.0031000000000001</v>
      </c>
      <c r="AC15" s="14">
        <v>0.28949999999999998</v>
      </c>
      <c r="AD15" s="14">
        <v>0.96309999999999996</v>
      </c>
      <c r="AE15" s="14">
        <v>0.24460000000000001</v>
      </c>
      <c r="AF15" s="4">
        <v>0.78759999999999997</v>
      </c>
      <c r="AG15" s="4">
        <v>1.0564</v>
      </c>
      <c r="AH15" s="4">
        <v>0.28739999999999999</v>
      </c>
      <c r="AI15" s="4">
        <v>0.95489999999999997</v>
      </c>
      <c r="AJ15" s="4">
        <v>0.34760000000000002</v>
      </c>
      <c r="AK15" s="14">
        <v>0.82130000000000003</v>
      </c>
      <c r="AL15" s="14">
        <v>1.141</v>
      </c>
      <c r="AM15" s="14">
        <v>0.27460000000000001</v>
      </c>
      <c r="AN15" s="14">
        <v>0.94199999999999995</v>
      </c>
      <c r="AO15" s="14">
        <v>0.30559999999999998</v>
      </c>
      <c r="AP15" s="4">
        <v>0.87609999999999999</v>
      </c>
      <c r="AQ15" s="4">
        <v>1.2797000000000001</v>
      </c>
      <c r="AR15" s="4">
        <v>0.26679999999999998</v>
      </c>
      <c r="AS15" s="4">
        <v>0.91459999999999997</v>
      </c>
      <c r="AT15" s="4">
        <v>0.18770000000000001</v>
      </c>
      <c r="AU15" s="14">
        <v>0.92900000000000005</v>
      </c>
      <c r="AV15" s="14">
        <v>1.4232</v>
      </c>
      <c r="AW15" s="14">
        <v>0.24479999999999999</v>
      </c>
      <c r="AX15" s="14">
        <v>0.80810000000000004</v>
      </c>
      <c r="AY15" s="14">
        <v>7.3599999999999999E-2</v>
      </c>
      <c r="AZ15" s="4">
        <v>0.76570000000000005</v>
      </c>
      <c r="BA15" s="4">
        <v>0.99980000000000002</v>
      </c>
      <c r="BB15" s="4">
        <v>0.27510000000000001</v>
      </c>
      <c r="BC15" s="4">
        <v>0.96289999999999998</v>
      </c>
      <c r="BD15" s="4">
        <v>0.2233</v>
      </c>
      <c r="BE15" s="5">
        <v>0.78680000000000005</v>
      </c>
      <c r="BF15" s="5">
        <v>1.0542</v>
      </c>
      <c r="BG15" s="5">
        <v>0.2823</v>
      </c>
      <c r="BH15" s="5">
        <v>0.95569999999999999</v>
      </c>
      <c r="BI15" s="5">
        <v>0.32179999999999997</v>
      </c>
      <c r="BJ15" s="4">
        <v>0.82479999999999998</v>
      </c>
      <c r="BK15" s="4">
        <v>1.1494</v>
      </c>
      <c r="BL15" s="4">
        <v>0.27239999999999998</v>
      </c>
      <c r="BM15" s="4">
        <v>0.94230000000000003</v>
      </c>
      <c r="BN15" s="4">
        <v>0.29360000000000003</v>
      </c>
      <c r="BO15" s="5">
        <v>0.877</v>
      </c>
      <c r="BP15" s="5">
        <v>1.2822</v>
      </c>
      <c r="BQ15" s="5">
        <v>0.26590000000000003</v>
      </c>
      <c r="BR15" s="5">
        <v>0.91439999999999999</v>
      </c>
      <c r="BS15" s="5">
        <v>0.2011</v>
      </c>
      <c r="BT15" s="4">
        <v>0.93030000000000002</v>
      </c>
      <c r="BU15" s="4">
        <v>1.4285000000000001</v>
      </c>
      <c r="BV15" s="4">
        <v>0.24729999999999999</v>
      </c>
      <c r="BW15" s="4">
        <v>0.80820000000000003</v>
      </c>
      <c r="BX15" s="4">
        <v>7.7100000000000002E-2</v>
      </c>
      <c r="BY15" s="5">
        <v>0.76329999999999998</v>
      </c>
      <c r="BZ15" s="5">
        <v>0.99470000000000003</v>
      </c>
      <c r="CA15" s="5">
        <v>0.28649999999999998</v>
      </c>
      <c r="CB15" s="5">
        <v>0.96299999999999997</v>
      </c>
      <c r="CC15" s="5">
        <v>0.1537</v>
      </c>
      <c r="CD15" s="4">
        <v>0.78649999999999998</v>
      </c>
      <c r="CE15" s="4">
        <v>1.0543</v>
      </c>
      <c r="CF15" s="4">
        <v>0.28520000000000001</v>
      </c>
      <c r="CG15" s="4">
        <v>0.95530000000000004</v>
      </c>
      <c r="CH15" s="4">
        <v>0.1963</v>
      </c>
      <c r="CI15" s="5">
        <v>0.82379999999999998</v>
      </c>
      <c r="CJ15" s="5">
        <v>1.1456999999999999</v>
      </c>
      <c r="CK15" s="5">
        <v>0.27139999999999997</v>
      </c>
      <c r="CL15" s="5">
        <v>0.94259999999999999</v>
      </c>
      <c r="CM15" s="5">
        <v>0.18559999999999999</v>
      </c>
      <c r="CN15" s="4">
        <v>0.87570000000000003</v>
      </c>
      <c r="CO15" s="4">
        <v>1.2779</v>
      </c>
      <c r="CP15" s="4">
        <v>0.26840000000000003</v>
      </c>
      <c r="CQ15" s="4">
        <v>0.91459999999999997</v>
      </c>
      <c r="CR15" s="4">
        <v>0.11609999999999999</v>
      </c>
      <c r="CS15" s="5">
        <v>0.93049999999999999</v>
      </c>
      <c r="CT15" s="5">
        <v>1.4302999999999999</v>
      </c>
      <c r="CU15" s="5">
        <v>0.24779999999999999</v>
      </c>
      <c r="CV15" s="5">
        <v>0.80830000000000002</v>
      </c>
      <c r="CW15" s="5">
        <v>4.7300000000000002E-2</v>
      </c>
      <c r="CX15" s="4">
        <v>0.76659999999999995</v>
      </c>
      <c r="CY15" s="4">
        <v>1.0016</v>
      </c>
      <c r="CZ15" s="4">
        <v>0.2828</v>
      </c>
      <c r="DA15" s="4">
        <v>0.96240000000000003</v>
      </c>
      <c r="DB15" s="4">
        <v>0.20080000000000001</v>
      </c>
      <c r="DC15" s="5">
        <v>0.7863</v>
      </c>
      <c r="DD15" s="5">
        <v>1.0544</v>
      </c>
      <c r="DE15" s="5">
        <v>0.28489999999999999</v>
      </c>
      <c r="DF15" s="5">
        <v>0.95499999999999996</v>
      </c>
      <c r="DG15" s="5">
        <v>0.23580000000000001</v>
      </c>
      <c r="DH15" s="4">
        <v>0.82330000000000003</v>
      </c>
      <c r="DI15" s="4">
        <v>1.1456</v>
      </c>
      <c r="DJ15" s="4">
        <v>0.2747</v>
      </c>
      <c r="DK15" s="4">
        <v>0.94179999999999997</v>
      </c>
      <c r="DL15" s="4">
        <v>0.16089999999999999</v>
      </c>
      <c r="DM15" s="5">
        <v>0.87739999999999996</v>
      </c>
      <c r="DN15" s="5">
        <v>1.2828999999999999</v>
      </c>
      <c r="DO15" s="5">
        <v>0.26550000000000001</v>
      </c>
      <c r="DP15" s="5">
        <v>0.91490000000000005</v>
      </c>
      <c r="DQ15" s="5">
        <v>0.14330000000000001</v>
      </c>
      <c r="DR15" s="4"/>
      <c r="DS15" s="4"/>
      <c r="DT15" s="4"/>
      <c r="DU15" s="4"/>
      <c r="DV15" s="4"/>
      <c r="DW15" s="5"/>
      <c r="DX15" s="5"/>
      <c r="DY15" s="5"/>
      <c r="DZ15" s="5"/>
      <c r="EA15" s="5"/>
      <c r="EB15" s="4"/>
      <c r="EC15" s="4"/>
      <c r="ED15" s="4"/>
      <c r="EE15" s="4"/>
      <c r="EF15" s="4"/>
      <c r="EG15" s="5"/>
      <c r="EH15" s="5"/>
      <c r="EI15" s="5"/>
      <c r="EJ15" s="5"/>
      <c r="EK15" s="5"/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>
        <f t="shared" si="0"/>
        <v>0.83226666666666682</v>
      </c>
      <c r="EW15" s="4">
        <f t="shared" si="1"/>
        <v>1.1703958333333335</v>
      </c>
      <c r="EX15" s="4">
        <f t="shared" si="2"/>
        <v>0.27150000000000002</v>
      </c>
      <c r="EY15" s="4">
        <f t="shared" si="3"/>
        <v>0.92123333333333302</v>
      </c>
      <c r="EZ15" s="4">
        <f t="shared" si="4"/>
        <v>0.21703750000000002</v>
      </c>
      <c r="FA15" s="11" t="str" cm="1">
        <f t="array" aca="1" ref="FA15" ca="1">CONCATENATE(INDIRECT(ADDRESS(1,MATCH(_xlfn.MINIFS(B15:EU15,metrics.est,"MAE"),B15:EU15,0)+1)), ", ", INDIRECT(ADDRESS(2,MATCH(_xlfn.MINIFS(B15:EU15,metrics.est,"MAE"),B15:EU15,0)+1)))</f>
        <v>k=5, r=0.1</v>
      </c>
      <c r="FB15" s="11" t="str" cm="1">
        <f t="array" aca="1" ref="FB15" ca="1">CONCATENATE(INDIRECT(ADDRESS(1,MATCH(_xlfn.MINIFS(B15:EU15,metrics.est,"MSE"),B15:EU15,0)+1)), ", ", INDIRECT(ADDRESS(2,MATCH(_xlfn.MINIFS(B15:EU15,metrics.est,"MSE"),B15:EU15,0)+1)))</f>
        <v>k=5, r=0.1</v>
      </c>
      <c r="FC15" s="11" t="str" cm="1">
        <f t="array" aca="1" ref="FC15" ca="1">CONCATENATE(INDIRECT(ADDRESS(1,MATCH(_xlfn.MAXIFS(B15:EU15,metrics.est,"R"),B15:EU15,0)+1)), ", ", INDIRECT(ADDRESS(2,MATCH(_xlfn.MAXIFS(B15:EU15,metrics.est,"R"),B15:EU15,0)+1)))</f>
        <v>k=10, r=0.1</v>
      </c>
      <c r="FD15" s="11" t="str" cm="1">
        <f t="array" aca="1" ref="FD15" ca="1">CONCATENATE(INDIRECT(ADDRESS(1,MATCH(_xlfn.MAXIFS(B15:EU15,metrics.est,"Coverage"),B15:EU15,0)+1)), ", ", INDIRECT(ADDRESS(2,MATCH(_xlfn.MAXIFS(B15:EU15,metrics.est,"Coverage"),B15:EU15,0)+1)))</f>
        <v>k=5, r=0.1</v>
      </c>
      <c r="FE15" s="11" t="str" cm="1">
        <f t="array" aca="1" ref="FE15" ca="1">CONCATENATE(INDIRECT(ADDRESS(1,MATCH(_xlfn.MINIFS(B15:EU15,metrics.est,"Time"),B15:EU15,0)+1)), ", ", INDIRECT(ADDRESS(2,MATCH(_xlfn.MINIFS(B15:EU15,metrics.est,"Time"),B15:EU15,0)+1)))</f>
        <v>k=20, r=0.9</v>
      </c>
    </row>
    <row r="16" spans="1:161" x14ac:dyDescent="0.2">
      <c r="A16" s="1" t="s">
        <v>13</v>
      </c>
      <c r="B16" s="4">
        <v>0.67649999999999999</v>
      </c>
      <c r="C16" s="4">
        <v>0.78110000000000002</v>
      </c>
      <c r="D16" s="4">
        <v>0.32669999999999999</v>
      </c>
      <c r="E16" s="4">
        <v>0.96419999999999995</v>
      </c>
      <c r="F16" s="4">
        <v>0.26790000000000003</v>
      </c>
      <c r="G16" s="5">
        <v>0.6825</v>
      </c>
      <c r="H16" s="5">
        <v>0.79610000000000003</v>
      </c>
      <c r="I16" s="5">
        <v>0.3387</v>
      </c>
      <c r="J16" s="5">
        <v>0.95540000000000003</v>
      </c>
      <c r="K16" s="5">
        <v>0.4602</v>
      </c>
      <c r="L16" s="4">
        <v>0.68840000000000001</v>
      </c>
      <c r="M16" s="4">
        <v>0.80889999999999995</v>
      </c>
      <c r="N16" s="4">
        <v>0.3347</v>
      </c>
      <c r="O16" s="4">
        <v>0.94110000000000005</v>
      </c>
      <c r="P16" s="4">
        <v>0.33229999999999998</v>
      </c>
      <c r="Q16" s="5">
        <v>0.70850000000000002</v>
      </c>
      <c r="R16" s="5">
        <v>0.85680000000000001</v>
      </c>
      <c r="S16" s="5">
        <v>0.30430000000000001</v>
      </c>
      <c r="T16" s="5">
        <v>0.91</v>
      </c>
      <c r="U16" s="5">
        <v>0.21659999999999999</v>
      </c>
      <c r="V16" s="4">
        <v>0.79290000000000005</v>
      </c>
      <c r="W16" s="4">
        <v>1.0736000000000001</v>
      </c>
      <c r="X16" s="4">
        <v>0.23269999999999999</v>
      </c>
      <c r="Y16" s="4">
        <v>0.68110000000000004</v>
      </c>
      <c r="Z16" s="4">
        <v>7.6499999999999999E-2</v>
      </c>
      <c r="AA16" s="14">
        <v>0.6764</v>
      </c>
      <c r="AB16" s="14">
        <v>0.78139999999999998</v>
      </c>
      <c r="AC16" s="14">
        <v>0.34499999999999997</v>
      </c>
      <c r="AD16" s="14">
        <v>0.96299999999999997</v>
      </c>
      <c r="AE16" s="14">
        <v>0.24199999999999999</v>
      </c>
      <c r="AF16" s="4">
        <v>0.68130000000000002</v>
      </c>
      <c r="AG16" s="4">
        <v>0.79110000000000003</v>
      </c>
      <c r="AH16" s="4">
        <v>0.3448</v>
      </c>
      <c r="AI16" s="4">
        <v>0.95469999999999999</v>
      </c>
      <c r="AJ16" s="4">
        <v>0.308</v>
      </c>
      <c r="AK16" s="14">
        <v>0.68910000000000005</v>
      </c>
      <c r="AL16" s="14">
        <v>0.81079999999999997</v>
      </c>
      <c r="AM16" s="14">
        <v>0.3306</v>
      </c>
      <c r="AN16" s="14">
        <v>0.9415</v>
      </c>
      <c r="AO16" s="14">
        <v>0.28220000000000001</v>
      </c>
      <c r="AP16" s="4">
        <v>0.70899999999999996</v>
      </c>
      <c r="AQ16" s="4">
        <v>0.85709999999999997</v>
      </c>
      <c r="AR16" s="4">
        <v>0.30709999999999998</v>
      </c>
      <c r="AS16" s="4">
        <v>0.91020000000000001</v>
      </c>
      <c r="AT16" s="4">
        <v>0.13550000000000001</v>
      </c>
      <c r="AU16" s="14">
        <v>0.79410000000000003</v>
      </c>
      <c r="AV16" s="14">
        <v>1.0746</v>
      </c>
      <c r="AW16" s="14">
        <v>0.2263</v>
      </c>
      <c r="AX16" s="14">
        <v>0.68010000000000004</v>
      </c>
      <c r="AY16" s="14">
        <v>6.4500000000000002E-2</v>
      </c>
      <c r="AZ16" s="4">
        <v>0.67730000000000001</v>
      </c>
      <c r="BA16" s="4">
        <v>0.78110000000000002</v>
      </c>
      <c r="BB16" s="4">
        <v>0.33750000000000002</v>
      </c>
      <c r="BC16" s="4">
        <v>0.96279999999999999</v>
      </c>
      <c r="BD16" s="4">
        <v>0.2354</v>
      </c>
      <c r="BE16" s="5">
        <v>0.68140000000000001</v>
      </c>
      <c r="BF16" s="5">
        <v>0.79339999999999999</v>
      </c>
      <c r="BG16" s="5">
        <v>0.3412</v>
      </c>
      <c r="BH16" s="5">
        <v>0.95550000000000002</v>
      </c>
      <c r="BI16" s="5">
        <v>0.30830000000000002</v>
      </c>
      <c r="BJ16" s="4">
        <v>0.69059999999999999</v>
      </c>
      <c r="BK16" s="4">
        <v>0.81340000000000001</v>
      </c>
      <c r="BL16" s="4">
        <v>0.33079999999999998</v>
      </c>
      <c r="BM16" s="4">
        <v>0.94169999999999998</v>
      </c>
      <c r="BN16" s="4">
        <v>0.25890000000000002</v>
      </c>
      <c r="BO16" s="5">
        <v>0.70979999999999999</v>
      </c>
      <c r="BP16" s="5">
        <v>0.86119999999999997</v>
      </c>
      <c r="BQ16" s="5">
        <v>0.30680000000000002</v>
      </c>
      <c r="BR16" s="5">
        <v>0.91</v>
      </c>
      <c r="BS16" s="5">
        <v>0.1701</v>
      </c>
      <c r="BT16" s="4">
        <v>0.79330000000000001</v>
      </c>
      <c r="BU16" s="4">
        <v>1.0752999999999999</v>
      </c>
      <c r="BV16" s="4">
        <v>0.23119999999999999</v>
      </c>
      <c r="BW16" s="4">
        <v>0.68020000000000003</v>
      </c>
      <c r="BX16" s="4">
        <v>6.0900000000000003E-2</v>
      </c>
      <c r="BY16" s="5">
        <v>0.67510000000000003</v>
      </c>
      <c r="BZ16" s="5">
        <v>0.77890000000000004</v>
      </c>
      <c r="CA16" s="5">
        <v>0.35020000000000001</v>
      </c>
      <c r="CB16" s="5">
        <v>0.96289999999999998</v>
      </c>
      <c r="CC16" s="5">
        <v>0.15240000000000001</v>
      </c>
      <c r="CD16" s="4">
        <v>0.68110000000000004</v>
      </c>
      <c r="CE16" s="4">
        <v>0.79290000000000005</v>
      </c>
      <c r="CF16" s="4">
        <v>0.3417</v>
      </c>
      <c r="CG16" s="4">
        <v>0.95509999999999995</v>
      </c>
      <c r="CH16" s="4">
        <v>0.18279999999999999</v>
      </c>
      <c r="CI16" s="5">
        <v>0.68989999999999996</v>
      </c>
      <c r="CJ16" s="5">
        <v>0.81230000000000002</v>
      </c>
      <c r="CK16" s="5">
        <v>0.33019999999999999</v>
      </c>
      <c r="CL16" s="5">
        <v>0.94199999999999995</v>
      </c>
      <c r="CM16" s="5">
        <v>0.15770000000000001</v>
      </c>
      <c r="CN16" s="4">
        <v>0.70960000000000001</v>
      </c>
      <c r="CO16" s="4">
        <v>0.86009999999999998</v>
      </c>
      <c r="CP16" s="4">
        <v>0.3085</v>
      </c>
      <c r="CQ16" s="4">
        <v>0.9103</v>
      </c>
      <c r="CR16" s="4">
        <v>9.1800000000000007E-2</v>
      </c>
      <c r="CS16" s="5">
        <v>0.79359999999999997</v>
      </c>
      <c r="CT16" s="5">
        <v>1.0750999999999999</v>
      </c>
      <c r="CU16" s="5">
        <v>0.23</v>
      </c>
      <c r="CV16" s="5">
        <v>0.67959999999999998</v>
      </c>
      <c r="CW16" s="5">
        <v>3.7499999999999999E-2</v>
      </c>
      <c r="CX16" s="4">
        <v>0.67710000000000004</v>
      </c>
      <c r="CY16" s="4">
        <v>0.78310000000000002</v>
      </c>
      <c r="CZ16" s="4">
        <v>0.34379999999999999</v>
      </c>
      <c r="DA16" s="4">
        <v>0.96240000000000003</v>
      </c>
      <c r="DB16" s="4">
        <v>0.18790000000000001</v>
      </c>
      <c r="DC16" s="5">
        <v>0.68030000000000002</v>
      </c>
      <c r="DD16" s="5">
        <v>0.79039999999999999</v>
      </c>
      <c r="DE16" s="5">
        <v>0.3427</v>
      </c>
      <c r="DF16" s="5">
        <v>0.95489999999999997</v>
      </c>
      <c r="DG16" s="5">
        <v>0.2198</v>
      </c>
      <c r="DH16" s="4">
        <v>0.68920000000000003</v>
      </c>
      <c r="DI16" s="4">
        <v>0.81110000000000004</v>
      </c>
      <c r="DJ16" s="4">
        <v>0.33360000000000001</v>
      </c>
      <c r="DK16" s="4">
        <v>0.94120000000000004</v>
      </c>
      <c r="DL16" s="4">
        <v>0.1384</v>
      </c>
      <c r="DM16" s="5">
        <v>0.70979999999999999</v>
      </c>
      <c r="DN16" s="5">
        <v>0.86040000000000005</v>
      </c>
      <c r="DO16" s="5">
        <v>0.30730000000000002</v>
      </c>
      <c r="DP16" s="5">
        <v>0.91049999999999998</v>
      </c>
      <c r="DQ16" s="5">
        <v>0.1144</v>
      </c>
      <c r="DR16" s="4"/>
      <c r="DS16" s="4"/>
      <c r="DT16" s="4"/>
      <c r="DU16" s="4"/>
      <c r="DV16" s="4"/>
      <c r="DW16" s="5"/>
      <c r="DX16" s="5"/>
      <c r="DY16" s="5"/>
      <c r="DZ16" s="5"/>
      <c r="EA16" s="5"/>
      <c r="EB16" s="4"/>
      <c r="EC16" s="4"/>
      <c r="ED16" s="4"/>
      <c r="EE16" s="4"/>
      <c r="EF16" s="4"/>
      <c r="EG16" s="5"/>
      <c r="EH16" s="5"/>
      <c r="EI16" s="5"/>
      <c r="EJ16" s="5"/>
      <c r="EK16" s="5"/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>
        <f t="shared" si="0"/>
        <v>0.70653333333333335</v>
      </c>
      <c r="EW16" s="4">
        <f t="shared" si="1"/>
        <v>0.85500833333333326</v>
      </c>
      <c r="EX16" s="4">
        <f t="shared" si="2"/>
        <v>0.31360000000000005</v>
      </c>
      <c r="EY16" s="4">
        <f t="shared" si="3"/>
        <v>0.89876666666666638</v>
      </c>
      <c r="EZ16" s="4">
        <f t="shared" si="4"/>
        <v>0.19591666666666666</v>
      </c>
      <c r="FA16" s="11" t="str" cm="1">
        <f t="array" aca="1" ref="FA16" ca="1">CONCATENATE(INDIRECT(ADDRESS(1,MATCH(_xlfn.MINIFS(B16:EU16,metrics.est,"MAE"),B16:EU16,0)+1)), ", ", INDIRECT(ADDRESS(2,MATCH(_xlfn.MINIFS(B16:EU16,metrics.est,"MAE"),B16:EU16,0)+1)))</f>
        <v>k=20, r=0.1</v>
      </c>
      <c r="FB16" s="11" t="str" cm="1">
        <f t="array" aca="1" ref="FB16" ca="1">CONCATENATE(INDIRECT(ADDRESS(1,MATCH(_xlfn.MINIFS(B16:EU16,metrics.est,"MSE"),B16:EU16,0)+1)), ", ", INDIRECT(ADDRESS(2,MATCH(_xlfn.MINIFS(B16:EU16,metrics.est,"MSE"),B16:EU16,0)+1)))</f>
        <v>k=20, r=0.1</v>
      </c>
      <c r="FC16" s="11" t="str" cm="1">
        <f t="array" aca="1" ref="FC16" ca="1">CONCATENATE(INDIRECT(ADDRESS(1,MATCH(_xlfn.MAXIFS(B16:EU16,metrics.est,"R"),B16:EU16,0)+1)), ", ", INDIRECT(ADDRESS(2,MATCH(_xlfn.MAXIFS(B16:EU16,metrics.est,"R"),B16:EU16,0)+1)))</f>
        <v>k=20, r=0.1</v>
      </c>
      <c r="FD16" s="11" t="str" cm="1">
        <f t="array" aca="1" ref="FD16" ca="1">CONCATENATE(INDIRECT(ADDRESS(1,MATCH(_xlfn.MAXIFS(B16:EU16,metrics.est,"Coverage"),B16:EU16,0)+1)), ", ", INDIRECT(ADDRESS(2,MATCH(_xlfn.MAXIFS(B16:EU16,metrics.est,"Coverage"),B16:EU16,0)+1)))</f>
        <v>k=5, r=0.1</v>
      </c>
      <c r="FE16" s="11" t="str" cm="1">
        <f t="array" aca="1" ref="FE16" ca="1">CONCATENATE(INDIRECT(ADDRESS(1,MATCH(_xlfn.MINIFS(B16:EU16,metrics.est,"Time"),B16:EU16,0)+1)), ", ", INDIRECT(ADDRESS(2,MATCH(_xlfn.MINIFS(B16:EU16,metrics.est,"Time"),B16:EU16,0)+1)))</f>
        <v>k=20, r=0.9</v>
      </c>
    </row>
    <row r="17" spans="1:161" x14ac:dyDescent="0.2">
      <c r="A17" s="1" t="s">
        <v>14</v>
      </c>
      <c r="B17" s="4">
        <v>0.65059999999999996</v>
      </c>
      <c r="C17" s="4">
        <v>0.7258</v>
      </c>
      <c r="D17" s="4">
        <v>0.35759999999999997</v>
      </c>
      <c r="E17" s="4">
        <v>0.96430000000000005</v>
      </c>
      <c r="F17" s="4">
        <v>0.4667</v>
      </c>
      <c r="G17" s="5">
        <v>0.66290000000000004</v>
      </c>
      <c r="H17" s="5">
        <v>0.75529999999999997</v>
      </c>
      <c r="I17" s="5">
        <v>0.36580000000000001</v>
      </c>
      <c r="J17" s="5">
        <v>0.95550000000000002</v>
      </c>
      <c r="K17" s="5">
        <v>0.78359999999999996</v>
      </c>
      <c r="L17" s="4">
        <v>0.67669999999999997</v>
      </c>
      <c r="M17" s="4">
        <v>0.78400000000000003</v>
      </c>
      <c r="N17" s="4">
        <v>0.3523</v>
      </c>
      <c r="O17" s="4">
        <v>0.94169999999999998</v>
      </c>
      <c r="P17" s="4">
        <v>0.5474</v>
      </c>
      <c r="Q17" s="5">
        <v>0.70589999999999997</v>
      </c>
      <c r="R17" s="5">
        <v>0.85309999999999997</v>
      </c>
      <c r="S17" s="5">
        <v>0.3105</v>
      </c>
      <c r="T17" s="5">
        <v>0.91469999999999996</v>
      </c>
      <c r="U17" s="5">
        <v>0.37880000000000003</v>
      </c>
      <c r="V17" s="4">
        <v>0.81879999999999997</v>
      </c>
      <c r="W17" s="4">
        <v>1.1472</v>
      </c>
      <c r="X17" s="4">
        <v>0.2233</v>
      </c>
      <c r="Y17" s="4">
        <v>0.80930000000000002</v>
      </c>
      <c r="Z17" s="4">
        <v>0.1236</v>
      </c>
      <c r="AA17" s="14">
        <v>0.65059999999999996</v>
      </c>
      <c r="AB17" s="14">
        <v>0.72699999999999998</v>
      </c>
      <c r="AC17" s="14">
        <v>0.37909999999999999</v>
      </c>
      <c r="AD17" s="14">
        <v>0.96309999999999996</v>
      </c>
      <c r="AE17" s="14">
        <v>0.42570000000000002</v>
      </c>
      <c r="AF17" s="4">
        <v>0.66200000000000003</v>
      </c>
      <c r="AG17" s="4">
        <v>0.75049999999999994</v>
      </c>
      <c r="AH17" s="4">
        <v>0.37080000000000002</v>
      </c>
      <c r="AI17" s="4">
        <v>0.95489999999999997</v>
      </c>
      <c r="AJ17" s="4">
        <v>0.60970000000000002</v>
      </c>
      <c r="AK17" s="14">
        <v>0.67710000000000004</v>
      </c>
      <c r="AL17" s="14">
        <v>0.78580000000000005</v>
      </c>
      <c r="AM17" s="14">
        <v>0.34760000000000002</v>
      </c>
      <c r="AN17" s="14">
        <v>0.94199999999999995</v>
      </c>
      <c r="AO17" s="14">
        <v>0.51529999999999998</v>
      </c>
      <c r="AP17" s="4">
        <v>0.70660000000000001</v>
      </c>
      <c r="AQ17" s="4">
        <v>0.85429999999999995</v>
      </c>
      <c r="AR17" s="4">
        <v>0.31190000000000001</v>
      </c>
      <c r="AS17" s="4">
        <v>0.91459999999999997</v>
      </c>
      <c r="AT17" s="4">
        <v>0.25309999999999999</v>
      </c>
      <c r="AU17" s="14">
        <v>0.82</v>
      </c>
      <c r="AV17" s="14">
        <v>1.1488</v>
      </c>
      <c r="AW17" s="14">
        <v>0.21890000000000001</v>
      </c>
      <c r="AX17" s="14">
        <v>0.80810000000000004</v>
      </c>
      <c r="AY17" s="14">
        <v>9.98E-2</v>
      </c>
      <c r="AZ17" s="4">
        <v>0.65129999999999999</v>
      </c>
      <c r="BA17" s="4">
        <v>0.72760000000000002</v>
      </c>
      <c r="BB17" s="4">
        <v>0.36880000000000002</v>
      </c>
      <c r="BC17" s="4">
        <v>0.96289999999999998</v>
      </c>
      <c r="BD17" s="4">
        <v>0.39639999999999997</v>
      </c>
      <c r="BE17" s="5">
        <v>0.6623</v>
      </c>
      <c r="BF17" s="5">
        <v>0.75319999999999998</v>
      </c>
      <c r="BG17" s="5">
        <v>0.36659999999999998</v>
      </c>
      <c r="BH17" s="5">
        <v>0.95569999999999999</v>
      </c>
      <c r="BI17" s="5">
        <v>0.53290000000000004</v>
      </c>
      <c r="BJ17" s="4">
        <v>0.67859999999999998</v>
      </c>
      <c r="BK17" s="4">
        <v>0.78859999999999997</v>
      </c>
      <c r="BL17" s="4">
        <v>0.34749999999999998</v>
      </c>
      <c r="BM17" s="4">
        <v>0.94230000000000003</v>
      </c>
      <c r="BN17" s="4">
        <v>0.45350000000000001</v>
      </c>
      <c r="BO17" s="5">
        <v>0.70720000000000005</v>
      </c>
      <c r="BP17" s="5">
        <v>0.85799999999999998</v>
      </c>
      <c r="BQ17" s="5">
        <v>0.31130000000000002</v>
      </c>
      <c r="BR17" s="5">
        <v>0.91439999999999999</v>
      </c>
      <c r="BS17" s="5">
        <v>0.29709999999999998</v>
      </c>
      <c r="BT17" s="4">
        <v>0.8196</v>
      </c>
      <c r="BU17" s="4">
        <v>1.1503000000000001</v>
      </c>
      <c r="BV17" s="4">
        <v>0.22450000000000001</v>
      </c>
      <c r="BW17" s="4">
        <v>0.80820000000000003</v>
      </c>
      <c r="BX17" s="4">
        <v>9.5299999999999996E-2</v>
      </c>
      <c r="BY17" s="5">
        <v>0.64900000000000002</v>
      </c>
      <c r="BZ17" s="5">
        <v>0.72389999999999999</v>
      </c>
      <c r="CA17" s="5">
        <v>0.38379999999999997</v>
      </c>
      <c r="CB17" s="5">
        <v>0.96299999999999997</v>
      </c>
      <c r="CC17" s="5">
        <v>0.2848</v>
      </c>
      <c r="CD17" s="4">
        <v>0.66180000000000005</v>
      </c>
      <c r="CE17" s="4">
        <v>0.75249999999999995</v>
      </c>
      <c r="CF17" s="4">
        <v>0.36830000000000002</v>
      </c>
      <c r="CG17" s="4">
        <v>0.95530000000000004</v>
      </c>
      <c r="CH17" s="4">
        <v>0.3508</v>
      </c>
      <c r="CI17" s="5">
        <v>0.67800000000000005</v>
      </c>
      <c r="CJ17" s="5">
        <v>0.78749999999999998</v>
      </c>
      <c r="CK17" s="5">
        <v>0.3473</v>
      </c>
      <c r="CL17" s="5">
        <v>0.94259999999999999</v>
      </c>
      <c r="CM17" s="5">
        <v>0.31559999999999999</v>
      </c>
      <c r="CN17" s="4">
        <v>0.70669999999999999</v>
      </c>
      <c r="CO17" s="4">
        <v>0.85609999999999997</v>
      </c>
      <c r="CP17" s="4">
        <v>0.31280000000000002</v>
      </c>
      <c r="CQ17" s="4">
        <v>0.91459999999999997</v>
      </c>
      <c r="CR17" s="4">
        <v>0.184</v>
      </c>
      <c r="CS17" s="5">
        <v>0.8196</v>
      </c>
      <c r="CT17" s="5">
        <v>1.1504000000000001</v>
      </c>
      <c r="CU17" s="5">
        <v>0.223</v>
      </c>
      <c r="CV17" s="5">
        <v>0.80830000000000002</v>
      </c>
      <c r="CW17" s="5">
        <v>5.8999999999999997E-2</v>
      </c>
      <c r="CX17" s="4">
        <v>0.65129999999999999</v>
      </c>
      <c r="CY17" s="4">
        <v>0.72870000000000001</v>
      </c>
      <c r="CZ17" s="4">
        <v>0.37740000000000001</v>
      </c>
      <c r="DA17" s="4">
        <v>0.96240000000000003</v>
      </c>
      <c r="DB17" s="4">
        <v>0.34549999999999997</v>
      </c>
      <c r="DC17" s="5">
        <v>0.66090000000000004</v>
      </c>
      <c r="DD17" s="5">
        <v>0.74960000000000004</v>
      </c>
      <c r="DE17" s="5">
        <v>0.36780000000000002</v>
      </c>
      <c r="DF17" s="5">
        <v>0.95499999999999996</v>
      </c>
      <c r="DG17" s="5">
        <v>0.39389999999999997</v>
      </c>
      <c r="DH17" s="4">
        <v>0.6774</v>
      </c>
      <c r="DI17" s="4">
        <v>0.7863</v>
      </c>
      <c r="DJ17" s="4">
        <v>0.35049999999999998</v>
      </c>
      <c r="DK17" s="4">
        <v>0.94179999999999997</v>
      </c>
      <c r="DL17" s="4">
        <v>0.28420000000000001</v>
      </c>
      <c r="DM17" s="5">
        <v>0.70709999999999995</v>
      </c>
      <c r="DN17" s="5">
        <v>0.85699999999999998</v>
      </c>
      <c r="DO17" s="5">
        <v>0.31109999999999999</v>
      </c>
      <c r="DP17" s="5">
        <v>0.91490000000000005</v>
      </c>
      <c r="DQ17" s="5">
        <v>0.2235</v>
      </c>
      <c r="DR17" s="4"/>
      <c r="DS17" s="4"/>
      <c r="DT17" s="4"/>
      <c r="DU17" s="4"/>
      <c r="DV17" s="4"/>
      <c r="DW17" s="5"/>
      <c r="DX17" s="5"/>
      <c r="DY17" s="5"/>
      <c r="DZ17" s="5"/>
      <c r="EA17" s="5"/>
      <c r="EB17" s="4"/>
      <c r="EC17" s="4"/>
      <c r="ED17" s="4"/>
      <c r="EE17" s="4"/>
      <c r="EF17" s="4"/>
      <c r="EG17" s="5"/>
      <c r="EH17" s="5"/>
      <c r="EI17" s="5"/>
      <c r="EJ17" s="5"/>
      <c r="EK17" s="5"/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>
        <f t="shared" si="0"/>
        <v>0.69841666666666657</v>
      </c>
      <c r="EW17" s="4">
        <f t="shared" si="1"/>
        <v>0.84172916666666675</v>
      </c>
      <c r="EX17" s="4">
        <f t="shared" si="2"/>
        <v>0.32910416666666664</v>
      </c>
      <c r="EY17" s="4">
        <f t="shared" si="3"/>
        <v>0.92123333333333302</v>
      </c>
      <c r="EZ17" s="4">
        <f t="shared" si="4"/>
        <v>0.35084166666666666</v>
      </c>
      <c r="FA17" s="11" t="str" cm="1">
        <f t="array" aca="1" ref="FA17" ca="1">CONCATENATE(INDIRECT(ADDRESS(1,MATCH(_xlfn.MINIFS(B17:EU17,metrics.est,"MAE"),B17:EU17,0)+1)), ", ", INDIRECT(ADDRESS(2,MATCH(_xlfn.MINIFS(B17:EU17,metrics.est,"MAE"),B17:EU17,0)+1)))</f>
        <v>k=20, r=0.1</v>
      </c>
      <c r="FB17" s="11" t="str" cm="1">
        <f t="array" aca="1" ref="FB17" ca="1">CONCATENATE(INDIRECT(ADDRESS(1,MATCH(_xlfn.MINIFS(B17:EU17,metrics.est,"MSE"),B17:EU17,0)+1)), ", ", INDIRECT(ADDRESS(2,MATCH(_xlfn.MINIFS(B17:EU17,metrics.est,"MSE"),B17:EU17,0)+1)))</f>
        <v>k=20, r=0.1</v>
      </c>
      <c r="FC17" s="11" t="str" cm="1">
        <f t="array" aca="1" ref="FC17" ca="1">CONCATENATE(INDIRECT(ADDRESS(1,MATCH(_xlfn.MAXIFS(B17:EU17,metrics.est,"R"),B17:EU17,0)+1)), ", ", INDIRECT(ADDRESS(2,MATCH(_xlfn.MAXIFS(B17:EU17,metrics.est,"R"),B17:EU17,0)+1)))</f>
        <v>k=20, r=0.1</v>
      </c>
      <c r="FD17" s="11" t="str" cm="1">
        <f t="array" aca="1" ref="FD17" ca="1">CONCATENATE(INDIRECT(ADDRESS(1,MATCH(_xlfn.MAXIFS(B17:EU17,metrics.est,"Coverage"),B17:EU17,0)+1)), ", ", INDIRECT(ADDRESS(2,MATCH(_xlfn.MAXIFS(B17:EU17,metrics.est,"Coverage"),B17:EU17,0)+1)))</f>
        <v>k=5, r=0.1</v>
      </c>
      <c r="FE17" s="11" t="str" cm="1">
        <f t="array" aca="1" ref="FE17" ca="1">CONCATENATE(INDIRECT(ADDRESS(1,MATCH(_xlfn.MINIFS(B17:EU17,metrics.est,"Time"),B17:EU17,0)+1)), ", ", INDIRECT(ADDRESS(2,MATCH(_xlfn.MINIFS(B17:EU17,metrics.est,"Time"),B17:EU17,0)+1)))</f>
        <v>k=20, r=0.9</v>
      </c>
    </row>
    <row r="18" spans="1:161" x14ac:dyDescent="0.2">
      <c r="A18" s="1" t="s">
        <v>15</v>
      </c>
      <c r="B18" s="4">
        <v>0.66200000000000003</v>
      </c>
      <c r="C18" s="4">
        <v>0.74529999999999996</v>
      </c>
      <c r="D18" s="4">
        <v>0.3493</v>
      </c>
      <c r="E18" s="4">
        <v>0.93059999999999998</v>
      </c>
      <c r="F18" s="4">
        <v>0.50439999999999996</v>
      </c>
      <c r="G18" s="5">
        <v>0.66900000000000004</v>
      </c>
      <c r="H18" s="5">
        <v>0.76219999999999999</v>
      </c>
      <c r="I18" s="5">
        <v>0.35699999999999998</v>
      </c>
      <c r="J18" s="5">
        <v>0.91339999999999999</v>
      </c>
      <c r="K18" s="5">
        <v>0.82740000000000002</v>
      </c>
      <c r="L18" s="4">
        <v>0.67779999999999996</v>
      </c>
      <c r="M18" s="4">
        <v>0.77969999999999995</v>
      </c>
      <c r="N18" s="4">
        <v>0.34310000000000002</v>
      </c>
      <c r="O18" s="4">
        <v>0.88649999999999995</v>
      </c>
      <c r="P18" s="4">
        <v>0.6079</v>
      </c>
      <c r="Q18" s="5">
        <v>0.7046</v>
      </c>
      <c r="R18" s="5">
        <v>0.84150000000000003</v>
      </c>
      <c r="S18" s="5">
        <v>0.29699999999999999</v>
      </c>
      <c r="T18" s="5">
        <v>0.83499999999999996</v>
      </c>
      <c r="U18" s="5">
        <v>0.4042</v>
      </c>
      <c r="V18" s="4">
        <v>0.81269999999999998</v>
      </c>
      <c r="W18" s="4">
        <v>1.1227</v>
      </c>
      <c r="X18" s="4">
        <v>0.20169999999999999</v>
      </c>
      <c r="Y18" s="4">
        <v>0.57779999999999998</v>
      </c>
      <c r="Z18" s="4">
        <v>0.1222</v>
      </c>
      <c r="AA18" s="14">
        <v>0.6613</v>
      </c>
      <c r="AB18" s="14">
        <v>0.74529999999999996</v>
      </c>
      <c r="AC18" s="14">
        <v>0.36940000000000001</v>
      </c>
      <c r="AD18" s="14">
        <v>0.92910000000000004</v>
      </c>
      <c r="AE18" s="14">
        <v>0.45839999999999997</v>
      </c>
      <c r="AF18" s="4">
        <v>0.66859999999999997</v>
      </c>
      <c r="AG18" s="4">
        <v>0.75939999999999996</v>
      </c>
      <c r="AH18" s="4">
        <v>0.3594</v>
      </c>
      <c r="AI18" s="4">
        <v>0.91269999999999996</v>
      </c>
      <c r="AJ18" s="4">
        <v>0.63829999999999998</v>
      </c>
      <c r="AK18" s="14">
        <v>0.67849999999999999</v>
      </c>
      <c r="AL18" s="14">
        <v>0.78149999999999997</v>
      </c>
      <c r="AM18" s="14">
        <v>0.33929999999999999</v>
      </c>
      <c r="AN18" s="14">
        <v>0.88649999999999995</v>
      </c>
      <c r="AO18" s="14">
        <v>0.54210000000000003</v>
      </c>
      <c r="AP18" s="4">
        <v>0.70450000000000002</v>
      </c>
      <c r="AQ18" s="4">
        <v>0.84050000000000002</v>
      </c>
      <c r="AR18" s="4">
        <v>0.29949999999999999</v>
      </c>
      <c r="AS18" s="4">
        <v>0.83360000000000001</v>
      </c>
      <c r="AT18" s="4">
        <v>0.27789999999999998</v>
      </c>
      <c r="AU18" s="14">
        <v>0.81559999999999999</v>
      </c>
      <c r="AV18" s="14">
        <v>1.1305000000000001</v>
      </c>
      <c r="AW18" s="14">
        <v>0.1923</v>
      </c>
      <c r="AX18" s="14">
        <v>0.57530000000000003</v>
      </c>
      <c r="AY18" s="14">
        <v>0.10440000000000001</v>
      </c>
      <c r="AZ18" s="4">
        <v>0.66279999999999994</v>
      </c>
      <c r="BA18" s="4">
        <v>0.74690000000000001</v>
      </c>
      <c r="BB18" s="4">
        <v>0.36159999999999998</v>
      </c>
      <c r="BC18" s="4">
        <v>0.92749999999999999</v>
      </c>
      <c r="BD18" s="4">
        <v>0.39700000000000002</v>
      </c>
      <c r="BE18" s="5">
        <v>0.66830000000000001</v>
      </c>
      <c r="BF18" s="5">
        <v>0.76070000000000004</v>
      </c>
      <c r="BG18" s="5">
        <v>0.35780000000000001</v>
      </c>
      <c r="BH18" s="5">
        <v>0.91320000000000001</v>
      </c>
      <c r="BI18" s="5">
        <v>0.5363</v>
      </c>
      <c r="BJ18" s="4">
        <v>0.68020000000000003</v>
      </c>
      <c r="BK18" s="4">
        <v>0.78480000000000005</v>
      </c>
      <c r="BL18" s="4">
        <v>0.33729999999999999</v>
      </c>
      <c r="BM18" s="4">
        <v>0.88790000000000002</v>
      </c>
      <c r="BN18" s="4">
        <v>0.48270000000000002</v>
      </c>
      <c r="BO18" s="5">
        <v>0.70530000000000004</v>
      </c>
      <c r="BP18" s="5">
        <v>0.84330000000000005</v>
      </c>
      <c r="BQ18" s="5">
        <v>0.30009999999999998</v>
      </c>
      <c r="BR18" s="5">
        <v>0.83489999999999998</v>
      </c>
      <c r="BS18" s="5">
        <v>0.32100000000000001</v>
      </c>
      <c r="BT18" s="4">
        <v>0.81389999999999996</v>
      </c>
      <c r="BU18" s="4">
        <v>1.1266</v>
      </c>
      <c r="BV18" s="4">
        <v>0.1986</v>
      </c>
      <c r="BW18" s="4">
        <v>0.57440000000000002</v>
      </c>
      <c r="BX18" s="4">
        <v>0.10150000000000001</v>
      </c>
      <c r="BY18" s="5">
        <v>0.66069999999999995</v>
      </c>
      <c r="BZ18" s="5">
        <v>0.745</v>
      </c>
      <c r="CA18" s="5">
        <v>0.37309999999999999</v>
      </c>
      <c r="CB18" s="5">
        <v>0.92830000000000001</v>
      </c>
      <c r="CC18" s="5">
        <v>0.2959</v>
      </c>
      <c r="CD18" s="4">
        <v>0.66800000000000004</v>
      </c>
      <c r="CE18" s="4">
        <v>0.76060000000000005</v>
      </c>
      <c r="CF18" s="4">
        <v>0.35759999999999997</v>
      </c>
      <c r="CG18" s="4">
        <v>0.91239999999999999</v>
      </c>
      <c r="CH18" s="4">
        <v>0.37069999999999997</v>
      </c>
      <c r="CI18" s="5">
        <v>0.67959999999999998</v>
      </c>
      <c r="CJ18" s="5">
        <v>0.78400000000000003</v>
      </c>
      <c r="CK18" s="5">
        <v>0.33810000000000001</v>
      </c>
      <c r="CL18" s="5">
        <v>0.8881</v>
      </c>
      <c r="CM18" s="5">
        <v>0.33090000000000003</v>
      </c>
      <c r="CN18" s="4">
        <v>0.70550000000000002</v>
      </c>
      <c r="CO18" s="4">
        <v>0.84340000000000004</v>
      </c>
      <c r="CP18" s="4">
        <v>0.29820000000000002</v>
      </c>
      <c r="CQ18" s="4">
        <v>0.83499999999999996</v>
      </c>
      <c r="CR18" s="4">
        <v>0.1953</v>
      </c>
      <c r="CS18" s="5">
        <v>0.81489999999999996</v>
      </c>
      <c r="CT18" s="5">
        <v>1.1282000000000001</v>
      </c>
      <c r="CU18" s="5">
        <v>0.1988</v>
      </c>
      <c r="CV18" s="5">
        <v>0.57430000000000003</v>
      </c>
      <c r="CW18" s="5">
        <v>6.13E-2</v>
      </c>
      <c r="CX18" s="4">
        <v>0.66249999999999998</v>
      </c>
      <c r="CY18" s="4">
        <v>0.74819999999999998</v>
      </c>
      <c r="CZ18" s="4">
        <v>0.36659999999999998</v>
      </c>
      <c r="DA18" s="4">
        <v>0.92759999999999998</v>
      </c>
      <c r="DB18" s="4">
        <v>0.3594</v>
      </c>
      <c r="DC18" s="5">
        <v>0.66769999999999996</v>
      </c>
      <c r="DD18" s="5">
        <v>0.75860000000000005</v>
      </c>
      <c r="DE18" s="5">
        <v>0.3594</v>
      </c>
      <c r="DF18" s="5">
        <v>0.91320000000000001</v>
      </c>
      <c r="DG18" s="5">
        <v>0.40649999999999997</v>
      </c>
      <c r="DH18" s="4">
        <v>0.67900000000000005</v>
      </c>
      <c r="DI18" s="4">
        <v>0.78280000000000005</v>
      </c>
      <c r="DJ18" s="4">
        <v>0.34110000000000001</v>
      </c>
      <c r="DK18" s="4">
        <v>0.88719999999999999</v>
      </c>
      <c r="DL18" s="4">
        <v>0.29570000000000002</v>
      </c>
      <c r="DM18" s="5">
        <v>0.70569999999999999</v>
      </c>
      <c r="DN18" s="5">
        <v>0.84389999999999998</v>
      </c>
      <c r="DO18" s="5">
        <v>0.2999</v>
      </c>
      <c r="DP18" s="5">
        <v>0.83499999999999996</v>
      </c>
      <c r="DQ18" s="5">
        <v>0.2417</v>
      </c>
      <c r="DR18" s="4"/>
      <c r="DS18" s="4"/>
      <c r="DT18" s="4"/>
      <c r="DU18" s="4"/>
      <c r="DV18" s="4"/>
      <c r="DW18" s="5"/>
      <c r="DX18" s="5"/>
      <c r="DY18" s="5"/>
      <c r="DZ18" s="5"/>
      <c r="EA18" s="5"/>
      <c r="EB18" s="4"/>
      <c r="EC18" s="4"/>
      <c r="ED18" s="4"/>
      <c r="EE18" s="4"/>
      <c r="EF18" s="4"/>
      <c r="EG18" s="5"/>
      <c r="EH18" s="5"/>
      <c r="EI18" s="5"/>
      <c r="EJ18" s="5"/>
      <c r="EK18" s="5"/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>
        <f t="shared" si="0"/>
        <v>0.70119583333333324</v>
      </c>
      <c r="EW18" s="4">
        <f t="shared" si="1"/>
        <v>0.84023333333333372</v>
      </c>
      <c r="EX18" s="4">
        <f t="shared" si="2"/>
        <v>0.31650833333333334</v>
      </c>
      <c r="EY18" s="4">
        <f t="shared" si="3"/>
        <v>0.8383124999999999</v>
      </c>
      <c r="EZ18" s="4">
        <f t="shared" si="4"/>
        <v>0.37012916666666662</v>
      </c>
      <c r="FA18" s="11" t="str" cm="1">
        <f t="array" aca="1" ref="FA18" ca="1">CONCATENATE(INDIRECT(ADDRESS(1,MATCH(_xlfn.MINIFS(B18:EU18,metrics.est,"MAE"),B18:EU18,0)+1)), ", ", INDIRECT(ADDRESS(2,MATCH(_xlfn.MINIFS(B18:EU18,metrics.est,"MAE"),B18:EU18,0)+1)))</f>
        <v>k=20, r=0.1</v>
      </c>
      <c r="FB18" s="11" t="str" cm="1">
        <f t="array" aca="1" ref="FB18" ca="1">CONCATENATE(INDIRECT(ADDRESS(1,MATCH(_xlfn.MINIFS(B18:EU18,metrics.est,"MSE"),B18:EU18,0)+1)), ", ", INDIRECT(ADDRESS(2,MATCH(_xlfn.MINIFS(B18:EU18,metrics.est,"MSE"),B18:EU18,0)+1)))</f>
        <v>k=20, r=0.1</v>
      </c>
      <c r="FC18" s="11" t="str" cm="1">
        <f t="array" aca="1" ref="FC18" ca="1">CONCATENATE(INDIRECT(ADDRESS(1,MATCH(_xlfn.MAXIFS(B18:EU18,metrics.est,"R"),B18:EU18,0)+1)), ", ", INDIRECT(ADDRESS(2,MATCH(_xlfn.MAXIFS(B18:EU18,metrics.est,"R"),B18:EU18,0)+1)))</f>
        <v>k=20, r=0.1</v>
      </c>
      <c r="FD18" s="11" t="str" cm="1">
        <f t="array" aca="1" ref="FD18" ca="1">CONCATENATE(INDIRECT(ADDRESS(1,MATCH(_xlfn.MAXIFS(B18:EU18,metrics.est,"Coverage"),B18:EU18,0)+1)), ", ", INDIRECT(ADDRESS(2,MATCH(_xlfn.MAXIFS(B18:EU18,metrics.est,"Coverage"),B18:EU18,0)+1)))</f>
        <v>k=5, r=0.1</v>
      </c>
      <c r="FE18" s="11" t="str" cm="1">
        <f t="array" aca="1" ref="FE18" ca="1">CONCATENATE(INDIRECT(ADDRESS(1,MATCH(_xlfn.MINIFS(B18:EU18,metrics.est,"Time"),B18:EU18,0)+1)), ", ", INDIRECT(ADDRESS(2,MATCH(_xlfn.MINIFS(B18:EU18,metrics.est,"Time"),B18:EU18,0)+1)))</f>
        <v>k=20, r=0.9</v>
      </c>
    </row>
    <row r="19" spans="1:161" x14ac:dyDescent="0.2">
      <c r="A19" s="1" t="s">
        <v>16</v>
      </c>
      <c r="B19" s="4">
        <v>0.67469999999999997</v>
      </c>
      <c r="C19" s="4">
        <v>0.7792</v>
      </c>
      <c r="D19" s="4">
        <v>0.31419999999999998</v>
      </c>
      <c r="E19" s="4">
        <v>0.96060000000000001</v>
      </c>
      <c r="F19" s="4">
        <v>0.1779</v>
      </c>
      <c r="G19" s="5">
        <v>0.68049999999999999</v>
      </c>
      <c r="H19" s="5">
        <v>0.79359999999999997</v>
      </c>
      <c r="I19" s="5">
        <v>0.31819999999999998</v>
      </c>
      <c r="J19" s="5">
        <v>0.95050000000000001</v>
      </c>
      <c r="K19" s="5">
        <v>0.35189999999999999</v>
      </c>
      <c r="L19" s="4">
        <v>0.68740000000000001</v>
      </c>
      <c r="M19" s="4">
        <v>0.80710000000000004</v>
      </c>
      <c r="N19" s="4">
        <v>0.32090000000000002</v>
      </c>
      <c r="O19" s="4">
        <v>0.93189999999999995</v>
      </c>
      <c r="P19" s="4">
        <v>0.25700000000000001</v>
      </c>
      <c r="Q19" s="5">
        <v>0.70779999999999998</v>
      </c>
      <c r="R19" s="5">
        <v>0.85519999999999996</v>
      </c>
      <c r="S19" s="5">
        <v>0.29570000000000002</v>
      </c>
      <c r="T19" s="5">
        <v>0.89280000000000004</v>
      </c>
      <c r="U19" s="5">
        <v>0.16900000000000001</v>
      </c>
      <c r="V19" s="4">
        <v>0.79879999999999995</v>
      </c>
      <c r="W19" s="4">
        <v>1.0889</v>
      </c>
      <c r="X19" s="4">
        <v>0.21590000000000001</v>
      </c>
      <c r="Y19" s="4">
        <v>0.55620000000000003</v>
      </c>
      <c r="Z19" s="4">
        <v>7.8600000000000003E-2</v>
      </c>
      <c r="AA19" s="14">
        <v>0.67510000000000003</v>
      </c>
      <c r="AB19" s="14">
        <v>0.78029999999999999</v>
      </c>
      <c r="AC19" s="14">
        <v>0.3241</v>
      </c>
      <c r="AD19" s="14">
        <v>0.9587</v>
      </c>
      <c r="AE19" s="14">
        <v>0.18329999999999999</v>
      </c>
      <c r="AF19" s="4">
        <v>0.67969999999999997</v>
      </c>
      <c r="AG19" s="4">
        <v>0.78849999999999998</v>
      </c>
      <c r="AH19" s="4">
        <v>0.3286</v>
      </c>
      <c r="AI19" s="4">
        <v>0.95</v>
      </c>
      <c r="AJ19" s="4">
        <v>0.26989999999999997</v>
      </c>
      <c r="AK19" s="14">
        <v>0.6885</v>
      </c>
      <c r="AL19" s="14">
        <v>0.81</v>
      </c>
      <c r="AM19" s="14">
        <v>0.317</v>
      </c>
      <c r="AN19" s="14">
        <v>0.93410000000000004</v>
      </c>
      <c r="AO19" s="14">
        <v>0.24640000000000001</v>
      </c>
      <c r="AP19" s="4">
        <v>0.70899999999999996</v>
      </c>
      <c r="AQ19" s="4">
        <v>0.85770000000000002</v>
      </c>
      <c r="AR19" s="4">
        <v>0.29570000000000002</v>
      </c>
      <c r="AS19" s="4">
        <v>0.8931</v>
      </c>
      <c r="AT19" s="4">
        <v>0.12509999999999999</v>
      </c>
      <c r="AU19" s="14">
        <v>0.80179999999999996</v>
      </c>
      <c r="AV19" s="14">
        <v>1.0975999999999999</v>
      </c>
      <c r="AW19" s="14">
        <v>0.2195</v>
      </c>
      <c r="AX19" s="14">
        <v>0.54479999999999995</v>
      </c>
      <c r="AY19" s="14">
        <v>5.9900000000000002E-2</v>
      </c>
      <c r="AZ19" s="4">
        <v>0.6754</v>
      </c>
      <c r="BA19" s="4">
        <v>0.78010000000000002</v>
      </c>
      <c r="BB19" s="4">
        <v>0.32079999999999997</v>
      </c>
      <c r="BC19" s="4">
        <v>0.95889999999999997</v>
      </c>
      <c r="BD19" s="4">
        <v>0.1646</v>
      </c>
      <c r="BE19" s="5">
        <v>0.68</v>
      </c>
      <c r="BF19" s="5">
        <v>0.79179999999999995</v>
      </c>
      <c r="BG19" s="5">
        <v>0.32190000000000002</v>
      </c>
      <c r="BH19" s="5">
        <v>0.95069999999999999</v>
      </c>
      <c r="BI19" s="5">
        <v>0.2351</v>
      </c>
      <c r="BJ19" s="4">
        <v>0.68989999999999996</v>
      </c>
      <c r="BK19" s="4">
        <v>0.81230000000000002</v>
      </c>
      <c r="BL19" s="4">
        <v>0.31769999999999998</v>
      </c>
      <c r="BM19" s="4">
        <v>0.93410000000000004</v>
      </c>
      <c r="BN19" s="4">
        <v>0.22239999999999999</v>
      </c>
      <c r="BO19" s="5">
        <v>0.70940000000000003</v>
      </c>
      <c r="BP19" s="5">
        <v>0.86019999999999996</v>
      </c>
      <c r="BQ19" s="5">
        <v>0.29530000000000001</v>
      </c>
      <c r="BR19" s="5">
        <v>0.89200000000000002</v>
      </c>
      <c r="BS19" s="5">
        <v>0.1512</v>
      </c>
      <c r="BT19" s="4">
        <v>0.7984</v>
      </c>
      <c r="BU19" s="4">
        <v>1.0909</v>
      </c>
      <c r="BV19" s="4">
        <v>0.22520000000000001</v>
      </c>
      <c r="BW19" s="4">
        <v>0.5514</v>
      </c>
      <c r="BX19" s="4">
        <v>6.2E-2</v>
      </c>
      <c r="BY19" s="5">
        <v>0.67359999999999998</v>
      </c>
      <c r="BZ19" s="5">
        <v>0.77780000000000005</v>
      </c>
      <c r="CA19" s="5">
        <v>0.32819999999999999</v>
      </c>
      <c r="CB19" s="5">
        <v>0.95889999999999997</v>
      </c>
      <c r="CC19" s="5">
        <v>0.1056</v>
      </c>
      <c r="CD19" s="4">
        <v>0.67989999999999995</v>
      </c>
      <c r="CE19" s="4">
        <v>0.79220000000000002</v>
      </c>
      <c r="CF19" s="4">
        <v>0.32450000000000001</v>
      </c>
      <c r="CG19" s="4">
        <v>0.95040000000000002</v>
      </c>
      <c r="CH19" s="4">
        <v>0.13089999999999999</v>
      </c>
      <c r="CI19" s="5">
        <v>0.68879999999999997</v>
      </c>
      <c r="CJ19" s="5">
        <v>0.81040000000000001</v>
      </c>
      <c r="CK19" s="5">
        <v>0.31769999999999998</v>
      </c>
      <c r="CL19" s="5">
        <v>0.93410000000000004</v>
      </c>
      <c r="CM19" s="5">
        <v>0.1211</v>
      </c>
      <c r="CN19" s="4">
        <v>0.70899999999999996</v>
      </c>
      <c r="CO19" s="4">
        <v>0.85860000000000003</v>
      </c>
      <c r="CP19" s="4">
        <v>0.29849999999999999</v>
      </c>
      <c r="CQ19" s="4">
        <v>0.89239999999999997</v>
      </c>
      <c r="CR19" s="4">
        <v>8.1100000000000005E-2</v>
      </c>
      <c r="CS19" s="5">
        <v>0.79859999999999998</v>
      </c>
      <c r="CT19" s="5">
        <v>1.0902000000000001</v>
      </c>
      <c r="CU19" s="5">
        <v>0.22140000000000001</v>
      </c>
      <c r="CV19" s="5">
        <v>0.5524</v>
      </c>
      <c r="CW19" s="5">
        <v>3.6999999999999998E-2</v>
      </c>
      <c r="CX19" s="4">
        <v>0.67569999999999997</v>
      </c>
      <c r="CY19" s="4">
        <v>0.78239999999999998</v>
      </c>
      <c r="CZ19" s="4">
        <v>0.32169999999999999</v>
      </c>
      <c r="DA19" s="4">
        <v>0.95840000000000003</v>
      </c>
      <c r="DB19" s="4">
        <v>0.1376</v>
      </c>
      <c r="DC19" s="5">
        <v>0.67859999999999998</v>
      </c>
      <c r="DD19" s="5">
        <v>0.78790000000000004</v>
      </c>
      <c r="DE19" s="5">
        <v>0.32619999999999999</v>
      </c>
      <c r="DF19" s="5">
        <v>0.95009999999999994</v>
      </c>
      <c r="DG19" s="5">
        <v>0.17269999999999999</v>
      </c>
      <c r="DH19" s="4">
        <v>0.68830000000000002</v>
      </c>
      <c r="DI19" s="4">
        <v>0.80979999999999996</v>
      </c>
      <c r="DJ19" s="4">
        <v>0.31940000000000002</v>
      </c>
      <c r="DK19" s="4">
        <v>0.93359999999999999</v>
      </c>
      <c r="DL19" s="4">
        <v>0.1077</v>
      </c>
      <c r="DM19" s="5">
        <v>0.70920000000000005</v>
      </c>
      <c r="DN19" s="5">
        <v>0.85940000000000005</v>
      </c>
      <c r="DO19" s="5">
        <v>0.29699999999999999</v>
      </c>
      <c r="DP19" s="5">
        <v>0.89290000000000003</v>
      </c>
      <c r="DQ19" s="5">
        <v>9.98E-2</v>
      </c>
      <c r="DR19" s="4"/>
      <c r="DS19" s="4"/>
      <c r="DT19" s="4"/>
      <c r="DU19" s="4"/>
      <c r="DV19" s="4"/>
      <c r="DW19" s="5"/>
      <c r="DX19" s="5"/>
      <c r="DY19" s="5"/>
      <c r="DZ19" s="5"/>
      <c r="EA19" s="5"/>
      <c r="EB19" s="4"/>
      <c r="EC19" s="4"/>
      <c r="ED19" s="4"/>
      <c r="EE19" s="4"/>
      <c r="EF19" s="4"/>
      <c r="EG19" s="5"/>
      <c r="EH19" s="5"/>
      <c r="EI19" s="5"/>
      <c r="EJ19" s="5"/>
      <c r="EK19" s="5"/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>
        <f t="shared" si="0"/>
        <v>0.70658750000000003</v>
      </c>
      <c r="EW19" s="4">
        <f t="shared" si="1"/>
        <v>0.85675416666666671</v>
      </c>
      <c r="EX19" s="4">
        <f t="shared" si="2"/>
        <v>0.29938750000000003</v>
      </c>
      <c r="EY19" s="4">
        <f t="shared" si="3"/>
        <v>0.87012499999999993</v>
      </c>
      <c r="EZ19" s="4">
        <f t="shared" si="4"/>
        <v>0.15615833333333334</v>
      </c>
      <c r="FA19" s="11" t="str" cm="1">
        <f t="array" aca="1" ref="FA19" ca="1">CONCATENATE(INDIRECT(ADDRESS(1,MATCH(_xlfn.MINIFS(B19:EU19,metrics.est,"MAE"),B19:EU19,0)+1)), ", ", INDIRECT(ADDRESS(2,MATCH(_xlfn.MINIFS(B19:EU19,metrics.est,"MAE"),B19:EU19,0)+1)))</f>
        <v>k=20, r=0.1</v>
      </c>
      <c r="FB19" s="11" t="str" cm="1">
        <f t="array" aca="1" ref="FB19" ca="1">CONCATENATE(INDIRECT(ADDRESS(1,MATCH(_xlfn.MINIFS(B19:EU19,metrics.est,"MSE"),B19:EU19,0)+1)), ", ", INDIRECT(ADDRESS(2,MATCH(_xlfn.MINIFS(B19:EU19,metrics.est,"MSE"),B19:EU19,0)+1)))</f>
        <v>k=20, r=0.1</v>
      </c>
      <c r="FC19" s="11" t="str" cm="1">
        <f t="array" aca="1" ref="FC19" ca="1">CONCATENATE(INDIRECT(ADDRESS(1,MATCH(_xlfn.MAXIFS(B19:EU19,metrics.est,"R"),B19:EU19,0)+1)), ", ", INDIRECT(ADDRESS(2,MATCH(_xlfn.MAXIFS(B19:EU19,metrics.est,"R"),B19:EU19,0)+1)))</f>
        <v>k=10, r=0.3</v>
      </c>
      <c r="FD19" s="11" t="str" cm="1">
        <f t="array" aca="1" ref="FD19" ca="1">CONCATENATE(INDIRECT(ADDRESS(1,MATCH(_xlfn.MAXIFS(B19:EU19,metrics.est,"Coverage"),B19:EU19,0)+1)), ", ", INDIRECT(ADDRESS(2,MATCH(_xlfn.MAXIFS(B19:EU19,metrics.est,"Coverage"),B19:EU19,0)+1)))</f>
        <v>k=5, r=0.1</v>
      </c>
      <c r="FE19" s="11" t="str" cm="1">
        <f t="array" aca="1" ref="FE19" ca="1">CONCATENATE(INDIRECT(ADDRESS(1,MATCH(_xlfn.MINIFS(B19:EU19,metrics.est,"Time"),B19:EU19,0)+1)), ", ", INDIRECT(ADDRESS(2,MATCH(_xlfn.MINIFS(B19:EU19,metrics.est,"Time"),B19:EU19,0)+1)))</f>
        <v>k=20, r=0.9</v>
      </c>
    </row>
    <row r="20" spans="1:161" x14ac:dyDescent="0.2">
      <c r="A20" s="1" t="s">
        <v>17</v>
      </c>
      <c r="B20" s="4">
        <v>0.65029999999999999</v>
      </c>
      <c r="C20" s="4">
        <v>0.7248</v>
      </c>
      <c r="D20" s="4">
        <v>0.36009999999999998</v>
      </c>
      <c r="E20" s="4">
        <v>0.96430000000000005</v>
      </c>
      <c r="F20" s="4">
        <v>0.2266</v>
      </c>
      <c r="G20" s="5">
        <v>0.66220000000000001</v>
      </c>
      <c r="H20" s="5">
        <v>0.754</v>
      </c>
      <c r="I20" s="5">
        <v>0.36730000000000002</v>
      </c>
      <c r="J20" s="5">
        <v>0.95550000000000002</v>
      </c>
      <c r="K20" s="5">
        <v>0.41299999999999998</v>
      </c>
      <c r="L20" s="4">
        <v>0.67610000000000003</v>
      </c>
      <c r="M20" s="4">
        <v>0.78269999999999995</v>
      </c>
      <c r="N20" s="4">
        <v>0.3528</v>
      </c>
      <c r="O20" s="4">
        <v>0.94169999999999998</v>
      </c>
      <c r="P20" s="4">
        <v>0.29980000000000001</v>
      </c>
      <c r="Q20" s="5">
        <v>0.70499999999999996</v>
      </c>
      <c r="R20" s="5">
        <v>0.8518</v>
      </c>
      <c r="S20" s="5">
        <v>0.31</v>
      </c>
      <c r="T20" s="5">
        <v>0.91469999999999996</v>
      </c>
      <c r="U20" s="5">
        <v>0.21360000000000001</v>
      </c>
      <c r="V20" s="4">
        <v>0.81789999999999996</v>
      </c>
      <c r="W20" s="4">
        <v>1.1442000000000001</v>
      </c>
      <c r="X20" s="4">
        <v>0.22389999999999999</v>
      </c>
      <c r="Y20" s="4">
        <v>0.80930000000000002</v>
      </c>
      <c r="Z20" s="4">
        <v>8.8300000000000003E-2</v>
      </c>
      <c r="AA20" s="14">
        <v>0.65049999999999997</v>
      </c>
      <c r="AB20" s="14">
        <v>0.72650000000000003</v>
      </c>
      <c r="AC20" s="14">
        <v>0.38119999999999998</v>
      </c>
      <c r="AD20" s="14">
        <v>0.96309999999999996</v>
      </c>
      <c r="AE20" s="14">
        <v>0.22420000000000001</v>
      </c>
      <c r="AF20" s="4">
        <v>0.66159999999999997</v>
      </c>
      <c r="AG20" s="4">
        <v>0.74950000000000006</v>
      </c>
      <c r="AH20" s="4">
        <v>0.3715</v>
      </c>
      <c r="AI20" s="4">
        <v>0.95489999999999997</v>
      </c>
      <c r="AJ20" s="4">
        <v>0.31840000000000002</v>
      </c>
      <c r="AK20" s="14">
        <v>0.67659999999999998</v>
      </c>
      <c r="AL20" s="14">
        <v>0.78500000000000003</v>
      </c>
      <c r="AM20" s="14">
        <v>0.34810000000000002</v>
      </c>
      <c r="AN20" s="14">
        <v>0.94199999999999995</v>
      </c>
      <c r="AO20" s="14">
        <v>0.30109999999999998</v>
      </c>
      <c r="AP20" s="4">
        <v>0.70589999999999997</v>
      </c>
      <c r="AQ20" s="4">
        <v>0.85299999999999998</v>
      </c>
      <c r="AR20" s="4">
        <v>0.31190000000000001</v>
      </c>
      <c r="AS20" s="4">
        <v>0.91459999999999997</v>
      </c>
      <c r="AT20" s="4">
        <v>0.15740000000000001</v>
      </c>
      <c r="AU20" s="14">
        <v>0.81869999999999998</v>
      </c>
      <c r="AV20" s="14">
        <v>1.1449</v>
      </c>
      <c r="AW20" s="14">
        <v>0.21970000000000001</v>
      </c>
      <c r="AX20" s="14">
        <v>0.80810000000000004</v>
      </c>
      <c r="AY20" s="14">
        <v>6.4500000000000002E-2</v>
      </c>
      <c r="AZ20" s="4">
        <v>0.65159999999999996</v>
      </c>
      <c r="BA20" s="4">
        <v>0.72819999999999996</v>
      </c>
      <c r="BB20" s="4">
        <v>0.36730000000000002</v>
      </c>
      <c r="BC20" s="4">
        <v>0.96289999999999998</v>
      </c>
      <c r="BD20" s="4">
        <v>0.1973</v>
      </c>
      <c r="BE20" s="5">
        <v>0.66220000000000001</v>
      </c>
      <c r="BF20" s="5">
        <v>0.75270000000000004</v>
      </c>
      <c r="BG20" s="5">
        <v>0.36770000000000003</v>
      </c>
      <c r="BH20" s="5">
        <v>0.95569999999999999</v>
      </c>
      <c r="BI20" s="5">
        <v>0.27789999999999998</v>
      </c>
      <c r="BJ20" s="4">
        <v>0.67810000000000004</v>
      </c>
      <c r="BK20" s="4">
        <v>0.78779999999999994</v>
      </c>
      <c r="BL20" s="4">
        <v>0.3478</v>
      </c>
      <c r="BM20" s="4">
        <v>0.94230000000000003</v>
      </c>
      <c r="BN20" s="4">
        <v>0.26229999999999998</v>
      </c>
      <c r="BO20" s="5">
        <v>0.70640000000000003</v>
      </c>
      <c r="BP20" s="5">
        <v>0.85670000000000002</v>
      </c>
      <c r="BQ20" s="5">
        <v>0.31109999999999999</v>
      </c>
      <c r="BR20" s="5">
        <v>0.91439999999999999</v>
      </c>
      <c r="BS20" s="5">
        <v>0.1852</v>
      </c>
      <c r="BT20" s="4">
        <v>0.81850000000000001</v>
      </c>
      <c r="BU20" s="4">
        <v>1.147</v>
      </c>
      <c r="BV20" s="4">
        <v>0.22509999999999999</v>
      </c>
      <c r="BW20" s="4">
        <v>0.80820000000000003</v>
      </c>
      <c r="BX20" s="4">
        <v>6.9199999999999998E-2</v>
      </c>
      <c r="BY20" s="5">
        <v>0.64890000000000003</v>
      </c>
      <c r="BZ20" s="5">
        <v>0.72360000000000002</v>
      </c>
      <c r="CA20" s="5">
        <v>0.3851</v>
      </c>
      <c r="CB20" s="5">
        <v>0.96299999999999997</v>
      </c>
      <c r="CC20" s="5">
        <v>0.1333</v>
      </c>
      <c r="CD20" s="4">
        <v>0.66159999999999997</v>
      </c>
      <c r="CE20" s="4">
        <v>0.75209999999999999</v>
      </c>
      <c r="CF20" s="4">
        <v>0.36859999999999998</v>
      </c>
      <c r="CG20" s="4">
        <v>0.95530000000000004</v>
      </c>
      <c r="CH20" s="4">
        <v>0.16569999999999999</v>
      </c>
      <c r="CI20" s="5">
        <v>0.6774</v>
      </c>
      <c r="CJ20" s="5">
        <v>0.78649999999999998</v>
      </c>
      <c r="CK20" s="5">
        <v>0.34739999999999999</v>
      </c>
      <c r="CL20" s="5">
        <v>0.94259999999999999</v>
      </c>
      <c r="CM20" s="5">
        <v>0.1593</v>
      </c>
      <c r="CN20" s="4">
        <v>0.70569999999999999</v>
      </c>
      <c r="CO20" s="4">
        <v>0.85429999999999995</v>
      </c>
      <c r="CP20" s="4">
        <v>0.3135</v>
      </c>
      <c r="CQ20" s="4">
        <v>0.91459999999999997</v>
      </c>
      <c r="CR20" s="4">
        <v>0.1009</v>
      </c>
      <c r="CS20" s="5">
        <v>0.81859999999999999</v>
      </c>
      <c r="CT20" s="5">
        <v>1.147</v>
      </c>
      <c r="CU20" s="5">
        <v>0.2238</v>
      </c>
      <c r="CV20" s="5">
        <v>0.80830000000000002</v>
      </c>
      <c r="CW20" s="5">
        <v>4.0800000000000003E-2</v>
      </c>
      <c r="CX20" s="4">
        <v>0.65200000000000002</v>
      </c>
      <c r="CY20" s="4">
        <v>0.73</v>
      </c>
      <c r="CZ20" s="4">
        <v>0.37759999999999999</v>
      </c>
      <c r="DA20" s="4">
        <v>0.96240000000000003</v>
      </c>
      <c r="DB20" s="4">
        <v>0.1605</v>
      </c>
      <c r="DC20" s="5">
        <v>0.66059999999999997</v>
      </c>
      <c r="DD20" s="5">
        <v>0.74870000000000003</v>
      </c>
      <c r="DE20" s="5">
        <v>0.36919999999999997</v>
      </c>
      <c r="DF20" s="5">
        <v>0.95499999999999996</v>
      </c>
      <c r="DG20" s="5">
        <v>0.20710000000000001</v>
      </c>
      <c r="DH20" s="4">
        <v>0.67679999999999996</v>
      </c>
      <c r="DI20" s="4">
        <v>0.78520000000000001</v>
      </c>
      <c r="DJ20" s="4">
        <v>0.35120000000000001</v>
      </c>
      <c r="DK20" s="4">
        <v>0.94179999999999997</v>
      </c>
      <c r="DL20" s="4">
        <v>0.1389</v>
      </c>
      <c r="DM20" s="5">
        <v>0.70630000000000004</v>
      </c>
      <c r="DN20" s="5">
        <v>0.85540000000000005</v>
      </c>
      <c r="DO20" s="5">
        <v>0.31130000000000002</v>
      </c>
      <c r="DP20" s="5">
        <v>0.91490000000000005</v>
      </c>
      <c r="DQ20" s="5">
        <v>0.12509999999999999</v>
      </c>
      <c r="DR20" s="4"/>
      <c r="DS20" s="4"/>
      <c r="DT20" s="4"/>
      <c r="DU20" s="4"/>
      <c r="DV20" s="4"/>
      <c r="DW20" s="5"/>
      <c r="DX20" s="5"/>
      <c r="DY20" s="5"/>
      <c r="DZ20" s="5"/>
      <c r="EA20" s="5"/>
      <c r="EB20" s="4"/>
      <c r="EC20" s="4"/>
      <c r="ED20" s="4"/>
      <c r="EE20" s="4"/>
      <c r="EF20" s="4"/>
      <c r="EG20" s="5"/>
      <c r="EH20" s="5"/>
      <c r="EI20" s="5"/>
      <c r="EJ20" s="5"/>
      <c r="EK20" s="5"/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>
        <f t="shared" si="0"/>
        <v>0.69789583333333327</v>
      </c>
      <c r="EW20" s="4">
        <f t="shared" si="1"/>
        <v>0.84048333333333336</v>
      </c>
      <c r="EX20" s="4">
        <f t="shared" si="2"/>
        <v>0.32971666666666671</v>
      </c>
      <c r="EY20" s="4">
        <f t="shared" si="3"/>
        <v>0.92123333333333302</v>
      </c>
      <c r="EZ20" s="4">
        <f t="shared" si="4"/>
        <v>0.18876666666666664</v>
      </c>
      <c r="FA20" s="11" t="str" cm="1">
        <f t="array" aca="1" ref="FA20" ca="1">CONCATENATE(INDIRECT(ADDRESS(1,MATCH(_xlfn.MINIFS(B20:EU20,metrics.est,"MAE"),B20:EU20,0)+1)), ", ", INDIRECT(ADDRESS(2,MATCH(_xlfn.MINIFS(B20:EU20,metrics.est,"MAE"),B20:EU20,0)+1)))</f>
        <v>k=20, r=0.1</v>
      </c>
      <c r="FB20" s="11" t="str" cm="1">
        <f t="array" aca="1" ref="FB20" ca="1">CONCATENATE(INDIRECT(ADDRESS(1,MATCH(_xlfn.MINIFS(B20:EU20,metrics.est,"MSE"),B20:EU20,0)+1)), ", ", INDIRECT(ADDRESS(2,MATCH(_xlfn.MINIFS(B20:EU20,metrics.est,"MSE"),B20:EU20,0)+1)))</f>
        <v>k=20, r=0.1</v>
      </c>
      <c r="FC20" s="11" t="str" cm="1">
        <f t="array" aca="1" ref="FC20" ca="1">CONCATENATE(INDIRECT(ADDRESS(1,MATCH(_xlfn.MAXIFS(B20:EU20,metrics.est,"R"),B20:EU20,0)+1)), ", ", INDIRECT(ADDRESS(2,MATCH(_xlfn.MAXIFS(B20:EU20,metrics.est,"R"),B20:EU20,0)+1)))</f>
        <v>k=20, r=0.1</v>
      </c>
      <c r="FD20" s="11" t="str" cm="1">
        <f t="array" aca="1" ref="FD20" ca="1">CONCATENATE(INDIRECT(ADDRESS(1,MATCH(_xlfn.MAXIFS(B20:EU20,metrics.est,"Coverage"),B20:EU20,0)+1)), ", ", INDIRECT(ADDRESS(2,MATCH(_xlfn.MAXIFS(B20:EU20,metrics.est,"Coverage"),B20:EU20,0)+1)))</f>
        <v>k=5, r=0.1</v>
      </c>
      <c r="FE20" s="11" t="str" cm="1">
        <f t="array" aca="1" ref="FE20" ca="1">CONCATENATE(INDIRECT(ADDRESS(1,MATCH(_xlfn.MINIFS(B20:EU20,metrics.est,"Time"),B20:EU20,0)+1)), ", ", INDIRECT(ADDRESS(2,MATCH(_xlfn.MINIFS(B20:EU20,metrics.est,"Time"),B20:EU20,0)+1)))</f>
        <v>k=20, r=0.9</v>
      </c>
    </row>
    <row r="21" spans="1:161" x14ac:dyDescent="0.2">
      <c r="A21" s="1" t="s">
        <v>18</v>
      </c>
      <c r="B21" s="4">
        <v>0.64419999999999999</v>
      </c>
      <c r="C21" s="4">
        <v>0.71140000000000003</v>
      </c>
      <c r="D21" s="4">
        <v>0.371</v>
      </c>
      <c r="E21" s="4">
        <v>0.96419999999999995</v>
      </c>
      <c r="F21" s="4">
        <v>0.26129999999999998</v>
      </c>
      <c r="G21" s="5">
        <v>0.65759999999999996</v>
      </c>
      <c r="H21" s="5">
        <v>0.7429</v>
      </c>
      <c r="I21" s="5">
        <v>0.37719999999999998</v>
      </c>
      <c r="J21" s="5">
        <v>0.95540000000000003</v>
      </c>
      <c r="K21" s="5">
        <v>0.4582</v>
      </c>
      <c r="L21" s="4">
        <v>0.67269999999999996</v>
      </c>
      <c r="M21" s="4">
        <v>0.77510000000000001</v>
      </c>
      <c r="N21" s="4">
        <v>0.36080000000000001</v>
      </c>
      <c r="O21" s="4">
        <v>0.94110000000000005</v>
      </c>
      <c r="P21" s="4">
        <v>0.2979</v>
      </c>
      <c r="Q21" s="5">
        <v>0.70630000000000004</v>
      </c>
      <c r="R21" s="5">
        <v>0.85519999999999996</v>
      </c>
      <c r="S21" s="5">
        <v>0.30740000000000001</v>
      </c>
      <c r="T21" s="5">
        <v>0.91</v>
      </c>
      <c r="U21" s="5">
        <v>0.2094</v>
      </c>
      <c r="V21" s="4">
        <v>0.80659999999999998</v>
      </c>
      <c r="W21" s="4">
        <v>1.1095999999999999</v>
      </c>
      <c r="X21" s="4">
        <v>0.22700000000000001</v>
      </c>
      <c r="Y21" s="4">
        <v>0.68110000000000004</v>
      </c>
      <c r="Z21" s="4">
        <v>8.3799999999999999E-2</v>
      </c>
      <c r="AA21" s="14">
        <v>0.64480000000000004</v>
      </c>
      <c r="AB21" s="14">
        <v>0.7137</v>
      </c>
      <c r="AC21" s="14">
        <v>0.39679999999999999</v>
      </c>
      <c r="AD21" s="14">
        <v>0.96299999999999997</v>
      </c>
      <c r="AE21" s="14">
        <v>0.26750000000000002</v>
      </c>
      <c r="AF21" s="4">
        <v>0.65659999999999996</v>
      </c>
      <c r="AG21" s="4">
        <v>0.73860000000000003</v>
      </c>
      <c r="AH21" s="4">
        <v>0.38469999999999999</v>
      </c>
      <c r="AI21" s="4">
        <v>0.95469999999999999</v>
      </c>
      <c r="AJ21" s="4">
        <v>0.27060000000000001</v>
      </c>
      <c r="AK21" s="14">
        <v>0.6734</v>
      </c>
      <c r="AL21" s="14">
        <v>0.77810000000000001</v>
      </c>
      <c r="AM21" s="14">
        <v>0.3543</v>
      </c>
      <c r="AN21" s="14">
        <v>0.9415</v>
      </c>
      <c r="AO21" s="14">
        <v>0.31069999999999998</v>
      </c>
      <c r="AP21" s="4">
        <v>0.70669999999999999</v>
      </c>
      <c r="AQ21" s="4">
        <v>0.85550000000000004</v>
      </c>
      <c r="AR21" s="4">
        <v>0.31030000000000002</v>
      </c>
      <c r="AS21" s="4">
        <v>0.91020000000000001</v>
      </c>
      <c r="AT21" s="4">
        <v>0.1439</v>
      </c>
      <c r="AU21" s="14">
        <v>0.8075</v>
      </c>
      <c r="AV21" s="14">
        <v>1.1093</v>
      </c>
      <c r="AW21" s="14">
        <v>0.21940000000000001</v>
      </c>
      <c r="AX21" s="14">
        <v>0.68010000000000004</v>
      </c>
      <c r="AY21" s="14">
        <v>5.5800000000000002E-2</v>
      </c>
      <c r="AZ21" s="4">
        <v>0.64639999999999997</v>
      </c>
      <c r="BA21" s="4">
        <v>0.7167</v>
      </c>
      <c r="BB21" s="4">
        <v>0.38080000000000003</v>
      </c>
      <c r="BC21" s="4">
        <v>0.96279999999999999</v>
      </c>
      <c r="BD21" s="4">
        <v>0.21</v>
      </c>
      <c r="BE21" s="5">
        <v>0.6573</v>
      </c>
      <c r="BF21" s="5">
        <v>0.74180000000000001</v>
      </c>
      <c r="BG21" s="5">
        <v>0.38069999999999998</v>
      </c>
      <c r="BH21" s="5">
        <v>0.95550000000000002</v>
      </c>
      <c r="BI21" s="5">
        <v>0.29310000000000003</v>
      </c>
      <c r="BJ21" s="4">
        <v>0.67500000000000004</v>
      </c>
      <c r="BK21" s="4">
        <v>0.78110000000000002</v>
      </c>
      <c r="BL21" s="4">
        <v>0.3543</v>
      </c>
      <c r="BM21" s="4">
        <v>0.94169999999999998</v>
      </c>
      <c r="BN21" s="4">
        <v>0.25669999999999998</v>
      </c>
      <c r="BO21" s="5">
        <v>0.70740000000000003</v>
      </c>
      <c r="BP21" s="5">
        <v>0.85940000000000005</v>
      </c>
      <c r="BQ21" s="5">
        <v>0.31009999999999999</v>
      </c>
      <c r="BR21" s="5">
        <v>0.91</v>
      </c>
      <c r="BS21" s="5">
        <v>0.17</v>
      </c>
      <c r="BT21" s="4">
        <v>0.80620000000000003</v>
      </c>
      <c r="BU21" s="4">
        <v>1.1094999999999999</v>
      </c>
      <c r="BV21" s="4">
        <v>0.2248</v>
      </c>
      <c r="BW21" s="4">
        <v>0.68020000000000003</v>
      </c>
      <c r="BX21" s="4">
        <v>6.6900000000000001E-2</v>
      </c>
      <c r="BY21" s="5">
        <v>0.6431</v>
      </c>
      <c r="BZ21" s="5">
        <v>0.71060000000000001</v>
      </c>
      <c r="CA21" s="5">
        <v>0.39889999999999998</v>
      </c>
      <c r="CB21" s="5">
        <v>0.96289999999999998</v>
      </c>
      <c r="CC21" s="5">
        <v>0.14779999999999999</v>
      </c>
      <c r="CD21" s="4">
        <v>0.65680000000000005</v>
      </c>
      <c r="CE21" s="4">
        <v>0.74139999999999995</v>
      </c>
      <c r="CF21" s="4">
        <v>0.38019999999999998</v>
      </c>
      <c r="CG21" s="4">
        <v>0.95520000000000005</v>
      </c>
      <c r="CH21" s="4">
        <v>0.1759</v>
      </c>
      <c r="CI21" s="5">
        <v>0.67420000000000002</v>
      </c>
      <c r="CJ21" s="5">
        <v>0.77959999999999996</v>
      </c>
      <c r="CK21" s="5">
        <v>0.35420000000000001</v>
      </c>
      <c r="CL21" s="5">
        <v>0.94199999999999995</v>
      </c>
      <c r="CM21" s="5">
        <v>0.1598</v>
      </c>
      <c r="CN21" s="4">
        <v>0.70679999999999998</v>
      </c>
      <c r="CO21" s="4">
        <v>0.85750000000000004</v>
      </c>
      <c r="CP21" s="4">
        <v>0.31119999999999998</v>
      </c>
      <c r="CQ21" s="4">
        <v>0.9103</v>
      </c>
      <c r="CR21" s="4">
        <v>9.1700000000000004E-2</v>
      </c>
      <c r="CS21" s="5">
        <v>0.80630000000000002</v>
      </c>
      <c r="CT21" s="5">
        <v>1.1084000000000001</v>
      </c>
      <c r="CU21" s="5">
        <v>0.2238</v>
      </c>
      <c r="CV21" s="5">
        <v>0.67959999999999998</v>
      </c>
      <c r="CW21" s="5">
        <v>3.6400000000000002E-2</v>
      </c>
      <c r="CX21" s="4">
        <v>0.64570000000000005</v>
      </c>
      <c r="CY21" s="4">
        <v>0.71550000000000002</v>
      </c>
      <c r="CZ21" s="4">
        <v>0.39450000000000002</v>
      </c>
      <c r="DA21" s="4">
        <v>0.96240000000000003</v>
      </c>
      <c r="DB21" s="4">
        <v>0.18290000000000001</v>
      </c>
      <c r="DC21" s="5">
        <v>0.65569999999999995</v>
      </c>
      <c r="DD21" s="5">
        <v>0.73750000000000004</v>
      </c>
      <c r="DE21" s="5">
        <v>0.38140000000000002</v>
      </c>
      <c r="DF21" s="5">
        <v>0.95489999999999997</v>
      </c>
      <c r="DG21" s="5">
        <v>0.21790000000000001</v>
      </c>
      <c r="DH21" s="4">
        <v>0.67369999999999997</v>
      </c>
      <c r="DI21" s="4">
        <v>0.77849999999999997</v>
      </c>
      <c r="DJ21" s="4">
        <v>0.35780000000000001</v>
      </c>
      <c r="DK21" s="4">
        <v>0.94120000000000004</v>
      </c>
      <c r="DL21" s="4">
        <v>0.1394</v>
      </c>
      <c r="DM21" s="5">
        <v>0.70720000000000005</v>
      </c>
      <c r="DN21" s="5">
        <v>0.85819999999999996</v>
      </c>
      <c r="DO21" s="5">
        <v>0.30980000000000002</v>
      </c>
      <c r="DP21" s="5">
        <v>0.91049999999999998</v>
      </c>
      <c r="DQ21" s="5">
        <v>0.1159</v>
      </c>
      <c r="DR21" s="4"/>
      <c r="DS21" s="4"/>
      <c r="DT21" s="4"/>
      <c r="DU21" s="4"/>
      <c r="DV21" s="4"/>
      <c r="DW21" s="5"/>
      <c r="DX21" s="5"/>
      <c r="DY21" s="5"/>
      <c r="DZ21" s="5"/>
      <c r="EA21" s="5"/>
      <c r="EB21" s="4"/>
      <c r="EC21" s="4"/>
      <c r="ED21" s="4"/>
      <c r="EE21" s="4"/>
      <c r="EF21" s="4"/>
      <c r="EG21" s="5"/>
      <c r="EH21" s="5"/>
      <c r="EI21" s="5"/>
      <c r="EJ21" s="5"/>
      <c r="EK21" s="5"/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>
        <f t="shared" si="0"/>
        <v>0.69325833333333342</v>
      </c>
      <c r="EW21" s="4">
        <f t="shared" si="1"/>
        <v>0.82854583333333343</v>
      </c>
      <c r="EX21" s="4">
        <f t="shared" si="2"/>
        <v>0.33630833333333338</v>
      </c>
      <c r="EY21" s="4">
        <f t="shared" si="3"/>
        <v>0.89877083333333296</v>
      </c>
      <c r="EZ21" s="4">
        <f t="shared" si="4"/>
        <v>0.19264583333333332</v>
      </c>
      <c r="FA21" s="11" t="str" cm="1">
        <f t="array" aca="1" ref="FA21" ca="1">CONCATENATE(INDIRECT(ADDRESS(1,MATCH(_xlfn.MINIFS(B21:EU21,metrics.est,"MAE"),B21:EU21,0)+1)), ", ", INDIRECT(ADDRESS(2,MATCH(_xlfn.MINIFS(B21:EU21,metrics.est,"MAE"),B21:EU21,0)+1)))</f>
        <v>k=20, r=0.1</v>
      </c>
      <c r="FB21" s="11" t="str" cm="1">
        <f t="array" aca="1" ref="FB21" ca="1">CONCATENATE(INDIRECT(ADDRESS(1,MATCH(_xlfn.MINIFS(B21:EU21,metrics.est,"MSE"),B21:EU21,0)+1)), ", ", INDIRECT(ADDRESS(2,MATCH(_xlfn.MINIFS(B21:EU21,metrics.est,"MSE"),B21:EU21,0)+1)))</f>
        <v>k=20, r=0.1</v>
      </c>
      <c r="FC21" s="11" t="str" cm="1">
        <f t="array" aca="1" ref="FC21" ca="1">CONCATENATE(INDIRECT(ADDRESS(1,MATCH(_xlfn.MAXIFS(B21:EU21,metrics.est,"R"),B21:EU21,0)+1)), ", ", INDIRECT(ADDRESS(2,MATCH(_xlfn.MAXIFS(B21:EU21,metrics.est,"R"),B21:EU21,0)+1)))</f>
        <v>k=20, r=0.1</v>
      </c>
      <c r="FD21" s="11" t="str" cm="1">
        <f t="array" aca="1" ref="FD21" ca="1">CONCATENATE(INDIRECT(ADDRESS(1,MATCH(_xlfn.MAXIFS(B21:EU21,metrics.est,"Coverage"),B21:EU21,0)+1)), ", ", INDIRECT(ADDRESS(2,MATCH(_xlfn.MAXIFS(B21:EU21,metrics.est,"Coverage"),B21:EU21,0)+1)))</f>
        <v>k=5, r=0.1</v>
      </c>
      <c r="FE21" s="11" t="str" cm="1">
        <f t="array" aca="1" ref="FE21" ca="1">CONCATENATE(INDIRECT(ADDRESS(1,MATCH(_xlfn.MINIFS(B21:EU21,metrics.est,"Time"),B21:EU21,0)+1)), ", ", INDIRECT(ADDRESS(2,MATCH(_xlfn.MINIFS(B21:EU21,metrics.est,"Time"),B21:EU21,0)+1)))</f>
        <v>k=20, r=0.9</v>
      </c>
    </row>
    <row r="22" spans="1:161" x14ac:dyDescent="0.2">
      <c r="A22" s="1" t="s">
        <v>19</v>
      </c>
      <c r="B22" s="4">
        <v>0.6653</v>
      </c>
      <c r="C22" s="4">
        <v>0.75609999999999999</v>
      </c>
      <c r="D22" s="4">
        <v>0.33489999999999998</v>
      </c>
      <c r="E22" s="4">
        <v>0.96419999999999995</v>
      </c>
      <c r="F22" s="4">
        <v>0.20880000000000001</v>
      </c>
      <c r="G22" s="5">
        <v>0.67420000000000002</v>
      </c>
      <c r="H22" s="5">
        <v>0.77780000000000005</v>
      </c>
      <c r="I22" s="5">
        <v>0.34389999999999998</v>
      </c>
      <c r="J22" s="5">
        <v>0.95540000000000003</v>
      </c>
      <c r="K22" s="5">
        <v>0.35499999999999998</v>
      </c>
      <c r="L22" s="4">
        <v>0.68369999999999997</v>
      </c>
      <c r="M22" s="4">
        <v>0.79810000000000003</v>
      </c>
      <c r="N22" s="4">
        <v>0.33810000000000001</v>
      </c>
      <c r="O22" s="4">
        <v>0.94110000000000005</v>
      </c>
      <c r="P22" s="4">
        <v>0.25819999999999999</v>
      </c>
      <c r="Q22" s="5">
        <v>0.70669999999999999</v>
      </c>
      <c r="R22" s="5">
        <v>0.85219999999999996</v>
      </c>
      <c r="S22" s="5">
        <v>0.30509999999999998</v>
      </c>
      <c r="T22" s="5">
        <v>0.91</v>
      </c>
      <c r="U22" s="5">
        <v>0.1961</v>
      </c>
      <c r="V22" s="4">
        <v>0.79290000000000005</v>
      </c>
      <c r="W22" s="4">
        <v>1.0733999999999999</v>
      </c>
      <c r="X22" s="4">
        <v>0.2319</v>
      </c>
      <c r="Y22" s="4">
        <v>0.68110000000000004</v>
      </c>
      <c r="Z22" s="4">
        <v>8.4900000000000003E-2</v>
      </c>
      <c r="AA22" s="14">
        <v>0.66510000000000002</v>
      </c>
      <c r="AB22" s="14">
        <v>0.75580000000000003</v>
      </c>
      <c r="AC22" s="14">
        <v>0.35299999999999998</v>
      </c>
      <c r="AD22" s="14">
        <v>0.96299999999999997</v>
      </c>
      <c r="AE22" s="14">
        <v>0.19400000000000001</v>
      </c>
      <c r="AF22" s="4">
        <v>0.67290000000000005</v>
      </c>
      <c r="AG22" s="4">
        <v>0.77249999999999996</v>
      </c>
      <c r="AH22" s="4">
        <v>0.35020000000000001</v>
      </c>
      <c r="AI22" s="4">
        <v>0.95469999999999999</v>
      </c>
      <c r="AJ22" s="4">
        <v>0.19689999999999999</v>
      </c>
      <c r="AK22" s="14">
        <v>0.68420000000000003</v>
      </c>
      <c r="AL22" s="14">
        <v>0.79990000000000006</v>
      </c>
      <c r="AM22" s="14">
        <v>0.33389999999999997</v>
      </c>
      <c r="AN22" s="14">
        <v>0.9415</v>
      </c>
      <c r="AO22" s="14">
        <v>0.26329999999999998</v>
      </c>
      <c r="AP22" s="4">
        <v>0.70709999999999995</v>
      </c>
      <c r="AQ22" s="4">
        <v>0.85240000000000005</v>
      </c>
      <c r="AR22" s="4">
        <v>0.30840000000000001</v>
      </c>
      <c r="AS22" s="4">
        <v>0.91020000000000001</v>
      </c>
      <c r="AT22" s="4">
        <v>0.1424</v>
      </c>
      <c r="AU22" s="14">
        <v>0.79410000000000003</v>
      </c>
      <c r="AV22" s="14">
        <v>1.0746</v>
      </c>
      <c r="AW22" s="14">
        <v>0.22559999999999999</v>
      </c>
      <c r="AX22" s="14">
        <v>0.68010000000000004</v>
      </c>
      <c r="AY22" s="14">
        <v>5.57E-2</v>
      </c>
      <c r="AZ22" s="4">
        <v>0.66559999999999997</v>
      </c>
      <c r="BA22" s="4">
        <v>0.75539999999999996</v>
      </c>
      <c r="BB22" s="4">
        <v>0.34670000000000001</v>
      </c>
      <c r="BC22" s="4">
        <v>0.96279999999999999</v>
      </c>
      <c r="BD22" s="4">
        <v>0.16339999999999999</v>
      </c>
      <c r="BE22" s="5">
        <v>0.67310000000000003</v>
      </c>
      <c r="BF22" s="5">
        <v>0.77470000000000006</v>
      </c>
      <c r="BG22" s="5">
        <v>0.34649999999999997</v>
      </c>
      <c r="BH22" s="5">
        <v>0.95550000000000002</v>
      </c>
      <c r="BI22" s="5">
        <v>0.23150000000000001</v>
      </c>
      <c r="BJ22" s="4">
        <v>0.68569999999999998</v>
      </c>
      <c r="BK22" s="4">
        <v>0.80249999999999999</v>
      </c>
      <c r="BL22" s="4">
        <v>0.33379999999999999</v>
      </c>
      <c r="BM22" s="4">
        <v>0.94169999999999998</v>
      </c>
      <c r="BN22" s="4">
        <v>0.222</v>
      </c>
      <c r="BO22" s="5">
        <v>0.70799999999999996</v>
      </c>
      <c r="BP22" s="5">
        <v>0.85650000000000004</v>
      </c>
      <c r="BQ22" s="5">
        <v>0.30809999999999998</v>
      </c>
      <c r="BR22" s="5">
        <v>0.91</v>
      </c>
      <c r="BS22" s="5">
        <v>0.14940000000000001</v>
      </c>
      <c r="BT22" s="4">
        <v>0.79330000000000001</v>
      </c>
      <c r="BU22" s="4">
        <v>1.075</v>
      </c>
      <c r="BV22" s="4">
        <v>0.23050000000000001</v>
      </c>
      <c r="BW22" s="4">
        <v>0.68020000000000003</v>
      </c>
      <c r="BX22" s="4">
        <v>6.59E-2</v>
      </c>
      <c r="BY22" s="5">
        <v>0.66349999999999998</v>
      </c>
      <c r="BZ22" s="5">
        <v>0.75339999999999996</v>
      </c>
      <c r="CA22" s="5">
        <v>0.3594</v>
      </c>
      <c r="CB22" s="5">
        <v>0.96289999999999998</v>
      </c>
      <c r="CC22" s="5">
        <v>0.1129</v>
      </c>
      <c r="CD22" s="4">
        <v>0.67290000000000005</v>
      </c>
      <c r="CE22" s="4">
        <v>0.77510000000000001</v>
      </c>
      <c r="CF22" s="4">
        <v>0.3473</v>
      </c>
      <c r="CG22" s="4">
        <v>0.95520000000000005</v>
      </c>
      <c r="CH22" s="4">
        <v>0.1384</v>
      </c>
      <c r="CI22" s="5">
        <v>0.68520000000000003</v>
      </c>
      <c r="CJ22" s="5">
        <v>0.80149999999999999</v>
      </c>
      <c r="CK22" s="5">
        <v>0.33329999999999999</v>
      </c>
      <c r="CL22" s="5">
        <v>0.94199999999999995</v>
      </c>
      <c r="CM22" s="5">
        <v>0.1323</v>
      </c>
      <c r="CN22" s="4">
        <v>0.7077</v>
      </c>
      <c r="CO22" s="4">
        <v>0.85540000000000005</v>
      </c>
      <c r="CP22" s="4">
        <v>0.30930000000000002</v>
      </c>
      <c r="CQ22" s="4">
        <v>0.9103</v>
      </c>
      <c r="CR22" s="4">
        <v>8.3599999999999994E-2</v>
      </c>
      <c r="CS22" s="5">
        <v>0.79369999999999996</v>
      </c>
      <c r="CT22" s="5">
        <v>1.0751999999999999</v>
      </c>
      <c r="CU22" s="5">
        <v>0.22919999999999999</v>
      </c>
      <c r="CV22" s="5">
        <v>0.67959999999999998</v>
      </c>
      <c r="CW22" s="5">
        <v>3.5999999999999997E-2</v>
      </c>
      <c r="CX22" s="4">
        <v>0.66539999999999999</v>
      </c>
      <c r="CY22" s="4">
        <v>0.75749999999999995</v>
      </c>
      <c r="CZ22" s="4">
        <v>0.3523</v>
      </c>
      <c r="DA22" s="4">
        <v>0.96240000000000003</v>
      </c>
      <c r="DB22" s="4">
        <v>0.13689999999999999</v>
      </c>
      <c r="DC22" s="16"/>
      <c r="DD22" s="16"/>
      <c r="DE22" s="16"/>
      <c r="DF22" s="16"/>
      <c r="DG22" s="16"/>
      <c r="DH22" s="4">
        <v>0.68440000000000001</v>
      </c>
      <c r="DI22" s="4">
        <v>0.80020000000000002</v>
      </c>
      <c r="DJ22" s="4">
        <v>0.3367</v>
      </c>
      <c r="DK22" s="4">
        <v>0.94120000000000004</v>
      </c>
      <c r="DL22" s="4">
        <v>0.1157</v>
      </c>
      <c r="DM22" s="16"/>
      <c r="DN22" s="16"/>
      <c r="DO22" s="16"/>
      <c r="DP22" s="16"/>
      <c r="DQ22" s="16"/>
      <c r="DR22" s="4"/>
      <c r="DS22" s="4"/>
      <c r="DT22" s="4"/>
      <c r="DU22" s="4"/>
      <c r="DV22" s="4"/>
      <c r="DW22" s="5"/>
      <c r="DX22" s="5"/>
      <c r="DY22" s="5"/>
      <c r="DZ22" s="5"/>
      <c r="EA22" s="5"/>
      <c r="EB22" s="4"/>
      <c r="EC22" s="4"/>
      <c r="ED22" s="4"/>
      <c r="EE22" s="4"/>
      <c r="EF22" s="4"/>
      <c r="EG22" s="5">
        <v>0.6845</v>
      </c>
      <c r="EH22" s="5">
        <v>0.80069999999999997</v>
      </c>
      <c r="EI22" s="5">
        <v>0.33529999999999999</v>
      </c>
      <c r="EJ22" s="5">
        <v>0.94140000000000001</v>
      </c>
      <c r="EK22" s="5">
        <v>0.2278</v>
      </c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>
        <f t="shared" si="0"/>
        <v>0.70126956521739137</v>
      </c>
      <c r="EW22" s="4">
        <f t="shared" si="1"/>
        <v>0.84329999999999994</v>
      </c>
      <c r="EX22" s="4">
        <f t="shared" si="2"/>
        <v>0.31710434782608699</v>
      </c>
      <c r="EY22" s="4">
        <f t="shared" si="3"/>
        <v>0.8976739130434781</v>
      </c>
      <c r="EZ22" s="4">
        <f t="shared" si="4"/>
        <v>0.16396086956521738</v>
      </c>
      <c r="FA22" s="11" t="str" cm="1">
        <f t="array" aca="1" ref="FA22" ca="1">CONCATENATE(INDIRECT(ADDRESS(1,MATCH(_xlfn.MINIFS(B22:EU22,metrics.est,"MAE"),B22:EU22,0)+1)), ", ", INDIRECT(ADDRESS(2,MATCH(_xlfn.MINIFS(B22:EU22,metrics.est,"MAE"),B22:EU22,0)+1)))</f>
        <v>k=20, r=0.1</v>
      </c>
      <c r="FB22" s="11" t="str" cm="1">
        <f t="array" aca="1" ref="FB22" ca="1">CONCATENATE(INDIRECT(ADDRESS(1,MATCH(_xlfn.MINIFS(B22:EU22,metrics.est,"MSE"),B22:EU22,0)+1)), ", ", INDIRECT(ADDRESS(2,MATCH(_xlfn.MINIFS(B22:EU22,metrics.est,"MSE"),B22:EU22,0)+1)))</f>
        <v>k=20, r=0.1</v>
      </c>
      <c r="FC22" s="11" t="str" cm="1">
        <f t="array" aca="1" ref="FC22" ca="1">CONCATENATE(INDIRECT(ADDRESS(1,MATCH(_xlfn.MAXIFS(B22:EU22,metrics.est,"R"),B22:EU22,0)+1)), ", ", INDIRECT(ADDRESS(2,MATCH(_xlfn.MAXIFS(B22:EU22,metrics.est,"R"),B22:EU22,0)+1)))</f>
        <v>k=20, r=0.1</v>
      </c>
      <c r="FD22" s="11" t="str" cm="1">
        <f t="array" aca="1" ref="FD22" ca="1">CONCATENATE(INDIRECT(ADDRESS(1,MATCH(_xlfn.MAXIFS(B22:EU22,metrics.est,"Coverage"),B22:EU22,0)+1)), ", ", INDIRECT(ADDRESS(2,MATCH(_xlfn.MAXIFS(B22:EU22,metrics.est,"Coverage"),B22:EU22,0)+1)))</f>
        <v>k=5, r=0.1</v>
      </c>
      <c r="FE22" s="11" t="str" cm="1">
        <f t="array" aca="1" ref="FE22" ca="1">CONCATENATE(INDIRECT(ADDRESS(1,MATCH(_xlfn.MINIFS(B22:EU22,metrics.est,"Time"),B22:EU22,0)+1)), ", ", INDIRECT(ADDRESS(2,MATCH(_xlfn.MINIFS(B22:EU22,metrics.est,"Time"),B22:EU22,0)+1)))</f>
        <v>k=20, r=0.9</v>
      </c>
    </row>
    <row r="23" spans="1:161" x14ac:dyDescent="0.2">
      <c r="A23" s="1" t="s">
        <v>20</v>
      </c>
      <c r="B23" s="4">
        <v>0.66469999999999996</v>
      </c>
      <c r="C23" s="4">
        <v>0.75419999999999998</v>
      </c>
      <c r="D23" s="4">
        <v>0.34889999999999999</v>
      </c>
      <c r="E23" s="4">
        <v>0.96419999999999995</v>
      </c>
      <c r="F23" s="4">
        <v>0.19789999999999999</v>
      </c>
      <c r="G23" s="5">
        <v>0.67420000000000002</v>
      </c>
      <c r="H23" s="5">
        <v>0.77739999999999998</v>
      </c>
      <c r="I23" s="5">
        <v>0.3508</v>
      </c>
      <c r="J23" s="5">
        <v>0.95540000000000003</v>
      </c>
      <c r="K23" s="5">
        <v>0.35439999999999999</v>
      </c>
      <c r="L23" s="4">
        <v>0.68469999999999998</v>
      </c>
      <c r="M23" s="4">
        <v>0.80110000000000003</v>
      </c>
      <c r="N23" s="4">
        <v>0.34050000000000002</v>
      </c>
      <c r="O23" s="4">
        <v>0.94110000000000005</v>
      </c>
      <c r="P23" s="4">
        <v>0.29959999999999998</v>
      </c>
      <c r="Q23" s="5">
        <v>0.71020000000000005</v>
      </c>
      <c r="R23" s="5">
        <v>0.86229999999999996</v>
      </c>
      <c r="S23" s="5">
        <v>0.30170000000000002</v>
      </c>
      <c r="T23" s="5">
        <v>0.91</v>
      </c>
      <c r="U23" s="5">
        <v>0.1762</v>
      </c>
      <c r="V23" s="4">
        <v>0.80279999999999996</v>
      </c>
      <c r="W23" s="4">
        <v>1.1012999999999999</v>
      </c>
      <c r="X23" s="4">
        <v>0.2298</v>
      </c>
      <c r="Y23" s="4">
        <v>0.68110000000000004</v>
      </c>
      <c r="Z23" s="4">
        <v>7.5899999999999995E-2</v>
      </c>
      <c r="AA23" s="14">
        <v>0.66520000000000001</v>
      </c>
      <c r="AB23" s="14">
        <v>0.755</v>
      </c>
      <c r="AC23" s="14">
        <v>0.36549999999999999</v>
      </c>
      <c r="AD23" s="14">
        <v>0.96299999999999997</v>
      </c>
      <c r="AE23" s="14">
        <v>0.20030000000000001</v>
      </c>
      <c r="AF23" s="4">
        <v>0.67300000000000004</v>
      </c>
      <c r="AG23" s="4">
        <v>0.77300000000000002</v>
      </c>
      <c r="AH23" s="4">
        <v>0.35799999999999998</v>
      </c>
      <c r="AI23" s="4">
        <v>0.95469999999999999</v>
      </c>
      <c r="AJ23" s="4">
        <v>0.19439999999999999</v>
      </c>
      <c r="AK23" s="14">
        <v>0.68520000000000003</v>
      </c>
      <c r="AL23" s="14">
        <v>0.80310000000000004</v>
      </c>
      <c r="AM23" s="14">
        <v>0.33779999999999999</v>
      </c>
      <c r="AN23" s="14">
        <v>0.9415</v>
      </c>
      <c r="AO23" s="14">
        <v>0.2621</v>
      </c>
      <c r="AP23" s="4">
        <v>0.71040000000000003</v>
      </c>
      <c r="AQ23" s="4">
        <v>0.86180000000000001</v>
      </c>
      <c r="AR23" s="4">
        <v>0.30549999999999999</v>
      </c>
      <c r="AS23" s="4">
        <v>0.91020000000000001</v>
      </c>
      <c r="AT23" s="4">
        <v>0.14330000000000001</v>
      </c>
      <c r="AU23" s="14">
        <v>0.8044</v>
      </c>
      <c r="AV23" s="14">
        <v>1.1029</v>
      </c>
      <c r="AW23" s="14">
        <v>0.22270000000000001</v>
      </c>
      <c r="AX23" s="14">
        <v>0.68010000000000004</v>
      </c>
      <c r="AY23" s="14">
        <v>5.8000000000000003E-2</v>
      </c>
      <c r="AZ23" s="4">
        <v>0.66559999999999997</v>
      </c>
      <c r="BA23" s="4">
        <v>0.75539999999999996</v>
      </c>
      <c r="BB23" s="4">
        <v>0.35730000000000001</v>
      </c>
      <c r="BC23" s="4">
        <v>0.96279999999999999</v>
      </c>
      <c r="BD23" s="4">
        <v>0.15590000000000001</v>
      </c>
      <c r="BE23" s="5">
        <v>0.6734</v>
      </c>
      <c r="BF23" s="5">
        <v>0.77539999999999998</v>
      </c>
      <c r="BG23" s="5">
        <v>0.35510000000000003</v>
      </c>
      <c r="BH23" s="5">
        <v>0.95550000000000002</v>
      </c>
      <c r="BI23" s="5">
        <v>0.2215</v>
      </c>
      <c r="BJ23" s="4">
        <v>0.68679999999999997</v>
      </c>
      <c r="BK23" s="4">
        <v>0.80559999999999998</v>
      </c>
      <c r="BL23" s="4">
        <v>0.33700000000000002</v>
      </c>
      <c r="BM23" s="4">
        <v>0.94169999999999998</v>
      </c>
      <c r="BN23" s="4">
        <v>0.22600000000000001</v>
      </c>
      <c r="BO23" s="5">
        <v>0.7117</v>
      </c>
      <c r="BP23" s="5">
        <v>0.86719999999999997</v>
      </c>
      <c r="BQ23" s="5">
        <v>0.30459999999999998</v>
      </c>
      <c r="BR23" s="5">
        <v>0.91</v>
      </c>
      <c r="BS23" s="5">
        <v>0.15160000000000001</v>
      </c>
      <c r="BT23" s="4">
        <v>0.80379999999999996</v>
      </c>
      <c r="BU23" s="4">
        <v>1.1036999999999999</v>
      </c>
      <c r="BV23" s="4">
        <v>0.2276</v>
      </c>
      <c r="BW23" s="4">
        <v>0.68020000000000003</v>
      </c>
      <c r="BX23" s="4">
        <v>6.4299999999999996E-2</v>
      </c>
      <c r="BY23" s="5">
        <v>0.66339999999999999</v>
      </c>
      <c r="BZ23" s="5">
        <v>0.753</v>
      </c>
      <c r="CA23" s="5">
        <v>0.3669</v>
      </c>
      <c r="CB23" s="5">
        <v>0.96289999999999998</v>
      </c>
      <c r="CC23" s="5">
        <v>0.112</v>
      </c>
      <c r="CD23" s="4">
        <v>0.67320000000000002</v>
      </c>
      <c r="CE23" s="4">
        <v>0.77590000000000003</v>
      </c>
      <c r="CF23" s="4">
        <v>0.35520000000000002</v>
      </c>
      <c r="CG23" s="4">
        <v>0.95520000000000005</v>
      </c>
      <c r="CH23" s="4">
        <v>0.1381</v>
      </c>
      <c r="CI23" s="5">
        <v>0.68620000000000003</v>
      </c>
      <c r="CJ23" s="5">
        <v>0.80459999999999998</v>
      </c>
      <c r="CK23" s="5">
        <v>0.33560000000000001</v>
      </c>
      <c r="CL23" s="5">
        <v>0.94199999999999995</v>
      </c>
      <c r="CM23" s="5">
        <v>0.13450000000000001</v>
      </c>
      <c r="CN23" s="4">
        <v>0.71120000000000005</v>
      </c>
      <c r="CO23" s="4">
        <v>0.86519999999999997</v>
      </c>
      <c r="CP23" s="4">
        <v>0.30669999999999997</v>
      </c>
      <c r="CQ23" s="4">
        <v>0.9103</v>
      </c>
      <c r="CR23" s="4">
        <v>8.6099999999999996E-2</v>
      </c>
      <c r="CS23" s="5">
        <v>0.80359999999999998</v>
      </c>
      <c r="CT23" s="5">
        <v>1.1022000000000001</v>
      </c>
      <c r="CU23" s="5">
        <v>0.22639999999999999</v>
      </c>
      <c r="CV23" s="5">
        <v>0.67959999999999998</v>
      </c>
      <c r="CW23" s="5">
        <v>3.6499999999999998E-2</v>
      </c>
      <c r="CX23" s="4">
        <v>0.66579999999999995</v>
      </c>
      <c r="CY23" s="4">
        <v>0.75729999999999997</v>
      </c>
      <c r="CZ23" s="4">
        <v>0.36499999999999999</v>
      </c>
      <c r="DA23" s="4">
        <v>0.96240000000000003</v>
      </c>
      <c r="DB23" s="4">
        <v>0.1401</v>
      </c>
      <c r="DC23" s="16"/>
      <c r="DD23" s="16"/>
      <c r="DE23" s="16"/>
      <c r="DF23" s="16"/>
      <c r="DG23" s="16"/>
      <c r="DH23" s="4">
        <v>0.68540000000000001</v>
      </c>
      <c r="DI23" s="4">
        <v>0.80330000000000001</v>
      </c>
      <c r="DJ23" s="4">
        <v>0.33950000000000002</v>
      </c>
      <c r="DK23" s="4">
        <v>0.94120000000000004</v>
      </c>
      <c r="DL23" s="4">
        <v>0.115</v>
      </c>
      <c r="DM23" s="16"/>
      <c r="DN23" s="16"/>
      <c r="DO23" s="16"/>
      <c r="DP23" s="16"/>
      <c r="DQ23" s="16"/>
      <c r="DR23" s="4"/>
      <c r="DS23" s="4"/>
      <c r="DT23" s="4"/>
      <c r="DU23" s="4"/>
      <c r="DV23" s="4"/>
      <c r="DW23" s="5"/>
      <c r="DX23" s="5"/>
      <c r="DY23" s="5"/>
      <c r="DZ23" s="5"/>
      <c r="EA23" s="5"/>
      <c r="EB23" s="4"/>
      <c r="EC23" s="4"/>
      <c r="ED23" s="4"/>
      <c r="EE23" s="4"/>
      <c r="EF23" s="4"/>
      <c r="EG23" s="5"/>
      <c r="EH23" s="5"/>
      <c r="EI23" s="5"/>
      <c r="EJ23" s="5"/>
      <c r="EK23" s="5"/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>
        <f t="shared" si="0"/>
        <v>0.7047681818181819</v>
      </c>
      <c r="EW23" s="4">
        <f t="shared" si="1"/>
        <v>0.85276818181818181</v>
      </c>
      <c r="EX23" s="4">
        <f t="shared" si="2"/>
        <v>0.3199136363636364</v>
      </c>
      <c r="EY23" s="4">
        <f t="shared" si="3"/>
        <v>0.89568636363636334</v>
      </c>
      <c r="EZ23" s="4">
        <f t="shared" si="4"/>
        <v>0.16107727272727274</v>
      </c>
      <c r="FA23" s="11" t="str" cm="1">
        <f t="array" aca="1" ref="FA23" ca="1">CONCATENATE(INDIRECT(ADDRESS(1,MATCH(_xlfn.MINIFS(B23:EU23,metrics.est,"MAE"),B23:EU23,0)+1)), ", ", INDIRECT(ADDRESS(2,MATCH(_xlfn.MINIFS(B23:EU23,metrics.est,"MAE"),B23:EU23,0)+1)))</f>
        <v>k=20, r=0.1</v>
      </c>
      <c r="FB23" s="11" t="str" cm="1">
        <f t="array" aca="1" ref="FB23" ca="1">CONCATENATE(INDIRECT(ADDRESS(1,MATCH(_xlfn.MINIFS(B23:EU23,metrics.est,"MSE"),B23:EU23,0)+1)), ", ", INDIRECT(ADDRESS(2,MATCH(_xlfn.MINIFS(B23:EU23,metrics.est,"MSE"),B23:EU23,0)+1)))</f>
        <v>k=20, r=0.1</v>
      </c>
      <c r="FC23" s="11" t="str" cm="1">
        <f t="array" aca="1" ref="FC23" ca="1">CONCATENATE(INDIRECT(ADDRESS(1,MATCH(_xlfn.MAXIFS(B23:EU23,metrics.est,"R"),B23:EU23,0)+1)), ", ", INDIRECT(ADDRESS(2,MATCH(_xlfn.MAXIFS(B23:EU23,metrics.est,"R"),B23:EU23,0)+1)))</f>
        <v>k=20, r=0.1</v>
      </c>
      <c r="FD23" s="11" t="str" cm="1">
        <f t="array" aca="1" ref="FD23" ca="1">CONCATENATE(INDIRECT(ADDRESS(1,MATCH(_xlfn.MAXIFS(B23:EU23,metrics.est,"Coverage"),B23:EU23,0)+1)), ", ", INDIRECT(ADDRESS(2,MATCH(_xlfn.MAXIFS(B23:EU23,metrics.est,"Coverage"),B23:EU23,0)+1)))</f>
        <v>k=5, r=0.1</v>
      </c>
      <c r="FE23" s="11" t="str" cm="1">
        <f t="array" aca="1" ref="FE23" ca="1">CONCATENATE(INDIRECT(ADDRESS(1,MATCH(_xlfn.MINIFS(B23:EU23,metrics.est,"Time"),B23:EU23,0)+1)), ", ", INDIRECT(ADDRESS(2,MATCH(_xlfn.MINIFS(B23:EU23,metrics.est,"Time"),B23:EU23,0)+1)))</f>
        <v>k=20, r=0.9</v>
      </c>
    </row>
    <row r="24" spans="1:161" x14ac:dyDescent="0.2">
      <c r="A24" s="1" t="s">
        <v>21</v>
      </c>
      <c r="B24" s="4">
        <v>0.67459999999999998</v>
      </c>
      <c r="C24" s="4">
        <v>0.77739999999999998</v>
      </c>
      <c r="D24" s="4">
        <v>0.3306</v>
      </c>
      <c r="E24" s="4">
        <v>0.96419999999999995</v>
      </c>
      <c r="F24" s="4">
        <v>0.1991</v>
      </c>
      <c r="G24" s="5">
        <v>0.68169999999999997</v>
      </c>
      <c r="H24" s="5">
        <v>0.79479999999999995</v>
      </c>
      <c r="I24" s="5">
        <v>0.34150000000000003</v>
      </c>
      <c r="J24" s="5">
        <v>0.95540000000000003</v>
      </c>
      <c r="K24" s="5">
        <v>0.38300000000000001</v>
      </c>
      <c r="L24" s="4">
        <v>0.68879999999999997</v>
      </c>
      <c r="M24" s="4">
        <v>0.80979999999999996</v>
      </c>
      <c r="N24" s="4">
        <v>0.33550000000000002</v>
      </c>
      <c r="O24" s="4">
        <v>0.94110000000000005</v>
      </c>
      <c r="P24" s="4">
        <v>0.31430000000000002</v>
      </c>
      <c r="Q24" s="5">
        <v>0.70899999999999996</v>
      </c>
      <c r="R24" s="5">
        <v>0.85799999999999998</v>
      </c>
      <c r="S24" s="5">
        <v>0.30409999999999998</v>
      </c>
      <c r="T24" s="5">
        <v>0.91</v>
      </c>
      <c r="U24" s="5">
        <v>0.1961</v>
      </c>
      <c r="V24" s="4">
        <v>0.79449999999999998</v>
      </c>
      <c r="W24" s="4">
        <v>1.0777000000000001</v>
      </c>
      <c r="X24" s="4">
        <v>0.23100000000000001</v>
      </c>
      <c r="Y24" s="4">
        <v>0.68110000000000004</v>
      </c>
      <c r="Z24" s="4">
        <v>8.5800000000000001E-2</v>
      </c>
      <c r="AA24" s="14">
        <v>0.67500000000000004</v>
      </c>
      <c r="AB24" s="14">
        <v>0.77829999999999999</v>
      </c>
      <c r="AC24" s="14">
        <v>0.34939999999999999</v>
      </c>
      <c r="AD24" s="14">
        <v>0.96299999999999997</v>
      </c>
      <c r="AE24" s="14">
        <v>0.18429999999999999</v>
      </c>
      <c r="AF24" s="4">
        <v>0.68079999999999996</v>
      </c>
      <c r="AG24" s="4">
        <v>0.79039999999999999</v>
      </c>
      <c r="AH24" s="4">
        <v>0.34720000000000001</v>
      </c>
      <c r="AI24" s="4">
        <v>0.95469999999999999</v>
      </c>
      <c r="AJ24" s="4">
        <v>0.24479999999999999</v>
      </c>
      <c r="AK24" s="14">
        <v>0.68930000000000002</v>
      </c>
      <c r="AL24" s="14">
        <v>0.81159999999999999</v>
      </c>
      <c r="AM24" s="14">
        <v>0.33129999999999998</v>
      </c>
      <c r="AN24" s="14">
        <v>0.9415</v>
      </c>
      <c r="AO24" s="14">
        <v>0.2213</v>
      </c>
      <c r="AP24" s="4">
        <v>0.70950000000000002</v>
      </c>
      <c r="AQ24" s="4">
        <v>0.85829999999999995</v>
      </c>
      <c r="AR24" s="4">
        <v>0.30669999999999997</v>
      </c>
      <c r="AS24" s="4">
        <v>0.91020000000000001</v>
      </c>
      <c r="AT24" s="4">
        <v>0.1467</v>
      </c>
      <c r="AU24" s="14">
        <v>0.79559999999999997</v>
      </c>
      <c r="AV24" s="14">
        <v>1.0786</v>
      </c>
      <c r="AW24" s="14">
        <v>0.22439999999999999</v>
      </c>
      <c r="AX24" s="14">
        <v>0.68010000000000004</v>
      </c>
      <c r="AY24" s="14">
        <v>5.7500000000000002E-2</v>
      </c>
      <c r="AZ24" s="4">
        <v>0.6754</v>
      </c>
      <c r="BA24" s="4">
        <v>0.77829999999999999</v>
      </c>
      <c r="BB24" s="4">
        <v>0.34279999999999999</v>
      </c>
      <c r="BC24" s="4">
        <v>0.96279999999999999</v>
      </c>
      <c r="BD24" s="4">
        <v>0.155</v>
      </c>
      <c r="BE24" s="5">
        <v>0.68120000000000003</v>
      </c>
      <c r="BF24" s="5">
        <v>0.79310000000000003</v>
      </c>
      <c r="BG24" s="5">
        <v>0.34350000000000003</v>
      </c>
      <c r="BH24" s="5">
        <v>0.95550000000000002</v>
      </c>
      <c r="BI24" s="5">
        <v>0.22389999999999999</v>
      </c>
      <c r="BJ24" s="4">
        <v>0.69079999999999997</v>
      </c>
      <c r="BK24" s="4">
        <v>0.81399999999999995</v>
      </c>
      <c r="BL24" s="4">
        <v>0.33169999999999999</v>
      </c>
      <c r="BM24" s="4">
        <v>0.94169999999999998</v>
      </c>
      <c r="BN24" s="4">
        <v>0.2167</v>
      </c>
      <c r="BO24" s="5">
        <v>0.71040000000000003</v>
      </c>
      <c r="BP24" s="5">
        <v>0.86260000000000003</v>
      </c>
      <c r="BQ24" s="5">
        <v>0.30620000000000003</v>
      </c>
      <c r="BR24" s="5">
        <v>0.91</v>
      </c>
      <c r="BS24" s="5">
        <v>0.15359999999999999</v>
      </c>
      <c r="BT24" s="4">
        <v>0.79490000000000005</v>
      </c>
      <c r="BU24" s="4">
        <v>1.0794999999999999</v>
      </c>
      <c r="BV24" s="4">
        <v>0.23039999999999999</v>
      </c>
      <c r="BW24" s="4">
        <v>0.68020000000000003</v>
      </c>
      <c r="BX24" s="4">
        <v>6.6299999999999998E-2</v>
      </c>
      <c r="BY24" s="5">
        <v>0.67359999999999998</v>
      </c>
      <c r="BZ24" s="5">
        <v>0.77639999999999998</v>
      </c>
      <c r="CA24" s="5">
        <v>0.35489999999999999</v>
      </c>
      <c r="CB24" s="5">
        <v>0.96289999999999998</v>
      </c>
      <c r="CC24" s="5">
        <v>0.11210000000000001</v>
      </c>
      <c r="CD24" s="4">
        <v>0.68069999999999997</v>
      </c>
      <c r="CE24" s="4">
        <v>0.79279999999999995</v>
      </c>
      <c r="CF24" s="4">
        <v>0.34429999999999999</v>
      </c>
      <c r="CG24" s="4">
        <v>0.95520000000000005</v>
      </c>
      <c r="CH24" s="4">
        <v>0.13950000000000001</v>
      </c>
      <c r="CI24" s="5">
        <v>0.69010000000000005</v>
      </c>
      <c r="CJ24" s="5">
        <v>0.81299999999999994</v>
      </c>
      <c r="CK24" s="5">
        <v>0.33110000000000001</v>
      </c>
      <c r="CL24" s="5">
        <v>0.94199999999999995</v>
      </c>
      <c r="CM24" s="5">
        <v>0.13689999999999999</v>
      </c>
      <c r="CN24" s="4">
        <v>0.71009999999999995</v>
      </c>
      <c r="CO24" s="4">
        <v>0.86150000000000004</v>
      </c>
      <c r="CP24" s="4">
        <v>0.30809999999999998</v>
      </c>
      <c r="CQ24" s="4">
        <v>0.9103</v>
      </c>
      <c r="CR24" s="4">
        <v>8.43E-2</v>
      </c>
      <c r="CS24" s="5">
        <v>0.79510000000000003</v>
      </c>
      <c r="CT24" s="5">
        <v>1.0789</v>
      </c>
      <c r="CU24" s="5">
        <v>0.22919999999999999</v>
      </c>
      <c r="CV24" s="5">
        <v>0.67959999999999998</v>
      </c>
      <c r="CW24" s="5">
        <v>3.8600000000000002E-2</v>
      </c>
      <c r="CX24" s="4">
        <v>0.6754</v>
      </c>
      <c r="CY24" s="4">
        <v>0.78010000000000002</v>
      </c>
      <c r="CZ24" s="4">
        <v>0.34810000000000002</v>
      </c>
      <c r="DA24" s="4">
        <v>0.96240000000000003</v>
      </c>
      <c r="DB24" s="4">
        <v>0.14299999999999999</v>
      </c>
      <c r="DC24" s="16"/>
      <c r="DD24" s="16"/>
      <c r="DE24" s="16"/>
      <c r="DF24" s="16"/>
      <c r="DG24" s="16"/>
      <c r="DH24" s="4">
        <v>0.6895</v>
      </c>
      <c r="DI24" s="4">
        <v>0.81189999999999996</v>
      </c>
      <c r="DJ24" s="4">
        <v>0.33460000000000001</v>
      </c>
      <c r="DK24" s="4">
        <v>0.94120000000000004</v>
      </c>
      <c r="DL24" s="4">
        <v>0.1169</v>
      </c>
      <c r="DM24" s="16"/>
      <c r="DN24" s="16"/>
      <c r="DO24" s="16"/>
      <c r="DP24" s="16"/>
      <c r="DQ24" s="16"/>
      <c r="DR24" s="4"/>
      <c r="DS24" s="4"/>
      <c r="DT24" s="4"/>
      <c r="DU24" s="4"/>
      <c r="DV24" s="4"/>
      <c r="DW24" s="5"/>
      <c r="DX24" s="5"/>
      <c r="DY24" s="5"/>
      <c r="DZ24" s="5"/>
      <c r="EA24" s="5"/>
      <c r="EB24" s="4"/>
      <c r="EC24" s="4"/>
      <c r="ED24" s="4"/>
      <c r="EE24" s="4"/>
      <c r="EF24" s="4"/>
      <c r="EG24" s="5"/>
      <c r="EH24" s="5"/>
      <c r="EI24" s="5"/>
      <c r="EJ24" s="5"/>
      <c r="EK24" s="5"/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>
        <f t="shared" si="0"/>
        <v>0.70754545454545459</v>
      </c>
      <c r="EW24" s="4">
        <f t="shared" si="1"/>
        <v>0.85804545454545478</v>
      </c>
      <c r="EX24" s="4">
        <f t="shared" si="2"/>
        <v>0.31393636363636362</v>
      </c>
      <c r="EY24" s="4">
        <f t="shared" si="3"/>
        <v>0.89568636363636334</v>
      </c>
      <c r="EZ24" s="4">
        <f t="shared" si="4"/>
        <v>0.16453181818181814</v>
      </c>
      <c r="FA24" s="11" t="str" cm="1">
        <f t="array" aca="1" ref="FA24" ca="1">CONCATENATE(INDIRECT(ADDRESS(1,MATCH(_xlfn.MINIFS(B24:EU24,metrics.est,"MAE"),B24:EU24,0)+1)), ", ", INDIRECT(ADDRESS(2,MATCH(_xlfn.MINIFS(B24:EU24,metrics.est,"MAE"),B24:EU24,0)+1)))</f>
        <v>k=20, r=0.1</v>
      </c>
      <c r="FB24" s="11" t="str" cm="1">
        <f t="array" aca="1" ref="FB24" ca="1">CONCATENATE(INDIRECT(ADDRESS(1,MATCH(_xlfn.MINIFS(B24:EU24,metrics.est,"MSE"),B24:EU24,0)+1)), ", ", INDIRECT(ADDRESS(2,MATCH(_xlfn.MINIFS(B24:EU24,metrics.est,"MSE"),B24:EU24,0)+1)))</f>
        <v>k=20, r=0.1</v>
      </c>
      <c r="FC24" s="11" t="str" cm="1">
        <f t="array" aca="1" ref="FC24" ca="1">CONCATENATE(INDIRECT(ADDRESS(1,MATCH(_xlfn.MAXIFS(B24:EU24,metrics.est,"R"),B24:EU24,0)+1)), ", ", INDIRECT(ADDRESS(2,MATCH(_xlfn.MAXIFS(B24:EU24,metrics.est,"R"),B24:EU24,0)+1)))</f>
        <v>k=20, r=0.1</v>
      </c>
      <c r="FD24" s="11" t="str" cm="1">
        <f t="array" aca="1" ref="FD24" ca="1">CONCATENATE(INDIRECT(ADDRESS(1,MATCH(_xlfn.MAXIFS(B24:EU24,metrics.est,"Coverage"),B24:EU24,0)+1)), ", ", INDIRECT(ADDRESS(2,MATCH(_xlfn.MAXIFS(B24:EU24,metrics.est,"Coverage"),B24:EU24,0)+1)))</f>
        <v>k=5, r=0.1</v>
      </c>
      <c r="FE24" s="11" t="str" cm="1">
        <f t="array" aca="1" ref="FE24" ca="1">CONCATENATE(INDIRECT(ADDRESS(1,MATCH(_xlfn.MINIFS(B24:EU24,metrics.est,"Time"),B24:EU24,0)+1)), ", ", INDIRECT(ADDRESS(2,MATCH(_xlfn.MINIFS(B24:EU24,metrics.est,"Time"),B24:EU24,0)+1)))</f>
        <v>k=20, r=0.9</v>
      </c>
    </row>
    <row r="25" spans="1:161" x14ac:dyDescent="0.2">
      <c r="A25" s="1" t="s">
        <v>22</v>
      </c>
      <c r="B25" s="4">
        <v>0.71499999999999997</v>
      </c>
      <c r="C25" s="4">
        <v>0.86429999999999996</v>
      </c>
      <c r="D25" s="4">
        <v>0.31819999999999998</v>
      </c>
      <c r="E25" s="4">
        <v>0.96430000000000005</v>
      </c>
      <c r="F25" s="4">
        <v>6.6657000000000002</v>
      </c>
      <c r="G25" s="5">
        <v>0.73099999999999998</v>
      </c>
      <c r="H25" s="5">
        <v>0.90280000000000005</v>
      </c>
      <c r="I25" s="5">
        <v>0.32050000000000001</v>
      </c>
      <c r="J25" s="5">
        <v>0.95540000000000003</v>
      </c>
      <c r="K25" s="5">
        <v>12.723000000000001</v>
      </c>
      <c r="L25" s="4">
        <v>0.74550000000000005</v>
      </c>
      <c r="M25" s="4">
        <v>0.93769999999999998</v>
      </c>
      <c r="N25" s="4">
        <v>0.3125</v>
      </c>
      <c r="O25" s="4">
        <v>0.94069999999999998</v>
      </c>
      <c r="P25" s="4">
        <v>12.379</v>
      </c>
      <c r="Q25" s="5">
        <v>0.76859999999999995</v>
      </c>
      <c r="R25" s="5">
        <v>0.99619999999999997</v>
      </c>
      <c r="S25" s="5">
        <v>0.29299999999999998</v>
      </c>
      <c r="T25" s="5">
        <v>0.90549999999999997</v>
      </c>
      <c r="U25" s="5">
        <v>9.1140000000000008</v>
      </c>
      <c r="V25" s="4">
        <v>0.81640000000000001</v>
      </c>
      <c r="W25" s="4">
        <v>1.1131</v>
      </c>
      <c r="X25" s="4">
        <v>0.29470000000000002</v>
      </c>
      <c r="Y25" s="4">
        <v>0.53310000000000002</v>
      </c>
      <c r="Z25" s="4">
        <v>3.4297</v>
      </c>
      <c r="AA25" s="14">
        <v>0.71930000000000005</v>
      </c>
      <c r="AB25" s="14">
        <v>0.87450000000000006</v>
      </c>
      <c r="AC25" s="14">
        <v>0.33040000000000003</v>
      </c>
      <c r="AD25" s="14">
        <v>0.96309999999999996</v>
      </c>
      <c r="AE25" s="14">
        <v>5.1589</v>
      </c>
      <c r="AF25" s="4">
        <v>0.72950000000000004</v>
      </c>
      <c r="AG25" s="4">
        <v>0.89949999999999997</v>
      </c>
      <c r="AH25" s="4">
        <v>0.32919999999999999</v>
      </c>
      <c r="AI25" s="4">
        <v>0.95479999999999998</v>
      </c>
      <c r="AJ25" s="4">
        <v>8.5197000000000003</v>
      </c>
      <c r="AK25" s="14">
        <v>0.74490000000000001</v>
      </c>
      <c r="AL25" s="14">
        <v>0.93730000000000002</v>
      </c>
      <c r="AM25" s="14">
        <v>0.314</v>
      </c>
      <c r="AN25" s="14">
        <v>0.94110000000000005</v>
      </c>
      <c r="AO25" s="14">
        <v>8.8813999999999993</v>
      </c>
      <c r="AP25" s="4">
        <v>0.77</v>
      </c>
      <c r="AQ25" s="4">
        <v>1.0004</v>
      </c>
      <c r="AR25" s="4">
        <v>0.29320000000000002</v>
      </c>
      <c r="AS25" s="4">
        <v>0.90500000000000003</v>
      </c>
      <c r="AT25" s="4">
        <v>7.0221</v>
      </c>
      <c r="AU25" s="14">
        <v>0.81699999999999995</v>
      </c>
      <c r="AV25" s="14">
        <v>1.119</v>
      </c>
      <c r="AW25" s="14">
        <v>0.28399999999999997</v>
      </c>
      <c r="AX25" s="14">
        <v>0.52890000000000004</v>
      </c>
      <c r="AY25" s="14">
        <v>2.5266999999999999</v>
      </c>
      <c r="AZ25" s="4">
        <v>0.71819999999999995</v>
      </c>
      <c r="BA25" s="4">
        <v>0.87290000000000001</v>
      </c>
      <c r="BB25" s="4">
        <v>0.3241</v>
      </c>
      <c r="BC25" s="4">
        <v>0.96289999999999998</v>
      </c>
      <c r="BD25" s="4">
        <v>5.0869</v>
      </c>
      <c r="BE25" s="5">
        <v>0.73009999999999997</v>
      </c>
      <c r="BF25" s="5">
        <v>0.90129999999999999</v>
      </c>
      <c r="BG25" s="5">
        <v>0.32529999999999998</v>
      </c>
      <c r="BH25" s="5">
        <v>0.9556</v>
      </c>
      <c r="BI25" s="5">
        <v>8.5336999999999996</v>
      </c>
      <c r="BJ25" s="4">
        <v>0.74729999999999996</v>
      </c>
      <c r="BK25" s="4">
        <v>0.94189999999999996</v>
      </c>
      <c r="BL25" s="4">
        <v>0.3115</v>
      </c>
      <c r="BM25" s="4">
        <v>0.94140000000000001</v>
      </c>
      <c r="BN25" s="4">
        <v>9.2317</v>
      </c>
      <c r="BO25" s="5">
        <v>0.77080000000000004</v>
      </c>
      <c r="BP25" s="5">
        <v>1.0022</v>
      </c>
      <c r="BQ25" s="5">
        <v>0.29520000000000002</v>
      </c>
      <c r="BR25" s="5">
        <v>0.90369999999999995</v>
      </c>
      <c r="BS25" s="5">
        <v>6.9161000000000001</v>
      </c>
      <c r="BT25" s="4">
        <v>0.81869999999999998</v>
      </c>
      <c r="BU25" s="4">
        <v>1.1229</v>
      </c>
      <c r="BV25" s="4">
        <v>0.2873</v>
      </c>
      <c r="BW25" s="4">
        <v>0.53649999999999998</v>
      </c>
      <c r="BX25" s="4">
        <v>2.5125999999999999</v>
      </c>
      <c r="BY25" s="5">
        <v>0.71789999999999998</v>
      </c>
      <c r="BZ25" s="5">
        <v>0.86990000000000001</v>
      </c>
      <c r="CA25" s="5">
        <v>0.33700000000000002</v>
      </c>
      <c r="CB25" s="5">
        <v>0.96299999999999997</v>
      </c>
      <c r="CC25" s="5">
        <v>4.2945000000000002</v>
      </c>
      <c r="CD25" s="4">
        <v>0.7298</v>
      </c>
      <c r="CE25" s="4">
        <v>0.90059999999999996</v>
      </c>
      <c r="CF25" s="4">
        <v>0.32640000000000002</v>
      </c>
      <c r="CG25" s="4">
        <v>0.95520000000000005</v>
      </c>
      <c r="CH25" s="4">
        <v>6.6627999999999998</v>
      </c>
      <c r="CI25" s="5">
        <v>0.74590000000000001</v>
      </c>
      <c r="CJ25" s="5">
        <v>0.93889999999999996</v>
      </c>
      <c r="CK25" s="5">
        <v>0.312</v>
      </c>
      <c r="CL25" s="5">
        <v>0.94159999999999999</v>
      </c>
      <c r="CM25" s="5">
        <v>6.5564999999999998</v>
      </c>
      <c r="CN25" s="4">
        <v>0.77010000000000001</v>
      </c>
      <c r="CO25" s="4">
        <v>0.999</v>
      </c>
      <c r="CP25" s="4">
        <v>0.29959999999999998</v>
      </c>
      <c r="CQ25" s="4">
        <v>0.9052</v>
      </c>
      <c r="CR25" s="4">
        <v>5.4687999999999999</v>
      </c>
      <c r="CS25" s="5">
        <v>0.82089999999999996</v>
      </c>
      <c r="CT25" s="5">
        <v>1.1312</v>
      </c>
      <c r="CU25" s="5">
        <v>0.28610000000000002</v>
      </c>
      <c r="CV25" s="5">
        <v>0.55169999999999997</v>
      </c>
      <c r="CW25" s="5">
        <v>1.7581</v>
      </c>
      <c r="CX25" s="4">
        <v>0.71930000000000005</v>
      </c>
      <c r="CY25" s="4">
        <v>0.87529999999999997</v>
      </c>
      <c r="CZ25" s="4">
        <v>0.3296</v>
      </c>
      <c r="DA25" s="4">
        <v>0.96240000000000003</v>
      </c>
      <c r="DB25" s="4">
        <v>5.2343000000000002</v>
      </c>
      <c r="DC25" s="5">
        <v>0.72919999999999996</v>
      </c>
      <c r="DD25" s="5">
        <v>0.89880000000000004</v>
      </c>
      <c r="DE25" s="5">
        <v>0.32590000000000002</v>
      </c>
      <c r="DF25" s="5">
        <v>0.95499999999999996</v>
      </c>
      <c r="DG25" s="5">
        <v>6.2895000000000003</v>
      </c>
      <c r="DH25" s="4">
        <v>0.74539999999999995</v>
      </c>
      <c r="DI25" s="4">
        <v>0.93789999999999996</v>
      </c>
      <c r="DJ25" s="4">
        <v>0.31519999999999998</v>
      </c>
      <c r="DK25" s="4">
        <v>0.94089999999999996</v>
      </c>
      <c r="DL25" s="4">
        <v>6.7449000000000003</v>
      </c>
      <c r="DM25" s="5">
        <v>0.77029999999999998</v>
      </c>
      <c r="DN25" s="5">
        <v>1.0008999999999999</v>
      </c>
      <c r="DO25" s="5">
        <v>0.29709999999999998</v>
      </c>
      <c r="DP25" s="5">
        <v>0.90449999999999997</v>
      </c>
      <c r="DQ25" s="5">
        <v>5.5793999999999997</v>
      </c>
      <c r="DR25" s="4"/>
      <c r="DS25" s="4"/>
      <c r="DT25" s="4"/>
      <c r="DU25" s="4"/>
      <c r="DV25" s="4"/>
      <c r="DW25" s="5"/>
      <c r="DX25" s="5"/>
      <c r="DY25" s="5"/>
      <c r="DZ25" s="5"/>
      <c r="EA25" s="5"/>
      <c r="EB25" s="4"/>
      <c r="EC25" s="4"/>
      <c r="ED25" s="4"/>
      <c r="EE25" s="4"/>
      <c r="EF25" s="4"/>
      <c r="EG25" s="5"/>
      <c r="EH25" s="5"/>
      <c r="EI25" s="5"/>
      <c r="EJ25" s="5"/>
      <c r="EK25" s="5"/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>
        <f t="shared" si="0"/>
        <v>0.75379583333333322</v>
      </c>
      <c r="EW25" s="4">
        <f t="shared" si="1"/>
        <v>0.9599375</v>
      </c>
      <c r="EX25" s="4">
        <f t="shared" si="2"/>
        <v>0.31091666666666667</v>
      </c>
      <c r="EY25" s="4">
        <f t="shared" si="3"/>
        <v>0.87381249999999966</v>
      </c>
      <c r="EZ25" s="4">
        <f t="shared" si="4"/>
        <v>6.55375</v>
      </c>
      <c r="FA25" s="11" t="str" cm="1">
        <f t="array" aca="1" ref="FA25" ca="1">CONCATENATE(INDIRECT(ADDRESS(1,MATCH(_xlfn.MINIFS(B25:EU25,metrics.est,"MAE"),B25:EU25,0)+1)), ", ", INDIRECT(ADDRESS(2,MATCH(_xlfn.MINIFS(B25:EU25,metrics.est,"MAE"),B25:EU25,0)+1)))</f>
        <v>k=5, r=0.1</v>
      </c>
      <c r="FB25" s="11" t="str" cm="1">
        <f t="array" aca="1" ref="FB25" ca="1">CONCATENATE(INDIRECT(ADDRESS(1,MATCH(_xlfn.MINIFS(B25:EU25,metrics.est,"MSE"),B25:EU25,0)+1)), ", ", INDIRECT(ADDRESS(2,MATCH(_xlfn.MINIFS(B25:EU25,metrics.est,"MSE"),B25:EU25,0)+1)))</f>
        <v>k=5, r=0.1</v>
      </c>
      <c r="FC25" s="11" t="str" cm="1">
        <f t="array" aca="1" ref="FC25" ca="1">CONCATENATE(INDIRECT(ADDRESS(1,MATCH(_xlfn.MAXIFS(B25:EU25,metrics.est,"R"),B25:EU25,0)+1)), ", ", INDIRECT(ADDRESS(2,MATCH(_xlfn.MAXIFS(B25:EU25,metrics.est,"R"),B25:EU25,0)+1)))</f>
        <v>k=20, r=0.1</v>
      </c>
      <c r="FD25" s="11" t="str" cm="1">
        <f t="array" aca="1" ref="FD25" ca="1">CONCATENATE(INDIRECT(ADDRESS(1,MATCH(_xlfn.MAXIFS(B25:EU25,metrics.est,"Coverage"),B25:EU25,0)+1)), ", ", INDIRECT(ADDRESS(2,MATCH(_xlfn.MAXIFS(B25:EU25,metrics.est,"Coverage"),B25:EU25,0)+1)))</f>
        <v>k=5, r=0.1</v>
      </c>
      <c r="FE25" s="11" t="str" cm="1">
        <f t="array" aca="1" ref="FE25" ca="1">CONCATENATE(INDIRECT(ADDRESS(1,MATCH(_xlfn.MINIFS(B25:EU25,metrics.est,"Time"),B25:EU25,0)+1)), ", ", INDIRECT(ADDRESS(2,MATCH(_xlfn.MINIFS(B25:EU25,metrics.est,"Time"),B25:EU25,0)+1)))</f>
        <v>k=20, r=0.9</v>
      </c>
    </row>
    <row r="26" spans="1:161" x14ac:dyDescent="0.2">
      <c r="A26" s="1" t="s">
        <v>23</v>
      </c>
      <c r="B26" s="4">
        <v>0.65439999999999998</v>
      </c>
      <c r="C26" s="4">
        <v>0.73570000000000002</v>
      </c>
      <c r="D26" s="4">
        <v>0.34289999999999998</v>
      </c>
      <c r="E26" s="4">
        <v>0.96419999999999995</v>
      </c>
      <c r="F26" s="4">
        <v>0.25879999999999997</v>
      </c>
      <c r="G26" s="5">
        <v>0.66800000000000004</v>
      </c>
      <c r="H26" s="5">
        <v>0.76639999999999997</v>
      </c>
      <c r="I26" s="5">
        <v>0.35</v>
      </c>
      <c r="J26" s="5">
        <v>0.95540000000000003</v>
      </c>
      <c r="K26" s="5">
        <v>0.47289999999999999</v>
      </c>
      <c r="L26" s="4">
        <v>0.68110000000000004</v>
      </c>
      <c r="M26" s="4">
        <v>0.79349999999999998</v>
      </c>
      <c r="N26" s="4">
        <v>0.34050000000000002</v>
      </c>
      <c r="O26" s="4">
        <v>0.94110000000000005</v>
      </c>
      <c r="P26" s="4">
        <v>0.4037</v>
      </c>
      <c r="Q26" s="5">
        <v>0.70599999999999996</v>
      </c>
      <c r="R26" s="5">
        <v>0.85099999999999998</v>
      </c>
      <c r="S26" s="5">
        <v>0.30599999999999999</v>
      </c>
      <c r="T26" s="5">
        <v>0.91</v>
      </c>
      <c r="U26" s="5">
        <v>0.25900000000000001</v>
      </c>
      <c r="V26" s="4">
        <v>0.79200000000000004</v>
      </c>
      <c r="W26" s="4">
        <v>1.0713999999999999</v>
      </c>
      <c r="X26" s="4">
        <v>0.2324</v>
      </c>
      <c r="Y26" s="4">
        <v>0.68110000000000004</v>
      </c>
      <c r="Z26" s="4">
        <v>0.104</v>
      </c>
      <c r="AA26" s="14">
        <v>0.65439999999999998</v>
      </c>
      <c r="AB26" s="14">
        <v>0.73640000000000005</v>
      </c>
      <c r="AC26" s="14">
        <v>0.36509999999999998</v>
      </c>
      <c r="AD26" s="14">
        <v>0.96299999999999997</v>
      </c>
      <c r="AE26" s="14">
        <v>0.22270000000000001</v>
      </c>
      <c r="AF26" s="4">
        <v>0.66679999999999995</v>
      </c>
      <c r="AG26" s="4">
        <v>0.76119999999999999</v>
      </c>
      <c r="AH26" s="4">
        <v>0.35570000000000002</v>
      </c>
      <c r="AI26" s="4">
        <v>0.95469999999999999</v>
      </c>
      <c r="AJ26" s="4">
        <v>0.3226</v>
      </c>
      <c r="AK26" s="14">
        <v>0.68169999999999997</v>
      </c>
      <c r="AL26" s="14">
        <v>0.79559999999999997</v>
      </c>
      <c r="AM26" s="14">
        <v>0.3362</v>
      </c>
      <c r="AN26" s="14">
        <v>0.9415</v>
      </c>
      <c r="AO26" s="14">
        <v>0.29799999999999999</v>
      </c>
      <c r="AP26" s="4">
        <v>0.70640000000000003</v>
      </c>
      <c r="AQ26" s="4">
        <v>0.85119999999999996</v>
      </c>
      <c r="AR26" s="4">
        <v>0.30940000000000001</v>
      </c>
      <c r="AS26" s="4">
        <v>0.91020000000000001</v>
      </c>
      <c r="AT26" s="4">
        <v>0.15379999999999999</v>
      </c>
      <c r="AU26" s="14">
        <v>0.79320000000000002</v>
      </c>
      <c r="AV26" s="14">
        <v>1.0724</v>
      </c>
      <c r="AW26" s="14">
        <v>0.2261</v>
      </c>
      <c r="AX26" s="14">
        <v>0.68010000000000004</v>
      </c>
      <c r="AY26" s="14">
        <v>5.96E-2</v>
      </c>
      <c r="AZ26" s="4">
        <v>0.65500000000000003</v>
      </c>
      <c r="BA26" s="4">
        <v>0.73609999999999998</v>
      </c>
      <c r="BB26" s="4">
        <v>0.35580000000000001</v>
      </c>
      <c r="BC26" s="4">
        <v>0.96279999999999999</v>
      </c>
      <c r="BD26" s="4">
        <v>0.19470000000000001</v>
      </c>
      <c r="BE26" s="5">
        <v>0.66700000000000004</v>
      </c>
      <c r="BF26" s="5">
        <v>0.76380000000000003</v>
      </c>
      <c r="BG26" s="5">
        <v>0.3523</v>
      </c>
      <c r="BH26" s="5">
        <v>0.95550000000000002</v>
      </c>
      <c r="BI26" s="5">
        <v>0.29020000000000001</v>
      </c>
      <c r="BJ26" s="4">
        <v>0.68320000000000003</v>
      </c>
      <c r="BK26" s="4">
        <v>0.79810000000000003</v>
      </c>
      <c r="BL26" s="4">
        <v>0.33610000000000001</v>
      </c>
      <c r="BM26" s="4">
        <v>0.94169999999999998</v>
      </c>
      <c r="BN26" s="4">
        <v>0.27379999999999999</v>
      </c>
      <c r="BO26" s="5">
        <v>0.70730000000000004</v>
      </c>
      <c r="BP26" s="5">
        <v>0.85540000000000005</v>
      </c>
      <c r="BQ26" s="5">
        <v>0.309</v>
      </c>
      <c r="BR26" s="5">
        <v>0.91</v>
      </c>
      <c r="BS26" s="5">
        <v>0.17330000000000001</v>
      </c>
      <c r="BT26" s="4">
        <v>0.7923</v>
      </c>
      <c r="BU26" s="4">
        <v>1.0729</v>
      </c>
      <c r="BV26" s="4">
        <v>0.23100000000000001</v>
      </c>
      <c r="BW26" s="4">
        <v>0.68020000000000003</v>
      </c>
      <c r="BX26" s="4">
        <v>6.8900000000000003E-2</v>
      </c>
      <c r="BY26" s="5">
        <v>0.65290000000000004</v>
      </c>
      <c r="BZ26" s="5">
        <v>0.73360000000000003</v>
      </c>
      <c r="CA26" s="5">
        <v>0.3695</v>
      </c>
      <c r="CB26" s="5">
        <v>0.96289999999999998</v>
      </c>
      <c r="CC26" s="5">
        <v>0.13800000000000001</v>
      </c>
      <c r="CD26" s="4">
        <v>0.66690000000000005</v>
      </c>
      <c r="CE26" s="4">
        <v>0.76400000000000001</v>
      </c>
      <c r="CF26" s="4">
        <v>0.35270000000000001</v>
      </c>
      <c r="CG26" s="4">
        <v>0.95520000000000005</v>
      </c>
      <c r="CH26" s="4">
        <v>0.18629999999999999</v>
      </c>
      <c r="CI26" s="5">
        <v>0.68259999999999998</v>
      </c>
      <c r="CJ26" s="5">
        <v>0.79710000000000003</v>
      </c>
      <c r="CK26" s="5">
        <v>0.33579999999999999</v>
      </c>
      <c r="CL26" s="5">
        <v>0.94199999999999995</v>
      </c>
      <c r="CM26" s="5">
        <v>0.18310000000000001</v>
      </c>
      <c r="CN26" s="4">
        <v>0.70699999999999996</v>
      </c>
      <c r="CO26" s="4">
        <v>0.85419999999999996</v>
      </c>
      <c r="CP26" s="4">
        <v>0.31040000000000001</v>
      </c>
      <c r="CQ26" s="4">
        <v>0.9103</v>
      </c>
      <c r="CR26" s="4">
        <v>0.105</v>
      </c>
      <c r="CS26" s="5">
        <v>0.79279999999999995</v>
      </c>
      <c r="CT26" s="5">
        <v>1.073</v>
      </c>
      <c r="CU26" s="5">
        <v>0.22969999999999999</v>
      </c>
      <c r="CV26" s="5">
        <v>0.67959999999999998</v>
      </c>
      <c r="CW26" s="5">
        <v>4.1799999999999997E-2</v>
      </c>
      <c r="CX26" s="4">
        <v>0.65500000000000003</v>
      </c>
      <c r="CY26" s="4">
        <v>0.73819999999999997</v>
      </c>
      <c r="CZ26" s="4">
        <v>0.3624</v>
      </c>
      <c r="DA26" s="4">
        <v>0.96240000000000003</v>
      </c>
      <c r="DB26" s="4">
        <v>0.1862</v>
      </c>
      <c r="DC26" s="5">
        <v>0.66590000000000005</v>
      </c>
      <c r="DD26" s="5">
        <v>0.76080000000000003</v>
      </c>
      <c r="DE26" s="5">
        <v>0.3538</v>
      </c>
      <c r="DF26" s="5">
        <v>0.95489999999999997</v>
      </c>
      <c r="DG26" s="5">
        <v>0.2177</v>
      </c>
      <c r="DH26" s="4">
        <v>0.68189999999999995</v>
      </c>
      <c r="DI26" s="4">
        <v>0.79579999999999995</v>
      </c>
      <c r="DJ26" s="4">
        <v>0.3392</v>
      </c>
      <c r="DK26" s="4">
        <v>0.94120000000000004</v>
      </c>
      <c r="DL26" s="4">
        <v>0.1537</v>
      </c>
      <c r="DM26" s="5">
        <v>0.70720000000000005</v>
      </c>
      <c r="DN26" s="5">
        <v>0.85450000000000004</v>
      </c>
      <c r="DO26" s="5">
        <v>0.30930000000000002</v>
      </c>
      <c r="DP26" s="5">
        <v>0.91049999999999998</v>
      </c>
      <c r="DQ26" s="5">
        <v>0.13919999999999999</v>
      </c>
      <c r="DR26" s="4"/>
      <c r="DS26" s="4"/>
      <c r="DT26" s="4"/>
      <c r="DU26" s="4"/>
      <c r="DV26" s="4"/>
      <c r="DW26" s="5"/>
      <c r="DX26" s="5"/>
      <c r="DY26" s="5"/>
      <c r="DZ26" s="5"/>
      <c r="EA26" s="5"/>
      <c r="EB26" s="4"/>
      <c r="EC26" s="4"/>
      <c r="ED26" s="4"/>
      <c r="EE26" s="4"/>
      <c r="EF26" s="4"/>
      <c r="EG26" s="5"/>
      <c r="EH26" s="5"/>
      <c r="EI26" s="5"/>
      <c r="EJ26" s="5"/>
      <c r="EK26" s="5"/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>
        <f t="shared" si="0"/>
        <v>0.69670833333333348</v>
      </c>
      <c r="EW26" s="4">
        <f t="shared" si="1"/>
        <v>0.83467916666666664</v>
      </c>
      <c r="EX26" s="4">
        <f t="shared" si="2"/>
        <v>0.32130416666666672</v>
      </c>
      <c r="EY26" s="4">
        <f t="shared" si="3"/>
        <v>0.89877083333333296</v>
      </c>
      <c r="EZ26" s="4">
        <f t="shared" si="4"/>
        <v>0.20445833333333338</v>
      </c>
      <c r="FA26" s="11" t="str" cm="1">
        <f t="array" aca="1" ref="FA26" ca="1">CONCATENATE(INDIRECT(ADDRESS(1,MATCH(_xlfn.MINIFS(B26:EU26,metrics.est,"MAE"),B26:EU26,0)+1)), ", ", INDIRECT(ADDRESS(2,MATCH(_xlfn.MINIFS(B26:EU26,metrics.est,"MAE"),B26:EU26,0)+1)))</f>
        <v>k=20, r=0.1</v>
      </c>
      <c r="FB26" s="11" t="str" cm="1">
        <f t="array" aca="1" ref="FB26" ca="1">CONCATENATE(INDIRECT(ADDRESS(1,MATCH(_xlfn.MINIFS(B26:EU26,metrics.est,"MSE"),B26:EU26,0)+1)), ", ", INDIRECT(ADDRESS(2,MATCH(_xlfn.MINIFS(B26:EU26,metrics.est,"MSE"),B26:EU26,0)+1)))</f>
        <v>k=20, r=0.1</v>
      </c>
      <c r="FC26" s="11" t="str" cm="1">
        <f t="array" aca="1" ref="FC26" ca="1">CONCATENATE(INDIRECT(ADDRESS(1,MATCH(_xlfn.MAXIFS(B26:EU26,metrics.est,"R"),B26:EU26,0)+1)), ", ", INDIRECT(ADDRESS(2,MATCH(_xlfn.MAXIFS(B26:EU26,metrics.est,"R"),B26:EU26,0)+1)))</f>
        <v>k=20, r=0.1</v>
      </c>
      <c r="FD26" s="11" t="str" cm="1">
        <f t="array" aca="1" ref="FD26" ca="1">CONCATENATE(INDIRECT(ADDRESS(1,MATCH(_xlfn.MAXIFS(B26:EU26,metrics.est,"Coverage"),B26:EU26,0)+1)), ", ", INDIRECT(ADDRESS(2,MATCH(_xlfn.MAXIFS(B26:EU26,metrics.est,"Coverage"),B26:EU26,0)+1)))</f>
        <v>k=5, r=0.1</v>
      </c>
      <c r="FE26" s="11" t="str" cm="1">
        <f t="array" aca="1" ref="FE26" ca="1">CONCATENATE(INDIRECT(ADDRESS(1,MATCH(_xlfn.MINIFS(B26:EU26,metrics.est,"Time"),B26:EU26,0)+1)), ", ", INDIRECT(ADDRESS(2,MATCH(_xlfn.MINIFS(B26:EU26,metrics.est,"Time"),B26:EU26,0)+1)))</f>
        <v>k=20, r=0.9</v>
      </c>
    </row>
    <row r="27" spans="1:161" x14ac:dyDescent="0.2">
      <c r="A27" s="1" t="s">
        <v>24</v>
      </c>
      <c r="B27" s="4">
        <v>0.64390000000000003</v>
      </c>
      <c r="C27" s="4">
        <v>0.71140000000000003</v>
      </c>
      <c r="D27" s="4">
        <v>0.36780000000000002</v>
      </c>
      <c r="E27" s="4">
        <v>0.96430000000000005</v>
      </c>
      <c r="F27" s="4">
        <v>0.18410000000000001</v>
      </c>
      <c r="G27" s="5">
        <v>0.65620000000000001</v>
      </c>
      <c r="H27" s="5">
        <v>0.74050000000000005</v>
      </c>
      <c r="I27" s="5">
        <v>0.37219999999999998</v>
      </c>
      <c r="J27" s="5">
        <v>0.95550000000000002</v>
      </c>
      <c r="K27" s="5">
        <v>0.34139999999999998</v>
      </c>
      <c r="L27" s="4">
        <v>0.67049999999999998</v>
      </c>
      <c r="M27" s="4">
        <v>0.77129999999999999</v>
      </c>
      <c r="N27" s="4">
        <v>0.35589999999999999</v>
      </c>
      <c r="O27" s="4">
        <v>0.94169999999999998</v>
      </c>
      <c r="P27" s="4">
        <v>0.24909999999999999</v>
      </c>
      <c r="Q27" s="5">
        <v>0.7026</v>
      </c>
      <c r="R27" s="5">
        <v>0.8478</v>
      </c>
      <c r="S27" s="5">
        <v>0.30530000000000002</v>
      </c>
      <c r="T27" s="5">
        <v>0.91469999999999996</v>
      </c>
      <c r="U27" s="5">
        <v>0.1963</v>
      </c>
      <c r="V27" s="4">
        <v>0.8236</v>
      </c>
      <c r="W27" s="4">
        <v>1.1579999999999999</v>
      </c>
      <c r="X27" s="4">
        <v>0.22109999999999999</v>
      </c>
      <c r="Y27" s="4">
        <v>0.80930000000000002</v>
      </c>
      <c r="Z27" s="4">
        <v>8.8499999999999995E-2</v>
      </c>
      <c r="AA27" s="14">
        <v>0.64390000000000003</v>
      </c>
      <c r="AB27" s="14">
        <v>0.71220000000000006</v>
      </c>
      <c r="AC27" s="14">
        <v>0.39069999999999999</v>
      </c>
      <c r="AD27" s="14">
        <v>0.96309999999999996</v>
      </c>
      <c r="AE27" s="14">
        <v>0.16309999999999999</v>
      </c>
      <c r="AF27" s="4">
        <v>0.6552</v>
      </c>
      <c r="AG27" s="4">
        <v>0.73580000000000001</v>
      </c>
      <c r="AH27" s="4">
        <v>0.37859999999999999</v>
      </c>
      <c r="AI27" s="4">
        <v>0.95489999999999997</v>
      </c>
      <c r="AJ27" s="4">
        <v>0.25729999999999997</v>
      </c>
      <c r="AK27" s="14">
        <v>0.67130000000000001</v>
      </c>
      <c r="AL27" s="14">
        <v>0.77380000000000004</v>
      </c>
      <c r="AM27" s="14">
        <v>0.35099999999999998</v>
      </c>
      <c r="AN27" s="14">
        <v>0.94199999999999995</v>
      </c>
      <c r="AO27" s="14">
        <v>0.23669999999999999</v>
      </c>
      <c r="AP27" s="4">
        <v>0.70330000000000004</v>
      </c>
      <c r="AQ27" s="4">
        <v>0.84899999999999998</v>
      </c>
      <c r="AR27" s="4">
        <v>0.30880000000000002</v>
      </c>
      <c r="AS27" s="4">
        <v>0.91459999999999997</v>
      </c>
      <c r="AT27" s="4">
        <v>0.1328</v>
      </c>
      <c r="AU27" s="14">
        <v>0.82509999999999994</v>
      </c>
      <c r="AV27" s="14">
        <v>1.1614</v>
      </c>
      <c r="AW27" s="14">
        <v>0.21709999999999999</v>
      </c>
      <c r="AX27" s="14">
        <v>0.80810000000000004</v>
      </c>
      <c r="AY27" s="14">
        <v>5.4199999999999998E-2</v>
      </c>
      <c r="AZ27" s="4">
        <v>0.64470000000000005</v>
      </c>
      <c r="BA27" s="4">
        <v>0.71360000000000001</v>
      </c>
      <c r="BB27" s="4">
        <v>0.378</v>
      </c>
      <c r="BC27" s="4">
        <v>0.96289999999999998</v>
      </c>
      <c r="BD27" s="4">
        <v>0.152</v>
      </c>
      <c r="BE27" s="5">
        <v>0.65590000000000004</v>
      </c>
      <c r="BF27" s="5">
        <v>0.73919999999999997</v>
      </c>
      <c r="BG27" s="5">
        <v>0.37390000000000001</v>
      </c>
      <c r="BH27" s="5">
        <v>0.95569999999999999</v>
      </c>
      <c r="BI27" s="5">
        <v>0.2208</v>
      </c>
      <c r="BJ27" s="4">
        <v>0.67259999999999998</v>
      </c>
      <c r="BK27" s="4">
        <v>0.77610000000000001</v>
      </c>
      <c r="BL27" s="4">
        <v>0.3508</v>
      </c>
      <c r="BM27" s="4">
        <v>0.94230000000000003</v>
      </c>
      <c r="BN27" s="4">
        <v>0.21060000000000001</v>
      </c>
      <c r="BO27" s="5">
        <v>0.70409999999999995</v>
      </c>
      <c r="BP27" s="5">
        <v>0.85289999999999999</v>
      </c>
      <c r="BQ27" s="5">
        <v>0.30719999999999997</v>
      </c>
      <c r="BR27" s="5">
        <v>0.91439999999999999</v>
      </c>
      <c r="BS27" s="5">
        <v>0.1406</v>
      </c>
      <c r="BT27" s="4">
        <v>0.82509999999999994</v>
      </c>
      <c r="BU27" s="4">
        <v>1.1629</v>
      </c>
      <c r="BV27" s="4">
        <v>0.22109999999999999</v>
      </c>
      <c r="BW27" s="4">
        <v>0.80820000000000003</v>
      </c>
      <c r="BX27" s="4">
        <v>6.0699999999999997E-2</v>
      </c>
      <c r="BY27" s="5">
        <v>0.6421</v>
      </c>
      <c r="BZ27" s="5">
        <v>0.7097</v>
      </c>
      <c r="CA27" s="5">
        <v>0.3957</v>
      </c>
      <c r="CB27" s="5">
        <v>0.96299999999999997</v>
      </c>
      <c r="CC27" s="5">
        <v>9.3299999999999994E-2</v>
      </c>
      <c r="CD27" s="4">
        <v>0.65539999999999998</v>
      </c>
      <c r="CE27" s="4">
        <v>0.73870000000000002</v>
      </c>
      <c r="CF27" s="4">
        <v>0.375</v>
      </c>
      <c r="CG27" s="4">
        <v>0.95530000000000004</v>
      </c>
      <c r="CH27" s="4">
        <v>0.1323</v>
      </c>
      <c r="CI27" s="5">
        <v>0.67210000000000003</v>
      </c>
      <c r="CJ27" s="5">
        <v>0.77539999999999998</v>
      </c>
      <c r="CK27" s="5">
        <v>0.35020000000000001</v>
      </c>
      <c r="CL27" s="5">
        <v>0.94259999999999999</v>
      </c>
      <c r="CM27" s="5">
        <v>0.13930000000000001</v>
      </c>
      <c r="CN27" s="4">
        <v>0.70379999999999998</v>
      </c>
      <c r="CO27" s="4">
        <v>0.85170000000000001</v>
      </c>
      <c r="CP27" s="4">
        <v>0.30769999999999997</v>
      </c>
      <c r="CQ27" s="4">
        <v>0.91459999999999997</v>
      </c>
      <c r="CR27" s="4">
        <v>8.7300000000000003E-2</v>
      </c>
      <c r="CS27" s="5">
        <v>0.82479999999999998</v>
      </c>
      <c r="CT27" s="5">
        <v>1.1620999999999999</v>
      </c>
      <c r="CU27" s="5">
        <v>0.2208</v>
      </c>
      <c r="CV27" s="5">
        <v>0.80830000000000002</v>
      </c>
      <c r="CW27" s="5">
        <v>3.73E-2</v>
      </c>
      <c r="CX27" s="4">
        <v>0.64429999999999998</v>
      </c>
      <c r="CY27" s="4">
        <v>0.71360000000000001</v>
      </c>
      <c r="CZ27" s="4">
        <v>0.38850000000000001</v>
      </c>
      <c r="DA27" s="4">
        <v>0.96240000000000003</v>
      </c>
      <c r="DB27" s="4">
        <v>0.13500000000000001</v>
      </c>
      <c r="DC27" s="5">
        <v>0.65429999999999999</v>
      </c>
      <c r="DD27" s="5">
        <v>0.73519999999999996</v>
      </c>
      <c r="DE27" s="5">
        <v>0.37569999999999998</v>
      </c>
      <c r="DF27" s="5">
        <v>0.95499999999999996</v>
      </c>
      <c r="DG27" s="5">
        <v>0.16189999999999999</v>
      </c>
      <c r="DH27" s="4">
        <v>0.67149999999999999</v>
      </c>
      <c r="DI27" s="4">
        <v>0.77400000000000002</v>
      </c>
      <c r="DJ27" s="4">
        <v>0.35299999999999998</v>
      </c>
      <c r="DK27" s="4">
        <v>0.94179999999999997</v>
      </c>
      <c r="DL27" s="4">
        <v>0.1142</v>
      </c>
      <c r="DM27" s="5">
        <v>0.70409999999999995</v>
      </c>
      <c r="DN27" s="5">
        <v>0.85209999999999997</v>
      </c>
      <c r="DO27" s="5">
        <v>0.30649999999999999</v>
      </c>
      <c r="DP27" s="5">
        <v>0.91490000000000005</v>
      </c>
      <c r="DQ27" s="5">
        <v>0.1115</v>
      </c>
      <c r="DR27" s="4"/>
      <c r="DS27" s="4"/>
      <c r="DT27" s="4"/>
      <c r="DU27" s="4"/>
      <c r="DV27" s="4"/>
      <c r="DW27" s="5"/>
      <c r="DX27" s="5"/>
      <c r="DY27" s="5"/>
      <c r="DZ27" s="5"/>
      <c r="EA27" s="5"/>
      <c r="EB27" s="4"/>
      <c r="EC27" s="4"/>
      <c r="ED27" s="4"/>
      <c r="EE27" s="4"/>
      <c r="EF27" s="4"/>
      <c r="EG27" s="5"/>
      <c r="EH27" s="5"/>
      <c r="EI27" s="5"/>
      <c r="EJ27" s="5"/>
      <c r="EK27" s="5"/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>
        <f t="shared" si="0"/>
        <v>0.69459999999999988</v>
      </c>
      <c r="EW27" s="4">
        <f t="shared" si="1"/>
        <v>0.83409999999999995</v>
      </c>
      <c r="EX27" s="4">
        <f t="shared" si="2"/>
        <v>0.33219166666666661</v>
      </c>
      <c r="EY27" s="4">
        <f t="shared" si="3"/>
        <v>0.92123333333333302</v>
      </c>
      <c r="EZ27" s="4">
        <f t="shared" si="4"/>
        <v>0.15417916666666667</v>
      </c>
      <c r="FA27" s="11" t="str" cm="1">
        <f t="array" aca="1" ref="FA27" ca="1">CONCATENATE(INDIRECT(ADDRESS(1,MATCH(_xlfn.MINIFS(B27:EU27,metrics.est,"MAE"),B27:EU27,0)+1)), ", ", INDIRECT(ADDRESS(2,MATCH(_xlfn.MINIFS(B27:EU27,metrics.est,"MAE"),B27:EU27,0)+1)))</f>
        <v>k=20, r=0.1</v>
      </c>
      <c r="FB27" s="11" t="str" cm="1">
        <f t="array" aca="1" ref="FB27" ca="1">CONCATENATE(INDIRECT(ADDRESS(1,MATCH(_xlfn.MINIFS(B27:EU27,metrics.est,"MSE"),B27:EU27,0)+1)), ", ", INDIRECT(ADDRESS(2,MATCH(_xlfn.MINIFS(B27:EU27,metrics.est,"MSE"),B27:EU27,0)+1)))</f>
        <v>k=20, r=0.1</v>
      </c>
      <c r="FC27" s="11" t="str" cm="1">
        <f t="array" aca="1" ref="FC27" ca="1">CONCATENATE(INDIRECT(ADDRESS(1,MATCH(_xlfn.MAXIFS(B27:EU27,metrics.est,"R"),B27:EU27,0)+1)), ", ", INDIRECT(ADDRESS(2,MATCH(_xlfn.MAXIFS(B27:EU27,metrics.est,"R"),B27:EU27,0)+1)))</f>
        <v>k=20, r=0.1</v>
      </c>
      <c r="FD27" s="11" t="str" cm="1">
        <f t="array" aca="1" ref="FD27" ca="1">CONCATENATE(INDIRECT(ADDRESS(1,MATCH(_xlfn.MAXIFS(B27:EU27,metrics.est,"Coverage"),B27:EU27,0)+1)), ", ", INDIRECT(ADDRESS(2,MATCH(_xlfn.MAXIFS(B27:EU27,metrics.est,"Coverage"),B27:EU27,0)+1)))</f>
        <v>k=5, r=0.1</v>
      </c>
      <c r="FE27" s="11" t="str" cm="1">
        <f t="array" aca="1" ref="FE27" ca="1">CONCATENATE(INDIRECT(ADDRESS(1,MATCH(_xlfn.MINIFS(B27:EU27,metrics.est,"Time"),B27:EU27,0)+1)), ", ", INDIRECT(ADDRESS(2,MATCH(_xlfn.MINIFS(B27:EU27,metrics.est,"Time"),B27:EU27,0)+1)))</f>
        <v>k=20, r=0.9</v>
      </c>
    </row>
    <row r="28" spans="1:161" x14ac:dyDescent="0.2">
      <c r="A28" s="1" t="s">
        <v>25</v>
      </c>
      <c r="B28" s="4">
        <v>0.64690000000000003</v>
      </c>
      <c r="C28" s="4">
        <v>0.71630000000000005</v>
      </c>
      <c r="D28" s="4">
        <v>0.36980000000000002</v>
      </c>
      <c r="E28" s="4">
        <v>0.96430000000000005</v>
      </c>
      <c r="F28" s="4">
        <v>0.21529999999999999</v>
      </c>
      <c r="G28" s="5">
        <v>0.66059999999999997</v>
      </c>
      <c r="H28" s="5">
        <v>0.74850000000000005</v>
      </c>
      <c r="I28" s="5">
        <v>0.37419999999999998</v>
      </c>
      <c r="J28" s="5">
        <v>0.95550000000000002</v>
      </c>
      <c r="K28" s="5">
        <v>0.41670000000000001</v>
      </c>
      <c r="L28" s="4">
        <v>0.67530000000000001</v>
      </c>
      <c r="M28" s="4">
        <v>0.77949999999999997</v>
      </c>
      <c r="N28" s="4">
        <v>0.35759999999999997</v>
      </c>
      <c r="O28" s="4">
        <v>0.94169999999999998</v>
      </c>
      <c r="P28" s="4">
        <v>0.29670000000000002</v>
      </c>
      <c r="Q28" s="5">
        <v>0.70630000000000004</v>
      </c>
      <c r="R28" s="5">
        <v>0.85340000000000005</v>
      </c>
      <c r="S28" s="5">
        <v>0.31090000000000001</v>
      </c>
      <c r="T28" s="5">
        <v>0.91469999999999996</v>
      </c>
      <c r="U28" s="5">
        <v>0.2233</v>
      </c>
      <c r="V28" s="4">
        <v>0.82199999999999995</v>
      </c>
      <c r="W28" s="4">
        <v>1.1536</v>
      </c>
      <c r="X28" s="4">
        <v>0.22270000000000001</v>
      </c>
      <c r="Y28" s="4">
        <v>0.80930000000000002</v>
      </c>
      <c r="Z28" s="4">
        <v>8.4900000000000003E-2</v>
      </c>
      <c r="AA28" s="14">
        <v>0.64710000000000001</v>
      </c>
      <c r="AB28" s="14">
        <v>0.71819999999999995</v>
      </c>
      <c r="AC28" s="14">
        <v>0.39360000000000001</v>
      </c>
      <c r="AD28" s="14">
        <v>0.96309999999999996</v>
      </c>
      <c r="AE28" s="14">
        <v>0.1928</v>
      </c>
      <c r="AF28" s="4">
        <v>0.65959999999999996</v>
      </c>
      <c r="AG28" s="4">
        <v>0.74390000000000001</v>
      </c>
      <c r="AH28" s="4">
        <v>0.37969999999999998</v>
      </c>
      <c r="AI28" s="4">
        <v>0.95489999999999997</v>
      </c>
      <c r="AJ28" s="4">
        <v>0.29380000000000001</v>
      </c>
      <c r="AK28" s="14">
        <v>0.67559999999999998</v>
      </c>
      <c r="AL28" s="14">
        <v>0.78139999999999998</v>
      </c>
      <c r="AM28" s="14">
        <v>0.35270000000000001</v>
      </c>
      <c r="AN28" s="14">
        <v>0.94199999999999995</v>
      </c>
      <c r="AO28" s="14">
        <v>0.28410000000000002</v>
      </c>
      <c r="AP28" s="4">
        <v>0.70689999999999997</v>
      </c>
      <c r="AQ28" s="4">
        <v>0.85409999999999997</v>
      </c>
      <c r="AR28" s="4">
        <v>0.31290000000000001</v>
      </c>
      <c r="AS28" s="4">
        <v>0.91459999999999997</v>
      </c>
      <c r="AT28" s="4">
        <v>0.16539999999999999</v>
      </c>
      <c r="AU28" s="14">
        <v>0.82279999999999998</v>
      </c>
      <c r="AV28" s="14">
        <v>1.1541999999999999</v>
      </c>
      <c r="AW28" s="14">
        <v>0.21829999999999999</v>
      </c>
      <c r="AX28" s="14">
        <v>0.80810000000000004</v>
      </c>
      <c r="AY28" s="14">
        <v>5.8000000000000003E-2</v>
      </c>
      <c r="AZ28" s="4">
        <v>0.64849999999999997</v>
      </c>
      <c r="BA28" s="4">
        <v>0.72050000000000003</v>
      </c>
      <c r="BB28" s="4">
        <v>0.379</v>
      </c>
      <c r="BC28" s="4">
        <v>0.96289999999999998</v>
      </c>
      <c r="BD28" s="4">
        <v>0.1789</v>
      </c>
      <c r="BE28" s="5">
        <v>0.66010000000000002</v>
      </c>
      <c r="BF28" s="5">
        <v>0.747</v>
      </c>
      <c r="BG28" s="5">
        <v>0.37569999999999998</v>
      </c>
      <c r="BH28" s="5">
        <v>0.95569999999999999</v>
      </c>
      <c r="BI28" s="5">
        <v>0.26900000000000002</v>
      </c>
      <c r="BJ28" s="4">
        <v>0.67730000000000001</v>
      </c>
      <c r="BK28" s="4">
        <v>0.78459999999999996</v>
      </c>
      <c r="BL28" s="4">
        <v>0.3523</v>
      </c>
      <c r="BM28" s="4">
        <v>0.94230000000000003</v>
      </c>
      <c r="BN28" s="4">
        <v>0.24640000000000001</v>
      </c>
      <c r="BO28" s="5">
        <v>0.70750000000000002</v>
      </c>
      <c r="BP28" s="5">
        <v>0.85770000000000002</v>
      </c>
      <c r="BQ28" s="5">
        <v>0.31269999999999998</v>
      </c>
      <c r="BR28" s="5">
        <v>0.91439999999999999</v>
      </c>
      <c r="BS28" s="5">
        <v>0.16689999999999999</v>
      </c>
      <c r="BT28" s="4">
        <v>0.82240000000000002</v>
      </c>
      <c r="BU28" s="4">
        <v>1.1560999999999999</v>
      </c>
      <c r="BV28" s="4">
        <v>0.2238</v>
      </c>
      <c r="BW28" s="4">
        <v>0.80820000000000003</v>
      </c>
      <c r="BX28" s="4">
        <v>6.5799999999999997E-2</v>
      </c>
      <c r="BY28" s="5">
        <v>0.64549999999999996</v>
      </c>
      <c r="BZ28" s="5">
        <v>0.71519999999999995</v>
      </c>
      <c r="CA28" s="5">
        <v>0.3967</v>
      </c>
      <c r="CB28" s="5">
        <v>0.96299999999999997</v>
      </c>
      <c r="CC28" s="5">
        <v>0.1234</v>
      </c>
      <c r="CD28" s="4">
        <v>0.65980000000000005</v>
      </c>
      <c r="CE28" s="4">
        <v>0.74650000000000005</v>
      </c>
      <c r="CF28" s="4">
        <v>0.3765</v>
      </c>
      <c r="CG28" s="4">
        <v>0.95530000000000004</v>
      </c>
      <c r="CH28" s="4">
        <v>0.1671</v>
      </c>
      <c r="CI28" s="5">
        <v>0.67659999999999998</v>
      </c>
      <c r="CJ28" s="5">
        <v>0.7833</v>
      </c>
      <c r="CK28" s="5">
        <v>0.35170000000000001</v>
      </c>
      <c r="CL28" s="5">
        <v>0.94259999999999999</v>
      </c>
      <c r="CM28" s="5">
        <v>0.16839999999999999</v>
      </c>
      <c r="CN28" s="4">
        <v>0.70689999999999997</v>
      </c>
      <c r="CO28" s="4">
        <v>0.85560000000000003</v>
      </c>
      <c r="CP28" s="4">
        <v>0.314</v>
      </c>
      <c r="CQ28" s="4">
        <v>0.91459999999999997</v>
      </c>
      <c r="CR28" s="4">
        <v>0.1004</v>
      </c>
      <c r="CS28" s="5">
        <v>0.82240000000000002</v>
      </c>
      <c r="CT28" s="5">
        <v>1.1556999999999999</v>
      </c>
      <c r="CU28" s="5">
        <v>0.2225</v>
      </c>
      <c r="CV28" s="5">
        <v>0.80830000000000002</v>
      </c>
      <c r="CW28" s="5">
        <v>0.04</v>
      </c>
      <c r="CX28" s="4">
        <v>0.64800000000000002</v>
      </c>
      <c r="CY28" s="4">
        <v>0.71989999999999998</v>
      </c>
      <c r="CZ28" s="4">
        <v>0.39100000000000001</v>
      </c>
      <c r="DA28" s="4">
        <v>0.96240000000000003</v>
      </c>
      <c r="DB28" s="4">
        <v>0.1648</v>
      </c>
      <c r="DC28" s="5">
        <v>0.65859999999999996</v>
      </c>
      <c r="DD28" s="5">
        <v>0.74299999999999999</v>
      </c>
      <c r="DE28" s="5">
        <v>0.37680000000000002</v>
      </c>
      <c r="DF28" s="5">
        <v>0.95499999999999996</v>
      </c>
      <c r="DG28" s="5">
        <v>0.19359999999999999</v>
      </c>
      <c r="DH28" s="4">
        <v>0.67610000000000003</v>
      </c>
      <c r="DI28" s="4">
        <v>0.78210000000000002</v>
      </c>
      <c r="DJ28" s="4">
        <v>0.35549999999999998</v>
      </c>
      <c r="DK28" s="4">
        <v>0.94179999999999997</v>
      </c>
      <c r="DL28" s="4">
        <v>0.1386</v>
      </c>
      <c r="DM28" s="5">
        <v>0.70740000000000003</v>
      </c>
      <c r="DN28" s="5">
        <v>0.85670000000000002</v>
      </c>
      <c r="DO28" s="5">
        <v>0.31190000000000001</v>
      </c>
      <c r="DP28" s="5">
        <v>0.91490000000000005</v>
      </c>
      <c r="DQ28" s="5">
        <v>0.12909999999999999</v>
      </c>
      <c r="DR28" s="4"/>
      <c r="DS28" s="4"/>
      <c r="DT28" s="4"/>
      <c r="DU28" s="4"/>
      <c r="DV28" s="4"/>
      <c r="DW28" s="5"/>
      <c r="DX28" s="5"/>
      <c r="DY28" s="5"/>
      <c r="DZ28" s="5"/>
      <c r="EA28" s="5"/>
      <c r="EB28" s="4"/>
      <c r="EC28" s="4"/>
      <c r="ED28" s="4"/>
      <c r="EE28" s="4"/>
      <c r="EF28" s="4"/>
      <c r="EG28" s="5"/>
      <c r="EH28" s="5"/>
      <c r="EI28" s="5"/>
      <c r="EJ28" s="5"/>
      <c r="EK28" s="5"/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>
        <f t="shared" si="0"/>
        <v>0.6975083333333334</v>
      </c>
      <c r="EW28" s="4">
        <f t="shared" si="1"/>
        <v>0.83862499999999984</v>
      </c>
      <c r="EX28" s="4">
        <f t="shared" si="2"/>
        <v>0.33468750000000003</v>
      </c>
      <c r="EY28" s="4">
        <f t="shared" si="3"/>
        <v>0.92123333333333302</v>
      </c>
      <c r="EZ28" s="4">
        <f t="shared" si="4"/>
        <v>0.1826416666666667</v>
      </c>
      <c r="FA28" s="11" t="str" cm="1">
        <f t="array" aca="1" ref="FA28" ca="1">CONCATENATE(INDIRECT(ADDRESS(1,MATCH(_xlfn.MINIFS(B28:EU28,metrics.est,"MAE"),B28:EU28,0)+1)), ", ", INDIRECT(ADDRESS(2,MATCH(_xlfn.MINIFS(B28:EU28,metrics.est,"MAE"),B28:EU28,0)+1)))</f>
        <v>k=20, r=0.1</v>
      </c>
      <c r="FB28" s="11" t="str" cm="1">
        <f t="array" aca="1" ref="FB28" ca="1">CONCATENATE(INDIRECT(ADDRESS(1,MATCH(_xlfn.MINIFS(B28:EU28,metrics.est,"MSE"),B28:EU28,0)+1)), ", ", INDIRECT(ADDRESS(2,MATCH(_xlfn.MINIFS(B28:EU28,metrics.est,"MSE"),B28:EU28,0)+1)))</f>
        <v>k=20, r=0.1</v>
      </c>
      <c r="FC28" s="11" t="str" cm="1">
        <f t="array" aca="1" ref="FC28" ca="1">CONCATENATE(INDIRECT(ADDRESS(1,MATCH(_xlfn.MAXIFS(B28:EU28,metrics.est,"R"),B28:EU28,0)+1)), ", ", INDIRECT(ADDRESS(2,MATCH(_xlfn.MAXIFS(B28:EU28,metrics.est,"R"),B28:EU28,0)+1)))</f>
        <v>k=20, r=0.1</v>
      </c>
      <c r="FD28" s="11" t="str" cm="1">
        <f t="array" aca="1" ref="FD28" ca="1">CONCATENATE(INDIRECT(ADDRESS(1,MATCH(_xlfn.MAXIFS(B28:EU28,metrics.est,"Coverage"),B28:EU28,0)+1)), ", ", INDIRECT(ADDRESS(2,MATCH(_xlfn.MAXIFS(B28:EU28,metrics.est,"Coverage"),B28:EU28,0)+1)))</f>
        <v>k=5, r=0.1</v>
      </c>
      <c r="FE28" s="11" t="str" cm="1">
        <f t="array" aca="1" ref="FE28" ca="1">CONCATENATE(INDIRECT(ADDRESS(1,MATCH(_xlfn.MINIFS(B28:EU28,metrics.est,"Time"),B28:EU28,0)+1)), ", ", INDIRECT(ADDRESS(2,MATCH(_xlfn.MINIFS(B28:EU28,metrics.est,"Time"),B28:EU28,0)+1)))</f>
        <v>k=20, r=0.9</v>
      </c>
    </row>
    <row r="29" spans="1:161" x14ac:dyDescent="0.2">
      <c r="A29" s="1" t="s">
        <v>26</v>
      </c>
      <c r="B29" s="4">
        <v>0.66349999999999998</v>
      </c>
      <c r="C29" s="4">
        <v>0.75219999999999998</v>
      </c>
      <c r="D29" s="4">
        <v>0.33829999999999999</v>
      </c>
      <c r="E29" s="4">
        <v>0.96419999999999995</v>
      </c>
      <c r="F29" s="4">
        <v>4.1782000000000004</v>
      </c>
      <c r="G29" s="5">
        <v>0.67169999999999996</v>
      </c>
      <c r="H29" s="5">
        <v>0.77310000000000001</v>
      </c>
      <c r="I29" s="5">
        <v>0.34749999999999998</v>
      </c>
      <c r="J29" s="5">
        <v>0.95540000000000003</v>
      </c>
      <c r="K29" s="5">
        <v>3.5565000000000002</v>
      </c>
      <c r="L29" s="4">
        <v>0.68110000000000004</v>
      </c>
      <c r="M29" s="4">
        <v>0.79290000000000005</v>
      </c>
      <c r="N29" s="4">
        <v>0.33979999999999999</v>
      </c>
      <c r="O29" s="4">
        <v>0.94110000000000005</v>
      </c>
      <c r="P29" s="4">
        <v>1.3234999999999999</v>
      </c>
      <c r="Q29" s="5">
        <v>0.7046</v>
      </c>
      <c r="R29" s="5">
        <v>0.84809999999999997</v>
      </c>
      <c r="S29" s="5">
        <v>0.30630000000000002</v>
      </c>
      <c r="T29" s="5">
        <v>0.91</v>
      </c>
      <c r="U29" s="5">
        <v>0.44130000000000003</v>
      </c>
      <c r="V29" s="4">
        <v>0.79669999999999996</v>
      </c>
      <c r="W29" s="4">
        <v>1.0852999999999999</v>
      </c>
      <c r="X29" s="4">
        <v>0.22850000000000001</v>
      </c>
      <c r="Y29" s="4">
        <v>0.68110000000000004</v>
      </c>
      <c r="Z29" s="4">
        <v>9.2999999999999999E-2</v>
      </c>
      <c r="AA29" s="14">
        <v>0.66390000000000005</v>
      </c>
      <c r="AB29" s="14">
        <v>0.75329999999999997</v>
      </c>
      <c r="AC29" s="14">
        <v>0.36049999999999999</v>
      </c>
      <c r="AD29" s="14">
        <v>0.96299999999999997</v>
      </c>
      <c r="AE29" s="14">
        <v>3.5636999999999999</v>
      </c>
      <c r="AF29" s="4">
        <v>0.67090000000000005</v>
      </c>
      <c r="AG29" s="4">
        <v>0.76849999999999996</v>
      </c>
      <c r="AH29" s="4">
        <v>0.35389999999999999</v>
      </c>
      <c r="AI29" s="4">
        <v>0.95469999999999999</v>
      </c>
      <c r="AJ29" s="4">
        <v>2.1312000000000002</v>
      </c>
      <c r="AK29" s="14">
        <v>0.68179999999999996</v>
      </c>
      <c r="AL29" s="14">
        <v>0.79510000000000003</v>
      </c>
      <c r="AM29" s="14">
        <v>0.33639999999999998</v>
      </c>
      <c r="AN29" s="14">
        <v>0.9415</v>
      </c>
      <c r="AO29" s="14">
        <v>0.9577</v>
      </c>
      <c r="AP29" s="4">
        <v>0.70499999999999996</v>
      </c>
      <c r="AQ29" s="4">
        <v>0.84840000000000004</v>
      </c>
      <c r="AR29" s="4">
        <v>0.30940000000000001</v>
      </c>
      <c r="AS29" s="4">
        <v>0.91020000000000001</v>
      </c>
      <c r="AT29" s="4">
        <v>0.3231</v>
      </c>
      <c r="AU29" s="14">
        <v>0.79830000000000001</v>
      </c>
      <c r="AV29" s="14">
        <v>1.0875999999999999</v>
      </c>
      <c r="AW29" s="14">
        <v>0.222</v>
      </c>
      <c r="AX29" s="14">
        <v>0.68010000000000004</v>
      </c>
      <c r="AY29" s="14">
        <v>5.6899999999999999E-2</v>
      </c>
      <c r="AZ29" s="4">
        <v>0.66359999999999997</v>
      </c>
      <c r="BA29" s="4">
        <v>0.75180000000000002</v>
      </c>
      <c r="BB29" s="4">
        <v>0.35120000000000001</v>
      </c>
      <c r="BC29" s="4">
        <v>0.96279999999999999</v>
      </c>
      <c r="BD29" s="4">
        <v>3.63</v>
      </c>
      <c r="BE29" s="5">
        <v>0.67110000000000003</v>
      </c>
      <c r="BF29" s="5">
        <v>0.77049999999999996</v>
      </c>
      <c r="BG29" s="5">
        <v>0.3498</v>
      </c>
      <c r="BH29" s="5">
        <v>0.95550000000000002</v>
      </c>
      <c r="BI29" s="5">
        <v>2.1233</v>
      </c>
      <c r="BJ29" s="4">
        <v>0.68320000000000003</v>
      </c>
      <c r="BK29" s="4">
        <v>0.79749999999999999</v>
      </c>
      <c r="BL29" s="4">
        <v>0.33589999999999998</v>
      </c>
      <c r="BM29" s="4">
        <v>0.94169999999999998</v>
      </c>
      <c r="BN29" s="4">
        <v>0.92449999999999999</v>
      </c>
      <c r="BO29" s="5">
        <v>0.70599999999999996</v>
      </c>
      <c r="BP29" s="5">
        <v>0.85260000000000002</v>
      </c>
      <c r="BQ29" s="5">
        <v>0.30869999999999997</v>
      </c>
      <c r="BR29" s="5">
        <v>0.91</v>
      </c>
      <c r="BS29" s="5">
        <v>0.3221</v>
      </c>
      <c r="BT29" s="4">
        <v>0.79769999999999996</v>
      </c>
      <c r="BU29" s="4">
        <v>1.0886</v>
      </c>
      <c r="BV29" s="4">
        <v>0.2268</v>
      </c>
      <c r="BW29" s="4">
        <v>0.68020000000000003</v>
      </c>
      <c r="BX29" s="4">
        <v>6.1199999999999997E-2</v>
      </c>
      <c r="BY29" s="5">
        <v>0.66149999999999998</v>
      </c>
      <c r="BZ29" s="5">
        <v>0.74880000000000002</v>
      </c>
      <c r="CA29" s="5">
        <v>0.36399999999999999</v>
      </c>
      <c r="CB29" s="5">
        <v>0.96289999999999998</v>
      </c>
      <c r="CC29" s="5">
        <v>2.2621000000000002</v>
      </c>
      <c r="CD29" s="4">
        <v>0.67090000000000005</v>
      </c>
      <c r="CE29" s="4">
        <v>0.77090000000000003</v>
      </c>
      <c r="CF29" s="4">
        <v>0.35049999999999998</v>
      </c>
      <c r="CG29" s="4">
        <v>0.95520000000000005</v>
      </c>
      <c r="CH29" s="4">
        <v>1.5790999999999999</v>
      </c>
      <c r="CI29" s="5">
        <v>0.68269999999999997</v>
      </c>
      <c r="CJ29" s="5">
        <v>0.79669999999999996</v>
      </c>
      <c r="CK29" s="5">
        <v>0.33629999999999999</v>
      </c>
      <c r="CL29" s="5">
        <v>0.94199999999999995</v>
      </c>
      <c r="CM29" s="5">
        <v>0.75880000000000003</v>
      </c>
      <c r="CN29" s="4">
        <v>0.7056</v>
      </c>
      <c r="CO29" s="4">
        <v>0.85170000000000001</v>
      </c>
      <c r="CP29" s="4">
        <v>0.31019999999999998</v>
      </c>
      <c r="CQ29" s="4">
        <v>0.9103</v>
      </c>
      <c r="CR29" s="4">
        <v>0.21709999999999999</v>
      </c>
      <c r="CS29" s="5">
        <v>0.79790000000000005</v>
      </c>
      <c r="CT29" s="5">
        <v>1.0883</v>
      </c>
      <c r="CU29" s="5">
        <v>0.22539999999999999</v>
      </c>
      <c r="CV29" s="5">
        <v>0.67959999999999998</v>
      </c>
      <c r="CW29" s="5">
        <v>3.9300000000000002E-2</v>
      </c>
      <c r="CX29" s="4">
        <v>0.66420000000000001</v>
      </c>
      <c r="CY29" s="4">
        <v>0.75439999999999996</v>
      </c>
      <c r="CZ29" s="4">
        <v>0.35820000000000002</v>
      </c>
      <c r="DA29" s="4">
        <v>0.96240000000000003</v>
      </c>
      <c r="DB29" s="4">
        <v>2.9788000000000001</v>
      </c>
      <c r="DC29" s="5">
        <v>0.66990000000000005</v>
      </c>
      <c r="DD29" s="5">
        <v>0.76770000000000005</v>
      </c>
      <c r="DE29" s="5">
        <v>0.35189999999999999</v>
      </c>
      <c r="DF29" s="5">
        <v>0.95489999999999997</v>
      </c>
      <c r="DG29" s="5">
        <v>1.7017</v>
      </c>
      <c r="DH29" s="4">
        <v>0.68210000000000004</v>
      </c>
      <c r="DI29" s="4">
        <v>0.79530000000000001</v>
      </c>
      <c r="DJ29" s="4">
        <v>0.33929999999999999</v>
      </c>
      <c r="DK29" s="4">
        <v>0.94120000000000004</v>
      </c>
      <c r="DL29" s="4">
        <v>0.67090000000000005</v>
      </c>
      <c r="DM29" s="5">
        <v>0.70579999999999998</v>
      </c>
      <c r="DN29" s="5">
        <v>0.85160000000000002</v>
      </c>
      <c r="DO29" s="5">
        <v>0.30919999999999997</v>
      </c>
      <c r="DP29" s="5">
        <v>0.91049999999999998</v>
      </c>
      <c r="DQ29" s="5">
        <v>0.27289999999999998</v>
      </c>
      <c r="DR29" s="4"/>
      <c r="DS29" s="4"/>
      <c r="DT29" s="4"/>
      <c r="DU29" s="4"/>
      <c r="DV29" s="4"/>
      <c r="DW29" s="5"/>
      <c r="DX29" s="5"/>
      <c r="DY29" s="5"/>
      <c r="DZ29" s="5"/>
      <c r="EA29" s="5"/>
      <c r="EB29" s="4"/>
      <c r="EC29" s="4"/>
      <c r="ED29" s="4"/>
      <c r="EE29" s="4"/>
      <c r="EF29" s="4"/>
      <c r="EG29" s="5"/>
      <c r="EH29" s="5"/>
      <c r="EI29" s="5"/>
      <c r="EJ29" s="5"/>
      <c r="EK29" s="5"/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>
        <f t="shared" si="0"/>
        <v>0.6999875000000001</v>
      </c>
      <c r="EW29" s="4">
        <f t="shared" si="1"/>
        <v>0.84128749999999997</v>
      </c>
      <c r="EX29" s="4">
        <f t="shared" si="2"/>
        <v>0.3191666666666666</v>
      </c>
      <c r="EY29" s="4">
        <f t="shared" si="3"/>
        <v>0.89877083333333296</v>
      </c>
      <c r="EZ29" s="4">
        <f t="shared" si="4"/>
        <v>1.4236208333333333</v>
      </c>
      <c r="FA29" s="11" t="str" cm="1">
        <f t="array" aca="1" ref="FA29" ca="1">CONCATENATE(INDIRECT(ADDRESS(1,MATCH(_xlfn.MINIFS(B29:EU29,metrics.est,"MAE"),B29:EU29,0)+1)), ", ", INDIRECT(ADDRESS(2,MATCH(_xlfn.MINIFS(B29:EU29,metrics.est,"MAE"),B29:EU29,0)+1)))</f>
        <v>k=20, r=0.1</v>
      </c>
      <c r="FB29" s="11" t="str" cm="1">
        <f t="array" aca="1" ref="FB29" ca="1">CONCATENATE(INDIRECT(ADDRESS(1,MATCH(_xlfn.MINIFS(B29:EU29,metrics.est,"MSE"),B29:EU29,0)+1)), ", ", INDIRECT(ADDRESS(2,MATCH(_xlfn.MINIFS(B29:EU29,metrics.est,"MSE"),B29:EU29,0)+1)))</f>
        <v>k=20, r=0.1</v>
      </c>
      <c r="FC29" s="11" t="str" cm="1">
        <f t="array" aca="1" ref="FC29" ca="1">CONCATENATE(INDIRECT(ADDRESS(1,MATCH(_xlfn.MAXIFS(B29:EU29,metrics.est,"R"),B29:EU29,0)+1)), ", ", INDIRECT(ADDRESS(2,MATCH(_xlfn.MAXIFS(B29:EU29,metrics.est,"R"),B29:EU29,0)+1)))</f>
        <v>k=20, r=0.1</v>
      </c>
      <c r="FD29" s="11" t="str" cm="1">
        <f t="array" aca="1" ref="FD29" ca="1">CONCATENATE(INDIRECT(ADDRESS(1,MATCH(_xlfn.MAXIFS(B29:EU29,metrics.est,"Coverage"),B29:EU29,0)+1)), ", ", INDIRECT(ADDRESS(2,MATCH(_xlfn.MAXIFS(B29:EU29,metrics.est,"Coverage"),B29:EU29,0)+1)))</f>
        <v>k=5, r=0.1</v>
      </c>
      <c r="FE29" s="11" t="str" cm="1">
        <f t="array" aca="1" ref="FE29" ca="1">CONCATENATE(INDIRECT(ADDRESS(1,MATCH(_xlfn.MINIFS(B29:EU29,metrics.est,"Time"),B29:EU29,0)+1)), ", ", INDIRECT(ADDRESS(2,MATCH(_xlfn.MINIFS(B29:EU29,metrics.est,"Time"),B29:EU29,0)+1)))</f>
        <v>k=20, r=0.9</v>
      </c>
    </row>
    <row r="30" spans="1:161" x14ac:dyDescent="0.2">
      <c r="A30" s="1" t="s">
        <v>27</v>
      </c>
      <c r="B30" s="4">
        <v>0.66669999999999996</v>
      </c>
      <c r="C30" s="4">
        <v>0.76</v>
      </c>
      <c r="D30" s="4">
        <v>0.33839999999999998</v>
      </c>
      <c r="E30" s="4">
        <v>0.96419999999999995</v>
      </c>
      <c r="F30" s="4">
        <v>0.1946</v>
      </c>
      <c r="G30" s="5">
        <v>0.67479999999999996</v>
      </c>
      <c r="H30" s="5">
        <v>0.7802</v>
      </c>
      <c r="I30" s="5">
        <v>0.3488</v>
      </c>
      <c r="J30" s="5">
        <v>0.95540000000000003</v>
      </c>
      <c r="K30" s="5">
        <v>0.36969999999999997</v>
      </c>
      <c r="L30" s="4">
        <v>0.68400000000000005</v>
      </c>
      <c r="M30" s="4">
        <v>0.79930000000000001</v>
      </c>
      <c r="N30" s="4">
        <v>0.34060000000000001</v>
      </c>
      <c r="O30" s="4">
        <v>0.94110000000000005</v>
      </c>
      <c r="P30" s="4">
        <v>0.30959999999999999</v>
      </c>
      <c r="Q30" s="5">
        <v>0.70669999999999999</v>
      </c>
      <c r="R30" s="5">
        <v>0.85319999999999996</v>
      </c>
      <c r="S30" s="5">
        <v>0.30790000000000001</v>
      </c>
      <c r="T30" s="5">
        <v>0.91</v>
      </c>
      <c r="U30" s="5">
        <v>0.18310000000000001</v>
      </c>
      <c r="V30" s="4">
        <v>0.79279999999999995</v>
      </c>
      <c r="W30" s="4">
        <v>1.0739000000000001</v>
      </c>
      <c r="X30" s="4">
        <v>0.2324</v>
      </c>
      <c r="Y30" s="4">
        <v>0.68110000000000004</v>
      </c>
      <c r="Z30" s="4">
        <v>7.8799999999999995E-2</v>
      </c>
      <c r="AA30" s="14">
        <v>0.66690000000000005</v>
      </c>
      <c r="AB30" s="14">
        <v>0.76019999999999999</v>
      </c>
      <c r="AC30" s="14">
        <v>0.35859999999999997</v>
      </c>
      <c r="AD30" s="14">
        <v>0.96299999999999997</v>
      </c>
      <c r="AE30" s="14">
        <v>0.18779999999999999</v>
      </c>
      <c r="AF30" s="4">
        <v>0.67430000000000001</v>
      </c>
      <c r="AG30" s="4">
        <v>0.77600000000000002</v>
      </c>
      <c r="AH30" s="4">
        <v>0.35549999999999998</v>
      </c>
      <c r="AI30" s="4">
        <v>0.95469999999999999</v>
      </c>
      <c r="AJ30" s="4">
        <v>0.24859999999999999</v>
      </c>
      <c r="AK30" s="14">
        <v>0.68459999999999999</v>
      </c>
      <c r="AL30" s="14">
        <v>0.8014</v>
      </c>
      <c r="AM30" s="14">
        <v>0.3372</v>
      </c>
      <c r="AN30" s="14">
        <v>0.9415</v>
      </c>
      <c r="AO30" s="14">
        <v>0.2341</v>
      </c>
      <c r="AP30" s="4">
        <v>0.70720000000000005</v>
      </c>
      <c r="AQ30" s="4">
        <v>0.85329999999999995</v>
      </c>
      <c r="AR30" s="4">
        <v>0.31</v>
      </c>
      <c r="AS30" s="4">
        <v>0.91020000000000001</v>
      </c>
      <c r="AT30" s="4">
        <v>0.1391</v>
      </c>
      <c r="AU30" s="14">
        <v>0.79420000000000002</v>
      </c>
      <c r="AV30" s="14">
        <v>1.0750999999999999</v>
      </c>
      <c r="AW30" s="14">
        <v>0.22500000000000001</v>
      </c>
      <c r="AX30" s="14">
        <v>0.68010000000000004</v>
      </c>
      <c r="AY30" s="14">
        <v>5.2699999999999997E-2</v>
      </c>
      <c r="AZ30" s="4">
        <v>0.66679999999999995</v>
      </c>
      <c r="BA30" s="4">
        <v>0.75970000000000004</v>
      </c>
      <c r="BB30" s="4">
        <v>0.35099999999999998</v>
      </c>
      <c r="BC30" s="4">
        <v>0.96279999999999999</v>
      </c>
      <c r="BD30" s="4">
        <v>0.15609999999999999</v>
      </c>
      <c r="BE30" s="5">
        <v>0.67449999999999999</v>
      </c>
      <c r="BF30" s="5">
        <v>0.77849999999999997</v>
      </c>
      <c r="BG30" s="5">
        <v>0.35110000000000002</v>
      </c>
      <c r="BH30" s="5">
        <v>0.95550000000000002</v>
      </c>
      <c r="BI30" s="5">
        <v>0.2382</v>
      </c>
      <c r="BJ30" s="4">
        <v>0.68610000000000004</v>
      </c>
      <c r="BK30" s="4">
        <v>0.80410000000000004</v>
      </c>
      <c r="BL30" s="4">
        <v>0.33750000000000002</v>
      </c>
      <c r="BM30" s="4">
        <v>0.94169999999999998</v>
      </c>
      <c r="BN30" s="4">
        <v>0.21729999999999999</v>
      </c>
      <c r="BO30" s="5">
        <v>0.70820000000000005</v>
      </c>
      <c r="BP30" s="5">
        <v>0.85780000000000001</v>
      </c>
      <c r="BQ30" s="5">
        <v>0.30969999999999998</v>
      </c>
      <c r="BR30" s="5">
        <v>0.91</v>
      </c>
      <c r="BS30" s="5">
        <v>0.1426</v>
      </c>
      <c r="BT30" s="4">
        <v>0.79339999999999999</v>
      </c>
      <c r="BU30" s="4">
        <v>1.0755999999999999</v>
      </c>
      <c r="BV30" s="4">
        <v>0.23080000000000001</v>
      </c>
      <c r="BW30" s="4">
        <v>0.68020000000000003</v>
      </c>
      <c r="BX30" s="4">
        <v>5.9700000000000003E-2</v>
      </c>
      <c r="BY30" s="5">
        <v>0.66439999999999999</v>
      </c>
      <c r="BZ30" s="5">
        <v>0.75609999999999999</v>
      </c>
      <c r="CA30" s="5">
        <v>0.36349999999999999</v>
      </c>
      <c r="CB30" s="5">
        <v>0.96289999999999998</v>
      </c>
      <c r="CC30" s="5">
        <v>0.1014</v>
      </c>
      <c r="CD30" s="4">
        <v>0.67420000000000002</v>
      </c>
      <c r="CE30" s="4">
        <v>0.77839999999999998</v>
      </c>
      <c r="CF30" s="4">
        <v>0.35139999999999999</v>
      </c>
      <c r="CG30" s="4">
        <v>0.95520000000000005</v>
      </c>
      <c r="CH30" s="4">
        <v>0.13819999999999999</v>
      </c>
      <c r="CI30" s="16"/>
      <c r="CJ30" s="16"/>
      <c r="CK30" s="16"/>
      <c r="CL30" s="16"/>
      <c r="CM30" s="16"/>
      <c r="CN30" s="4">
        <v>0.70779999999999998</v>
      </c>
      <c r="CO30" s="4">
        <v>0.85650000000000004</v>
      </c>
      <c r="CP30" s="4">
        <v>0.31180000000000002</v>
      </c>
      <c r="CQ30" s="4">
        <v>0.9103</v>
      </c>
      <c r="CR30" s="4">
        <v>8.5300000000000001E-2</v>
      </c>
      <c r="CS30" s="5">
        <v>0.79390000000000005</v>
      </c>
      <c r="CT30" s="5">
        <v>1.0760000000000001</v>
      </c>
      <c r="CU30" s="5">
        <v>0.22900000000000001</v>
      </c>
      <c r="CV30" s="5">
        <v>0.67959999999999998</v>
      </c>
      <c r="CW30" s="5">
        <v>3.8199999999999998E-2</v>
      </c>
      <c r="CX30" s="4">
        <v>0.66720000000000002</v>
      </c>
      <c r="CY30" s="4">
        <v>0.76180000000000003</v>
      </c>
      <c r="CZ30" s="4">
        <v>0.35770000000000002</v>
      </c>
      <c r="DA30" s="4">
        <v>0.96240000000000003</v>
      </c>
      <c r="DB30" s="4">
        <v>0.14149999999999999</v>
      </c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4"/>
      <c r="DS30" s="4"/>
      <c r="DT30" s="4"/>
      <c r="DU30" s="4"/>
      <c r="DV30" s="4"/>
      <c r="DW30" s="5"/>
      <c r="DX30" s="5"/>
      <c r="DY30" s="5"/>
      <c r="DZ30" s="5"/>
      <c r="EA30" s="5"/>
      <c r="EB30" s="4"/>
      <c r="EC30" s="4"/>
      <c r="ED30" s="4"/>
      <c r="EE30" s="4"/>
      <c r="EF30" s="4"/>
      <c r="EG30" s="5"/>
      <c r="EH30" s="5"/>
      <c r="EI30" s="5"/>
      <c r="EJ30" s="5"/>
      <c r="EK30" s="5"/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>
        <f t="shared" si="0"/>
        <v>0.70443500000000003</v>
      </c>
      <c r="EW30" s="4">
        <f t="shared" si="1"/>
        <v>0.85185499999999992</v>
      </c>
      <c r="EX30" s="4">
        <f t="shared" si="2"/>
        <v>0.31739500000000009</v>
      </c>
      <c r="EY30" s="4">
        <f t="shared" si="3"/>
        <v>0.89109499999999975</v>
      </c>
      <c r="EZ30" s="4">
        <f t="shared" si="4"/>
        <v>0.16582999999999998</v>
      </c>
      <c r="FA30" s="11" t="str" cm="1">
        <f t="array" aca="1" ref="FA30" ca="1">CONCATENATE(INDIRECT(ADDRESS(1,MATCH(_xlfn.MINIFS(B30:EU30,metrics.est,"MAE"),B30:EU30,0)+1)), ", ", INDIRECT(ADDRESS(2,MATCH(_xlfn.MINIFS(B30:EU30,metrics.est,"MAE"),B30:EU30,0)+1)))</f>
        <v>k=20, r=0.1</v>
      </c>
      <c r="FB30" s="11" t="str" cm="1">
        <f t="array" aca="1" ref="FB30" ca="1">CONCATENATE(INDIRECT(ADDRESS(1,MATCH(_xlfn.MINIFS(B30:EU30,metrics.est,"MSE"),B30:EU30,0)+1)), ", ", INDIRECT(ADDRESS(2,MATCH(_xlfn.MINIFS(B30:EU30,metrics.est,"MSE"),B30:EU30,0)+1)))</f>
        <v>k=20, r=0.1</v>
      </c>
      <c r="FC30" s="11" t="str" cm="1">
        <f t="array" aca="1" ref="FC30" ca="1">CONCATENATE(INDIRECT(ADDRESS(1,MATCH(_xlfn.MAXIFS(B30:EU30,metrics.est,"R"),B30:EU30,0)+1)), ", ", INDIRECT(ADDRESS(2,MATCH(_xlfn.MAXIFS(B30:EU30,metrics.est,"R"),B30:EU30,0)+1)))</f>
        <v>k=20, r=0.1</v>
      </c>
      <c r="FD30" s="11" t="str" cm="1">
        <f t="array" aca="1" ref="FD30" ca="1">CONCATENATE(INDIRECT(ADDRESS(1,MATCH(_xlfn.MAXIFS(B30:EU30,metrics.est,"Coverage"),B30:EU30,0)+1)), ", ", INDIRECT(ADDRESS(2,MATCH(_xlfn.MAXIFS(B30:EU30,metrics.est,"Coverage"),B30:EU30,0)+1)))</f>
        <v>k=5, r=0.1</v>
      </c>
      <c r="FE30" s="11" t="str" cm="1">
        <f t="array" aca="1" ref="FE30" ca="1">CONCATENATE(INDIRECT(ADDRESS(1,MATCH(_xlfn.MINIFS(B30:EU30,metrics.est,"Time"),B30:EU30,0)+1)), ", ", INDIRECT(ADDRESS(2,MATCH(_xlfn.MINIFS(B30:EU30,metrics.est,"Time"),B30:EU30,0)+1)))</f>
        <v>k=20, r=0.9</v>
      </c>
    </row>
    <row r="31" spans="1:161" x14ac:dyDescent="0.2">
      <c r="A31" s="1" t="s">
        <v>28</v>
      </c>
      <c r="B31" s="4">
        <v>0.68730000000000002</v>
      </c>
      <c r="C31" s="4">
        <v>0.80189999999999995</v>
      </c>
      <c r="D31" s="4">
        <v>0.33040000000000003</v>
      </c>
      <c r="E31" s="4">
        <v>0.96430000000000005</v>
      </c>
      <c r="F31" s="4">
        <v>0.21709999999999999</v>
      </c>
      <c r="G31" s="5">
        <v>0.69140000000000001</v>
      </c>
      <c r="H31" s="5">
        <v>0.8145</v>
      </c>
      <c r="I31" s="5">
        <v>0.34010000000000001</v>
      </c>
      <c r="J31" s="5">
        <v>0.95550000000000002</v>
      </c>
      <c r="K31" s="5">
        <v>0.39739999999999998</v>
      </c>
      <c r="L31" s="4">
        <v>0.69669999999999999</v>
      </c>
      <c r="M31" s="4">
        <v>0.82579999999999998</v>
      </c>
      <c r="N31" s="4">
        <v>0.33550000000000002</v>
      </c>
      <c r="O31" s="4">
        <v>0.94169999999999998</v>
      </c>
      <c r="P31" s="4">
        <v>0.3543</v>
      </c>
      <c r="Q31" s="5">
        <v>0.71330000000000005</v>
      </c>
      <c r="R31" s="5">
        <v>0.86450000000000005</v>
      </c>
      <c r="S31" s="5">
        <v>0.31119999999999998</v>
      </c>
      <c r="T31" s="5">
        <v>0.91469999999999996</v>
      </c>
      <c r="U31" s="5">
        <v>0.2283</v>
      </c>
      <c r="V31" s="4">
        <v>0.7752</v>
      </c>
      <c r="W31" s="6">
        <v>1.0188999999999999</v>
      </c>
      <c r="X31" s="4">
        <v>0.25669999999999998</v>
      </c>
      <c r="Y31" s="4">
        <v>0.80930000000000002</v>
      </c>
      <c r="Z31" s="4">
        <v>7.9200000000000007E-2</v>
      </c>
      <c r="AA31" s="14">
        <v>0.68769999999999998</v>
      </c>
      <c r="AB31" s="14">
        <v>0.80230000000000001</v>
      </c>
      <c r="AC31" s="14">
        <v>0.35039999999999999</v>
      </c>
      <c r="AD31" s="14">
        <v>0.96309999999999996</v>
      </c>
      <c r="AE31" s="14">
        <v>0.21879999999999999</v>
      </c>
      <c r="AF31" s="4">
        <v>0.69110000000000005</v>
      </c>
      <c r="AG31" s="4">
        <v>0.81100000000000005</v>
      </c>
      <c r="AH31" s="4">
        <v>0.3463</v>
      </c>
      <c r="AI31" s="4">
        <v>0.95489999999999997</v>
      </c>
      <c r="AJ31" s="4">
        <v>0.26850000000000002</v>
      </c>
      <c r="AK31" s="14">
        <v>0.69710000000000005</v>
      </c>
      <c r="AL31" s="14">
        <v>0.82720000000000005</v>
      </c>
      <c r="AM31" s="14">
        <v>0.33169999999999999</v>
      </c>
      <c r="AN31" s="14">
        <v>0.94199999999999995</v>
      </c>
      <c r="AO31" s="14">
        <v>0.2712</v>
      </c>
      <c r="AP31" s="4">
        <v>0.7137</v>
      </c>
      <c r="AQ31" s="4">
        <v>0.86580000000000001</v>
      </c>
      <c r="AR31" s="4">
        <v>0.311</v>
      </c>
      <c r="AS31" s="4">
        <v>0.91459999999999997</v>
      </c>
      <c r="AT31" s="4">
        <v>0.16830000000000001</v>
      </c>
      <c r="AU31" s="14">
        <v>0.77470000000000006</v>
      </c>
      <c r="AV31" s="11">
        <v>1.0176000000000001</v>
      </c>
      <c r="AW31" s="14">
        <v>0.25169999999999998</v>
      </c>
      <c r="AX31" s="14">
        <v>0.80810000000000004</v>
      </c>
      <c r="AY31" s="14">
        <v>6.0699999999999997E-2</v>
      </c>
      <c r="AZ31" s="4">
        <v>0.68659999999999999</v>
      </c>
      <c r="BA31" s="4">
        <v>0.79900000000000004</v>
      </c>
      <c r="BB31" s="4">
        <v>0.34139999999999998</v>
      </c>
      <c r="BC31" s="4">
        <v>0.96289999999999998</v>
      </c>
      <c r="BD31" s="4">
        <v>0.18060000000000001</v>
      </c>
      <c r="BE31" s="5">
        <v>0.69110000000000005</v>
      </c>
      <c r="BF31" s="5">
        <v>0.81210000000000004</v>
      </c>
      <c r="BG31" s="5">
        <v>0.34210000000000002</v>
      </c>
      <c r="BH31" s="5">
        <v>0.95569999999999999</v>
      </c>
      <c r="BI31" s="5">
        <v>0.25829999999999997</v>
      </c>
      <c r="BJ31" s="4">
        <v>0.69899999999999995</v>
      </c>
      <c r="BK31" s="4">
        <v>0.83069999999999999</v>
      </c>
      <c r="BL31" s="4">
        <v>0.33160000000000001</v>
      </c>
      <c r="BM31" s="4">
        <v>0.94230000000000003</v>
      </c>
      <c r="BN31" s="4">
        <v>0.25080000000000002</v>
      </c>
      <c r="BO31" s="5">
        <v>0.71450000000000002</v>
      </c>
      <c r="BP31" s="5">
        <v>0.86939999999999995</v>
      </c>
      <c r="BQ31" s="5">
        <v>0.31169999999999998</v>
      </c>
      <c r="BR31" s="5">
        <v>0.91439999999999999</v>
      </c>
      <c r="BS31" s="5">
        <v>0.16669999999999999</v>
      </c>
      <c r="BT31" s="4">
        <v>0.77580000000000005</v>
      </c>
      <c r="BU31" s="6">
        <v>1.0215000000000001</v>
      </c>
      <c r="BV31" s="4">
        <v>0.25459999999999999</v>
      </c>
      <c r="BW31" s="4">
        <v>0.80820000000000003</v>
      </c>
      <c r="BX31" s="4">
        <v>7.0999999999999994E-2</v>
      </c>
      <c r="BY31" s="5">
        <v>0.68479999999999996</v>
      </c>
      <c r="BZ31" s="5">
        <v>0.7964</v>
      </c>
      <c r="CA31" s="5">
        <v>0.35439999999999999</v>
      </c>
      <c r="CB31" s="5">
        <v>0.96299999999999997</v>
      </c>
      <c r="CC31" s="5">
        <v>0.1215</v>
      </c>
      <c r="CD31" s="4">
        <v>0.6905</v>
      </c>
      <c r="CE31" s="4">
        <v>0.81210000000000004</v>
      </c>
      <c r="CF31" s="4">
        <v>0.34379999999999999</v>
      </c>
      <c r="CG31" s="4">
        <v>0.95530000000000004</v>
      </c>
      <c r="CH31" s="4">
        <v>0.16800000000000001</v>
      </c>
      <c r="CI31" s="5">
        <v>0.69820000000000004</v>
      </c>
      <c r="CJ31" s="5">
        <v>0.82909999999999995</v>
      </c>
      <c r="CK31" s="5">
        <v>0.33129999999999998</v>
      </c>
      <c r="CL31" s="5">
        <v>0.94259999999999999</v>
      </c>
      <c r="CM31" s="5">
        <v>0.16930000000000001</v>
      </c>
      <c r="CN31" s="4">
        <v>0.71450000000000002</v>
      </c>
      <c r="CO31" s="4">
        <v>0.86890000000000001</v>
      </c>
      <c r="CP31" s="4">
        <v>0.3135</v>
      </c>
      <c r="CQ31" s="4">
        <v>0.91459999999999997</v>
      </c>
      <c r="CR31" s="4">
        <v>0.1007</v>
      </c>
      <c r="CS31" s="5">
        <v>0.77710000000000001</v>
      </c>
      <c r="CT31" s="5">
        <v>1.0255000000000001</v>
      </c>
      <c r="CU31" s="5">
        <v>0.25530000000000003</v>
      </c>
      <c r="CV31" s="5">
        <v>0.80830000000000002</v>
      </c>
      <c r="CW31" s="5">
        <v>4.1300000000000003E-2</v>
      </c>
      <c r="CX31" s="4">
        <v>0.68789999999999996</v>
      </c>
      <c r="CY31" s="4">
        <v>0.8034</v>
      </c>
      <c r="CZ31" s="4">
        <v>0.3478</v>
      </c>
      <c r="DA31" s="4">
        <v>0.96240000000000003</v>
      </c>
      <c r="DB31" s="4">
        <v>0.16309999999999999</v>
      </c>
      <c r="DC31" s="5">
        <v>0.68979999999999997</v>
      </c>
      <c r="DD31" s="5">
        <v>0.80930000000000002</v>
      </c>
      <c r="DE31" s="5">
        <v>0.34399999999999997</v>
      </c>
      <c r="DF31" s="5">
        <v>0.95499999999999996</v>
      </c>
      <c r="DG31" s="5">
        <v>0.19620000000000001</v>
      </c>
      <c r="DH31" s="4">
        <v>0.69750000000000001</v>
      </c>
      <c r="DI31" s="4">
        <v>0.82789999999999997</v>
      </c>
      <c r="DJ31" s="4">
        <v>0.33429999999999999</v>
      </c>
      <c r="DK31" s="4">
        <v>0.94179999999999997</v>
      </c>
      <c r="DL31" s="4">
        <v>0.1419</v>
      </c>
      <c r="DM31" s="5">
        <v>0.71450000000000002</v>
      </c>
      <c r="DN31" s="5">
        <v>0.86890000000000001</v>
      </c>
      <c r="DO31" s="5">
        <v>0.31190000000000001</v>
      </c>
      <c r="DP31" s="5">
        <v>0.91490000000000005</v>
      </c>
      <c r="DQ31" s="5">
        <v>0.1323</v>
      </c>
      <c r="DR31" s="4"/>
      <c r="DS31" s="4"/>
      <c r="DT31" s="4"/>
      <c r="DU31" s="4"/>
      <c r="DV31" s="4"/>
      <c r="DW31" s="5"/>
      <c r="DX31" s="5"/>
      <c r="DY31" s="5"/>
      <c r="DZ31" s="5"/>
      <c r="EA31" s="5"/>
      <c r="EB31" s="4"/>
      <c r="EC31" s="4"/>
      <c r="ED31" s="4"/>
      <c r="EE31" s="4"/>
      <c r="EF31" s="4"/>
      <c r="EG31" s="5"/>
      <c r="EH31" s="5"/>
      <c r="EI31" s="5"/>
      <c r="EJ31" s="5"/>
      <c r="EK31" s="5"/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>
        <f t="shared" si="0"/>
        <v>0.7104166666666667</v>
      </c>
      <c r="EW31" s="4">
        <f t="shared" si="1"/>
        <v>0.85932083333333342</v>
      </c>
      <c r="EX31" s="4">
        <f t="shared" si="2"/>
        <v>0.32011250000000002</v>
      </c>
      <c r="EY31" s="4">
        <f t="shared" si="3"/>
        <v>0.92123333333333302</v>
      </c>
      <c r="EZ31" s="4">
        <f t="shared" si="4"/>
        <v>0.18439583333333331</v>
      </c>
      <c r="FA31" s="11" t="str" cm="1">
        <f t="array" aca="1" ref="FA31" ca="1">CONCATENATE(INDIRECT(ADDRESS(1,MATCH(_xlfn.MINIFS(B31:EU31,metrics.est,"MAE"),B31:EU31,0)+1)), ", ", INDIRECT(ADDRESS(2,MATCH(_xlfn.MINIFS(B31:EU31,metrics.est,"MAE"),B31:EU31,0)+1)))</f>
        <v>k=20, r=0.1</v>
      </c>
      <c r="FB31" s="11" t="str" cm="1">
        <f t="array" aca="1" ref="FB31" ca="1">CONCATENATE(INDIRECT(ADDRESS(1,MATCH(_xlfn.MINIFS(B31:EU31,metrics.est,"MSE"),B31:EU31,0)+1)), ", ", INDIRECT(ADDRESS(2,MATCH(_xlfn.MINIFS(B31:EU31,metrics.est,"MSE"),B31:EU31,0)+1)))</f>
        <v>k=20, r=0.1</v>
      </c>
      <c r="FC31" s="11" t="str" cm="1">
        <f t="array" aca="1" ref="FC31" ca="1">CONCATENATE(INDIRECT(ADDRESS(1,MATCH(_xlfn.MAXIFS(B31:EU31,metrics.est,"R"),B31:EU31,0)+1)), ", ", INDIRECT(ADDRESS(2,MATCH(_xlfn.MAXIFS(B31:EU31,metrics.est,"R"),B31:EU31,0)+1)))</f>
        <v>k=20, r=0.1</v>
      </c>
      <c r="FD31" s="11" t="str" cm="1">
        <f t="array" aca="1" ref="FD31" ca="1">CONCATENATE(INDIRECT(ADDRESS(1,MATCH(_xlfn.MAXIFS(B31:EU31,metrics.est,"Coverage"),B31:EU31,0)+1)), ", ", INDIRECT(ADDRESS(2,MATCH(_xlfn.MAXIFS(B31:EU31,metrics.est,"Coverage"),B31:EU31,0)+1)))</f>
        <v>k=5, r=0.1</v>
      </c>
      <c r="FE31" s="11" t="str" cm="1">
        <f t="array" aca="1" ref="FE31" ca="1">CONCATENATE(INDIRECT(ADDRESS(1,MATCH(_xlfn.MINIFS(B31:EU31,metrics.est,"Time"),B31:EU31,0)+1)), ", ", INDIRECT(ADDRESS(2,MATCH(_xlfn.MINIFS(B31:EU31,metrics.est,"Time"),B31:EU31,0)+1)))</f>
        <v>k=20, r=0.9</v>
      </c>
    </row>
    <row r="32" spans="1:161" x14ac:dyDescent="0.2">
      <c r="A32" s="1" t="s">
        <v>29</v>
      </c>
      <c r="B32" s="4">
        <v>0.66720000000000002</v>
      </c>
      <c r="C32" s="4">
        <v>0.76549999999999996</v>
      </c>
      <c r="D32" s="4">
        <v>0.33040000000000003</v>
      </c>
      <c r="E32" s="4">
        <v>0.96430000000000005</v>
      </c>
      <c r="F32" s="4">
        <v>0.28520000000000001</v>
      </c>
      <c r="G32" s="5">
        <v>0.67579999999999996</v>
      </c>
      <c r="H32" s="5">
        <v>0.78600000000000003</v>
      </c>
      <c r="I32" s="5">
        <v>0.3397</v>
      </c>
      <c r="J32" s="5">
        <v>0.95550000000000002</v>
      </c>
      <c r="K32" s="5">
        <v>0.4763</v>
      </c>
      <c r="L32" s="4">
        <v>0.68559999999999999</v>
      </c>
      <c r="M32" s="4">
        <v>0.80759999999999998</v>
      </c>
      <c r="N32" s="4">
        <v>0.33489999999999998</v>
      </c>
      <c r="O32" s="4">
        <v>0.94169999999999998</v>
      </c>
      <c r="P32" s="4">
        <v>0.41639999999999999</v>
      </c>
      <c r="Q32" s="5">
        <v>0.7077</v>
      </c>
      <c r="R32" s="5">
        <v>0.85729999999999995</v>
      </c>
      <c r="S32" s="5">
        <v>0.31030000000000002</v>
      </c>
      <c r="T32" s="5">
        <v>0.91469999999999996</v>
      </c>
      <c r="U32" s="5">
        <v>0.28199999999999997</v>
      </c>
      <c r="V32" s="4">
        <v>0.77500000000000002</v>
      </c>
      <c r="W32" s="4">
        <v>1.0242</v>
      </c>
      <c r="X32" s="4">
        <v>0.25540000000000002</v>
      </c>
      <c r="Y32" s="4">
        <v>0.80930000000000002</v>
      </c>
      <c r="Z32" s="4">
        <v>9.69E-2</v>
      </c>
      <c r="AA32" s="14">
        <v>0.66700000000000004</v>
      </c>
      <c r="AB32" s="14">
        <v>0.76470000000000005</v>
      </c>
      <c r="AC32" s="14">
        <v>0.35010000000000002</v>
      </c>
      <c r="AD32" s="14">
        <v>0.96309999999999996</v>
      </c>
      <c r="AE32" s="14">
        <v>0.2329</v>
      </c>
      <c r="AF32" s="4">
        <v>0.67490000000000006</v>
      </c>
      <c r="AG32" s="4">
        <v>0.78210000000000002</v>
      </c>
      <c r="AH32" s="4">
        <v>0.34599999999999997</v>
      </c>
      <c r="AI32" s="4">
        <v>0.95489999999999997</v>
      </c>
      <c r="AJ32" s="4">
        <v>0.33200000000000002</v>
      </c>
      <c r="AK32" s="14">
        <v>0.6865</v>
      </c>
      <c r="AL32" s="14">
        <v>0.81</v>
      </c>
      <c r="AM32" s="14">
        <v>0.33110000000000001</v>
      </c>
      <c r="AN32" s="14">
        <v>0.94199999999999995</v>
      </c>
      <c r="AO32" s="14">
        <v>0.30659999999999998</v>
      </c>
      <c r="AP32" s="4">
        <v>0.70860000000000001</v>
      </c>
      <c r="AQ32" s="4">
        <v>0.85970000000000002</v>
      </c>
      <c r="AR32" s="4">
        <v>0.31019999999999998</v>
      </c>
      <c r="AS32" s="4">
        <v>0.91459999999999997</v>
      </c>
      <c r="AT32" s="4">
        <v>0.18099999999999999</v>
      </c>
      <c r="AU32" s="14">
        <v>0.77480000000000004</v>
      </c>
      <c r="AV32" s="14">
        <v>1.0232000000000001</v>
      </c>
      <c r="AW32" s="14">
        <v>0.25030000000000002</v>
      </c>
      <c r="AX32" s="14">
        <v>0.80810000000000004</v>
      </c>
      <c r="AY32" s="14">
        <v>6.7299999999999999E-2</v>
      </c>
      <c r="AZ32" s="4">
        <v>0.66720000000000002</v>
      </c>
      <c r="BA32" s="4">
        <v>0.76429999999999998</v>
      </c>
      <c r="BB32" s="4">
        <v>0.34079999999999999</v>
      </c>
      <c r="BC32" s="4">
        <v>0.96289999999999998</v>
      </c>
      <c r="BD32" s="4">
        <v>0.21560000000000001</v>
      </c>
      <c r="BE32" s="5">
        <v>0.67500000000000004</v>
      </c>
      <c r="BF32" s="5">
        <v>0.78410000000000002</v>
      </c>
      <c r="BG32" s="5">
        <v>0.3427</v>
      </c>
      <c r="BH32" s="5">
        <v>0.95579999999999998</v>
      </c>
      <c r="BI32" s="5">
        <v>0.3216</v>
      </c>
      <c r="BJ32" s="4">
        <v>0.68779999999999997</v>
      </c>
      <c r="BK32" s="4">
        <v>0.81179999999999997</v>
      </c>
      <c r="BL32" s="4">
        <v>0.33069999999999999</v>
      </c>
      <c r="BM32" s="4">
        <v>0.94230000000000003</v>
      </c>
      <c r="BN32" s="4">
        <v>0.28710000000000002</v>
      </c>
      <c r="BO32" s="5">
        <v>0.70909999999999995</v>
      </c>
      <c r="BP32" s="5">
        <v>0.86250000000000004</v>
      </c>
      <c r="BQ32" s="5">
        <v>0.311</v>
      </c>
      <c r="BR32" s="5">
        <v>0.91439999999999999</v>
      </c>
      <c r="BS32" s="5">
        <v>0.1895</v>
      </c>
      <c r="BT32" s="4">
        <v>0.77569999999999995</v>
      </c>
      <c r="BU32" s="4">
        <v>1.0269999999999999</v>
      </c>
      <c r="BV32" s="4">
        <v>0.25330000000000003</v>
      </c>
      <c r="BW32" s="4">
        <v>0.80820000000000003</v>
      </c>
      <c r="BX32" s="4">
        <v>7.5899999999999995E-2</v>
      </c>
      <c r="BY32" s="5">
        <v>0.66520000000000001</v>
      </c>
      <c r="BZ32" s="5">
        <v>0.76190000000000002</v>
      </c>
      <c r="CA32" s="5">
        <v>0.35349999999999998</v>
      </c>
      <c r="CB32" s="5">
        <v>0.96299999999999997</v>
      </c>
      <c r="CC32" s="5">
        <v>0.15290000000000001</v>
      </c>
      <c r="CD32" s="4">
        <v>0.67449999999999999</v>
      </c>
      <c r="CE32" s="4">
        <v>0.78359999999999996</v>
      </c>
      <c r="CF32" s="4">
        <v>0.34339999999999998</v>
      </c>
      <c r="CG32" s="4">
        <v>0.95530000000000004</v>
      </c>
      <c r="CH32" s="4">
        <v>0.21210000000000001</v>
      </c>
      <c r="CI32" s="5">
        <v>0.68710000000000004</v>
      </c>
      <c r="CJ32" s="5">
        <v>0.81110000000000004</v>
      </c>
      <c r="CK32" s="5">
        <v>0.3306</v>
      </c>
      <c r="CL32" s="5">
        <v>0.94259999999999999</v>
      </c>
      <c r="CM32" s="5">
        <v>0.2006</v>
      </c>
      <c r="CN32" s="4">
        <v>0.7087</v>
      </c>
      <c r="CO32" s="4">
        <v>0.8609</v>
      </c>
      <c r="CP32" s="4">
        <v>0.31269999999999998</v>
      </c>
      <c r="CQ32" s="4">
        <v>0.91459999999999997</v>
      </c>
      <c r="CR32" s="4">
        <v>0.1206</v>
      </c>
      <c r="CS32" s="5">
        <v>0.77700000000000002</v>
      </c>
      <c r="CT32" s="5">
        <v>1.0309999999999999</v>
      </c>
      <c r="CU32" s="5">
        <v>0.254</v>
      </c>
      <c r="CV32" s="5">
        <v>0.80830000000000002</v>
      </c>
      <c r="CW32" s="5">
        <v>4.4699999999999997E-2</v>
      </c>
      <c r="CX32" s="4">
        <v>0.66759999999999997</v>
      </c>
      <c r="CY32" s="4">
        <v>0.76690000000000003</v>
      </c>
      <c r="CZ32" s="4">
        <v>0.34789999999999999</v>
      </c>
      <c r="DA32" s="4">
        <v>0.96240000000000003</v>
      </c>
      <c r="DB32" s="4">
        <v>0.2024</v>
      </c>
      <c r="DC32" s="5">
        <v>0.67390000000000005</v>
      </c>
      <c r="DD32" s="5">
        <v>0.78129999999999999</v>
      </c>
      <c r="DE32" s="5">
        <v>0.34350000000000003</v>
      </c>
      <c r="DF32" s="5">
        <v>0.95499999999999996</v>
      </c>
      <c r="DG32" s="5">
        <v>0.23760000000000001</v>
      </c>
      <c r="DH32" s="4">
        <v>0.6865</v>
      </c>
      <c r="DI32" s="4">
        <v>0.80989999999999995</v>
      </c>
      <c r="DJ32" s="4">
        <v>0.3337</v>
      </c>
      <c r="DK32" s="4">
        <v>0.94179999999999997</v>
      </c>
      <c r="DL32" s="4">
        <v>0.1729</v>
      </c>
      <c r="DM32" s="5">
        <v>0.70899999999999996</v>
      </c>
      <c r="DN32" s="5">
        <v>0.8619</v>
      </c>
      <c r="DO32" s="5">
        <v>0.311</v>
      </c>
      <c r="DP32" s="5">
        <v>0.91490000000000005</v>
      </c>
      <c r="DQ32" s="5">
        <v>0.15409999999999999</v>
      </c>
      <c r="DR32" s="4"/>
      <c r="DS32" s="4"/>
      <c r="DT32" s="4"/>
      <c r="DU32" s="4"/>
      <c r="DV32" s="4"/>
      <c r="DW32" s="5"/>
      <c r="DX32" s="5"/>
      <c r="DY32" s="5"/>
      <c r="DZ32" s="5"/>
      <c r="EA32" s="5"/>
      <c r="EB32" s="4"/>
      <c r="EC32" s="4"/>
      <c r="ED32" s="4"/>
      <c r="EE32" s="4"/>
      <c r="EF32" s="4"/>
      <c r="EG32" s="5"/>
      <c r="EH32" s="5"/>
      <c r="EI32" s="5"/>
      <c r="EJ32" s="5"/>
      <c r="EK32" s="5"/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>
        <f t="shared" si="0"/>
        <v>0.69947499999999996</v>
      </c>
      <c r="EW32" s="4">
        <f t="shared" si="1"/>
        <v>0.8416041666666666</v>
      </c>
      <c r="EX32" s="4">
        <f t="shared" si="2"/>
        <v>0.31946666666666662</v>
      </c>
      <c r="EY32" s="4">
        <f t="shared" si="3"/>
        <v>0.92123749999999971</v>
      </c>
      <c r="EZ32" s="4">
        <f t="shared" si="4"/>
        <v>0.21934166666666663</v>
      </c>
      <c r="FA32" s="11" t="str" cm="1">
        <f t="array" aca="1" ref="FA32" ca="1">CONCATENATE(INDIRECT(ADDRESS(1,MATCH(_xlfn.MINIFS(B32:EU32,metrics.est,"MAE"),B32:EU32,0)+1)), ", ", INDIRECT(ADDRESS(2,MATCH(_xlfn.MINIFS(B32:EU32,metrics.est,"MAE"),B32:EU32,0)+1)))</f>
        <v>k=20, r=0.1</v>
      </c>
      <c r="FB32" s="11" t="str" cm="1">
        <f t="array" aca="1" ref="FB32" ca="1">CONCATENATE(INDIRECT(ADDRESS(1,MATCH(_xlfn.MINIFS(B32:EU32,metrics.est,"MSE"),B32:EU32,0)+1)), ", ", INDIRECT(ADDRESS(2,MATCH(_xlfn.MINIFS(B32:EU32,metrics.est,"MSE"),B32:EU32,0)+1)))</f>
        <v>k=20, r=0.1</v>
      </c>
      <c r="FC32" s="11" t="str" cm="1">
        <f t="array" aca="1" ref="FC32" ca="1">CONCATENATE(INDIRECT(ADDRESS(1,MATCH(_xlfn.MAXIFS(B32:EU32,metrics.est,"R"),B32:EU32,0)+1)), ", ", INDIRECT(ADDRESS(2,MATCH(_xlfn.MAXIFS(B32:EU32,metrics.est,"R"),B32:EU32,0)+1)))</f>
        <v>k=20, r=0.1</v>
      </c>
      <c r="FD32" s="11" t="str" cm="1">
        <f t="array" aca="1" ref="FD32" ca="1">CONCATENATE(INDIRECT(ADDRESS(1,MATCH(_xlfn.MAXIFS(B32:EU32,metrics.est,"Coverage"),B32:EU32,0)+1)), ", ", INDIRECT(ADDRESS(2,MATCH(_xlfn.MAXIFS(B32:EU32,metrics.est,"Coverage"),B32:EU32,0)+1)))</f>
        <v>k=5, r=0.1</v>
      </c>
      <c r="FE32" s="11" t="str" cm="1">
        <f t="array" aca="1" ref="FE32" ca="1">CONCATENATE(INDIRECT(ADDRESS(1,MATCH(_xlfn.MINIFS(B32:EU32,metrics.est,"Time"),B32:EU32,0)+1)), ", ", INDIRECT(ADDRESS(2,MATCH(_xlfn.MINIFS(B32:EU32,metrics.est,"Time"),B32:EU32,0)+1)))</f>
        <v>k=20, r=0.9</v>
      </c>
    </row>
    <row r="33" spans="1:161" x14ac:dyDescent="0.2">
      <c r="A33" s="1" t="s">
        <v>30</v>
      </c>
      <c r="B33" s="4">
        <v>0.67249999999999999</v>
      </c>
      <c r="C33" s="4">
        <v>0.76900000000000002</v>
      </c>
      <c r="D33" s="4">
        <v>0.34860000000000002</v>
      </c>
      <c r="E33" s="4">
        <v>0.96430000000000005</v>
      </c>
      <c r="F33" s="4">
        <v>0.22259999999999999</v>
      </c>
      <c r="G33" s="5">
        <v>0.67800000000000005</v>
      </c>
      <c r="H33" s="5">
        <v>0.78580000000000005</v>
      </c>
      <c r="I33" s="5">
        <v>0.36099999999999999</v>
      </c>
      <c r="J33" s="5">
        <v>0.95550000000000002</v>
      </c>
      <c r="K33" s="5">
        <v>0.4284</v>
      </c>
      <c r="L33" s="4">
        <v>0.68620000000000003</v>
      </c>
      <c r="M33" s="4">
        <v>0.80359999999999998</v>
      </c>
      <c r="N33" s="4">
        <v>0.34920000000000001</v>
      </c>
      <c r="O33" s="4">
        <v>0.94169999999999998</v>
      </c>
      <c r="P33" s="4">
        <v>0.3679</v>
      </c>
      <c r="Q33" s="5">
        <v>0.7107</v>
      </c>
      <c r="R33" s="5">
        <v>0.8629</v>
      </c>
      <c r="S33" s="5">
        <v>0.31209999999999999</v>
      </c>
      <c r="T33" s="5">
        <v>0.91469999999999996</v>
      </c>
      <c r="U33" s="5">
        <v>0.2306</v>
      </c>
      <c r="V33" s="4">
        <v>0.81820000000000004</v>
      </c>
      <c r="W33" s="4">
        <v>1.1444000000000001</v>
      </c>
      <c r="X33" s="4">
        <v>0.22509999999999999</v>
      </c>
      <c r="Y33" s="4">
        <v>0.80930000000000002</v>
      </c>
      <c r="Z33" s="4">
        <v>8.8400000000000006E-2</v>
      </c>
      <c r="AA33" s="14">
        <v>0.67279999999999995</v>
      </c>
      <c r="AB33" s="14">
        <v>0.77</v>
      </c>
      <c r="AC33" s="14">
        <v>0.3715</v>
      </c>
      <c r="AD33" s="14">
        <v>0.96309999999999996</v>
      </c>
      <c r="AE33" s="14">
        <v>0.19520000000000001</v>
      </c>
      <c r="AF33" s="4">
        <v>0.6774</v>
      </c>
      <c r="AG33" s="4">
        <v>0.78129999999999999</v>
      </c>
      <c r="AH33" s="4">
        <v>0.36580000000000001</v>
      </c>
      <c r="AI33" s="4">
        <v>0.95489999999999997</v>
      </c>
      <c r="AJ33" s="4">
        <v>0.28549999999999998</v>
      </c>
      <c r="AK33" s="14">
        <v>0.68640000000000001</v>
      </c>
      <c r="AL33" s="14">
        <v>0.80489999999999995</v>
      </c>
      <c r="AM33" s="14">
        <v>0.34560000000000002</v>
      </c>
      <c r="AN33" s="14">
        <v>0.94199999999999995</v>
      </c>
      <c r="AO33" s="14">
        <v>0.25109999999999999</v>
      </c>
      <c r="AP33" s="4">
        <v>0.71140000000000003</v>
      </c>
      <c r="AQ33" s="4">
        <v>0.8639</v>
      </c>
      <c r="AR33" s="4">
        <v>0.31259999999999999</v>
      </c>
      <c r="AS33" s="4">
        <v>0.91459999999999997</v>
      </c>
      <c r="AT33" s="4">
        <v>0.1628</v>
      </c>
      <c r="AU33" s="14">
        <v>0.8196</v>
      </c>
      <c r="AV33" s="14">
        <v>1.1464000000000001</v>
      </c>
      <c r="AW33" s="14">
        <v>0.22059999999999999</v>
      </c>
      <c r="AX33" s="14">
        <v>0.80810000000000004</v>
      </c>
      <c r="AY33" s="14">
        <v>5.9299999999999999E-2</v>
      </c>
      <c r="AZ33" s="4">
        <v>0.67279999999999995</v>
      </c>
      <c r="BA33" s="4">
        <v>0.76929999999999998</v>
      </c>
      <c r="BB33" s="4">
        <v>0.36080000000000001</v>
      </c>
      <c r="BC33" s="4">
        <v>0.96289999999999998</v>
      </c>
      <c r="BD33" s="4">
        <v>0.1769</v>
      </c>
      <c r="BE33" s="5">
        <v>0.67769999999999997</v>
      </c>
      <c r="BF33" s="5">
        <v>0.7833</v>
      </c>
      <c r="BG33" s="5">
        <v>0.36209999999999998</v>
      </c>
      <c r="BH33" s="5">
        <v>0.95569999999999999</v>
      </c>
      <c r="BI33" s="5">
        <v>0.26150000000000001</v>
      </c>
      <c r="BJ33" s="4">
        <v>0.68830000000000002</v>
      </c>
      <c r="BK33" s="4">
        <v>0.8085</v>
      </c>
      <c r="BL33" s="4">
        <v>0.3453</v>
      </c>
      <c r="BM33" s="4">
        <v>0.94230000000000003</v>
      </c>
      <c r="BN33" s="4">
        <v>0.25369999999999998</v>
      </c>
      <c r="BO33" s="5">
        <v>0.71230000000000004</v>
      </c>
      <c r="BP33" s="5">
        <v>0.86799999999999999</v>
      </c>
      <c r="BQ33" s="5">
        <v>0.31269999999999998</v>
      </c>
      <c r="BR33" s="5">
        <v>0.91439999999999999</v>
      </c>
      <c r="BS33" s="5">
        <v>0.1646</v>
      </c>
      <c r="BT33" s="4">
        <v>0.81940000000000002</v>
      </c>
      <c r="BU33" s="4">
        <v>1.1486000000000001</v>
      </c>
      <c r="BV33" s="4">
        <v>0.2261</v>
      </c>
      <c r="BW33" s="4">
        <v>0.80820000000000003</v>
      </c>
      <c r="BX33" s="4">
        <v>6.59E-2</v>
      </c>
      <c r="BY33" s="5">
        <v>0.67030000000000001</v>
      </c>
      <c r="BZ33" s="5">
        <v>0.76559999999999995</v>
      </c>
      <c r="CA33" s="5">
        <v>0.37590000000000001</v>
      </c>
      <c r="CB33" s="5">
        <v>0.96299999999999997</v>
      </c>
      <c r="CC33" s="5">
        <v>0.12520000000000001</v>
      </c>
      <c r="CD33" s="4">
        <v>0.67730000000000001</v>
      </c>
      <c r="CE33" s="4">
        <v>0.78339999999999999</v>
      </c>
      <c r="CF33" s="4">
        <v>0.36330000000000001</v>
      </c>
      <c r="CG33" s="4">
        <v>0.95530000000000004</v>
      </c>
      <c r="CH33" s="4">
        <v>0.17169999999999999</v>
      </c>
      <c r="CI33" s="5">
        <v>0.68779999999999997</v>
      </c>
      <c r="CJ33" s="5">
        <v>0.80740000000000001</v>
      </c>
      <c r="CK33" s="5">
        <v>0.34499999999999997</v>
      </c>
      <c r="CL33" s="5">
        <v>0.94259999999999999</v>
      </c>
      <c r="CM33" s="5">
        <v>0.16919999999999999</v>
      </c>
      <c r="CN33" s="4">
        <v>0.71179999999999999</v>
      </c>
      <c r="CO33" s="4">
        <v>0.86650000000000005</v>
      </c>
      <c r="CP33" s="4">
        <v>0.31430000000000002</v>
      </c>
      <c r="CQ33" s="4">
        <v>0.91459999999999997</v>
      </c>
      <c r="CR33" s="4">
        <v>9.9099999999999994E-2</v>
      </c>
      <c r="CS33" s="5">
        <v>0.81930000000000003</v>
      </c>
      <c r="CT33" s="5">
        <v>1.1482000000000001</v>
      </c>
      <c r="CU33" s="5">
        <v>0.22459999999999999</v>
      </c>
      <c r="CV33" s="5">
        <v>0.80830000000000002</v>
      </c>
      <c r="CW33" s="5">
        <v>3.9899999999999998E-2</v>
      </c>
      <c r="CX33" s="4">
        <v>0.67320000000000002</v>
      </c>
      <c r="CY33" s="4">
        <v>0.77190000000000003</v>
      </c>
      <c r="CZ33" s="4">
        <v>0.36930000000000002</v>
      </c>
      <c r="DA33" s="4">
        <v>0.96240000000000003</v>
      </c>
      <c r="DB33" s="4">
        <v>0.16400000000000001</v>
      </c>
      <c r="DC33" s="5">
        <v>0.67630000000000001</v>
      </c>
      <c r="DD33" s="5">
        <v>0.7802</v>
      </c>
      <c r="DE33" s="5">
        <v>0.36270000000000002</v>
      </c>
      <c r="DF33" s="5">
        <v>0.95499999999999996</v>
      </c>
      <c r="DG33" s="5">
        <v>0.19800000000000001</v>
      </c>
      <c r="DH33" s="4">
        <v>0.68710000000000004</v>
      </c>
      <c r="DI33" s="4">
        <v>0.80589999999999995</v>
      </c>
      <c r="DJ33" s="4">
        <v>0.3483</v>
      </c>
      <c r="DK33" s="4">
        <v>0.94179999999999997</v>
      </c>
      <c r="DL33" s="4">
        <v>0.1399</v>
      </c>
      <c r="DM33" s="5">
        <v>0.71209999999999996</v>
      </c>
      <c r="DN33" s="5">
        <v>0.8669</v>
      </c>
      <c r="DO33" s="5">
        <v>0.31209999999999999</v>
      </c>
      <c r="DP33" s="5">
        <v>0.91490000000000005</v>
      </c>
      <c r="DQ33" s="5">
        <v>0.13039999999999999</v>
      </c>
      <c r="DR33" s="4"/>
      <c r="DS33" s="4"/>
      <c r="DT33" s="4"/>
      <c r="DU33" s="4"/>
      <c r="DV33" s="4"/>
      <c r="DW33" s="5"/>
      <c r="DX33" s="5"/>
      <c r="DY33" s="5"/>
      <c r="DZ33" s="5"/>
      <c r="EA33" s="5"/>
      <c r="EB33" s="4"/>
      <c r="EC33" s="4"/>
      <c r="ED33" s="4"/>
      <c r="EE33" s="4"/>
      <c r="EF33" s="4"/>
      <c r="EG33" s="5"/>
      <c r="EH33" s="5"/>
      <c r="EI33" s="5"/>
      <c r="EJ33" s="5"/>
      <c r="EK33" s="5"/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>
        <f t="shared" si="0"/>
        <v>0.70912083333333331</v>
      </c>
      <c r="EW33" s="4">
        <f t="shared" si="1"/>
        <v>0.86274583333333332</v>
      </c>
      <c r="EX33" s="4">
        <f t="shared" si="2"/>
        <v>0.32644166666666663</v>
      </c>
      <c r="EY33" s="4">
        <f t="shared" si="3"/>
        <v>0.92123333333333302</v>
      </c>
      <c r="EZ33" s="4">
        <f t="shared" si="4"/>
        <v>0.18549166666666664</v>
      </c>
      <c r="FA33" s="11" t="str" cm="1">
        <f t="array" aca="1" ref="FA33" ca="1">CONCATENATE(INDIRECT(ADDRESS(1,MATCH(_xlfn.MINIFS(B33:EU33,metrics.est,"MAE"),B33:EU33,0)+1)), ", ", INDIRECT(ADDRESS(2,MATCH(_xlfn.MINIFS(B33:EU33,metrics.est,"MAE"),B33:EU33,0)+1)))</f>
        <v>k=20, r=0.1</v>
      </c>
      <c r="FB33" s="11" t="str" cm="1">
        <f t="array" aca="1" ref="FB33" ca="1">CONCATENATE(INDIRECT(ADDRESS(1,MATCH(_xlfn.MINIFS(B33:EU33,metrics.est,"MSE"),B33:EU33,0)+1)), ", ", INDIRECT(ADDRESS(2,MATCH(_xlfn.MINIFS(B33:EU33,metrics.est,"MSE"),B33:EU33,0)+1)))</f>
        <v>k=20, r=0.1</v>
      </c>
      <c r="FC33" s="11" t="str" cm="1">
        <f t="array" aca="1" ref="FC33" ca="1">CONCATENATE(INDIRECT(ADDRESS(1,MATCH(_xlfn.MAXIFS(B33:EU33,metrics.est,"R"),B33:EU33,0)+1)), ", ", INDIRECT(ADDRESS(2,MATCH(_xlfn.MAXIFS(B33:EU33,metrics.est,"R"),B33:EU33,0)+1)))</f>
        <v>k=20, r=0.1</v>
      </c>
      <c r="FD33" s="11" t="str" cm="1">
        <f t="array" aca="1" ref="FD33" ca="1">CONCATENATE(INDIRECT(ADDRESS(1,MATCH(_xlfn.MAXIFS(B33:EU33,metrics.est,"Coverage"),B33:EU33,0)+1)), ", ", INDIRECT(ADDRESS(2,MATCH(_xlfn.MAXIFS(B33:EU33,metrics.est,"Coverage"),B33:EU33,0)+1)))</f>
        <v>k=5, r=0.1</v>
      </c>
      <c r="FE33" s="11" t="str" cm="1">
        <f t="array" aca="1" ref="FE33" ca="1">CONCATENATE(INDIRECT(ADDRESS(1,MATCH(_xlfn.MINIFS(B33:EU33,metrics.est,"Time"),B33:EU33,0)+1)), ", ", INDIRECT(ADDRESS(2,MATCH(_xlfn.MINIFS(B33:EU33,metrics.est,"Time"),B33:EU33,0)+1)))</f>
        <v>k=20, r=0.9</v>
      </c>
    </row>
    <row r="34" spans="1:161" x14ac:dyDescent="0.2">
      <c r="A34" s="1" t="s">
        <v>31</v>
      </c>
      <c r="B34" s="4">
        <v>0.65849999999999997</v>
      </c>
      <c r="C34" s="4">
        <v>0.7409</v>
      </c>
      <c r="D34" s="4">
        <v>0.33360000000000001</v>
      </c>
      <c r="E34" s="4">
        <v>0.93710000000000004</v>
      </c>
      <c r="F34" s="4">
        <v>0.39739999999999998</v>
      </c>
      <c r="G34" s="5">
        <v>0.66510000000000002</v>
      </c>
      <c r="H34" s="5">
        <v>0.75739999999999996</v>
      </c>
      <c r="I34" s="5">
        <v>0.34599999999999997</v>
      </c>
      <c r="J34" s="5">
        <v>0.92220000000000002</v>
      </c>
      <c r="K34" s="5">
        <v>0.76539999999999997</v>
      </c>
      <c r="L34" s="4">
        <v>0.67200000000000004</v>
      </c>
      <c r="M34" s="4">
        <v>0.77090000000000003</v>
      </c>
      <c r="N34" s="4">
        <v>0.34279999999999999</v>
      </c>
      <c r="O34" s="4">
        <v>0.89670000000000005</v>
      </c>
      <c r="P34" s="4">
        <v>0.56889999999999996</v>
      </c>
      <c r="Q34" s="5">
        <v>0.6895</v>
      </c>
      <c r="R34" s="5">
        <v>0.80789999999999995</v>
      </c>
      <c r="S34" s="5">
        <v>0.32040000000000002</v>
      </c>
      <c r="T34" s="5">
        <v>0.8508</v>
      </c>
      <c r="U34" s="5">
        <v>0.3755</v>
      </c>
      <c r="V34" s="4">
        <v>0.73980000000000001</v>
      </c>
      <c r="W34" s="4">
        <v>0.92420000000000002</v>
      </c>
      <c r="X34" s="4">
        <v>0.26779999999999998</v>
      </c>
      <c r="Y34" s="4">
        <v>0.68259999999999998</v>
      </c>
      <c r="Z34" s="4">
        <v>0.1232</v>
      </c>
      <c r="AA34" s="14">
        <v>0.6583</v>
      </c>
      <c r="AB34" s="14">
        <v>0.74170000000000003</v>
      </c>
      <c r="AC34" s="14">
        <v>0.35830000000000001</v>
      </c>
      <c r="AD34" s="14">
        <v>0.9355</v>
      </c>
      <c r="AE34" s="14">
        <v>0.32690000000000002</v>
      </c>
      <c r="AF34" s="4">
        <v>0.66420000000000001</v>
      </c>
      <c r="AG34" s="4">
        <v>0.75349999999999995</v>
      </c>
      <c r="AH34" s="4">
        <v>0.35210000000000002</v>
      </c>
      <c r="AI34" s="4">
        <v>0.92069999999999996</v>
      </c>
      <c r="AJ34" s="4">
        <v>0.46050000000000002</v>
      </c>
      <c r="AK34" s="14">
        <v>0.6724</v>
      </c>
      <c r="AL34" s="14">
        <v>0.77200000000000002</v>
      </c>
      <c r="AM34" s="14">
        <v>0.33939999999999998</v>
      </c>
      <c r="AN34" s="14">
        <v>0.8972</v>
      </c>
      <c r="AO34" s="14">
        <v>0.41649999999999998</v>
      </c>
      <c r="AP34" s="4">
        <v>0.68899999999999995</v>
      </c>
      <c r="AQ34" s="4">
        <v>0.80649999999999999</v>
      </c>
      <c r="AR34" s="4">
        <v>0.32090000000000002</v>
      </c>
      <c r="AS34" s="4">
        <v>0.84960000000000002</v>
      </c>
      <c r="AT34" s="4">
        <v>0.25359999999999999</v>
      </c>
      <c r="AU34" s="14">
        <v>0.73809999999999998</v>
      </c>
      <c r="AV34" s="14">
        <v>0.92030000000000001</v>
      </c>
      <c r="AW34" s="14">
        <v>0.26400000000000001</v>
      </c>
      <c r="AX34" s="14">
        <v>0.68</v>
      </c>
      <c r="AY34" s="14">
        <v>8.2500000000000004E-2</v>
      </c>
      <c r="AZ34" s="4">
        <v>0.65820000000000001</v>
      </c>
      <c r="BA34" s="4">
        <v>0.74039999999999995</v>
      </c>
      <c r="BB34" s="4">
        <v>0.3463</v>
      </c>
      <c r="BC34" s="4">
        <v>0.9345</v>
      </c>
      <c r="BD34" s="4">
        <v>0.31069999999999998</v>
      </c>
      <c r="BE34" s="5">
        <v>0.66369999999999996</v>
      </c>
      <c r="BF34" s="5">
        <v>0.75439999999999996</v>
      </c>
      <c r="BG34" s="5">
        <v>0.34889999999999999</v>
      </c>
      <c r="BH34" s="5">
        <v>0.92090000000000005</v>
      </c>
      <c r="BI34" s="5">
        <v>0.4194</v>
      </c>
      <c r="BJ34" s="4">
        <v>0.67430000000000001</v>
      </c>
      <c r="BK34" s="4">
        <v>0.77510000000000001</v>
      </c>
      <c r="BL34" s="4">
        <v>0.33789999999999998</v>
      </c>
      <c r="BM34" s="4">
        <v>0.89800000000000002</v>
      </c>
      <c r="BN34" s="4">
        <v>0.38390000000000002</v>
      </c>
      <c r="BO34" s="5">
        <v>0.68979999999999997</v>
      </c>
      <c r="BP34" s="5">
        <v>0.80969999999999998</v>
      </c>
      <c r="BQ34" s="5">
        <v>0.32100000000000001</v>
      </c>
      <c r="BR34" s="5">
        <v>0.85070000000000001</v>
      </c>
      <c r="BS34" s="5">
        <v>0.2676</v>
      </c>
      <c r="BT34" s="4">
        <v>0.73839999999999995</v>
      </c>
      <c r="BU34" s="4">
        <v>0.92190000000000005</v>
      </c>
      <c r="BV34" s="4">
        <v>0.26550000000000001</v>
      </c>
      <c r="BW34" s="4">
        <v>0.67949999999999999</v>
      </c>
      <c r="BX34" s="4">
        <v>8.5000000000000006E-2</v>
      </c>
      <c r="BY34" s="5">
        <v>0.65659999999999996</v>
      </c>
      <c r="BZ34" s="5">
        <v>0.73929999999999996</v>
      </c>
      <c r="CA34" s="5">
        <v>0.35899999999999999</v>
      </c>
      <c r="CB34" s="5">
        <v>0.93520000000000003</v>
      </c>
      <c r="CC34" s="5">
        <v>0.2331</v>
      </c>
      <c r="CD34" s="4">
        <v>0.66369999999999996</v>
      </c>
      <c r="CE34" s="4">
        <v>0.75449999999999995</v>
      </c>
      <c r="CF34" s="4">
        <v>0.34920000000000001</v>
      </c>
      <c r="CG34" s="4">
        <v>0.92069999999999996</v>
      </c>
      <c r="CH34" s="4">
        <v>0.31290000000000001</v>
      </c>
      <c r="CI34" s="5">
        <v>0.67369999999999997</v>
      </c>
      <c r="CJ34" s="5">
        <v>0.77490000000000003</v>
      </c>
      <c r="CK34" s="5">
        <v>0.33839999999999998</v>
      </c>
      <c r="CL34" s="5">
        <v>0.89790000000000003</v>
      </c>
      <c r="CM34" s="5">
        <v>0.2717</v>
      </c>
      <c r="CN34" s="4">
        <v>0.68940000000000001</v>
      </c>
      <c r="CO34" s="4">
        <v>0.80840000000000001</v>
      </c>
      <c r="CP34" s="4">
        <v>0.32150000000000001</v>
      </c>
      <c r="CQ34" s="4">
        <v>0.85099999999999998</v>
      </c>
      <c r="CR34" s="4">
        <v>0.17199999999999999</v>
      </c>
      <c r="CS34" s="5">
        <v>0.74099999999999999</v>
      </c>
      <c r="CT34" s="5">
        <v>0.92959999999999998</v>
      </c>
      <c r="CU34" s="5">
        <v>0.26540000000000002</v>
      </c>
      <c r="CV34" s="5">
        <v>0.68059999999999998</v>
      </c>
      <c r="CW34" s="5">
        <v>5.7200000000000001E-2</v>
      </c>
      <c r="CX34" s="4">
        <v>0.65880000000000005</v>
      </c>
      <c r="CY34" s="4">
        <v>0.74360000000000004</v>
      </c>
      <c r="CZ34" s="4">
        <v>0.35239999999999999</v>
      </c>
      <c r="DA34" s="4">
        <v>0.93430000000000002</v>
      </c>
      <c r="DB34" s="4">
        <v>0.29149999999999998</v>
      </c>
      <c r="DC34" s="5">
        <v>0.66339999999999999</v>
      </c>
      <c r="DD34" s="5">
        <v>0.75309999999999999</v>
      </c>
      <c r="DE34" s="5">
        <v>0.34960000000000002</v>
      </c>
      <c r="DF34" s="5">
        <v>0.92100000000000004</v>
      </c>
      <c r="DG34" s="5">
        <v>0.3473</v>
      </c>
      <c r="DH34" s="4">
        <v>0.67300000000000004</v>
      </c>
      <c r="DI34" s="4">
        <v>0.77329999999999999</v>
      </c>
      <c r="DJ34" s="4">
        <v>0.34179999999999999</v>
      </c>
      <c r="DK34" s="4">
        <v>0.89749999999999996</v>
      </c>
      <c r="DL34" s="4">
        <v>0.23930000000000001</v>
      </c>
      <c r="DM34" s="5">
        <v>0.68989999999999996</v>
      </c>
      <c r="DN34" s="5">
        <v>0.80959999999999999</v>
      </c>
      <c r="DO34" s="5">
        <v>0.32069999999999999</v>
      </c>
      <c r="DP34" s="5">
        <v>0.85099999999999998</v>
      </c>
      <c r="DQ34" s="5">
        <v>0.22339999999999999</v>
      </c>
      <c r="DR34" s="4"/>
      <c r="DS34" s="4"/>
      <c r="DT34" s="4"/>
      <c r="DU34" s="4"/>
      <c r="DV34" s="4"/>
      <c r="DW34" s="5"/>
      <c r="DX34" s="5"/>
      <c r="DY34" s="5"/>
      <c r="DZ34" s="5"/>
      <c r="EA34" s="5"/>
      <c r="EB34" s="4"/>
      <c r="EC34" s="4"/>
      <c r="ED34" s="4"/>
      <c r="EE34" s="4"/>
      <c r="EF34" s="4"/>
      <c r="EG34" s="5"/>
      <c r="EH34" s="5"/>
      <c r="EI34" s="5"/>
      <c r="EJ34" s="5"/>
      <c r="EK34" s="5"/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>
        <f t="shared" si="0"/>
        <v>0.68253333333333321</v>
      </c>
      <c r="EW34" s="4">
        <f t="shared" si="1"/>
        <v>0.79512916666666678</v>
      </c>
      <c r="EX34" s="4">
        <f t="shared" si="2"/>
        <v>0.32762083333333331</v>
      </c>
      <c r="EY34" s="4">
        <f t="shared" si="3"/>
        <v>0.86438333333333317</v>
      </c>
      <c r="EZ34" s="4">
        <f t="shared" si="4"/>
        <v>0.30772499999999997</v>
      </c>
      <c r="FA34" s="11" t="str" cm="1">
        <f t="array" aca="1" ref="FA34" ca="1">CONCATENATE(INDIRECT(ADDRESS(1,MATCH(_xlfn.MINIFS(B34:EU34,metrics.est,"MAE"),B34:EU34,0)+1)), ", ", INDIRECT(ADDRESS(2,MATCH(_xlfn.MINIFS(B34:EU34,metrics.est,"MAE"),B34:EU34,0)+1)))</f>
        <v>k=20, r=0.1</v>
      </c>
      <c r="FB34" s="11" t="str" cm="1">
        <f t="array" aca="1" ref="FB34" ca="1">CONCATENATE(INDIRECT(ADDRESS(1,MATCH(_xlfn.MINIFS(B34:EU34,metrics.est,"MSE"),B34:EU34,0)+1)), ", ", INDIRECT(ADDRESS(2,MATCH(_xlfn.MINIFS(B34:EU34,metrics.est,"MSE"),B34:EU34,0)+1)))</f>
        <v>k=20, r=0.1</v>
      </c>
      <c r="FC34" s="11" t="str" cm="1">
        <f t="array" aca="1" ref="FC34" ca="1">CONCATENATE(INDIRECT(ADDRESS(1,MATCH(_xlfn.MAXIFS(B34:EU34,metrics.est,"R"),B34:EU34,0)+1)), ", ", INDIRECT(ADDRESS(2,MATCH(_xlfn.MAXIFS(B34:EU34,metrics.est,"R"),B34:EU34,0)+1)))</f>
        <v>k=20, r=0.1</v>
      </c>
      <c r="FD34" s="11" t="str" cm="1">
        <f t="array" aca="1" ref="FD34" ca="1">CONCATENATE(INDIRECT(ADDRESS(1,MATCH(_xlfn.MAXIFS(B34:EU34,metrics.est,"Coverage"),B34:EU34,0)+1)), ", ", INDIRECT(ADDRESS(2,MATCH(_xlfn.MAXIFS(B34:EU34,metrics.est,"Coverage"),B34:EU34,0)+1)))</f>
        <v>k=5, r=0.1</v>
      </c>
      <c r="FE34" s="11" t="str" cm="1">
        <f t="array" aca="1" ref="FE34" ca="1">CONCATENATE(INDIRECT(ADDRESS(1,MATCH(_xlfn.MINIFS(B34:EU34,metrics.est,"Time"),B34:EU34,0)+1)), ", ", INDIRECT(ADDRESS(2,MATCH(_xlfn.MINIFS(B34:EU34,metrics.est,"Time"),B34:EU34,0)+1)))</f>
        <v>k=20, r=0.9</v>
      </c>
    </row>
    <row r="35" spans="1:161" x14ac:dyDescent="0.2">
      <c r="A35" s="1" t="s">
        <v>32</v>
      </c>
      <c r="B35" s="4">
        <v>0.66559999999999997</v>
      </c>
      <c r="C35" s="4">
        <v>0.75780000000000003</v>
      </c>
      <c r="D35" s="4">
        <v>0.3347</v>
      </c>
      <c r="E35" s="4">
        <v>0.96419999999999995</v>
      </c>
      <c r="F35" s="4">
        <v>0.18659999999999999</v>
      </c>
      <c r="G35" s="5">
        <v>0.67500000000000004</v>
      </c>
      <c r="H35" s="5">
        <v>0.77980000000000005</v>
      </c>
      <c r="I35" s="5">
        <v>0.34379999999999999</v>
      </c>
      <c r="J35" s="5">
        <v>0.95540000000000003</v>
      </c>
      <c r="K35" s="5">
        <v>0.40710000000000002</v>
      </c>
      <c r="L35" s="4">
        <v>0.68410000000000004</v>
      </c>
      <c r="M35" s="4">
        <v>0.79959999999999998</v>
      </c>
      <c r="N35" s="4">
        <v>0.33760000000000001</v>
      </c>
      <c r="O35" s="4">
        <v>0.94110000000000005</v>
      </c>
      <c r="P35" s="4">
        <v>0.2737</v>
      </c>
      <c r="Q35" s="5">
        <v>0.70679999999999998</v>
      </c>
      <c r="R35" s="5">
        <v>0.85289999999999999</v>
      </c>
      <c r="S35" s="5">
        <v>0.30499999999999999</v>
      </c>
      <c r="T35" s="5">
        <v>0.91</v>
      </c>
      <c r="U35" s="5">
        <v>0.18709999999999999</v>
      </c>
      <c r="V35" s="4">
        <v>0.7923</v>
      </c>
      <c r="W35" s="4">
        <v>1.0722</v>
      </c>
      <c r="X35" s="4">
        <v>0.23230000000000001</v>
      </c>
      <c r="Y35" s="4">
        <v>0.68110000000000004</v>
      </c>
      <c r="Z35" s="4">
        <v>7.9799999999999996E-2</v>
      </c>
      <c r="AA35" s="14">
        <v>0.66590000000000005</v>
      </c>
      <c r="AB35" s="14">
        <v>0.75839999999999996</v>
      </c>
      <c r="AC35" s="14">
        <v>0.35339999999999999</v>
      </c>
      <c r="AD35" s="14">
        <v>0.96299999999999997</v>
      </c>
      <c r="AE35" s="14">
        <v>0.16919999999999999</v>
      </c>
      <c r="AF35" s="4">
        <v>0.67359999999999998</v>
      </c>
      <c r="AG35" s="4">
        <v>0.77429999999999999</v>
      </c>
      <c r="AH35" s="4">
        <v>0.34989999999999999</v>
      </c>
      <c r="AI35" s="4">
        <v>0.95469999999999999</v>
      </c>
      <c r="AJ35" s="4">
        <v>0.2238</v>
      </c>
      <c r="AK35" s="14">
        <v>0.68469999999999998</v>
      </c>
      <c r="AL35" s="14">
        <v>0.8014</v>
      </c>
      <c r="AM35" s="14">
        <v>0.33350000000000002</v>
      </c>
      <c r="AN35" s="14">
        <v>0.9415</v>
      </c>
      <c r="AO35" s="14">
        <v>0.22209999999999999</v>
      </c>
      <c r="AP35" s="4">
        <v>0.70720000000000005</v>
      </c>
      <c r="AQ35" s="4">
        <v>0.85309999999999997</v>
      </c>
      <c r="AR35" s="4">
        <v>0.30830000000000002</v>
      </c>
      <c r="AS35" s="4">
        <v>0.91020000000000001</v>
      </c>
      <c r="AT35" s="4">
        <v>0.14000000000000001</v>
      </c>
      <c r="AU35" s="14">
        <v>0.79359999999999997</v>
      </c>
      <c r="AV35" s="14">
        <v>1.0732999999999999</v>
      </c>
      <c r="AW35" s="14">
        <v>0.22600000000000001</v>
      </c>
      <c r="AX35" s="14">
        <v>0.68010000000000004</v>
      </c>
      <c r="AY35" s="14">
        <v>5.4100000000000002E-2</v>
      </c>
      <c r="AZ35" s="4">
        <v>0.66620000000000001</v>
      </c>
      <c r="BA35" s="4">
        <v>0.75780000000000003</v>
      </c>
      <c r="BB35" s="4">
        <v>0.3463</v>
      </c>
      <c r="BC35" s="4">
        <v>0.96279999999999999</v>
      </c>
      <c r="BD35" s="4">
        <v>0.14580000000000001</v>
      </c>
      <c r="BE35" s="5">
        <v>0.67379999999999995</v>
      </c>
      <c r="BF35" s="5">
        <v>0.77700000000000002</v>
      </c>
      <c r="BG35" s="5">
        <v>0.34620000000000001</v>
      </c>
      <c r="BH35" s="5">
        <v>0.95550000000000002</v>
      </c>
      <c r="BI35" s="5">
        <v>0.216</v>
      </c>
      <c r="BJ35" s="4">
        <v>0.68659999999999999</v>
      </c>
      <c r="BK35" s="4">
        <v>0.80510000000000004</v>
      </c>
      <c r="BL35" s="4">
        <v>0.33289999999999997</v>
      </c>
      <c r="BM35" s="4">
        <v>0.94169999999999998</v>
      </c>
      <c r="BN35" s="4">
        <v>0.221</v>
      </c>
      <c r="BO35" s="5">
        <v>0.70820000000000005</v>
      </c>
      <c r="BP35" s="5">
        <v>0.85729999999999995</v>
      </c>
      <c r="BQ35" s="5">
        <v>0.30790000000000001</v>
      </c>
      <c r="BR35" s="5">
        <v>0.91</v>
      </c>
      <c r="BS35" s="5">
        <v>0.1361</v>
      </c>
      <c r="BT35" s="4">
        <v>0.79269999999999996</v>
      </c>
      <c r="BU35" s="4">
        <v>1.0739000000000001</v>
      </c>
      <c r="BV35" s="4">
        <v>0.23089999999999999</v>
      </c>
      <c r="BW35" s="4">
        <v>0.68020000000000003</v>
      </c>
      <c r="BX35" s="4">
        <v>6.0499999999999998E-2</v>
      </c>
      <c r="BY35" s="5">
        <v>0.66420000000000001</v>
      </c>
      <c r="BZ35" s="5">
        <v>0.75570000000000004</v>
      </c>
      <c r="CA35" s="5">
        <v>0.35949999999999999</v>
      </c>
      <c r="CB35" s="5">
        <v>0.96289999999999998</v>
      </c>
      <c r="CC35" s="5">
        <v>9.3600000000000003E-2</v>
      </c>
      <c r="CD35" s="4">
        <v>0.67349999999999999</v>
      </c>
      <c r="CE35" s="4">
        <v>0.77700000000000002</v>
      </c>
      <c r="CF35" s="4">
        <v>0.34689999999999999</v>
      </c>
      <c r="CG35" s="4">
        <v>0.95520000000000005</v>
      </c>
      <c r="CH35" s="4">
        <v>0.13189999999999999</v>
      </c>
      <c r="CI35" s="5">
        <v>0.6855</v>
      </c>
      <c r="CJ35" s="5">
        <v>0.80289999999999995</v>
      </c>
      <c r="CK35" s="5">
        <v>0.33300000000000002</v>
      </c>
      <c r="CL35" s="5">
        <v>0.94199999999999995</v>
      </c>
      <c r="CM35" s="5">
        <v>0.14000000000000001</v>
      </c>
      <c r="CN35" s="4">
        <v>0.70779999999999998</v>
      </c>
      <c r="CO35" s="4">
        <v>0.85609999999999997</v>
      </c>
      <c r="CP35" s="4">
        <v>0.30940000000000001</v>
      </c>
      <c r="CQ35" s="4">
        <v>0.9103</v>
      </c>
      <c r="CR35" s="4">
        <v>8.2500000000000004E-2</v>
      </c>
      <c r="CS35" s="5">
        <v>0.79320000000000002</v>
      </c>
      <c r="CT35" s="5">
        <v>1.0740000000000001</v>
      </c>
      <c r="CU35" s="5">
        <v>0.22969999999999999</v>
      </c>
      <c r="CV35" s="5">
        <v>0.67959999999999998</v>
      </c>
      <c r="CW35" s="5">
        <v>3.6700000000000003E-2</v>
      </c>
      <c r="CX35" s="4">
        <v>0.66620000000000001</v>
      </c>
      <c r="CY35" s="4">
        <v>0.7601</v>
      </c>
      <c r="CZ35" s="4">
        <v>0.35199999999999998</v>
      </c>
      <c r="DA35" s="4">
        <v>0.96240000000000003</v>
      </c>
      <c r="DB35" s="4">
        <v>0.13070000000000001</v>
      </c>
      <c r="DC35" s="5">
        <v>0.67259999999999998</v>
      </c>
      <c r="DD35" s="5">
        <v>0.77400000000000002</v>
      </c>
      <c r="DE35" s="5">
        <v>0.34789999999999999</v>
      </c>
      <c r="DF35" s="5">
        <v>0.95489999999999997</v>
      </c>
      <c r="DG35" s="5">
        <v>0.16300000000000001</v>
      </c>
      <c r="DH35" s="4">
        <v>0.68489999999999995</v>
      </c>
      <c r="DI35" s="4">
        <v>0.80169999999999997</v>
      </c>
      <c r="DJ35" s="4">
        <v>0.33639999999999998</v>
      </c>
      <c r="DK35" s="4">
        <v>0.94120000000000004</v>
      </c>
      <c r="DL35" s="4">
        <v>0.1129</v>
      </c>
      <c r="DM35" s="5">
        <v>0.70809999999999995</v>
      </c>
      <c r="DN35" s="5">
        <v>0.85640000000000005</v>
      </c>
      <c r="DO35" s="5">
        <v>0.30830000000000002</v>
      </c>
      <c r="DP35" s="5">
        <v>0.91049999999999998</v>
      </c>
      <c r="DQ35" s="5">
        <v>0.107</v>
      </c>
      <c r="DR35" s="4"/>
      <c r="DS35" s="4"/>
      <c r="DT35" s="4"/>
      <c r="DU35" s="4"/>
      <c r="DV35" s="4"/>
      <c r="DW35" s="5"/>
      <c r="DX35" s="5"/>
      <c r="DY35" s="5"/>
      <c r="DZ35" s="5"/>
      <c r="EA35" s="5"/>
      <c r="EB35" s="4"/>
      <c r="EC35" s="4"/>
      <c r="ED35" s="4"/>
      <c r="EE35" s="4"/>
      <c r="EF35" s="4"/>
      <c r="EG35" s="5"/>
      <c r="EH35" s="5"/>
      <c r="EI35" s="5"/>
      <c r="EJ35" s="5"/>
      <c r="EK35" s="5"/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>
        <f t="shared" si="0"/>
        <v>0.70134583333333322</v>
      </c>
      <c r="EW35" s="4">
        <f t="shared" si="1"/>
        <v>0.84382499999999994</v>
      </c>
      <c r="EX35" s="4">
        <f t="shared" si="2"/>
        <v>0.31715833333333338</v>
      </c>
      <c r="EY35" s="4">
        <f t="shared" si="3"/>
        <v>0.89877083333333296</v>
      </c>
      <c r="EZ35" s="4">
        <f t="shared" si="4"/>
        <v>0.15505000000000002</v>
      </c>
      <c r="FA35" s="11" t="str" cm="1">
        <f t="array" aca="1" ref="FA35" ca="1">CONCATENATE(INDIRECT(ADDRESS(1,MATCH(_xlfn.MINIFS(B35:EU35,metrics.est,"MAE"),B35:EU35,0)+1)), ", ", INDIRECT(ADDRESS(2,MATCH(_xlfn.MINIFS(B35:EU35,metrics.est,"MAE"),B35:EU35,0)+1)))</f>
        <v>k=20, r=0.1</v>
      </c>
      <c r="FB35" s="11" t="str" cm="1">
        <f t="array" aca="1" ref="FB35" ca="1">CONCATENATE(INDIRECT(ADDRESS(1,MATCH(_xlfn.MINIFS(B35:EU35,metrics.est,"MSE"),B35:EU35,0)+1)), ", ", INDIRECT(ADDRESS(2,MATCH(_xlfn.MINIFS(B35:EU35,metrics.est,"MSE"),B35:EU35,0)+1)))</f>
        <v>k=20, r=0.1</v>
      </c>
      <c r="FC35" s="11" t="str" cm="1">
        <f t="array" aca="1" ref="FC35" ca="1">CONCATENATE(INDIRECT(ADDRESS(1,MATCH(_xlfn.MAXIFS(B35:EU35,metrics.est,"R"),B35:EU35,0)+1)), ", ", INDIRECT(ADDRESS(2,MATCH(_xlfn.MAXIFS(B35:EU35,metrics.est,"R"),B35:EU35,0)+1)))</f>
        <v>k=20, r=0.1</v>
      </c>
      <c r="FD35" s="11" t="str" cm="1">
        <f t="array" aca="1" ref="FD35" ca="1">CONCATENATE(INDIRECT(ADDRESS(1,MATCH(_xlfn.MAXIFS(B35:EU35,metrics.est,"Coverage"),B35:EU35,0)+1)), ", ", INDIRECT(ADDRESS(2,MATCH(_xlfn.MAXIFS(B35:EU35,metrics.est,"Coverage"),B35:EU35,0)+1)))</f>
        <v>k=5, r=0.1</v>
      </c>
      <c r="FE35" s="11" t="str" cm="1">
        <f t="array" aca="1" ref="FE35" ca="1">CONCATENATE(INDIRECT(ADDRESS(1,MATCH(_xlfn.MINIFS(B35:EU35,metrics.est,"Time"),B35:EU35,0)+1)), ", ", INDIRECT(ADDRESS(2,MATCH(_xlfn.MINIFS(B35:EU35,metrics.est,"Time"),B35:EU35,0)+1)))</f>
        <v>k=20, r=0.9</v>
      </c>
    </row>
    <row r="36" spans="1:161" s="11" customFormat="1" x14ac:dyDescent="0.2">
      <c r="A36" s="11" t="s">
        <v>221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4">
        <v>0.6694</v>
      </c>
      <c r="AB36" s="14">
        <v>0.76529999999999998</v>
      </c>
      <c r="AC36" s="14">
        <v>0.35909999999999997</v>
      </c>
      <c r="AD36" s="14">
        <v>0.96299999999999997</v>
      </c>
      <c r="AE36" s="14">
        <v>0.2109</v>
      </c>
      <c r="AF36" s="4">
        <v>0.67610000000000003</v>
      </c>
      <c r="AG36" s="4">
        <v>0.77980000000000005</v>
      </c>
      <c r="AH36" s="4">
        <v>0.35589999999999999</v>
      </c>
      <c r="AI36" s="4">
        <v>0.95469999999999999</v>
      </c>
      <c r="AJ36" s="4">
        <v>0.26860000000000001</v>
      </c>
      <c r="AK36" s="14">
        <v>0.68630000000000002</v>
      </c>
      <c r="AL36" s="14">
        <v>0.8054</v>
      </c>
      <c r="AM36" s="14">
        <v>0.33689999999999998</v>
      </c>
      <c r="AN36" s="14">
        <v>0.9415</v>
      </c>
      <c r="AO36" s="14">
        <v>0.2576</v>
      </c>
      <c r="AP36" s="4">
        <v>0.70920000000000005</v>
      </c>
      <c r="AQ36" s="4">
        <v>0.85819999999999996</v>
      </c>
      <c r="AR36" s="4">
        <v>0.30959999999999999</v>
      </c>
      <c r="AS36" s="4">
        <v>0.91020000000000001</v>
      </c>
      <c r="AT36" s="4">
        <v>0.16880000000000001</v>
      </c>
      <c r="AU36" s="14">
        <v>0.79720000000000002</v>
      </c>
      <c r="AV36" s="14">
        <v>1.0826</v>
      </c>
      <c r="AW36" s="14">
        <v>0.22559999999999999</v>
      </c>
      <c r="AX36" s="14">
        <v>0.68010000000000004</v>
      </c>
      <c r="AY36" s="14">
        <v>5.5E-2</v>
      </c>
      <c r="AZ36" s="4">
        <v>0.66949999999999998</v>
      </c>
      <c r="BA36" s="4">
        <v>0.76500000000000001</v>
      </c>
      <c r="BB36" s="4">
        <v>0.3503</v>
      </c>
      <c r="BC36" s="4">
        <v>0.96279999999999999</v>
      </c>
      <c r="BD36" s="4">
        <v>0.17910000000000001</v>
      </c>
      <c r="BE36" s="14">
        <v>0.67630000000000001</v>
      </c>
      <c r="BF36" s="14">
        <v>0.78249999999999997</v>
      </c>
      <c r="BG36" s="14">
        <v>0.3508</v>
      </c>
      <c r="BH36" s="14">
        <v>0.95550000000000002</v>
      </c>
      <c r="BI36" s="14">
        <v>0.25009999999999999</v>
      </c>
      <c r="BJ36" s="4">
        <v>0.68769999999999998</v>
      </c>
      <c r="BK36" s="4">
        <v>0.80789999999999995</v>
      </c>
      <c r="BL36" s="4">
        <v>0.33750000000000002</v>
      </c>
      <c r="BM36" s="4">
        <v>0.94169999999999998</v>
      </c>
      <c r="BN36" s="4">
        <v>0.24510000000000001</v>
      </c>
      <c r="BO36" s="14">
        <v>0.71009999999999995</v>
      </c>
      <c r="BP36" s="14">
        <v>0.86240000000000006</v>
      </c>
      <c r="BQ36" s="14">
        <v>0.30959999999999999</v>
      </c>
      <c r="BR36" s="14">
        <v>0.91</v>
      </c>
      <c r="BS36" s="14">
        <v>0.15570000000000001</v>
      </c>
      <c r="BT36" s="4">
        <v>0.79620000000000002</v>
      </c>
      <c r="BU36" s="4">
        <v>1.083</v>
      </c>
      <c r="BV36" s="4">
        <v>0.23119999999999999</v>
      </c>
      <c r="BW36" s="4">
        <v>0.68020000000000003</v>
      </c>
      <c r="BX36" s="4">
        <v>5.8599999999999999E-2</v>
      </c>
      <c r="BY36" s="14">
        <v>0.66710000000000003</v>
      </c>
      <c r="BZ36" s="14">
        <v>0.76129999999999998</v>
      </c>
      <c r="CA36" s="14">
        <v>0.36270000000000002</v>
      </c>
      <c r="CB36" s="14">
        <v>0.96289999999999998</v>
      </c>
      <c r="CC36" s="14">
        <v>0.13150000000000001</v>
      </c>
      <c r="CD36" s="4">
        <v>0.67610000000000003</v>
      </c>
      <c r="CE36" s="4">
        <v>0.78239999999999998</v>
      </c>
      <c r="CF36" s="4">
        <v>0.35139999999999999</v>
      </c>
      <c r="CG36" s="4">
        <v>0.95520000000000005</v>
      </c>
      <c r="CH36" s="4">
        <v>0.16889999999999999</v>
      </c>
      <c r="CI36" s="16"/>
      <c r="CJ36" s="16"/>
      <c r="CK36" s="16"/>
      <c r="CL36" s="16"/>
      <c r="CM36" s="16"/>
      <c r="CN36" s="4">
        <v>0.7097</v>
      </c>
      <c r="CO36" s="4">
        <v>0.86109999999999998</v>
      </c>
      <c r="CP36" s="4">
        <v>0.31140000000000001</v>
      </c>
      <c r="CQ36" s="4">
        <v>0.9103</v>
      </c>
      <c r="CR36" s="4">
        <v>9.4899999999999998E-2</v>
      </c>
      <c r="CS36" s="14">
        <v>0.79669999999999996</v>
      </c>
      <c r="CT36" s="14">
        <v>1.0831999999999999</v>
      </c>
      <c r="CU36" s="14">
        <v>0.22939999999999999</v>
      </c>
      <c r="CV36" s="14">
        <v>0.67959999999999998</v>
      </c>
      <c r="CW36" s="14">
        <v>3.6700000000000003E-2</v>
      </c>
      <c r="CX36" s="4">
        <v>0.66979999999999995</v>
      </c>
      <c r="CY36" s="4">
        <v>0.76680000000000004</v>
      </c>
      <c r="CZ36" s="4">
        <v>0.35730000000000001</v>
      </c>
      <c r="DA36" s="4">
        <v>0.96240000000000003</v>
      </c>
      <c r="DB36" s="4">
        <v>0.1714</v>
      </c>
      <c r="DC36" s="16"/>
      <c r="DD36" s="16"/>
      <c r="DE36" s="16"/>
      <c r="DF36" s="16"/>
      <c r="DG36" s="16"/>
      <c r="DH36" s="16"/>
      <c r="DI36" s="16"/>
      <c r="DJ36" s="16"/>
      <c r="DK36" s="16"/>
      <c r="DL36" s="16"/>
      <c r="DM36" s="16"/>
      <c r="DN36" s="16"/>
      <c r="DO36" s="16"/>
      <c r="DP36" s="16"/>
      <c r="DQ36" s="16"/>
      <c r="DR36" s="4"/>
      <c r="DS36" s="4"/>
      <c r="DT36" s="4"/>
      <c r="DU36" s="4"/>
      <c r="DV36" s="4"/>
      <c r="DW36" s="14"/>
      <c r="DX36" s="14"/>
      <c r="DY36" s="14"/>
      <c r="DZ36" s="14"/>
      <c r="EA36" s="14"/>
      <c r="EB36" s="4"/>
      <c r="EC36" s="4"/>
      <c r="ED36" s="4"/>
      <c r="EE36" s="4"/>
      <c r="EF36" s="4"/>
      <c r="EG36" s="14"/>
      <c r="EH36" s="14"/>
      <c r="EI36" s="14"/>
      <c r="EJ36" s="14"/>
      <c r="EK36" s="14"/>
      <c r="EL36" s="4"/>
      <c r="EM36" s="4"/>
      <c r="EN36" s="4"/>
      <c r="EO36" s="4"/>
      <c r="EP36" s="4"/>
      <c r="EQ36" s="14"/>
      <c r="ER36" s="14"/>
      <c r="ES36" s="14"/>
      <c r="ET36" s="14"/>
      <c r="EU36" s="14"/>
      <c r="EV36" s="4">
        <f t="shared" si="0"/>
        <v>0.7064933333333332</v>
      </c>
      <c r="EW36" s="4">
        <f t="shared" si="1"/>
        <v>0.85646</v>
      </c>
      <c r="EX36" s="4">
        <f t="shared" si="2"/>
        <v>0.31857999999999997</v>
      </c>
      <c r="EY36" s="4">
        <f t="shared" si="3"/>
        <v>0.89133999999999991</v>
      </c>
      <c r="EZ36" s="4">
        <f t="shared" si="4"/>
        <v>0.16352666666666671</v>
      </c>
      <c r="FA36" s="11" t="str" cm="1">
        <f t="array" aca="1" ref="FA36" ca="1">CONCATENATE(INDIRECT(ADDRESS(1,MATCH(_xlfn.MINIFS(B36:EU36,metrics.est,"MAE"),B36:EU36,0)+1)), ", ", INDIRECT(ADDRESS(2,MATCH(_xlfn.MINIFS(B36:EU36,metrics.est,"MAE"),B36:EU36,0)+1)))</f>
        <v>k=20, r=0.1</v>
      </c>
      <c r="FB36" s="11" t="str" cm="1">
        <f t="array" aca="1" ref="FB36" ca="1">CONCATENATE(INDIRECT(ADDRESS(1,MATCH(_xlfn.MINIFS(B36:EU36,metrics.est,"MSE"),B36:EU36,0)+1)), ", ", INDIRECT(ADDRESS(2,MATCH(_xlfn.MINIFS(B36:EU36,metrics.est,"MSE"),B36:EU36,0)+1)))</f>
        <v>k=20, r=0.1</v>
      </c>
      <c r="FC36" s="11" t="str" cm="1">
        <f t="array" aca="1" ref="FC36" ca="1">CONCATENATE(INDIRECT(ADDRESS(1,MATCH(_xlfn.MAXIFS(B36:EU36,metrics.est,"R"),B36:EU36,0)+1)), ", ", INDIRECT(ADDRESS(2,MATCH(_xlfn.MAXIFS(B36:EU36,metrics.est,"R"),B36:EU36,0)+1)))</f>
        <v>k=20, r=0.1</v>
      </c>
      <c r="FD36" s="11" t="str" cm="1">
        <f t="array" aca="1" ref="FD36" ca="1">CONCATENATE(INDIRECT(ADDRESS(1,MATCH(_xlfn.MAXIFS(B36:EU36,metrics.est,"Coverage"),B36:EU36,0)+1)), ", ", INDIRECT(ADDRESS(2,MATCH(_xlfn.MAXIFS(B36:EU36,metrics.est,"Coverage"),B36:EU36,0)+1)))</f>
        <v>k=10, r=0.1</v>
      </c>
      <c r="FE36" s="11" t="str" cm="1">
        <f t="array" aca="1" ref="FE36" ca="1">CONCATENATE(INDIRECT(ADDRESS(1,MATCH(_xlfn.MINIFS(B36:EU36,metrics.est,"Time"),B36:EU36,0)+1)), ", ", INDIRECT(ADDRESS(2,MATCH(_xlfn.MINIFS(B36:EU36,metrics.est,"Time"),B36:EU36,0)+1)))</f>
        <v>k=20, r=0.9</v>
      </c>
    </row>
    <row r="37" spans="1:161" x14ac:dyDescent="0.2">
      <c r="A37" s="1" t="s">
        <v>33</v>
      </c>
      <c r="B37" s="4">
        <v>0.67510000000000003</v>
      </c>
      <c r="C37" s="4">
        <v>0.77780000000000005</v>
      </c>
      <c r="D37" s="4">
        <v>0.3019</v>
      </c>
      <c r="E37" s="4">
        <v>0.94110000000000005</v>
      </c>
      <c r="F37" s="4">
        <v>3.27E-2</v>
      </c>
      <c r="G37" s="5">
        <v>0.6855</v>
      </c>
      <c r="H37" s="5">
        <v>0.80379999999999996</v>
      </c>
      <c r="I37" s="5">
        <v>0.29799999999999999</v>
      </c>
      <c r="J37" s="5">
        <v>0.92779999999999996</v>
      </c>
      <c r="K37" s="5">
        <v>3.4599999999999999E-2</v>
      </c>
      <c r="L37" s="4">
        <v>0.69789999999999996</v>
      </c>
      <c r="M37" s="4">
        <v>0.83330000000000004</v>
      </c>
      <c r="N37" s="4">
        <v>0.27989999999999998</v>
      </c>
      <c r="O37" s="4">
        <v>0.90259999999999996</v>
      </c>
      <c r="P37" s="4">
        <v>2.64E-2</v>
      </c>
      <c r="Q37" s="5">
        <v>0.72719999999999996</v>
      </c>
      <c r="R37" s="5">
        <v>0.89939999999999998</v>
      </c>
      <c r="S37" s="5">
        <v>0.23549999999999999</v>
      </c>
      <c r="T37" s="5">
        <v>0.85029999999999994</v>
      </c>
      <c r="U37" s="5">
        <v>1.7299999999999999E-2</v>
      </c>
      <c r="V37" s="4">
        <v>0.81259999999999999</v>
      </c>
      <c r="W37" s="4">
        <v>1.1183000000000001</v>
      </c>
      <c r="X37" s="4">
        <v>0.15759999999999999</v>
      </c>
      <c r="Y37" s="4">
        <v>0.62590000000000001</v>
      </c>
      <c r="Z37" s="4">
        <v>5.8999999999999999E-3</v>
      </c>
      <c r="AA37" s="14">
        <v>0.67490000000000006</v>
      </c>
      <c r="AB37" s="14">
        <v>0.78149999999999997</v>
      </c>
      <c r="AC37" s="14">
        <v>0.3231</v>
      </c>
      <c r="AD37" s="14">
        <v>0.94140000000000001</v>
      </c>
      <c r="AE37" s="14">
        <v>2.9100000000000001E-2</v>
      </c>
      <c r="AF37" s="4">
        <v>0.68520000000000003</v>
      </c>
      <c r="AG37" s="4">
        <v>0.80400000000000005</v>
      </c>
      <c r="AH37" s="4">
        <v>0.30249999999999999</v>
      </c>
      <c r="AI37" s="4">
        <v>0.92730000000000001</v>
      </c>
      <c r="AJ37" s="4">
        <v>1.44E-2</v>
      </c>
      <c r="AK37" s="14">
        <v>0.69830000000000003</v>
      </c>
      <c r="AL37" s="14">
        <v>0.83450000000000002</v>
      </c>
      <c r="AM37" s="14">
        <v>0.2767</v>
      </c>
      <c r="AN37" s="14">
        <v>0.90310000000000001</v>
      </c>
      <c r="AO37" s="14">
        <v>1.23E-2</v>
      </c>
      <c r="AP37" s="4">
        <v>0.72609999999999997</v>
      </c>
      <c r="AQ37" s="4">
        <v>0.89880000000000004</v>
      </c>
      <c r="AR37" s="4">
        <v>0.24010000000000001</v>
      </c>
      <c r="AS37" s="4">
        <v>0.8488</v>
      </c>
      <c r="AT37" s="4">
        <v>1.32E-2</v>
      </c>
      <c r="AU37" s="14">
        <v>0.81299999999999994</v>
      </c>
      <c r="AV37" s="14">
        <v>1.1197999999999999</v>
      </c>
      <c r="AW37" s="14">
        <v>0.15820000000000001</v>
      </c>
      <c r="AX37" s="14">
        <v>0.62360000000000004</v>
      </c>
      <c r="AY37" s="14">
        <v>4.4000000000000003E-3</v>
      </c>
      <c r="AZ37" s="4">
        <v>0.6774</v>
      </c>
      <c r="BA37" s="4">
        <v>0.78739999999999999</v>
      </c>
      <c r="BB37" s="4">
        <v>0.30449999999999999</v>
      </c>
      <c r="BC37" s="4">
        <v>0.94110000000000005</v>
      </c>
      <c r="BD37" s="4">
        <v>3.2899999999999999E-2</v>
      </c>
      <c r="BE37" s="5">
        <v>0.68430000000000002</v>
      </c>
      <c r="BF37" s="5">
        <v>0.80320000000000003</v>
      </c>
      <c r="BG37" s="5">
        <v>0.29670000000000002</v>
      </c>
      <c r="BH37" s="5">
        <v>0.92820000000000003</v>
      </c>
      <c r="BI37" s="5">
        <v>1.7000000000000001E-2</v>
      </c>
      <c r="BJ37" s="4">
        <v>0.69869999999999999</v>
      </c>
      <c r="BK37" s="4">
        <v>0.83540000000000003</v>
      </c>
      <c r="BL37" s="4">
        <v>0.27679999999999999</v>
      </c>
      <c r="BM37" s="4">
        <v>0.90359999999999996</v>
      </c>
      <c r="BN37" s="4">
        <v>1.4999999999999999E-2</v>
      </c>
      <c r="BO37" s="5">
        <v>0.72719999999999996</v>
      </c>
      <c r="BP37" s="5">
        <v>0.90259999999999996</v>
      </c>
      <c r="BQ37" s="5">
        <v>0.24299999999999999</v>
      </c>
      <c r="BR37" s="5">
        <v>0.8488</v>
      </c>
      <c r="BS37" s="5">
        <v>1.12E-2</v>
      </c>
      <c r="BT37" s="4">
        <v>0.81179999999999997</v>
      </c>
      <c r="BU37" s="4">
        <v>1.1176999999999999</v>
      </c>
      <c r="BV37" s="4">
        <v>0.16370000000000001</v>
      </c>
      <c r="BW37" s="4">
        <v>0.62270000000000003</v>
      </c>
      <c r="BX37" s="4">
        <v>5.5999999999999999E-3</v>
      </c>
      <c r="BY37" s="5">
        <v>0.67400000000000004</v>
      </c>
      <c r="BZ37" s="5">
        <v>0.78</v>
      </c>
      <c r="CA37" s="5">
        <v>0.32090000000000002</v>
      </c>
      <c r="CB37" s="5">
        <v>0.9415</v>
      </c>
      <c r="CC37" s="5">
        <v>1.5299999999999999E-2</v>
      </c>
      <c r="CD37" s="4">
        <v>0.68469999999999998</v>
      </c>
      <c r="CE37" s="4">
        <v>0.80320000000000003</v>
      </c>
      <c r="CF37" s="4">
        <v>0.30149999999999999</v>
      </c>
      <c r="CG37" s="4">
        <v>0.92749999999999999</v>
      </c>
      <c r="CH37" s="4">
        <v>1.15E-2</v>
      </c>
      <c r="CI37" s="5">
        <v>0.69889999999999997</v>
      </c>
      <c r="CJ37" s="5">
        <v>0.83599999999999997</v>
      </c>
      <c r="CK37" s="5">
        <v>0.27539999999999998</v>
      </c>
      <c r="CL37" s="5">
        <v>0.90369999999999995</v>
      </c>
      <c r="CM37" s="5">
        <v>9.9000000000000008E-3</v>
      </c>
      <c r="CN37" s="4">
        <v>0.72740000000000005</v>
      </c>
      <c r="CO37" s="4">
        <v>0.90239999999999998</v>
      </c>
      <c r="CP37" s="4">
        <v>0.24210000000000001</v>
      </c>
      <c r="CQ37" s="4">
        <v>0.84919999999999995</v>
      </c>
      <c r="CR37" s="4">
        <v>5.7000000000000002E-3</v>
      </c>
      <c r="CS37" s="5">
        <v>0.81210000000000004</v>
      </c>
      <c r="CT37" s="5">
        <v>1.1173</v>
      </c>
      <c r="CU37" s="5">
        <v>0.16039999999999999</v>
      </c>
      <c r="CV37" s="5">
        <v>0.62250000000000005</v>
      </c>
      <c r="CW37" s="5">
        <v>2.3999999999999998E-3</v>
      </c>
      <c r="CX37" s="4">
        <v>0.67730000000000001</v>
      </c>
      <c r="CY37" s="4">
        <v>0.78649999999999998</v>
      </c>
      <c r="CZ37" s="4">
        <v>0.31430000000000002</v>
      </c>
      <c r="DA37" s="4">
        <v>0.9405</v>
      </c>
      <c r="DB37" s="4">
        <v>1.7399999999999999E-2</v>
      </c>
      <c r="DC37" s="5">
        <v>0.68410000000000004</v>
      </c>
      <c r="DD37" s="5">
        <v>0.80189999999999995</v>
      </c>
      <c r="DE37" s="5">
        <v>0.2999</v>
      </c>
      <c r="DF37" s="5">
        <v>0.9274</v>
      </c>
      <c r="DG37" s="5">
        <v>1.24E-2</v>
      </c>
      <c r="DH37" s="4">
        <v>0.69840000000000002</v>
      </c>
      <c r="DI37" s="4">
        <v>0.8347</v>
      </c>
      <c r="DJ37" s="4">
        <v>0.27829999999999999</v>
      </c>
      <c r="DK37" s="4">
        <v>0.90290000000000004</v>
      </c>
      <c r="DL37" s="4">
        <v>8.3000000000000001E-3</v>
      </c>
      <c r="DM37" s="5">
        <v>0.7268</v>
      </c>
      <c r="DN37" s="5">
        <v>0.9012</v>
      </c>
      <c r="DO37" s="5">
        <v>0.24</v>
      </c>
      <c r="DP37" s="5">
        <v>0.84989999999999999</v>
      </c>
      <c r="DQ37" s="5">
        <v>6.0000000000000001E-3</v>
      </c>
      <c r="DR37" s="4"/>
      <c r="DS37" s="4"/>
      <c r="DT37" s="4"/>
      <c r="DU37" s="4"/>
      <c r="DV37" s="4"/>
      <c r="DW37" s="5"/>
      <c r="DX37" s="5"/>
      <c r="DY37" s="5"/>
      <c r="DZ37" s="5"/>
      <c r="EA37" s="5"/>
      <c r="EB37" s="4"/>
      <c r="EC37" s="4"/>
      <c r="ED37" s="4"/>
      <c r="EE37" s="4"/>
      <c r="EF37" s="4"/>
      <c r="EG37" s="5">
        <v>0.69830000000000003</v>
      </c>
      <c r="EH37" s="5">
        <v>0.83430000000000004</v>
      </c>
      <c r="EI37" s="5">
        <v>0.27750000000000002</v>
      </c>
      <c r="EJ37" s="5">
        <v>0.9032</v>
      </c>
      <c r="EK37" s="5">
        <v>1.29E-2</v>
      </c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>
        <f t="shared" si="0"/>
        <v>0.71508800000000006</v>
      </c>
      <c r="EW37" s="4">
        <f t="shared" si="1"/>
        <v>0.87659999999999993</v>
      </c>
      <c r="EX37" s="4">
        <f t="shared" si="2"/>
        <v>0.26274000000000003</v>
      </c>
      <c r="EY37" s="4">
        <f t="shared" si="3"/>
        <v>0.86018400000000017</v>
      </c>
      <c r="EZ37" s="4">
        <f t="shared" si="4"/>
        <v>1.4952000000000003E-2</v>
      </c>
      <c r="FA37" s="11" t="str" cm="1">
        <f t="array" aca="1" ref="FA37" ca="1">CONCATENATE(INDIRECT(ADDRESS(1,MATCH(_xlfn.MINIFS(B37:EU37,metrics.est,"MAE"),B37:EU37,0)+1)), ", ", INDIRECT(ADDRESS(2,MATCH(_xlfn.MINIFS(B37:EU37,metrics.est,"MAE"),B37:EU37,0)+1)))</f>
        <v>k=20, r=0.1</v>
      </c>
      <c r="FB37" s="11" t="str" cm="1">
        <f t="array" aca="1" ref="FB37" ca="1">CONCATENATE(INDIRECT(ADDRESS(1,MATCH(_xlfn.MINIFS(B37:EU37,metrics.est,"MSE"),B37:EU37,0)+1)), ", ", INDIRECT(ADDRESS(2,MATCH(_xlfn.MINIFS(B37:EU37,metrics.est,"MSE"),B37:EU37,0)+1)))</f>
        <v>k=5, r=0.1</v>
      </c>
      <c r="FC37" s="11" t="str" cm="1">
        <f t="array" aca="1" ref="FC37" ca="1">CONCATENATE(INDIRECT(ADDRESS(1,MATCH(_xlfn.MAXIFS(B37:EU37,metrics.est,"R"),B37:EU37,0)+1)), ", ", INDIRECT(ADDRESS(2,MATCH(_xlfn.MAXIFS(B37:EU37,metrics.est,"R"),B37:EU37,0)+1)))</f>
        <v>k=10, r=0.1</v>
      </c>
      <c r="FD37" s="11" t="str" cm="1">
        <f t="array" aca="1" ref="FD37" ca="1">CONCATENATE(INDIRECT(ADDRESS(1,MATCH(_xlfn.MAXIFS(B37:EU37,metrics.est,"Coverage"),B37:EU37,0)+1)), ", ", INDIRECT(ADDRESS(2,MATCH(_xlfn.MAXIFS(B37:EU37,metrics.est,"Coverage"),B37:EU37,0)+1)))</f>
        <v>k=20, r=0.1</v>
      </c>
      <c r="FE37" s="11" t="str" cm="1">
        <f t="array" aca="1" ref="FE37" ca="1">CONCATENATE(INDIRECT(ADDRESS(1,MATCH(_xlfn.MINIFS(B37:EU37,metrics.est,"Time"),B37:EU37,0)+1)), ", ", INDIRECT(ADDRESS(2,MATCH(_xlfn.MINIFS(B37:EU37,metrics.est,"Time"),B37:EU37,0)+1)))</f>
        <v>k=20, r=0.9</v>
      </c>
    </row>
    <row r="38" spans="1:161" x14ac:dyDescent="0.2">
      <c r="A38" s="1" t="s">
        <v>34</v>
      </c>
      <c r="B38" s="4">
        <v>0.75880000000000003</v>
      </c>
      <c r="C38" s="4">
        <v>0.9698</v>
      </c>
      <c r="D38" s="4">
        <v>0.18609999999999999</v>
      </c>
      <c r="E38" s="4">
        <v>0.61380000000000001</v>
      </c>
      <c r="F38" s="4">
        <v>3.4500000000000003E-2</v>
      </c>
      <c r="G38" s="5">
        <v>0.80289999999999995</v>
      </c>
      <c r="H38" s="5">
        <v>1.0823</v>
      </c>
      <c r="I38" s="5">
        <v>0.1678</v>
      </c>
      <c r="J38" s="5">
        <v>0.5474</v>
      </c>
      <c r="K38" s="5">
        <v>4.1200000000000001E-2</v>
      </c>
      <c r="L38" s="4">
        <v>0.83189999999999997</v>
      </c>
      <c r="M38" s="4">
        <v>1.1597</v>
      </c>
      <c r="N38" s="4">
        <v>0.16839999999999999</v>
      </c>
      <c r="O38" s="4">
        <v>0.49120000000000003</v>
      </c>
      <c r="P38" s="4">
        <v>1.9099999999999999E-2</v>
      </c>
      <c r="Q38" s="5">
        <v>0.83150000000000002</v>
      </c>
      <c r="R38" s="5">
        <v>1.1631</v>
      </c>
      <c r="S38" s="5">
        <v>0.18759999999999999</v>
      </c>
      <c r="T38" s="5">
        <v>0.49509999999999998</v>
      </c>
      <c r="U38" s="5">
        <v>1.41E-2</v>
      </c>
      <c r="V38" s="4">
        <v>0.82779999999999998</v>
      </c>
      <c r="W38" s="4">
        <v>1.1597999999999999</v>
      </c>
      <c r="X38" s="4">
        <v>0.1769</v>
      </c>
      <c r="Y38" s="4">
        <v>0.52049999999999996</v>
      </c>
      <c r="Z38" s="4">
        <v>1.0500000000000001E-2</v>
      </c>
      <c r="AA38" s="14">
        <v>0.76900000000000002</v>
      </c>
      <c r="AB38" s="14">
        <v>0.99809999999999999</v>
      </c>
      <c r="AC38" s="14">
        <v>0.18179999999999999</v>
      </c>
      <c r="AD38" s="14">
        <v>0.61109999999999998</v>
      </c>
      <c r="AE38" s="14">
        <v>2.8299999999999999E-2</v>
      </c>
      <c r="AF38" s="4">
        <v>0.80449999999999999</v>
      </c>
      <c r="AG38" s="4">
        <v>1.085</v>
      </c>
      <c r="AH38" s="4">
        <v>0.1754</v>
      </c>
      <c r="AI38" s="4">
        <v>0.54959999999999998</v>
      </c>
      <c r="AJ38" s="4">
        <v>1.9400000000000001E-2</v>
      </c>
      <c r="AK38" s="14">
        <v>0.82799999999999996</v>
      </c>
      <c r="AL38" s="14">
        <v>1.1472</v>
      </c>
      <c r="AM38" s="14">
        <v>0.16980000000000001</v>
      </c>
      <c r="AN38" s="14">
        <v>0.49220000000000003</v>
      </c>
      <c r="AO38" s="14">
        <v>1.5100000000000001E-2</v>
      </c>
      <c r="AP38" s="4">
        <v>0.82799999999999996</v>
      </c>
      <c r="AQ38" s="4">
        <v>1.1580999999999999</v>
      </c>
      <c r="AR38" s="4">
        <v>0.1885</v>
      </c>
      <c r="AS38" s="4">
        <v>0.49530000000000002</v>
      </c>
      <c r="AT38" s="4">
        <v>1.21E-2</v>
      </c>
      <c r="AU38" s="14">
        <v>0.82779999999999998</v>
      </c>
      <c r="AV38" s="14">
        <v>1.1603000000000001</v>
      </c>
      <c r="AW38" s="14">
        <v>0.17680000000000001</v>
      </c>
      <c r="AX38" s="14">
        <v>0.52300000000000002</v>
      </c>
      <c r="AY38" s="14">
        <v>3.2000000000000002E-3</v>
      </c>
      <c r="AZ38" s="4">
        <v>0.77210000000000001</v>
      </c>
      <c r="BA38" s="4">
        <v>1.0035000000000001</v>
      </c>
      <c r="BB38" s="4">
        <v>0.17730000000000001</v>
      </c>
      <c r="BC38" s="4">
        <v>0.61339999999999995</v>
      </c>
      <c r="BD38" s="4">
        <v>3.0099999999999998E-2</v>
      </c>
      <c r="BE38" s="5">
        <v>0.80469999999999997</v>
      </c>
      <c r="BF38" s="5">
        <v>1.0857000000000001</v>
      </c>
      <c r="BG38" s="5">
        <v>0.1676</v>
      </c>
      <c r="BH38" s="5">
        <v>0.54800000000000004</v>
      </c>
      <c r="BI38" s="5">
        <v>1.6899999999999998E-2</v>
      </c>
      <c r="BJ38" s="4">
        <v>0.83230000000000004</v>
      </c>
      <c r="BK38" s="4">
        <v>1.1623000000000001</v>
      </c>
      <c r="BL38" s="4">
        <v>0.16700000000000001</v>
      </c>
      <c r="BM38" s="4">
        <v>0.49249999999999999</v>
      </c>
      <c r="BN38" s="4">
        <v>1.44E-2</v>
      </c>
      <c r="BO38" s="5">
        <v>0.82789999999999997</v>
      </c>
      <c r="BP38" s="5">
        <v>1.1593</v>
      </c>
      <c r="BQ38" s="5">
        <v>0.1918</v>
      </c>
      <c r="BR38" s="5">
        <v>0.49459999999999998</v>
      </c>
      <c r="BS38" s="5">
        <v>1.1299999999999999E-2</v>
      </c>
      <c r="BT38" s="4">
        <v>0.82650000000000001</v>
      </c>
      <c r="BU38" s="4">
        <v>1.1571</v>
      </c>
      <c r="BV38" s="4">
        <v>0.185</v>
      </c>
      <c r="BW38" s="4">
        <v>0.52129999999999999</v>
      </c>
      <c r="BX38" s="4">
        <v>5.4000000000000003E-3</v>
      </c>
      <c r="BY38" s="5">
        <v>0.76759999999999995</v>
      </c>
      <c r="BZ38" s="5">
        <v>0.99229999999999996</v>
      </c>
      <c r="CA38" s="5">
        <v>0.1784</v>
      </c>
      <c r="CB38" s="5">
        <v>0.61140000000000005</v>
      </c>
      <c r="CC38" s="5">
        <v>1.5699999999999999E-2</v>
      </c>
      <c r="CD38" s="4">
        <v>0.80430000000000001</v>
      </c>
      <c r="CE38" s="4">
        <v>1.0861000000000001</v>
      </c>
      <c r="CF38" s="4">
        <v>0.1643</v>
      </c>
      <c r="CG38" s="4">
        <v>0.54830000000000001</v>
      </c>
      <c r="CH38" s="4">
        <v>1.1599999999999999E-2</v>
      </c>
      <c r="CI38" s="5">
        <v>0.83150000000000002</v>
      </c>
      <c r="CJ38" s="5">
        <v>1.1586000000000001</v>
      </c>
      <c r="CK38" s="5">
        <v>0.16819999999999999</v>
      </c>
      <c r="CL38" s="5">
        <v>0.49220000000000003</v>
      </c>
      <c r="CM38" s="5">
        <v>9.7999999999999997E-3</v>
      </c>
      <c r="CN38" s="4">
        <v>0.82920000000000005</v>
      </c>
      <c r="CO38" s="4">
        <v>1.1604000000000001</v>
      </c>
      <c r="CP38" s="4">
        <v>0.19</v>
      </c>
      <c r="CQ38" s="4">
        <v>0.496</v>
      </c>
      <c r="CR38" s="4">
        <v>5.4000000000000003E-3</v>
      </c>
      <c r="CS38" s="5">
        <v>0.82540000000000002</v>
      </c>
      <c r="CT38" s="5">
        <v>1.1548</v>
      </c>
      <c r="CU38" s="5">
        <v>0.17810000000000001</v>
      </c>
      <c r="CV38" s="5">
        <v>0.52100000000000002</v>
      </c>
      <c r="CW38" s="5">
        <v>2.2000000000000001E-3</v>
      </c>
      <c r="CX38" s="4">
        <v>0.77129999999999999</v>
      </c>
      <c r="CY38" s="4">
        <v>1.0005999999999999</v>
      </c>
      <c r="CZ38" s="4">
        <v>0.17460000000000001</v>
      </c>
      <c r="DA38" s="4">
        <v>0.61099999999999999</v>
      </c>
      <c r="DB38" s="4">
        <v>1.77E-2</v>
      </c>
      <c r="DC38" s="5">
        <v>0.8024</v>
      </c>
      <c r="DD38" s="5">
        <v>1.0789</v>
      </c>
      <c r="DE38" s="5">
        <v>0.16700000000000001</v>
      </c>
      <c r="DF38" s="5">
        <v>0.54759999999999998</v>
      </c>
      <c r="DG38" s="5">
        <v>1.2500000000000001E-2</v>
      </c>
      <c r="DH38" s="4">
        <v>0.83160000000000001</v>
      </c>
      <c r="DI38" s="4">
        <v>1.1591</v>
      </c>
      <c r="DJ38" s="4">
        <v>0.17050000000000001</v>
      </c>
      <c r="DK38" s="4">
        <v>0.49170000000000003</v>
      </c>
      <c r="DL38" s="4">
        <v>8.3000000000000001E-3</v>
      </c>
      <c r="DM38" s="5">
        <v>0.8296</v>
      </c>
      <c r="DN38" s="5">
        <v>1.161</v>
      </c>
      <c r="DO38" s="5">
        <v>0.1898</v>
      </c>
      <c r="DP38" s="5">
        <v>0.49519999999999997</v>
      </c>
      <c r="DQ38" s="5">
        <v>5.8999999999999999E-3</v>
      </c>
      <c r="DR38" s="4"/>
      <c r="DS38" s="4"/>
      <c r="DT38" s="4"/>
      <c r="DU38" s="4"/>
      <c r="DV38" s="4"/>
      <c r="DW38" s="5"/>
      <c r="DX38" s="5"/>
      <c r="DY38" s="5"/>
      <c r="DZ38" s="5"/>
      <c r="EA38" s="5"/>
      <c r="EB38" s="4"/>
      <c r="EC38" s="4"/>
      <c r="ED38" s="4"/>
      <c r="EE38" s="4"/>
      <c r="EF38" s="4"/>
      <c r="EG38" s="5">
        <v>0.83179999999999998</v>
      </c>
      <c r="EH38" s="5">
        <v>1.1596</v>
      </c>
      <c r="EI38" s="5">
        <v>0.1686</v>
      </c>
      <c r="EJ38" s="5">
        <v>0.49220000000000003</v>
      </c>
      <c r="EK38" s="5">
        <v>1.3299999999999999E-2</v>
      </c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>
        <f t="shared" si="0"/>
        <v>0.81193599999999999</v>
      </c>
      <c r="EW38" s="4">
        <f t="shared" si="1"/>
        <v>1.1105080000000001</v>
      </c>
      <c r="EX38" s="4">
        <f t="shared" si="2"/>
        <v>0.17669199999999996</v>
      </c>
      <c r="EY38" s="4">
        <f t="shared" si="3"/>
        <v>0.5326240000000001</v>
      </c>
      <c r="EZ38" s="4">
        <f t="shared" si="4"/>
        <v>1.5119999999999998E-2</v>
      </c>
      <c r="FA38" s="11" t="str" cm="1">
        <f t="array" aca="1" ref="FA38" ca="1">CONCATENATE(INDIRECT(ADDRESS(1,MATCH(_xlfn.MINIFS(B38:EU38,metrics.est,"MAE"),B38:EU38,0)+1)), ", ", INDIRECT(ADDRESS(2,MATCH(_xlfn.MINIFS(B38:EU38,metrics.est,"MAE"),B38:EU38,0)+1)))</f>
        <v>k=5, r=0.1</v>
      </c>
      <c r="FB38" s="11" t="str" cm="1">
        <f t="array" aca="1" ref="FB38" ca="1">CONCATENATE(INDIRECT(ADDRESS(1,MATCH(_xlfn.MINIFS(B38:EU38,metrics.est,"MSE"),B38:EU38,0)+1)), ", ", INDIRECT(ADDRESS(2,MATCH(_xlfn.MINIFS(B38:EU38,metrics.est,"MSE"),B38:EU38,0)+1)))</f>
        <v>k=5, r=0.1</v>
      </c>
      <c r="FC38" s="11" t="str" cm="1">
        <f t="array" aca="1" ref="FC38" ca="1">CONCATENATE(INDIRECT(ADDRESS(1,MATCH(_xlfn.MAXIFS(B38:EU38,metrics.est,"R"),B38:EU38,0)+1)), ", ", INDIRECT(ADDRESS(2,MATCH(_xlfn.MAXIFS(B38:EU38,metrics.est,"R"),B38:EU38,0)+1)))</f>
        <v>k=15, r=0.7</v>
      </c>
      <c r="FD38" s="11" t="str" cm="1">
        <f t="array" aca="1" ref="FD38" ca="1">CONCATENATE(INDIRECT(ADDRESS(1,MATCH(_xlfn.MAXIFS(B38:EU38,metrics.est,"Coverage"),B38:EU38,0)+1)), ", ", INDIRECT(ADDRESS(2,MATCH(_xlfn.MAXIFS(B38:EU38,metrics.est,"Coverage"),B38:EU38,0)+1)))</f>
        <v>k=5, r=0.1</v>
      </c>
      <c r="FE38" s="11" t="str" cm="1">
        <f t="array" aca="1" ref="FE38" ca="1">CONCATENATE(INDIRECT(ADDRESS(1,MATCH(_xlfn.MINIFS(B38:EU38,metrics.est,"Time"),B38:EU38,0)+1)), ", ", INDIRECT(ADDRESS(2,MATCH(_xlfn.MINIFS(B38:EU38,metrics.est,"Time"),B38:EU38,0)+1)))</f>
        <v>k=20, r=0.9</v>
      </c>
    </row>
    <row r="39" spans="1:161" x14ac:dyDescent="0.2">
      <c r="A39" s="1" t="s">
        <v>35</v>
      </c>
      <c r="B39" s="4">
        <v>0.7218</v>
      </c>
      <c r="C39" s="4">
        <v>0.89239999999999997</v>
      </c>
      <c r="D39" s="4">
        <v>0.25</v>
      </c>
      <c r="E39" s="4">
        <v>0.72840000000000005</v>
      </c>
      <c r="F39" s="4">
        <v>5.5899999999999998E-2</v>
      </c>
      <c r="G39" s="5">
        <v>0.76339999999999997</v>
      </c>
      <c r="H39" s="5">
        <v>0.99160000000000004</v>
      </c>
      <c r="I39" s="5">
        <v>0.22600000000000001</v>
      </c>
      <c r="J39" s="5">
        <v>0.66090000000000004</v>
      </c>
      <c r="K39" s="5">
        <v>4.87E-2</v>
      </c>
      <c r="L39" s="4">
        <v>0.79930000000000001</v>
      </c>
      <c r="M39" s="4">
        <v>1.0847</v>
      </c>
      <c r="N39" s="4">
        <v>0.2084</v>
      </c>
      <c r="O39" s="4">
        <v>0.58020000000000005</v>
      </c>
      <c r="P39" s="4">
        <v>3.4299999999999997E-2</v>
      </c>
      <c r="Q39" s="5">
        <v>0.81679999999999997</v>
      </c>
      <c r="R39" s="5">
        <v>1.1296999999999999</v>
      </c>
      <c r="S39" s="5">
        <v>0.18679999999999999</v>
      </c>
      <c r="T39" s="5">
        <v>0.54310000000000003</v>
      </c>
      <c r="U39" s="5">
        <v>2.47E-2</v>
      </c>
      <c r="V39" s="4">
        <v>0.8427</v>
      </c>
      <c r="W39" s="4">
        <v>1.1890000000000001</v>
      </c>
      <c r="X39" s="4">
        <v>7.4099999999999999E-2</v>
      </c>
      <c r="Y39" s="4">
        <v>0.56879999999999997</v>
      </c>
      <c r="Z39" s="4">
        <v>1.2E-2</v>
      </c>
      <c r="AA39" s="14">
        <v>0.72699999999999998</v>
      </c>
      <c r="AB39" s="14">
        <v>0.9093</v>
      </c>
      <c r="AC39" s="14">
        <v>0.251</v>
      </c>
      <c r="AD39" s="14">
        <v>0.72750000000000004</v>
      </c>
      <c r="AE39" s="14">
        <v>4.8300000000000003E-2</v>
      </c>
      <c r="AF39" s="4">
        <v>0.76060000000000005</v>
      </c>
      <c r="AG39" s="4">
        <v>0.9839</v>
      </c>
      <c r="AH39" s="4">
        <v>0.22770000000000001</v>
      </c>
      <c r="AI39" s="4">
        <v>0.65990000000000004</v>
      </c>
      <c r="AJ39" s="4">
        <v>2.6800000000000001E-2</v>
      </c>
      <c r="AK39" s="14">
        <v>0.79500000000000004</v>
      </c>
      <c r="AL39" s="14">
        <v>1.0702</v>
      </c>
      <c r="AM39" s="14">
        <v>0.21249999999999999</v>
      </c>
      <c r="AN39" s="14">
        <v>0.58109999999999995</v>
      </c>
      <c r="AO39" s="14">
        <v>2.23E-2</v>
      </c>
      <c r="AP39" s="4">
        <v>0.81599999999999995</v>
      </c>
      <c r="AQ39" s="4">
        <v>1.1279999999999999</v>
      </c>
      <c r="AR39" s="4">
        <v>0.18609999999999999</v>
      </c>
      <c r="AS39" s="4">
        <v>0.54300000000000004</v>
      </c>
      <c r="AT39" s="4">
        <v>1.7999999999999999E-2</v>
      </c>
      <c r="AU39" s="14">
        <v>0.84250000000000003</v>
      </c>
      <c r="AV39" s="14">
        <v>1.1869000000000001</v>
      </c>
      <c r="AW39" s="14">
        <v>8.14E-2</v>
      </c>
      <c r="AX39" s="14">
        <v>0.56759999999999999</v>
      </c>
      <c r="AY39" s="14">
        <v>5.5999999999999999E-3</v>
      </c>
      <c r="AZ39" s="4">
        <v>0.73070000000000002</v>
      </c>
      <c r="BA39" s="4">
        <v>0.91200000000000003</v>
      </c>
      <c r="BB39" s="4">
        <v>0.24990000000000001</v>
      </c>
      <c r="BC39" s="4">
        <v>0.7288</v>
      </c>
      <c r="BD39" s="4">
        <v>4.6100000000000002E-2</v>
      </c>
      <c r="BE39" s="5">
        <v>0.75990000000000002</v>
      </c>
      <c r="BF39" s="5">
        <v>0.98280000000000001</v>
      </c>
      <c r="BG39" s="5">
        <v>0.23139999999999999</v>
      </c>
      <c r="BH39" s="5">
        <v>0.66210000000000002</v>
      </c>
      <c r="BI39" s="5">
        <v>3.0700000000000002E-2</v>
      </c>
      <c r="BJ39" s="4">
        <v>0.79930000000000001</v>
      </c>
      <c r="BK39" s="4">
        <v>1.0805</v>
      </c>
      <c r="BL39" s="4">
        <v>0.20480000000000001</v>
      </c>
      <c r="BM39" s="4">
        <v>0.58109999999999995</v>
      </c>
      <c r="BN39" s="4">
        <v>2.5600000000000001E-2</v>
      </c>
      <c r="BO39" s="5">
        <v>0.81640000000000001</v>
      </c>
      <c r="BP39" s="5">
        <v>1.1308</v>
      </c>
      <c r="BQ39" s="5">
        <v>0.19270000000000001</v>
      </c>
      <c r="BR39" s="5">
        <v>0.54290000000000005</v>
      </c>
      <c r="BS39" s="5">
        <v>1.7600000000000001E-2</v>
      </c>
      <c r="BT39" s="4">
        <v>0.84350000000000003</v>
      </c>
      <c r="BU39" s="4">
        <v>1.19</v>
      </c>
      <c r="BV39" s="4">
        <v>8.0500000000000002E-2</v>
      </c>
      <c r="BW39" s="4">
        <v>0.56950000000000001</v>
      </c>
      <c r="BX39" s="4">
        <v>8.3999999999999995E-3</v>
      </c>
      <c r="BY39" s="5">
        <v>0.72729999999999995</v>
      </c>
      <c r="BZ39" s="5">
        <v>0.90469999999999995</v>
      </c>
      <c r="CA39" s="5">
        <v>0.25309999999999999</v>
      </c>
      <c r="CB39" s="5">
        <v>0.72870000000000001</v>
      </c>
      <c r="CC39" s="5">
        <v>2.5399999999999999E-2</v>
      </c>
      <c r="CD39" s="4">
        <v>0.76060000000000005</v>
      </c>
      <c r="CE39" s="4">
        <v>0.98399999999999999</v>
      </c>
      <c r="CF39" s="4">
        <v>0.2273</v>
      </c>
      <c r="CG39" s="4">
        <v>0.66159999999999997</v>
      </c>
      <c r="CH39" s="4">
        <v>1.8800000000000001E-2</v>
      </c>
      <c r="CI39" s="5">
        <v>0.79820000000000002</v>
      </c>
      <c r="CJ39" s="5">
        <v>1.0804</v>
      </c>
      <c r="CK39" s="5">
        <v>0.20699999999999999</v>
      </c>
      <c r="CL39" s="5">
        <v>0.58209999999999995</v>
      </c>
      <c r="CM39" s="5">
        <v>1.4800000000000001E-2</v>
      </c>
      <c r="CN39" s="4">
        <v>0.81679999999999997</v>
      </c>
      <c r="CO39" s="4">
        <v>1.1297999999999999</v>
      </c>
      <c r="CP39" s="4">
        <v>0.19009999999999999</v>
      </c>
      <c r="CQ39" s="4">
        <v>0.54179999999999995</v>
      </c>
      <c r="CR39" s="4">
        <v>8.3000000000000001E-3</v>
      </c>
      <c r="CS39" s="5">
        <v>0.84130000000000005</v>
      </c>
      <c r="CT39" s="5">
        <v>1.1826000000000001</v>
      </c>
      <c r="CU39" s="5">
        <v>8.2000000000000003E-2</v>
      </c>
      <c r="CV39" s="5">
        <v>0.56910000000000005</v>
      </c>
      <c r="CW39" s="5">
        <v>3.2000000000000002E-3</v>
      </c>
      <c r="CX39" s="4">
        <v>0.72889999999999999</v>
      </c>
      <c r="CY39" s="4">
        <v>0.90839999999999999</v>
      </c>
      <c r="CZ39" s="4">
        <v>0.24890000000000001</v>
      </c>
      <c r="DA39" s="4">
        <v>0.7278</v>
      </c>
      <c r="DB39" s="4">
        <v>2.9100000000000001E-2</v>
      </c>
      <c r="DC39" s="5">
        <v>0.76</v>
      </c>
      <c r="DD39" s="5">
        <v>0.98229999999999995</v>
      </c>
      <c r="DE39" s="5">
        <v>0.2283</v>
      </c>
      <c r="DF39" s="5">
        <v>0.66069999999999995</v>
      </c>
      <c r="DG39" s="5">
        <v>0.02</v>
      </c>
      <c r="DH39" s="4">
        <v>0.79710000000000003</v>
      </c>
      <c r="DI39" s="4">
        <v>1.0761000000000001</v>
      </c>
      <c r="DJ39" s="4">
        <v>0.2102</v>
      </c>
      <c r="DK39" s="4">
        <v>0.57920000000000005</v>
      </c>
      <c r="DL39" s="4">
        <v>1.3299999999999999E-2</v>
      </c>
      <c r="DM39" s="5">
        <v>0.81679999999999997</v>
      </c>
      <c r="DN39" s="5">
        <v>1.1292</v>
      </c>
      <c r="DO39" s="5">
        <v>0.189</v>
      </c>
      <c r="DP39" s="5">
        <v>0.5423</v>
      </c>
      <c r="DQ39" s="5">
        <v>9.1000000000000004E-3</v>
      </c>
      <c r="DR39" s="4"/>
      <c r="DS39" s="4"/>
      <c r="DT39" s="4"/>
      <c r="DU39" s="4"/>
      <c r="DV39" s="4"/>
      <c r="DW39" s="5"/>
      <c r="DX39" s="5"/>
      <c r="DY39" s="5"/>
      <c r="DZ39" s="5"/>
      <c r="EA39" s="5"/>
      <c r="EB39" s="4"/>
      <c r="EC39" s="4"/>
      <c r="ED39" s="4"/>
      <c r="EE39" s="4"/>
      <c r="EF39" s="4"/>
      <c r="EG39" s="5">
        <v>0.79790000000000005</v>
      </c>
      <c r="EH39" s="5">
        <v>1.0782</v>
      </c>
      <c r="EI39" s="5">
        <v>0.20880000000000001</v>
      </c>
      <c r="EJ39" s="5">
        <v>0.58079999999999998</v>
      </c>
      <c r="EK39" s="5">
        <v>1.9800000000000002E-2</v>
      </c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>
        <f t="shared" ref="EV39:EV70" si="5">AVERAGEIFS(B39:EU39,metrics.est,"MAE")</f>
        <v>0.78719200000000011</v>
      </c>
      <c r="EW39" s="4">
        <f t="shared" si="1"/>
        <v>1.0527000000000002</v>
      </c>
      <c r="EX39" s="4">
        <f t="shared" si="2"/>
        <v>0.19631999999999997</v>
      </c>
      <c r="EY39" s="4">
        <f t="shared" si="3"/>
        <v>0.61675999999999997</v>
      </c>
      <c r="EZ39" s="4">
        <f t="shared" si="4"/>
        <v>2.3472E-2</v>
      </c>
      <c r="FA39" s="11" t="str" cm="1">
        <f t="array" aca="1" ref="FA39" ca="1">CONCATENATE(INDIRECT(ADDRESS(1,MATCH(_xlfn.MINIFS(B39:EU39,metrics.est,"MAE"),B39:EU39,0)+1)), ", ", INDIRECT(ADDRESS(2,MATCH(_xlfn.MINIFS(B39:EU39,metrics.est,"MAE"),B39:EU39,0)+1)))</f>
        <v>k=5, r=0.1</v>
      </c>
      <c r="FB39" s="11" t="str" cm="1">
        <f t="array" aca="1" ref="FB39" ca="1">CONCATENATE(INDIRECT(ADDRESS(1,MATCH(_xlfn.MINIFS(B39:EU39,metrics.est,"MSE"),B39:EU39,0)+1)), ", ", INDIRECT(ADDRESS(2,MATCH(_xlfn.MINIFS(B39:EU39,metrics.est,"MSE"),B39:EU39,0)+1)))</f>
        <v>k=5, r=0.1</v>
      </c>
      <c r="FC39" s="11" t="str" cm="1">
        <f t="array" aca="1" ref="FC39" ca="1">CONCATENATE(INDIRECT(ADDRESS(1,MATCH(_xlfn.MAXIFS(B39:EU39,metrics.est,"R"),B39:EU39,0)+1)), ", ", INDIRECT(ADDRESS(2,MATCH(_xlfn.MAXIFS(B39:EU39,metrics.est,"R"),B39:EU39,0)+1)))</f>
        <v>k=20, r=0.1</v>
      </c>
      <c r="FD39" s="11" t="str" cm="1">
        <f t="array" aca="1" ref="FD39" ca="1">CONCATENATE(INDIRECT(ADDRESS(1,MATCH(_xlfn.MAXIFS(B39:EU39,metrics.est,"Coverage"),B39:EU39,0)+1)), ", ", INDIRECT(ADDRESS(2,MATCH(_xlfn.MAXIFS(B39:EU39,metrics.est,"Coverage"),B39:EU39,0)+1)))</f>
        <v>k=15, r=0.1</v>
      </c>
      <c r="FE39" s="11" t="str" cm="1">
        <f t="array" aca="1" ref="FE39" ca="1">CONCATENATE(INDIRECT(ADDRESS(1,MATCH(_xlfn.MINIFS(B39:EU39,metrics.est,"Time"),B39:EU39,0)+1)), ", ", INDIRECT(ADDRESS(2,MATCH(_xlfn.MINIFS(B39:EU39,metrics.est,"Time"),B39:EU39,0)+1)))</f>
        <v>k=20, r=0.9</v>
      </c>
    </row>
    <row r="40" spans="1:161" x14ac:dyDescent="0.2">
      <c r="A40" s="1" t="s">
        <v>36</v>
      </c>
      <c r="B40" s="4">
        <v>0.71250000000000002</v>
      </c>
      <c r="C40" s="4">
        <v>0.86140000000000005</v>
      </c>
      <c r="D40" s="4">
        <v>0.251</v>
      </c>
      <c r="E40" s="4">
        <v>0.75490000000000002</v>
      </c>
      <c r="F40" s="4">
        <v>3.6799999999999999E-2</v>
      </c>
      <c r="G40" s="5">
        <v>0.73609999999999998</v>
      </c>
      <c r="H40" s="5">
        <v>0.91869999999999996</v>
      </c>
      <c r="I40" s="5">
        <v>0.24079999999999999</v>
      </c>
      <c r="J40" s="5">
        <v>0.69510000000000005</v>
      </c>
      <c r="K40" s="5">
        <v>2.87E-2</v>
      </c>
      <c r="L40" s="4">
        <v>0.76649999999999996</v>
      </c>
      <c r="M40" s="4">
        <v>0.99339999999999995</v>
      </c>
      <c r="N40" s="4">
        <v>0.2336</v>
      </c>
      <c r="O40" s="4">
        <v>0.63160000000000005</v>
      </c>
      <c r="P40" s="4">
        <v>3.1300000000000001E-2</v>
      </c>
      <c r="Q40" s="5">
        <v>0.78849999999999998</v>
      </c>
      <c r="R40" s="5">
        <v>1.0525</v>
      </c>
      <c r="S40" s="5">
        <v>0.2293</v>
      </c>
      <c r="T40" s="5">
        <v>0.60040000000000004</v>
      </c>
      <c r="U40" s="5">
        <v>1.2800000000000001E-2</v>
      </c>
      <c r="V40" s="4">
        <v>0.80600000000000005</v>
      </c>
      <c r="W40" s="4">
        <v>1.1029</v>
      </c>
      <c r="X40" s="4">
        <v>0.18490000000000001</v>
      </c>
      <c r="Y40" s="4">
        <v>0.58160000000000001</v>
      </c>
      <c r="Z40" s="4">
        <v>1.24E-2</v>
      </c>
      <c r="AA40" s="14">
        <v>0.71160000000000001</v>
      </c>
      <c r="AB40" s="14">
        <v>0.86250000000000004</v>
      </c>
      <c r="AC40" s="14">
        <v>0.26090000000000002</v>
      </c>
      <c r="AD40" s="14">
        <v>0.753</v>
      </c>
      <c r="AE40" s="14">
        <v>3.0200000000000001E-2</v>
      </c>
      <c r="AF40" s="4">
        <v>0.73660000000000003</v>
      </c>
      <c r="AG40" s="4">
        <v>0.91930000000000001</v>
      </c>
      <c r="AH40" s="4">
        <v>0.24390000000000001</v>
      </c>
      <c r="AI40" s="4">
        <v>0.6976</v>
      </c>
      <c r="AJ40" s="4">
        <v>1.5800000000000002E-2</v>
      </c>
      <c r="AK40" s="14">
        <v>0.76390000000000002</v>
      </c>
      <c r="AL40" s="14">
        <v>0.98799999999999999</v>
      </c>
      <c r="AM40" s="14">
        <v>0.23319999999999999</v>
      </c>
      <c r="AN40" s="14">
        <v>0.63100000000000001</v>
      </c>
      <c r="AO40" s="14">
        <v>1.5299999999999999E-2</v>
      </c>
      <c r="AP40" s="4">
        <v>0.78559999999999997</v>
      </c>
      <c r="AQ40" s="4">
        <v>1.0468</v>
      </c>
      <c r="AR40" s="4">
        <v>0.2286</v>
      </c>
      <c r="AS40" s="4">
        <v>0.59960000000000002</v>
      </c>
      <c r="AT40" s="4">
        <v>1.15E-2</v>
      </c>
      <c r="AU40" s="14">
        <v>0.80730000000000002</v>
      </c>
      <c r="AV40" s="14">
        <v>1.1080000000000001</v>
      </c>
      <c r="AW40" s="14">
        <v>0.185</v>
      </c>
      <c r="AX40" s="14">
        <v>0.58130000000000004</v>
      </c>
      <c r="AY40" s="14">
        <v>3.7000000000000002E-3</v>
      </c>
      <c r="AZ40" s="4">
        <v>0.71489999999999998</v>
      </c>
      <c r="BA40" s="4">
        <v>0.86760000000000004</v>
      </c>
      <c r="BB40" s="4">
        <v>0.25819999999999999</v>
      </c>
      <c r="BC40" s="4">
        <v>0.75109999999999999</v>
      </c>
      <c r="BD40" s="4">
        <v>2.6200000000000001E-2</v>
      </c>
      <c r="BE40" s="5">
        <v>0.73909999999999998</v>
      </c>
      <c r="BF40" s="5">
        <v>0.92420000000000002</v>
      </c>
      <c r="BG40" s="5">
        <v>0.24110000000000001</v>
      </c>
      <c r="BH40" s="5">
        <v>0.6956</v>
      </c>
      <c r="BI40" s="5">
        <v>2.1999999999999999E-2</v>
      </c>
      <c r="BJ40" s="4">
        <v>0.76470000000000005</v>
      </c>
      <c r="BK40" s="4">
        <v>0.98850000000000005</v>
      </c>
      <c r="BL40" s="4">
        <v>0.2331</v>
      </c>
      <c r="BM40" s="4">
        <v>0.6341</v>
      </c>
      <c r="BN40" s="4">
        <v>1.67E-2</v>
      </c>
      <c r="BO40" s="5">
        <v>0.78639999999999999</v>
      </c>
      <c r="BP40" s="5">
        <v>1.05</v>
      </c>
      <c r="BQ40" s="5">
        <v>0.23169999999999999</v>
      </c>
      <c r="BR40" s="5">
        <v>0.60019999999999996</v>
      </c>
      <c r="BS40" s="5">
        <v>1.34E-2</v>
      </c>
      <c r="BT40" s="4">
        <v>0.80530000000000002</v>
      </c>
      <c r="BU40" s="4">
        <v>1.1019000000000001</v>
      </c>
      <c r="BV40" s="4">
        <v>0.193</v>
      </c>
      <c r="BW40" s="4">
        <v>0.58120000000000005</v>
      </c>
      <c r="BX40" s="4">
        <v>6.4999999999999997E-3</v>
      </c>
      <c r="BY40" s="5">
        <v>0.71399999999999997</v>
      </c>
      <c r="BZ40" s="5">
        <v>0.86480000000000001</v>
      </c>
      <c r="CA40" s="5">
        <v>0.2535</v>
      </c>
      <c r="CB40" s="5">
        <v>0.75260000000000005</v>
      </c>
      <c r="CC40" s="5">
        <v>1.61E-2</v>
      </c>
      <c r="CD40" s="4">
        <v>0.73729999999999996</v>
      </c>
      <c r="CE40" s="4">
        <v>0.91930000000000001</v>
      </c>
      <c r="CF40" s="4">
        <v>0.24379999999999999</v>
      </c>
      <c r="CG40" s="4">
        <v>0.69730000000000003</v>
      </c>
      <c r="CH40" s="4">
        <v>1.18E-2</v>
      </c>
      <c r="CI40" s="5">
        <v>0.7661</v>
      </c>
      <c r="CJ40" s="5">
        <v>0.99339999999999995</v>
      </c>
      <c r="CK40" s="5">
        <v>0.2291</v>
      </c>
      <c r="CL40" s="5">
        <v>0.63260000000000005</v>
      </c>
      <c r="CM40" s="5">
        <v>1.0500000000000001E-2</v>
      </c>
      <c r="CN40" s="4">
        <v>0.78869999999999996</v>
      </c>
      <c r="CO40" s="4">
        <v>1.0546</v>
      </c>
      <c r="CP40" s="4">
        <v>0.23150000000000001</v>
      </c>
      <c r="CQ40" s="4">
        <v>0.59960000000000002</v>
      </c>
      <c r="CR40" s="4">
        <v>5.5999999999999999E-3</v>
      </c>
      <c r="CS40" s="5">
        <v>0.80459999999999998</v>
      </c>
      <c r="CT40" s="5">
        <v>1.0991</v>
      </c>
      <c r="CU40" s="5">
        <v>0.18640000000000001</v>
      </c>
      <c r="CV40" s="5">
        <v>0.58240000000000003</v>
      </c>
      <c r="CW40" s="5">
        <v>2.2000000000000001E-3</v>
      </c>
      <c r="CX40" s="4">
        <v>0.71530000000000005</v>
      </c>
      <c r="CY40" s="4">
        <v>0.86699999999999999</v>
      </c>
      <c r="CZ40" s="4">
        <v>0.25230000000000002</v>
      </c>
      <c r="DA40" s="4">
        <v>0.75090000000000001</v>
      </c>
      <c r="DB40" s="4">
        <v>1.8200000000000001E-2</v>
      </c>
      <c r="DC40" s="5">
        <v>0.73650000000000004</v>
      </c>
      <c r="DD40" s="5">
        <v>0.91710000000000003</v>
      </c>
      <c r="DE40" s="5">
        <v>0.24510000000000001</v>
      </c>
      <c r="DF40" s="5">
        <v>0.69769999999999999</v>
      </c>
      <c r="DG40" s="5">
        <v>1.26E-2</v>
      </c>
      <c r="DH40" s="4">
        <v>0.76519999999999999</v>
      </c>
      <c r="DI40" s="4">
        <v>0.99050000000000005</v>
      </c>
      <c r="DJ40" s="4">
        <v>0.23549999999999999</v>
      </c>
      <c r="DK40" s="4">
        <v>0.63170000000000004</v>
      </c>
      <c r="DL40" s="4">
        <v>8.3999999999999995E-3</v>
      </c>
      <c r="DM40" s="5">
        <v>0.78769999999999996</v>
      </c>
      <c r="DN40" s="5">
        <v>1.0522</v>
      </c>
      <c r="DO40" s="5">
        <v>0.23080000000000001</v>
      </c>
      <c r="DP40" s="5">
        <v>0.60009999999999997</v>
      </c>
      <c r="DQ40" s="5">
        <v>5.8999999999999999E-3</v>
      </c>
      <c r="DR40" s="4"/>
      <c r="DS40" s="4"/>
      <c r="DT40" s="4"/>
      <c r="DU40" s="4"/>
      <c r="DV40" s="4"/>
      <c r="DW40" s="5"/>
      <c r="DX40" s="5"/>
      <c r="DY40" s="5"/>
      <c r="DZ40" s="5"/>
      <c r="EA40" s="5"/>
      <c r="EB40" s="4"/>
      <c r="EC40" s="4"/>
      <c r="ED40" s="4"/>
      <c r="EE40" s="4"/>
      <c r="EF40" s="4"/>
      <c r="EG40" s="5"/>
      <c r="EH40" s="5"/>
      <c r="EI40" s="5"/>
      <c r="EJ40" s="5"/>
      <c r="EK40" s="5"/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>
        <f t="shared" si="5"/>
        <v>0.76001666666666667</v>
      </c>
      <c r="EW40" s="4">
        <f t="shared" si="1"/>
        <v>0.98098750000000023</v>
      </c>
      <c r="EX40" s="4">
        <f t="shared" si="2"/>
        <v>0.23151249999999998</v>
      </c>
      <c r="EY40" s="4">
        <f t="shared" si="3"/>
        <v>0.65554999999999997</v>
      </c>
      <c r="EZ40" s="4">
        <f t="shared" si="4"/>
        <v>1.5608333333333335E-2</v>
      </c>
      <c r="FA40" s="11" t="str" cm="1">
        <f t="array" aca="1" ref="FA40" ca="1">CONCATENATE(INDIRECT(ADDRESS(1,MATCH(_xlfn.MINIFS(B40:EU40,metrics.est,"MAE"),B40:EU40,0)+1)), ", ", INDIRECT(ADDRESS(2,MATCH(_xlfn.MINIFS(B40:EU40,metrics.est,"MAE"),B40:EU40,0)+1)))</f>
        <v>k=10, r=0.1</v>
      </c>
      <c r="FB40" s="11" t="str" cm="1">
        <f t="array" aca="1" ref="FB40" ca="1">CONCATENATE(INDIRECT(ADDRESS(1,MATCH(_xlfn.MINIFS(B40:EU40,metrics.est,"MSE"),B40:EU40,0)+1)), ", ", INDIRECT(ADDRESS(2,MATCH(_xlfn.MINIFS(B40:EU40,metrics.est,"MSE"),B40:EU40,0)+1)))</f>
        <v>k=5, r=0.1</v>
      </c>
      <c r="FC40" s="11" t="str" cm="1">
        <f t="array" aca="1" ref="FC40" ca="1">CONCATENATE(INDIRECT(ADDRESS(1,MATCH(_xlfn.MAXIFS(B40:EU40,metrics.est,"R"),B40:EU40,0)+1)), ", ", INDIRECT(ADDRESS(2,MATCH(_xlfn.MAXIFS(B40:EU40,metrics.est,"R"),B40:EU40,0)+1)))</f>
        <v>k=10, r=0.1</v>
      </c>
      <c r="FD40" s="11" t="str" cm="1">
        <f t="array" aca="1" ref="FD40" ca="1">CONCATENATE(INDIRECT(ADDRESS(1,MATCH(_xlfn.MAXIFS(B40:EU40,metrics.est,"Coverage"),B40:EU40,0)+1)), ", ", INDIRECT(ADDRESS(2,MATCH(_xlfn.MAXIFS(B40:EU40,metrics.est,"Coverage"),B40:EU40,0)+1)))</f>
        <v>k=5, r=0.1</v>
      </c>
      <c r="FE40" s="11" t="str" cm="1">
        <f t="array" aca="1" ref="FE40" ca="1">CONCATENATE(INDIRECT(ADDRESS(1,MATCH(_xlfn.MINIFS(B40:EU40,metrics.est,"Time"),B40:EU40,0)+1)), ", ", INDIRECT(ADDRESS(2,MATCH(_xlfn.MINIFS(B40:EU40,metrics.est,"Time"),B40:EU40,0)+1)))</f>
        <v>k=20, r=0.9</v>
      </c>
    </row>
    <row r="41" spans="1:161" x14ac:dyDescent="0.2">
      <c r="A41" s="1" t="s">
        <v>37</v>
      </c>
      <c r="B41" s="4">
        <v>0.67500000000000004</v>
      </c>
      <c r="C41" s="4">
        <v>0.78439999999999999</v>
      </c>
      <c r="D41" s="4">
        <v>0.32950000000000002</v>
      </c>
      <c r="E41" s="4">
        <v>0.95599999999999996</v>
      </c>
      <c r="F41" s="4">
        <v>3.1800000000000002E-2</v>
      </c>
      <c r="G41" s="5">
        <v>0.68230000000000002</v>
      </c>
      <c r="H41" s="5">
        <v>0.80330000000000001</v>
      </c>
      <c r="I41" s="5">
        <v>0.33339999999999997</v>
      </c>
      <c r="J41" s="5">
        <v>0.94540000000000002</v>
      </c>
      <c r="K41" s="5">
        <v>3.15E-2</v>
      </c>
      <c r="L41" s="4">
        <v>0.69169999999999998</v>
      </c>
      <c r="M41" s="4">
        <v>0.82450000000000001</v>
      </c>
      <c r="N41" s="4">
        <v>0.28820000000000001</v>
      </c>
      <c r="O41" s="4">
        <v>0.92579999999999996</v>
      </c>
      <c r="P41" s="4">
        <v>2.47E-2</v>
      </c>
      <c r="Q41" s="5">
        <v>0.7198</v>
      </c>
      <c r="R41" s="5">
        <v>0.88490000000000002</v>
      </c>
      <c r="S41" s="5">
        <v>0.16739999999999999</v>
      </c>
      <c r="T41" s="5">
        <v>0.8841</v>
      </c>
      <c r="U41" s="5">
        <v>1.38E-2</v>
      </c>
      <c r="V41" s="4">
        <v>0.88429999999999997</v>
      </c>
      <c r="W41" s="4">
        <v>1.2882</v>
      </c>
      <c r="X41" s="4">
        <v>-1.43E-2</v>
      </c>
      <c r="Y41" s="4">
        <v>0.61429999999999996</v>
      </c>
      <c r="Z41" s="4">
        <v>9.1999999999999998E-3</v>
      </c>
      <c r="AA41" s="14">
        <v>0.67449999999999999</v>
      </c>
      <c r="AB41" s="14">
        <v>0.78790000000000004</v>
      </c>
      <c r="AC41" s="14">
        <v>0.34770000000000001</v>
      </c>
      <c r="AD41" s="14">
        <v>0.9556</v>
      </c>
      <c r="AE41" s="14">
        <v>3.4000000000000002E-2</v>
      </c>
      <c r="AF41" s="4">
        <v>0.68240000000000001</v>
      </c>
      <c r="AG41" s="4">
        <v>0.80269999999999997</v>
      </c>
      <c r="AH41" s="4">
        <v>0.33729999999999999</v>
      </c>
      <c r="AI41" s="4">
        <v>0.94440000000000002</v>
      </c>
      <c r="AJ41" s="4">
        <v>2.0400000000000001E-2</v>
      </c>
      <c r="AK41" s="14">
        <v>0.69230000000000003</v>
      </c>
      <c r="AL41" s="14">
        <v>0.82650000000000001</v>
      </c>
      <c r="AM41" s="14">
        <v>0.2923</v>
      </c>
      <c r="AN41" s="14">
        <v>0.92600000000000005</v>
      </c>
      <c r="AO41" s="14">
        <v>1.4E-2</v>
      </c>
      <c r="AP41" s="4">
        <v>0.71960000000000002</v>
      </c>
      <c r="AQ41" s="4">
        <v>0.88660000000000005</v>
      </c>
      <c r="AR41" s="4">
        <v>0.16930000000000001</v>
      </c>
      <c r="AS41" s="4">
        <v>0.88329999999999997</v>
      </c>
      <c r="AT41" s="4">
        <v>1.3100000000000001E-2</v>
      </c>
      <c r="AU41" s="14">
        <v>0.87980000000000003</v>
      </c>
      <c r="AV41" s="14">
        <v>1.2741</v>
      </c>
      <c r="AW41" s="14">
        <v>-1.8599999999999998E-2</v>
      </c>
      <c r="AX41" s="14">
        <v>0.61270000000000002</v>
      </c>
      <c r="AY41" s="14">
        <v>4.5999999999999999E-3</v>
      </c>
      <c r="AZ41" s="4">
        <v>0.67569999999999997</v>
      </c>
      <c r="BA41" s="4">
        <v>0.78800000000000003</v>
      </c>
      <c r="BB41" s="4">
        <v>0.34960000000000002</v>
      </c>
      <c r="BC41" s="4">
        <v>0.95499999999999996</v>
      </c>
      <c r="BD41" s="4">
        <v>2.6700000000000002E-2</v>
      </c>
      <c r="BE41" s="5">
        <v>0.68169999999999997</v>
      </c>
      <c r="BF41" s="5">
        <v>0.8034</v>
      </c>
      <c r="BG41" s="5">
        <v>0.32879999999999998</v>
      </c>
      <c r="BH41" s="5">
        <v>0.9456</v>
      </c>
      <c r="BI41" s="5">
        <v>2.4299999999999999E-2</v>
      </c>
      <c r="BJ41" s="4">
        <v>0.69299999999999995</v>
      </c>
      <c r="BK41" s="4">
        <v>0.82809999999999995</v>
      </c>
      <c r="BL41" s="4">
        <v>0.2878</v>
      </c>
      <c r="BM41" s="4">
        <v>0.92659999999999998</v>
      </c>
      <c r="BN41" s="4">
        <v>1.5699999999999999E-2</v>
      </c>
      <c r="BO41" s="5">
        <v>0.72130000000000005</v>
      </c>
      <c r="BP41" s="5">
        <v>0.89100000000000001</v>
      </c>
      <c r="BQ41" s="5">
        <v>0.16059999999999999</v>
      </c>
      <c r="BR41" s="5">
        <v>0.88290000000000002</v>
      </c>
      <c r="BS41" s="5">
        <v>1.32E-2</v>
      </c>
      <c r="BT41" s="4">
        <v>0.88500000000000001</v>
      </c>
      <c r="BU41" s="4">
        <v>1.2883</v>
      </c>
      <c r="BV41" s="4">
        <v>-2.4799999999999999E-2</v>
      </c>
      <c r="BW41" s="4">
        <v>0.61309999999999998</v>
      </c>
      <c r="BX41" s="4">
        <v>6.1000000000000004E-3</v>
      </c>
      <c r="BY41" s="5">
        <v>0.67279999999999995</v>
      </c>
      <c r="BZ41" s="5">
        <v>0.78449999999999998</v>
      </c>
      <c r="CA41" s="5">
        <v>0.34820000000000001</v>
      </c>
      <c r="CB41" s="5">
        <v>0.95530000000000004</v>
      </c>
      <c r="CC41" s="5">
        <v>1.7399999999999999E-2</v>
      </c>
      <c r="CD41" s="4">
        <v>0.68200000000000005</v>
      </c>
      <c r="CE41" s="4">
        <v>0.80359999999999998</v>
      </c>
      <c r="CF41" s="4">
        <v>0.33040000000000003</v>
      </c>
      <c r="CG41" s="4">
        <v>0.94499999999999995</v>
      </c>
      <c r="CH41" s="4">
        <v>1.2699999999999999E-2</v>
      </c>
      <c r="CI41" s="5">
        <v>0.69279999999999997</v>
      </c>
      <c r="CJ41" s="5">
        <v>0.82779999999999998</v>
      </c>
      <c r="CK41" s="5">
        <v>0.28810000000000002</v>
      </c>
      <c r="CL41" s="5">
        <v>0.92689999999999995</v>
      </c>
      <c r="CM41" s="5">
        <v>1.14E-2</v>
      </c>
      <c r="CN41" s="4">
        <v>0.72150000000000003</v>
      </c>
      <c r="CO41" s="4">
        <v>0.89100000000000001</v>
      </c>
      <c r="CP41" s="4">
        <v>0.1628</v>
      </c>
      <c r="CQ41" s="4">
        <v>0.88339999999999996</v>
      </c>
      <c r="CR41" s="4">
        <v>5.8999999999999999E-3</v>
      </c>
      <c r="CS41" s="5">
        <v>0.88370000000000004</v>
      </c>
      <c r="CT41" s="5">
        <v>1.2851999999999999</v>
      </c>
      <c r="CU41" s="5">
        <v>-2.4400000000000002E-2</v>
      </c>
      <c r="CV41" s="5">
        <v>0.61209999999999998</v>
      </c>
      <c r="CW41" s="5">
        <v>2.3E-3</v>
      </c>
      <c r="CX41" s="4">
        <v>0.67569999999999997</v>
      </c>
      <c r="CY41" s="4">
        <v>0.78949999999999998</v>
      </c>
      <c r="CZ41" s="4">
        <v>0.34649999999999997</v>
      </c>
      <c r="DA41" s="4">
        <v>0.95450000000000002</v>
      </c>
      <c r="DB41" s="4">
        <v>1.9900000000000001E-2</v>
      </c>
      <c r="DC41" s="5">
        <v>0.68120000000000003</v>
      </c>
      <c r="DD41" s="5">
        <v>0.80149999999999999</v>
      </c>
      <c r="DE41" s="5">
        <v>0.32869999999999999</v>
      </c>
      <c r="DF41" s="5">
        <v>0.94489999999999996</v>
      </c>
      <c r="DG41" s="5">
        <v>1.35E-2</v>
      </c>
      <c r="DH41" s="4">
        <v>0.69230000000000003</v>
      </c>
      <c r="DI41" s="4">
        <v>0.82679999999999998</v>
      </c>
      <c r="DJ41" s="4">
        <v>0.28999999999999998</v>
      </c>
      <c r="DK41" s="4">
        <v>0.92620000000000002</v>
      </c>
      <c r="DL41" s="4">
        <v>9.1000000000000004E-3</v>
      </c>
      <c r="DM41" s="5">
        <v>0.72060000000000002</v>
      </c>
      <c r="DN41" s="5">
        <v>0.88900000000000001</v>
      </c>
      <c r="DO41" s="5">
        <v>0.16339999999999999</v>
      </c>
      <c r="DP41" s="5">
        <v>0.88370000000000004</v>
      </c>
      <c r="DQ41" s="5">
        <v>6.3E-3</v>
      </c>
      <c r="DR41" s="4"/>
      <c r="DS41" s="4"/>
      <c r="DT41" s="4"/>
      <c r="DU41" s="4"/>
      <c r="DV41" s="4"/>
      <c r="DW41" s="5"/>
      <c r="DX41" s="5"/>
      <c r="DY41" s="5"/>
      <c r="DZ41" s="5"/>
      <c r="EA41" s="5"/>
      <c r="EB41" s="4"/>
      <c r="EC41" s="4"/>
      <c r="ED41" s="4"/>
      <c r="EE41" s="4"/>
      <c r="EF41" s="4"/>
      <c r="EG41" s="5"/>
      <c r="EH41" s="5"/>
      <c r="EI41" s="5"/>
      <c r="EJ41" s="5"/>
      <c r="EK41" s="5"/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>
        <f t="shared" si="5"/>
        <v>0.72420833333333334</v>
      </c>
      <c r="EW41" s="4">
        <f t="shared" si="1"/>
        <v>0.90253333333333341</v>
      </c>
      <c r="EX41" s="4">
        <f t="shared" si="2"/>
        <v>0.23199583333333332</v>
      </c>
      <c r="EY41" s="4">
        <f t="shared" si="3"/>
        <v>0.87511666666666688</v>
      </c>
      <c r="EZ41" s="4">
        <f t="shared" si="4"/>
        <v>1.5900000000000001E-2</v>
      </c>
      <c r="FA41" s="11" t="str" cm="1">
        <f t="array" aca="1" ref="FA41" ca="1">CONCATENATE(INDIRECT(ADDRESS(1,MATCH(_xlfn.MINIFS(B41:EU41,metrics.est,"MAE"),B41:EU41,0)+1)), ", ", INDIRECT(ADDRESS(2,MATCH(_xlfn.MINIFS(B41:EU41,metrics.est,"MAE"),B41:EU41,0)+1)))</f>
        <v>k=20, r=0.1</v>
      </c>
      <c r="FB41" s="11" t="str" cm="1">
        <f t="array" aca="1" ref="FB41" ca="1">CONCATENATE(INDIRECT(ADDRESS(1,MATCH(_xlfn.MINIFS(B41:EU41,metrics.est,"MSE"),B41:EU41,0)+1)), ", ", INDIRECT(ADDRESS(2,MATCH(_xlfn.MINIFS(B41:EU41,metrics.est,"MSE"),B41:EU41,0)+1)))</f>
        <v>k=5, r=0.1</v>
      </c>
      <c r="FC41" s="11" t="str" cm="1">
        <f t="array" aca="1" ref="FC41" ca="1">CONCATENATE(INDIRECT(ADDRESS(1,MATCH(_xlfn.MAXIFS(B41:EU41,metrics.est,"R"),B41:EU41,0)+1)), ", ", INDIRECT(ADDRESS(2,MATCH(_xlfn.MAXIFS(B41:EU41,metrics.est,"R"),B41:EU41,0)+1)))</f>
        <v>k=15, r=0.1</v>
      </c>
      <c r="FD41" s="11" t="str" cm="1">
        <f t="array" aca="1" ref="FD41" ca="1">CONCATENATE(INDIRECT(ADDRESS(1,MATCH(_xlfn.MAXIFS(B41:EU41,metrics.est,"Coverage"),B41:EU41,0)+1)), ", ", INDIRECT(ADDRESS(2,MATCH(_xlfn.MAXIFS(B41:EU41,metrics.est,"Coverage"),B41:EU41,0)+1)))</f>
        <v>k=5, r=0.1</v>
      </c>
      <c r="FE41" s="11" t="str" cm="1">
        <f t="array" aca="1" ref="FE41" ca="1">CONCATENATE(INDIRECT(ADDRESS(1,MATCH(_xlfn.MINIFS(B41:EU41,metrics.est,"Time"),B41:EU41,0)+1)), ", ", INDIRECT(ADDRESS(2,MATCH(_xlfn.MINIFS(B41:EU41,metrics.est,"Time"),B41:EU41,0)+1)))</f>
        <v>k=20, r=0.9</v>
      </c>
    </row>
    <row r="42" spans="1:161" x14ac:dyDescent="0.2">
      <c r="A42" s="1" t="s">
        <v>38</v>
      </c>
      <c r="B42" s="4">
        <v>0.67279999999999995</v>
      </c>
      <c r="C42" s="4">
        <v>0.78290000000000004</v>
      </c>
      <c r="D42" s="4">
        <v>0.33560000000000001</v>
      </c>
      <c r="E42" s="4">
        <v>0.9556</v>
      </c>
      <c r="F42" s="4">
        <v>3.1E-2</v>
      </c>
      <c r="G42" s="5">
        <v>0.68200000000000005</v>
      </c>
      <c r="H42" s="5">
        <v>0.80579999999999996</v>
      </c>
      <c r="I42" s="5">
        <v>0.34710000000000002</v>
      </c>
      <c r="J42" s="5">
        <v>0.94540000000000002</v>
      </c>
      <c r="K42" s="5">
        <v>2.6599999999999999E-2</v>
      </c>
      <c r="L42" s="4">
        <v>0.69269999999999998</v>
      </c>
      <c r="M42" s="4">
        <v>0.8306</v>
      </c>
      <c r="N42" s="4">
        <v>0.3342</v>
      </c>
      <c r="O42" s="4">
        <v>0.92579999999999996</v>
      </c>
      <c r="P42" s="4">
        <v>2.0899999999999998E-2</v>
      </c>
      <c r="Q42" s="5">
        <v>0.72109999999999996</v>
      </c>
      <c r="R42" s="5">
        <v>0.89439999999999997</v>
      </c>
      <c r="S42" s="5">
        <v>0.28000000000000003</v>
      </c>
      <c r="T42" s="5">
        <v>0.88249999999999995</v>
      </c>
      <c r="U42" s="5">
        <v>1.2500000000000001E-2</v>
      </c>
      <c r="V42" s="4">
        <v>0.80679999999999996</v>
      </c>
      <c r="W42" s="4">
        <v>1.1053999999999999</v>
      </c>
      <c r="X42" s="4">
        <v>0.18279999999999999</v>
      </c>
      <c r="Y42" s="4">
        <v>0.63229999999999997</v>
      </c>
      <c r="Z42" s="4">
        <v>9.7999999999999997E-3</v>
      </c>
      <c r="AA42" s="14">
        <v>0.6724</v>
      </c>
      <c r="AB42" s="14">
        <v>0.78690000000000004</v>
      </c>
      <c r="AC42" s="14">
        <v>0.36230000000000001</v>
      </c>
      <c r="AD42" s="14">
        <v>0.95530000000000004</v>
      </c>
      <c r="AE42" s="14">
        <v>3.2399999999999998E-2</v>
      </c>
      <c r="AF42" s="4">
        <v>0.68100000000000005</v>
      </c>
      <c r="AG42" s="4">
        <v>0.80259999999999998</v>
      </c>
      <c r="AH42" s="4">
        <v>0.35489999999999999</v>
      </c>
      <c r="AI42" s="4">
        <v>0.94430000000000003</v>
      </c>
      <c r="AJ42" s="4">
        <v>1.83E-2</v>
      </c>
      <c r="AK42" s="14">
        <v>0.69389999999999996</v>
      </c>
      <c r="AL42" s="14">
        <v>0.83389999999999997</v>
      </c>
      <c r="AM42" s="14">
        <v>0.32569999999999999</v>
      </c>
      <c r="AN42" s="14">
        <v>0.92610000000000003</v>
      </c>
      <c r="AO42" s="14">
        <v>1.5299999999999999E-2</v>
      </c>
      <c r="AP42" s="4">
        <v>0.72009999999999996</v>
      </c>
      <c r="AQ42" s="4">
        <v>0.89359999999999995</v>
      </c>
      <c r="AR42" s="4">
        <v>0.28139999999999998</v>
      </c>
      <c r="AS42" s="4">
        <v>0.88200000000000001</v>
      </c>
      <c r="AT42" s="4">
        <v>1.09E-2</v>
      </c>
      <c r="AU42" s="14">
        <v>0.80610000000000004</v>
      </c>
      <c r="AV42" s="14">
        <v>1.1056999999999999</v>
      </c>
      <c r="AW42" s="14">
        <v>0.18340000000000001</v>
      </c>
      <c r="AX42" s="14">
        <v>0.63060000000000005</v>
      </c>
      <c r="AY42" s="14">
        <v>4.0000000000000001E-3</v>
      </c>
      <c r="AZ42" s="4">
        <v>0.67369999999999997</v>
      </c>
      <c r="BA42" s="4">
        <v>0.78700000000000003</v>
      </c>
      <c r="BB42" s="4">
        <v>0.35239999999999999</v>
      </c>
      <c r="BC42" s="4">
        <v>0.95479999999999998</v>
      </c>
      <c r="BD42" s="4">
        <v>2.87E-2</v>
      </c>
      <c r="BE42" s="5">
        <v>0.68069999999999997</v>
      </c>
      <c r="BF42" s="5">
        <v>0.80420000000000003</v>
      </c>
      <c r="BG42" s="5">
        <v>0.34749999999999998</v>
      </c>
      <c r="BH42" s="5">
        <v>0.94550000000000001</v>
      </c>
      <c r="BI42" s="5">
        <v>2.06E-2</v>
      </c>
      <c r="BJ42" s="4">
        <v>0.6946</v>
      </c>
      <c r="BK42" s="4">
        <v>0.83520000000000005</v>
      </c>
      <c r="BL42" s="4">
        <v>0.32590000000000002</v>
      </c>
      <c r="BM42" s="4">
        <v>0.92669999999999997</v>
      </c>
      <c r="BN42" s="4">
        <v>1.4E-2</v>
      </c>
      <c r="BO42" s="5">
        <v>0.72109999999999996</v>
      </c>
      <c r="BP42" s="5">
        <v>0.89680000000000004</v>
      </c>
      <c r="BQ42" s="5">
        <v>0.2833</v>
      </c>
      <c r="BR42" s="5">
        <v>0.88160000000000005</v>
      </c>
      <c r="BS42" s="5">
        <v>1.2E-2</v>
      </c>
      <c r="BT42" s="4">
        <v>0.80559999999999998</v>
      </c>
      <c r="BU42" s="4">
        <v>1.1036999999999999</v>
      </c>
      <c r="BV42" s="4">
        <v>0.1908</v>
      </c>
      <c r="BW42" s="4">
        <v>0.63</v>
      </c>
      <c r="BX42" s="4">
        <v>6.1999999999999998E-3</v>
      </c>
      <c r="BY42" s="5">
        <v>0.67110000000000003</v>
      </c>
      <c r="BZ42" s="5">
        <v>0.78369999999999995</v>
      </c>
      <c r="CA42" s="5">
        <v>0.3609</v>
      </c>
      <c r="CB42" s="5">
        <v>0.95540000000000003</v>
      </c>
      <c r="CC42" s="5">
        <v>1.6500000000000001E-2</v>
      </c>
      <c r="CD42" s="4">
        <v>0.68120000000000003</v>
      </c>
      <c r="CE42" s="4">
        <v>0.80489999999999995</v>
      </c>
      <c r="CF42" s="4">
        <v>0.34970000000000001</v>
      </c>
      <c r="CG42" s="4">
        <v>0.94479999999999997</v>
      </c>
      <c r="CH42" s="4">
        <v>1.23E-2</v>
      </c>
      <c r="CI42" s="5">
        <v>0.69420000000000004</v>
      </c>
      <c r="CJ42" s="5">
        <v>0.83489999999999998</v>
      </c>
      <c r="CK42" s="5">
        <v>0.32569999999999999</v>
      </c>
      <c r="CL42" s="5">
        <v>0.92679999999999996</v>
      </c>
      <c r="CM42" s="5">
        <v>1.0800000000000001E-2</v>
      </c>
      <c r="CN42" s="4">
        <v>0.72160000000000002</v>
      </c>
      <c r="CO42" s="4">
        <v>0.89759999999999995</v>
      </c>
      <c r="CP42" s="4">
        <v>0.28349999999999997</v>
      </c>
      <c r="CQ42" s="4">
        <v>0.8821</v>
      </c>
      <c r="CR42" s="4">
        <v>5.8999999999999999E-3</v>
      </c>
      <c r="CS42" s="5">
        <v>0.80500000000000005</v>
      </c>
      <c r="CT42" s="5">
        <v>1.1012</v>
      </c>
      <c r="CU42" s="5">
        <v>0.18440000000000001</v>
      </c>
      <c r="CV42" s="5">
        <v>0.629</v>
      </c>
      <c r="CW42" s="5">
        <v>2.3999999999999998E-3</v>
      </c>
      <c r="CX42" s="4">
        <v>0.67379999999999995</v>
      </c>
      <c r="CY42" s="4">
        <v>0.78869999999999996</v>
      </c>
      <c r="CZ42" s="4">
        <v>0.3574</v>
      </c>
      <c r="DA42" s="4">
        <v>0.95430000000000004</v>
      </c>
      <c r="DB42" s="4">
        <v>1.89E-2</v>
      </c>
      <c r="DC42" s="5">
        <v>0.68030000000000002</v>
      </c>
      <c r="DD42" s="5">
        <v>0.80249999999999999</v>
      </c>
      <c r="DE42" s="5">
        <v>0.34870000000000001</v>
      </c>
      <c r="DF42" s="5">
        <v>0.94469999999999998</v>
      </c>
      <c r="DG42" s="5">
        <v>1.34E-2</v>
      </c>
      <c r="DH42" s="4">
        <v>0.69350000000000001</v>
      </c>
      <c r="DI42" s="4">
        <v>0.83289999999999997</v>
      </c>
      <c r="DJ42" s="4">
        <v>0.3296</v>
      </c>
      <c r="DK42" s="4">
        <v>0.92620000000000002</v>
      </c>
      <c r="DL42" s="4">
        <v>8.8999999999999999E-3</v>
      </c>
      <c r="DM42" s="5">
        <v>0.72099999999999997</v>
      </c>
      <c r="DN42" s="5">
        <v>0.89600000000000002</v>
      </c>
      <c r="DO42" s="5">
        <v>0.28360000000000002</v>
      </c>
      <c r="DP42" s="5">
        <v>0.88239999999999996</v>
      </c>
      <c r="DQ42" s="5">
        <v>6.3E-3</v>
      </c>
      <c r="DR42" s="4"/>
      <c r="DS42" s="4"/>
      <c r="DT42" s="4"/>
      <c r="DU42" s="4"/>
      <c r="DV42" s="4"/>
      <c r="DW42" s="5"/>
      <c r="DX42" s="5"/>
      <c r="DY42" s="5"/>
      <c r="DZ42" s="5"/>
      <c r="EA42" s="5"/>
      <c r="EB42" s="4"/>
      <c r="EC42" s="4"/>
      <c r="ED42" s="4"/>
      <c r="EE42" s="4"/>
      <c r="EF42" s="4"/>
      <c r="EG42" s="5"/>
      <c r="EH42" s="5"/>
      <c r="EI42" s="5"/>
      <c r="EJ42" s="5"/>
      <c r="EK42" s="5"/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>
        <f t="shared" si="5"/>
        <v>0.71109583333333337</v>
      </c>
      <c r="EW42" s="4">
        <f t="shared" si="1"/>
        <v>0.87546249999999981</v>
      </c>
      <c r="EX42" s="4">
        <f t="shared" si="2"/>
        <v>0.3046166666666667</v>
      </c>
      <c r="EY42" s="4">
        <f t="shared" si="3"/>
        <v>0.87767500000000043</v>
      </c>
      <c r="EZ42" s="4">
        <f t="shared" si="4"/>
        <v>1.4941666666666667E-2</v>
      </c>
      <c r="FA42" s="11" t="str" cm="1">
        <f t="array" aca="1" ref="FA42" ca="1">CONCATENATE(INDIRECT(ADDRESS(1,MATCH(_xlfn.MINIFS(B42:EU42,metrics.est,"MAE"),B42:EU42,0)+1)), ", ", INDIRECT(ADDRESS(2,MATCH(_xlfn.MINIFS(B42:EU42,metrics.est,"MAE"),B42:EU42,0)+1)))</f>
        <v>k=20, r=0.1</v>
      </c>
      <c r="FB42" s="11" t="str" cm="1">
        <f t="array" aca="1" ref="FB42" ca="1">CONCATENATE(INDIRECT(ADDRESS(1,MATCH(_xlfn.MINIFS(B42:EU42,metrics.est,"MSE"),B42:EU42,0)+1)), ", ", INDIRECT(ADDRESS(2,MATCH(_xlfn.MINIFS(B42:EU42,metrics.est,"MSE"),B42:EU42,0)+1)))</f>
        <v>k=5, r=0.1</v>
      </c>
      <c r="FC42" s="11" t="str" cm="1">
        <f t="array" aca="1" ref="FC42" ca="1">CONCATENATE(INDIRECT(ADDRESS(1,MATCH(_xlfn.MAXIFS(B42:EU42,metrics.est,"R"),B42:EU42,0)+1)), ", ", INDIRECT(ADDRESS(2,MATCH(_xlfn.MAXIFS(B42:EU42,metrics.est,"R"),B42:EU42,0)+1)))</f>
        <v>k=10, r=0.1</v>
      </c>
      <c r="FD42" s="11" t="str" cm="1">
        <f t="array" aca="1" ref="FD42" ca="1">CONCATENATE(INDIRECT(ADDRESS(1,MATCH(_xlfn.MAXIFS(B42:EU42,metrics.est,"Coverage"),B42:EU42,0)+1)), ", ", INDIRECT(ADDRESS(2,MATCH(_xlfn.MAXIFS(B42:EU42,metrics.est,"Coverage"),B42:EU42,0)+1)))</f>
        <v>k=5, r=0.1</v>
      </c>
      <c r="FE42" s="11" t="str" cm="1">
        <f t="array" aca="1" ref="FE42" ca="1">CONCATENATE(INDIRECT(ADDRESS(1,MATCH(_xlfn.MINIFS(B42:EU42,metrics.est,"Time"),B42:EU42,0)+1)), ", ", INDIRECT(ADDRESS(2,MATCH(_xlfn.MINIFS(B42:EU42,metrics.est,"Time"),B42:EU42,0)+1)))</f>
        <v>k=20, r=0.9</v>
      </c>
    </row>
    <row r="43" spans="1:161" x14ac:dyDescent="0.2">
      <c r="A43" s="1" t="s">
        <v>39</v>
      </c>
      <c r="B43" s="4">
        <v>0.67420000000000002</v>
      </c>
      <c r="C43" s="4">
        <v>0.78590000000000004</v>
      </c>
      <c r="D43" s="4">
        <v>0.33079999999999998</v>
      </c>
      <c r="E43" s="4">
        <v>0.95640000000000003</v>
      </c>
      <c r="F43" s="4">
        <v>3.1300000000000001E-2</v>
      </c>
      <c r="G43" s="5">
        <v>0.68240000000000001</v>
      </c>
      <c r="H43" s="5">
        <v>0.80710000000000004</v>
      </c>
      <c r="I43" s="5">
        <v>0.34339999999999998</v>
      </c>
      <c r="J43" s="5">
        <v>0.94620000000000004</v>
      </c>
      <c r="K43" s="5">
        <v>2.8799999999999999E-2</v>
      </c>
      <c r="L43" s="4">
        <v>0.69169999999999998</v>
      </c>
      <c r="M43" s="4">
        <v>0.82809999999999995</v>
      </c>
      <c r="N43" s="4">
        <v>0.33389999999999997</v>
      </c>
      <c r="O43" s="4">
        <v>0.9274</v>
      </c>
      <c r="P43" s="4">
        <v>2.3599999999999999E-2</v>
      </c>
      <c r="Q43" s="5">
        <v>0.71619999999999995</v>
      </c>
      <c r="R43" s="5">
        <v>0.88219999999999998</v>
      </c>
      <c r="S43" s="5">
        <v>0.28910000000000002</v>
      </c>
      <c r="T43" s="5">
        <v>0.88719999999999999</v>
      </c>
      <c r="U43" s="5">
        <v>1.2500000000000001E-2</v>
      </c>
      <c r="V43" s="4">
        <v>0.79749999999999999</v>
      </c>
      <c r="W43" s="4">
        <v>1.0819000000000001</v>
      </c>
      <c r="X43" s="4">
        <v>0.18779999999999999</v>
      </c>
      <c r="Y43" s="4">
        <v>0.64070000000000005</v>
      </c>
      <c r="Z43" s="4">
        <v>7.7999999999999996E-3</v>
      </c>
      <c r="AA43" s="14">
        <v>0.67379999999999995</v>
      </c>
      <c r="AB43" s="14">
        <v>0.79010000000000002</v>
      </c>
      <c r="AC43" s="14">
        <v>0.35630000000000001</v>
      </c>
      <c r="AD43" s="14">
        <v>0.95579999999999998</v>
      </c>
      <c r="AE43" s="14">
        <v>3.1600000000000003E-2</v>
      </c>
      <c r="AF43" s="4">
        <v>0.68189999999999995</v>
      </c>
      <c r="AG43" s="4">
        <v>0.80469999999999997</v>
      </c>
      <c r="AH43" s="4">
        <v>0.35110000000000002</v>
      </c>
      <c r="AI43" s="4">
        <v>0.94510000000000005</v>
      </c>
      <c r="AJ43" s="4">
        <v>1.89E-2</v>
      </c>
      <c r="AK43" s="14">
        <v>0.69269999999999998</v>
      </c>
      <c r="AL43" s="14">
        <v>0.83150000000000002</v>
      </c>
      <c r="AM43" s="14">
        <v>0.3276</v>
      </c>
      <c r="AN43" s="14">
        <v>0.92769999999999997</v>
      </c>
      <c r="AO43" s="14">
        <v>1.5699999999999999E-2</v>
      </c>
      <c r="AP43" s="4">
        <v>0.71589999999999998</v>
      </c>
      <c r="AQ43" s="4">
        <v>0.88360000000000005</v>
      </c>
      <c r="AR43" s="4">
        <v>0.28789999999999999</v>
      </c>
      <c r="AS43" s="4">
        <v>0.88660000000000005</v>
      </c>
      <c r="AT43" s="4">
        <v>1.2699999999999999E-2</v>
      </c>
      <c r="AU43" s="14">
        <v>0.79759999999999998</v>
      </c>
      <c r="AV43" s="14">
        <v>1.0826</v>
      </c>
      <c r="AW43" s="14">
        <v>0.18820000000000001</v>
      </c>
      <c r="AX43" s="14">
        <v>0.63900000000000001</v>
      </c>
      <c r="AY43" s="14">
        <v>4.1000000000000003E-3</v>
      </c>
      <c r="AZ43" s="4">
        <v>0.67479999999999996</v>
      </c>
      <c r="BA43" s="4">
        <v>0.78959999999999997</v>
      </c>
      <c r="BB43" s="4">
        <v>0.34939999999999999</v>
      </c>
      <c r="BC43" s="4">
        <v>0.95520000000000005</v>
      </c>
      <c r="BD43" s="4">
        <v>3.1099999999999999E-2</v>
      </c>
      <c r="BE43" s="5">
        <v>0.68120000000000003</v>
      </c>
      <c r="BF43" s="5">
        <v>0.80549999999999999</v>
      </c>
      <c r="BG43" s="5">
        <v>0.34370000000000001</v>
      </c>
      <c r="BH43" s="5">
        <v>0.94620000000000004</v>
      </c>
      <c r="BI43" s="5">
        <v>2.18E-2</v>
      </c>
      <c r="BJ43" s="4">
        <v>0.69330000000000003</v>
      </c>
      <c r="BK43" s="4">
        <v>0.83189999999999997</v>
      </c>
      <c r="BL43" s="4">
        <v>0.32840000000000003</v>
      </c>
      <c r="BM43" s="4">
        <v>0.92820000000000003</v>
      </c>
      <c r="BN43" s="4">
        <v>1.2699999999999999E-2</v>
      </c>
      <c r="BO43" s="5">
        <v>0.71699999999999997</v>
      </c>
      <c r="BP43" s="5">
        <v>0.88680000000000003</v>
      </c>
      <c r="BQ43" s="5">
        <v>0.28899999999999998</v>
      </c>
      <c r="BR43" s="5">
        <v>0.88619999999999999</v>
      </c>
      <c r="BS43" s="5">
        <v>1.1299999999999999E-2</v>
      </c>
      <c r="BT43" s="4">
        <v>0.79659999999999997</v>
      </c>
      <c r="BU43" s="4">
        <v>1.08</v>
      </c>
      <c r="BV43" s="4">
        <v>0.19600000000000001</v>
      </c>
      <c r="BW43" s="4">
        <v>0.63880000000000003</v>
      </c>
      <c r="BX43" s="4">
        <v>5.8999999999999999E-3</v>
      </c>
      <c r="BY43" s="5">
        <v>0.67220000000000002</v>
      </c>
      <c r="BZ43" s="5">
        <v>0.78610000000000002</v>
      </c>
      <c r="CA43" s="5">
        <v>0.3548</v>
      </c>
      <c r="CB43" s="5">
        <v>0.95569999999999999</v>
      </c>
      <c r="CC43" s="5">
        <v>1.72E-2</v>
      </c>
      <c r="CD43" s="4">
        <v>0.68149999999999999</v>
      </c>
      <c r="CE43" s="4">
        <v>0.80530000000000002</v>
      </c>
      <c r="CF43" s="4">
        <v>0.3463</v>
      </c>
      <c r="CG43" s="4">
        <v>0.9456</v>
      </c>
      <c r="CH43" s="4">
        <v>1.23E-2</v>
      </c>
      <c r="CI43" s="5">
        <v>0.69310000000000005</v>
      </c>
      <c r="CJ43" s="5">
        <v>0.83220000000000005</v>
      </c>
      <c r="CK43" s="5">
        <v>0.3261</v>
      </c>
      <c r="CL43" s="5">
        <v>0.92859999999999998</v>
      </c>
      <c r="CM43" s="5">
        <v>1.03E-2</v>
      </c>
      <c r="CN43" s="4">
        <v>0.71750000000000003</v>
      </c>
      <c r="CO43" s="4">
        <v>0.88719999999999999</v>
      </c>
      <c r="CP43" s="4">
        <v>0.2908</v>
      </c>
      <c r="CQ43" s="4">
        <v>0.88690000000000002</v>
      </c>
      <c r="CR43" s="4">
        <v>6.0000000000000001E-3</v>
      </c>
      <c r="CS43" s="5">
        <v>0.79690000000000005</v>
      </c>
      <c r="CT43" s="5">
        <v>1.0792999999999999</v>
      </c>
      <c r="CU43" s="5">
        <v>0.18820000000000001</v>
      </c>
      <c r="CV43" s="5">
        <v>0.63800000000000001</v>
      </c>
      <c r="CW43" s="5">
        <v>2.3999999999999998E-3</v>
      </c>
      <c r="CX43" s="4">
        <v>0.67490000000000006</v>
      </c>
      <c r="CY43" s="4">
        <v>0.79120000000000001</v>
      </c>
      <c r="CZ43" s="4">
        <v>0.35249999999999998</v>
      </c>
      <c r="DA43" s="4">
        <v>0.95479999999999998</v>
      </c>
      <c r="DB43" s="4">
        <v>1.89E-2</v>
      </c>
      <c r="DC43" s="5">
        <v>0.68069999999999997</v>
      </c>
      <c r="DD43" s="5">
        <v>0.8034</v>
      </c>
      <c r="DE43" s="5">
        <v>0.34489999999999998</v>
      </c>
      <c r="DF43" s="5">
        <v>0.94540000000000002</v>
      </c>
      <c r="DG43" s="5">
        <v>1.34E-2</v>
      </c>
      <c r="DH43" s="4">
        <v>0.69259999999999999</v>
      </c>
      <c r="DI43" s="4">
        <v>0.83069999999999999</v>
      </c>
      <c r="DJ43" s="4">
        <v>0.32979999999999998</v>
      </c>
      <c r="DK43" s="4">
        <v>0.92769999999999997</v>
      </c>
      <c r="DL43" s="4">
        <v>8.8000000000000005E-3</v>
      </c>
      <c r="DM43" s="5">
        <v>0.7167</v>
      </c>
      <c r="DN43" s="5">
        <v>0.88570000000000004</v>
      </c>
      <c r="DO43" s="5">
        <v>0.29020000000000001</v>
      </c>
      <c r="DP43" s="5">
        <v>0.88719999999999999</v>
      </c>
      <c r="DQ43" s="5">
        <v>6.4999999999999997E-3</v>
      </c>
      <c r="DR43" s="4"/>
      <c r="DS43" s="4"/>
      <c r="DT43" s="4"/>
      <c r="DU43" s="4"/>
      <c r="DV43" s="4"/>
      <c r="DW43" s="5"/>
      <c r="DX43" s="5"/>
      <c r="DY43" s="5"/>
      <c r="DZ43" s="5"/>
      <c r="EA43" s="5"/>
      <c r="EB43" s="4"/>
      <c r="EC43" s="4"/>
      <c r="ED43" s="4"/>
      <c r="EE43" s="4"/>
      <c r="EF43" s="4"/>
      <c r="EG43" s="5">
        <v>0.69240000000000002</v>
      </c>
      <c r="EH43" s="5">
        <v>0.83009999999999995</v>
      </c>
      <c r="EI43" s="5">
        <v>0.32879999999999998</v>
      </c>
      <c r="EJ43" s="5">
        <v>0.92820000000000003</v>
      </c>
      <c r="EK43" s="5">
        <v>1.34E-2</v>
      </c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>
        <f t="shared" si="5"/>
        <v>0.70821200000000006</v>
      </c>
      <c r="EW43" s="4">
        <f t="shared" si="1"/>
        <v>0.8681080000000001</v>
      </c>
      <c r="EX43" s="4">
        <f t="shared" si="2"/>
        <v>0.30620000000000003</v>
      </c>
      <c r="EY43" s="4">
        <f t="shared" si="3"/>
        <v>0.88259200000000004</v>
      </c>
      <c r="EZ43" s="4">
        <f t="shared" si="4"/>
        <v>1.5159999999999996E-2</v>
      </c>
      <c r="FA43" s="11" t="str" cm="1">
        <f t="array" aca="1" ref="FA43" ca="1">CONCATENATE(INDIRECT(ADDRESS(1,MATCH(_xlfn.MINIFS(B43:EU43,metrics.est,"MAE"),B43:EU43,0)+1)), ", ", INDIRECT(ADDRESS(2,MATCH(_xlfn.MINIFS(B43:EU43,metrics.est,"MAE"),B43:EU43,0)+1)))</f>
        <v>k=20, r=0.1</v>
      </c>
      <c r="FB43" s="11" t="str" cm="1">
        <f t="array" aca="1" ref="FB43" ca="1">CONCATENATE(INDIRECT(ADDRESS(1,MATCH(_xlfn.MINIFS(B43:EU43,metrics.est,"MSE"),B43:EU43,0)+1)), ", ", INDIRECT(ADDRESS(2,MATCH(_xlfn.MINIFS(B43:EU43,metrics.est,"MSE"),B43:EU43,0)+1)))</f>
        <v>k=5, r=0.1</v>
      </c>
      <c r="FC43" s="11" t="str" cm="1">
        <f t="array" aca="1" ref="FC43" ca="1">CONCATENATE(INDIRECT(ADDRESS(1,MATCH(_xlfn.MAXIFS(B43:EU43,metrics.est,"R"),B43:EU43,0)+1)), ", ", INDIRECT(ADDRESS(2,MATCH(_xlfn.MAXIFS(B43:EU43,metrics.est,"R"),B43:EU43,0)+1)))</f>
        <v>k=10, r=0.1</v>
      </c>
      <c r="FD43" s="11" t="str" cm="1">
        <f t="array" aca="1" ref="FD43" ca="1">CONCATENATE(INDIRECT(ADDRESS(1,MATCH(_xlfn.MAXIFS(B43:EU43,metrics.est,"Coverage"),B43:EU43,0)+1)), ", ", INDIRECT(ADDRESS(2,MATCH(_xlfn.MAXIFS(B43:EU43,metrics.est,"Coverage"),B43:EU43,0)+1)))</f>
        <v>k=5, r=0.1</v>
      </c>
      <c r="FE43" s="11" t="str" cm="1">
        <f t="array" aca="1" ref="FE43" ca="1">CONCATENATE(INDIRECT(ADDRESS(1,MATCH(_xlfn.MINIFS(B43:EU43,metrics.est,"Time"),B43:EU43,0)+1)), ", ", INDIRECT(ADDRESS(2,MATCH(_xlfn.MINIFS(B43:EU43,metrics.est,"Time"),B43:EU43,0)+1)))</f>
        <v>k=20, r=0.9</v>
      </c>
    </row>
    <row r="44" spans="1:161" x14ac:dyDescent="0.2">
      <c r="A44" s="1" t="s">
        <v>40</v>
      </c>
      <c r="B44" s="4">
        <v>0.70140000000000002</v>
      </c>
      <c r="C44" s="4">
        <v>0.84489999999999998</v>
      </c>
      <c r="D44" s="4">
        <v>0.2848</v>
      </c>
      <c r="E44" s="4">
        <v>0.94210000000000005</v>
      </c>
      <c r="F44" s="4">
        <v>7.2058</v>
      </c>
      <c r="G44" s="5">
        <v>0.70940000000000003</v>
      </c>
      <c r="H44" s="5">
        <v>0.86780000000000002</v>
      </c>
      <c r="I44" s="5">
        <v>0.29849999999999999</v>
      </c>
      <c r="J44" s="5">
        <v>0.92910000000000004</v>
      </c>
      <c r="K44" s="5">
        <v>4.4599000000000002</v>
      </c>
      <c r="L44" s="4">
        <v>0.71730000000000005</v>
      </c>
      <c r="M44" s="4">
        <v>0.88519999999999999</v>
      </c>
      <c r="N44" s="4">
        <v>0.29220000000000002</v>
      </c>
      <c r="O44" s="4">
        <v>0.90949999999999998</v>
      </c>
      <c r="P44" s="4">
        <v>2.2121</v>
      </c>
      <c r="Q44" s="5">
        <v>0.73740000000000006</v>
      </c>
      <c r="R44" s="5">
        <v>0.93420000000000003</v>
      </c>
      <c r="S44" s="5">
        <v>0.26950000000000002</v>
      </c>
      <c r="T44" s="5">
        <v>0.87050000000000005</v>
      </c>
      <c r="U44" s="5">
        <v>0.83250000000000002</v>
      </c>
      <c r="V44" s="4">
        <v>0.7984</v>
      </c>
      <c r="W44" s="4">
        <v>1.0908</v>
      </c>
      <c r="X44" s="4">
        <v>0.20760000000000001</v>
      </c>
      <c r="Y44" s="4">
        <v>0.71870000000000001</v>
      </c>
      <c r="Z44" s="4">
        <v>0.127</v>
      </c>
      <c r="AA44" s="14">
        <v>0.7016</v>
      </c>
      <c r="AB44" s="14">
        <v>0.85140000000000005</v>
      </c>
      <c r="AC44" s="14">
        <v>0.3095</v>
      </c>
      <c r="AD44" s="14">
        <v>0.94079999999999997</v>
      </c>
      <c r="AE44" s="14">
        <v>5.6131000000000002</v>
      </c>
      <c r="AF44" s="4">
        <v>0.71189999999999998</v>
      </c>
      <c r="AG44" s="4">
        <v>0.87490000000000001</v>
      </c>
      <c r="AH44" s="4">
        <v>0.30199999999999999</v>
      </c>
      <c r="AI44" s="4">
        <v>0.92859999999999998</v>
      </c>
      <c r="AJ44" s="4">
        <v>3.8628</v>
      </c>
      <c r="AK44" s="14">
        <v>0.71909999999999996</v>
      </c>
      <c r="AL44" s="14">
        <v>0.8911</v>
      </c>
      <c r="AM44" s="14">
        <v>0.28910000000000002</v>
      </c>
      <c r="AN44" s="14">
        <v>0.90910000000000002</v>
      </c>
      <c r="AO44" s="14">
        <v>1.8568</v>
      </c>
      <c r="AP44" s="4">
        <v>0.73829999999999996</v>
      </c>
      <c r="AQ44" s="4">
        <v>0.93659999999999999</v>
      </c>
      <c r="AR44" s="4">
        <v>0.26640000000000003</v>
      </c>
      <c r="AS44" s="4">
        <v>0.86960000000000004</v>
      </c>
      <c r="AT44" s="4">
        <v>0.69989999999999997</v>
      </c>
      <c r="AU44" s="14">
        <v>0.79690000000000005</v>
      </c>
      <c r="AV44" s="14">
        <v>1.0865</v>
      </c>
      <c r="AW44" s="14">
        <v>0.2084</v>
      </c>
      <c r="AX44" s="14">
        <v>0.71589999999999998</v>
      </c>
      <c r="AY44" s="14">
        <v>0.1081</v>
      </c>
      <c r="AZ44" s="4">
        <v>0.70250000000000001</v>
      </c>
      <c r="BA44" s="4">
        <v>0.85109999999999997</v>
      </c>
      <c r="BB44" s="4">
        <v>0.2999</v>
      </c>
      <c r="BC44" s="4">
        <v>0.94089999999999996</v>
      </c>
      <c r="BD44" s="4">
        <v>5.6394000000000002</v>
      </c>
      <c r="BE44" s="5">
        <v>0.70860000000000001</v>
      </c>
      <c r="BF44" s="5">
        <v>0.86660000000000004</v>
      </c>
      <c r="BG44" s="5">
        <v>0.29720000000000002</v>
      </c>
      <c r="BH44" s="5">
        <v>0.93</v>
      </c>
      <c r="BI44" s="5">
        <v>3.4260999999999999</v>
      </c>
      <c r="BJ44" s="4">
        <v>0.72030000000000005</v>
      </c>
      <c r="BK44" s="4">
        <v>0.89400000000000002</v>
      </c>
      <c r="BL44" s="4">
        <v>0.28610000000000002</v>
      </c>
      <c r="BM44" s="4">
        <v>0.90969999999999995</v>
      </c>
      <c r="BN44" s="4">
        <v>1.8427</v>
      </c>
      <c r="BO44" s="5">
        <v>0.74129999999999996</v>
      </c>
      <c r="BP44" s="5">
        <v>0.94520000000000004</v>
      </c>
      <c r="BQ44" s="5">
        <v>0.25969999999999999</v>
      </c>
      <c r="BR44" s="5">
        <v>0.86860000000000004</v>
      </c>
      <c r="BS44" s="5">
        <v>0.6845</v>
      </c>
      <c r="BT44" s="4">
        <v>0.79530000000000001</v>
      </c>
      <c r="BU44" s="4">
        <v>1.0831999999999999</v>
      </c>
      <c r="BV44" s="4">
        <v>0.21099999999999999</v>
      </c>
      <c r="BW44" s="4">
        <v>0.71509999999999996</v>
      </c>
      <c r="BX44" s="4">
        <v>0.1065</v>
      </c>
      <c r="BY44" s="5">
        <v>0.69910000000000005</v>
      </c>
      <c r="BZ44" s="5">
        <v>0.84440000000000004</v>
      </c>
      <c r="CA44" s="5">
        <v>0.31040000000000001</v>
      </c>
      <c r="CB44" s="5">
        <v>0.94040000000000001</v>
      </c>
      <c r="CC44" s="5">
        <v>4.0872000000000002</v>
      </c>
      <c r="CD44" s="4">
        <v>0.70930000000000004</v>
      </c>
      <c r="CE44" s="4">
        <v>0.8679</v>
      </c>
      <c r="CF44" s="4">
        <v>0.29570000000000002</v>
      </c>
      <c r="CG44" s="4">
        <v>0.92949999999999999</v>
      </c>
      <c r="CH44" s="4">
        <v>2.4478</v>
      </c>
      <c r="CI44" s="5">
        <v>0.71989999999999998</v>
      </c>
      <c r="CJ44" s="5">
        <v>0.89359999999999995</v>
      </c>
      <c r="CK44" s="5">
        <v>0.28539999999999999</v>
      </c>
      <c r="CL44" s="5">
        <v>0.91020000000000001</v>
      </c>
      <c r="CM44" s="5">
        <v>1.3392999999999999</v>
      </c>
      <c r="CN44" s="4">
        <v>0.73970000000000002</v>
      </c>
      <c r="CO44" s="4">
        <v>0.94079999999999997</v>
      </c>
      <c r="CP44" s="4">
        <v>0.26750000000000002</v>
      </c>
      <c r="CQ44" s="4">
        <v>0.86890000000000001</v>
      </c>
      <c r="CR44" s="4">
        <v>0.4965</v>
      </c>
      <c r="CS44" s="5">
        <v>0.79500000000000004</v>
      </c>
      <c r="CT44" s="5">
        <v>1.0834999999999999</v>
      </c>
      <c r="CU44" s="5">
        <v>0.21379999999999999</v>
      </c>
      <c r="CV44" s="5">
        <v>0.71550000000000002</v>
      </c>
      <c r="CW44" s="5">
        <v>6.4399999999999999E-2</v>
      </c>
      <c r="CX44" s="4">
        <v>0.7016</v>
      </c>
      <c r="CY44" s="4">
        <v>0.84930000000000005</v>
      </c>
      <c r="CZ44" s="4">
        <v>0.30909999999999999</v>
      </c>
      <c r="DA44" s="4">
        <v>0.93979999999999997</v>
      </c>
      <c r="DB44" s="4">
        <v>5.0308999999999999</v>
      </c>
      <c r="DC44" s="5">
        <v>0.70760000000000001</v>
      </c>
      <c r="DD44" s="5">
        <v>0.86399999999999999</v>
      </c>
      <c r="DE44" s="5">
        <v>0.29880000000000001</v>
      </c>
      <c r="DF44" s="5">
        <v>0.92869999999999997</v>
      </c>
      <c r="DG44" s="5">
        <v>2.5274000000000001</v>
      </c>
      <c r="DH44" s="4">
        <v>0.71940000000000004</v>
      </c>
      <c r="DI44" s="4">
        <v>0.89229999999999998</v>
      </c>
      <c r="DJ44" s="4">
        <v>0.28710000000000002</v>
      </c>
      <c r="DK44" s="4">
        <v>0.90939999999999999</v>
      </c>
      <c r="DL44" s="4">
        <v>1.2242999999999999</v>
      </c>
      <c r="DM44" s="5">
        <v>0.73960000000000004</v>
      </c>
      <c r="DN44" s="5">
        <v>0.94059999999999999</v>
      </c>
      <c r="DO44" s="5">
        <v>0.26390000000000002</v>
      </c>
      <c r="DP44" s="5">
        <v>0.86990000000000001</v>
      </c>
      <c r="DQ44" s="5">
        <v>0.55640000000000001</v>
      </c>
      <c r="DR44" s="4"/>
      <c r="DS44" s="4"/>
      <c r="DT44" s="4"/>
      <c r="DU44" s="4"/>
      <c r="DV44" s="4"/>
      <c r="DW44" s="5"/>
      <c r="DX44" s="5"/>
      <c r="DY44" s="5"/>
      <c r="DZ44" s="5"/>
      <c r="EA44" s="5"/>
      <c r="EB44" s="4"/>
      <c r="EC44" s="4"/>
      <c r="ED44" s="4"/>
      <c r="EE44" s="4"/>
      <c r="EF44" s="4"/>
      <c r="EG44" s="5"/>
      <c r="EH44" s="5"/>
      <c r="EI44" s="5"/>
      <c r="EJ44" s="5"/>
      <c r="EK44" s="5"/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>
        <f t="shared" si="5"/>
        <v>0.73045416666666663</v>
      </c>
      <c r="EW44" s="4">
        <f t="shared" si="1"/>
        <v>0.91999583333333346</v>
      </c>
      <c r="EX44" s="4">
        <f t="shared" si="2"/>
        <v>0.27556666666666668</v>
      </c>
      <c r="EY44" s="4">
        <f t="shared" si="3"/>
        <v>0.87960416666666663</v>
      </c>
      <c r="EZ44" s="4">
        <f t="shared" si="4"/>
        <v>2.3521416666666668</v>
      </c>
      <c r="FA44" s="11" t="str" cm="1">
        <f t="array" aca="1" ref="FA44" ca="1">CONCATENATE(INDIRECT(ADDRESS(1,MATCH(_xlfn.MINIFS(B44:EU44,metrics.est,"MAE"),B44:EU44,0)+1)), ", ", INDIRECT(ADDRESS(2,MATCH(_xlfn.MINIFS(B44:EU44,metrics.est,"MAE"),B44:EU44,0)+1)))</f>
        <v>k=20, r=0.1</v>
      </c>
      <c r="FB44" s="11" t="str" cm="1">
        <f t="array" aca="1" ref="FB44" ca="1">CONCATENATE(INDIRECT(ADDRESS(1,MATCH(_xlfn.MINIFS(B44:EU44,metrics.est,"MSE"),B44:EU44,0)+1)), ", ", INDIRECT(ADDRESS(2,MATCH(_xlfn.MINIFS(B44:EU44,metrics.est,"MSE"),B44:EU44,0)+1)))</f>
        <v>k=20, r=0.1</v>
      </c>
      <c r="FC44" s="11" t="str" cm="1">
        <f t="array" aca="1" ref="FC44" ca="1">CONCATENATE(INDIRECT(ADDRESS(1,MATCH(_xlfn.MAXIFS(B44:EU44,metrics.est,"R"),B44:EU44,0)+1)), ", ", INDIRECT(ADDRESS(2,MATCH(_xlfn.MAXIFS(B44:EU44,metrics.est,"R"),B44:EU44,0)+1)))</f>
        <v>k=20, r=0.1</v>
      </c>
      <c r="FD44" s="11" t="str" cm="1">
        <f t="array" aca="1" ref="FD44" ca="1">CONCATENATE(INDIRECT(ADDRESS(1,MATCH(_xlfn.MAXIFS(B44:EU44,metrics.est,"Coverage"),B44:EU44,0)+1)), ", ", INDIRECT(ADDRESS(2,MATCH(_xlfn.MAXIFS(B44:EU44,metrics.est,"Coverage"),B44:EU44,0)+1)))</f>
        <v>k=5, r=0.1</v>
      </c>
      <c r="FE44" s="11" t="str" cm="1">
        <f t="array" aca="1" ref="FE44" ca="1">CONCATENATE(INDIRECT(ADDRESS(1,MATCH(_xlfn.MINIFS(B44:EU44,metrics.est,"Time"),B44:EU44,0)+1)), ", ", INDIRECT(ADDRESS(2,MATCH(_xlfn.MINIFS(B44:EU44,metrics.est,"Time"),B44:EU44,0)+1)))</f>
        <v>k=20, r=0.9</v>
      </c>
    </row>
    <row r="45" spans="1:161" x14ac:dyDescent="0.2">
      <c r="A45" s="1" t="s">
        <v>41</v>
      </c>
      <c r="B45" s="4">
        <v>0.77700000000000002</v>
      </c>
      <c r="C45" s="4">
        <v>1.0016</v>
      </c>
      <c r="D45" s="4">
        <v>0.1502</v>
      </c>
      <c r="E45" s="4">
        <v>0.69920000000000004</v>
      </c>
      <c r="F45" s="4">
        <v>5.7500000000000002E-2</v>
      </c>
      <c r="G45" s="5">
        <v>0.78500000000000003</v>
      </c>
      <c r="H45" s="5">
        <v>1.0223</v>
      </c>
      <c r="I45" s="5">
        <v>0.154</v>
      </c>
      <c r="J45" s="5">
        <v>0.67820000000000003</v>
      </c>
      <c r="K45" s="5">
        <v>4.4999999999999998E-2</v>
      </c>
      <c r="L45" s="4">
        <v>0.79710000000000003</v>
      </c>
      <c r="M45" s="4">
        <v>1.0578000000000001</v>
      </c>
      <c r="N45" s="4">
        <v>0.13370000000000001</v>
      </c>
      <c r="O45" s="4">
        <v>0.64829999999999999</v>
      </c>
      <c r="P45" s="4">
        <v>2.8500000000000001E-2</v>
      </c>
      <c r="Q45" s="5">
        <v>0.82269999999999999</v>
      </c>
      <c r="R45" s="5">
        <v>1.1289</v>
      </c>
      <c r="S45" s="5">
        <v>8.6599999999999996E-2</v>
      </c>
      <c r="T45" s="5">
        <v>0.60350000000000004</v>
      </c>
      <c r="U45" s="5">
        <v>1.78E-2</v>
      </c>
      <c r="V45" s="4">
        <v>0.877</v>
      </c>
      <c r="W45" s="4">
        <v>1.2786999999999999</v>
      </c>
      <c r="X45" s="4">
        <v>3.3599999999999998E-2</v>
      </c>
      <c r="Y45" s="4">
        <v>0.43459999999999999</v>
      </c>
      <c r="Z45" s="4">
        <v>1.2E-2</v>
      </c>
      <c r="AA45" s="14">
        <v>0.77629999999999999</v>
      </c>
      <c r="AB45" s="14">
        <v>1.0009999999999999</v>
      </c>
      <c r="AC45" s="14">
        <v>0.16750000000000001</v>
      </c>
      <c r="AD45" s="14">
        <v>0.69879999999999998</v>
      </c>
      <c r="AE45" s="14">
        <v>4.6899999999999997E-2</v>
      </c>
      <c r="AF45" s="4">
        <v>0.78510000000000002</v>
      </c>
      <c r="AG45" s="4">
        <v>1.0255000000000001</v>
      </c>
      <c r="AH45" s="4">
        <v>0.15459999999999999</v>
      </c>
      <c r="AI45" s="4">
        <v>0.67400000000000004</v>
      </c>
      <c r="AJ45" s="4">
        <v>3.5900000000000001E-2</v>
      </c>
      <c r="AK45" s="14">
        <v>0.79510000000000003</v>
      </c>
      <c r="AL45" s="14">
        <v>1.0533999999999999</v>
      </c>
      <c r="AM45" s="14">
        <v>0.1303</v>
      </c>
      <c r="AN45" s="14">
        <v>0.65580000000000005</v>
      </c>
      <c r="AO45" s="14">
        <v>1.9400000000000001E-2</v>
      </c>
      <c r="AP45" s="4">
        <v>0.81879999999999997</v>
      </c>
      <c r="AQ45" s="4">
        <v>1.1169</v>
      </c>
      <c r="AR45" s="4">
        <v>8.2900000000000001E-2</v>
      </c>
      <c r="AS45" s="4">
        <v>0.61539999999999995</v>
      </c>
      <c r="AT45" s="4">
        <v>1.6799999999999999E-2</v>
      </c>
      <c r="AU45" s="14">
        <v>0.88449999999999995</v>
      </c>
      <c r="AV45" s="14">
        <v>1.2964</v>
      </c>
      <c r="AW45" s="14">
        <v>2.4799999999999999E-2</v>
      </c>
      <c r="AX45" s="14">
        <v>0.42909999999999998</v>
      </c>
      <c r="AY45" s="14">
        <v>6.1000000000000004E-3</v>
      </c>
      <c r="AZ45" s="4">
        <v>0.77849999999999997</v>
      </c>
      <c r="BA45" s="4">
        <v>1.0071000000000001</v>
      </c>
      <c r="BB45" s="4">
        <v>0.14990000000000001</v>
      </c>
      <c r="BC45" s="4">
        <v>0.69520000000000004</v>
      </c>
      <c r="BD45" s="4">
        <v>4.8099999999999997E-2</v>
      </c>
      <c r="BE45" s="5">
        <v>0.78339999999999999</v>
      </c>
      <c r="BF45" s="5">
        <v>1.0212000000000001</v>
      </c>
      <c r="BG45" s="5">
        <v>0.15060000000000001</v>
      </c>
      <c r="BH45" s="5">
        <v>0.67520000000000002</v>
      </c>
      <c r="BI45" s="5">
        <v>3.15E-2</v>
      </c>
      <c r="BJ45" s="4">
        <v>0.7964</v>
      </c>
      <c r="BK45" s="4">
        <v>1.0576000000000001</v>
      </c>
      <c r="BL45" s="4">
        <v>0.12640000000000001</v>
      </c>
      <c r="BM45" s="4">
        <v>0.64659999999999995</v>
      </c>
      <c r="BN45" s="4">
        <v>2.7400000000000001E-2</v>
      </c>
      <c r="BO45" s="5">
        <v>0.81879999999999997</v>
      </c>
      <c r="BP45" s="5">
        <v>1.1163000000000001</v>
      </c>
      <c r="BQ45" s="5">
        <v>8.9800000000000005E-2</v>
      </c>
      <c r="BR45" s="5">
        <v>0.61299999999999999</v>
      </c>
      <c r="BS45" s="5">
        <v>1.5599999999999999E-2</v>
      </c>
      <c r="BT45" s="4">
        <v>0.88660000000000005</v>
      </c>
      <c r="BU45" s="4">
        <v>1.3028</v>
      </c>
      <c r="BV45" s="4">
        <v>1.15E-2</v>
      </c>
      <c r="BW45" s="4">
        <v>0.43070000000000003</v>
      </c>
      <c r="BX45" s="4">
        <v>7.7000000000000002E-3</v>
      </c>
      <c r="BY45" s="5">
        <v>0.77569999999999995</v>
      </c>
      <c r="BZ45" s="5">
        <v>0.99750000000000005</v>
      </c>
      <c r="CA45" s="5">
        <v>0.16209999999999999</v>
      </c>
      <c r="CB45" s="5">
        <v>0.69610000000000005</v>
      </c>
      <c r="CC45" s="5">
        <v>2.86E-2</v>
      </c>
      <c r="CD45" s="4">
        <v>0.78469999999999995</v>
      </c>
      <c r="CE45" s="4">
        <v>1.0248999999999999</v>
      </c>
      <c r="CF45" s="4">
        <v>0.1497</v>
      </c>
      <c r="CG45" s="4">
        <v>0.6734</v>
      </c>
      <c r="CH45" s="4">
        <v>2.12E-2</v>
      </c>
      <c r="CI45" s="5">
        <v>0.79379999999999995</v>
      </c>
      <c r="CJ45" s="5">
        <v>1.0495000000000001</v>
      </c>
      <c r="CK45" s="5">
        <v>0.13120000000000001</v>
      </c>
      <c r="CL45" s="5">
        <v>0.65110000000000001</v>
      </c>
      <c r="CM45" s="5">
        <v>1.7000000000000001E-2</v>
      </c>
      <c r="CN45" s="4">
        <v>0.82130000000000003</v>
      </c>
      <c r="CO45" s="4">
        <v>1.1235999999999999</v>
      </c>
      <c r="CP45" s="4">
        <v>8.2699999999999996E-2</v>
      </c>
      <c r="CQ45" s="4">
        <v>0.61750000000000005</v>
      </c>
      <c r="CR45" s="4">
        <v>9.4000000000000004E-3</v>
      </c>
      <c r="CS45" s="5">
        <v>0.88339999999999996</v>
      </c>
      <c r="CT45" s="5">
        <v>1.2932999999999999</v>
      </c>
      <c r="CU45" s="5">
        <v>1.77E-2</v>
      </c>
      <c r="CV45" s="5">
        <v>0.43049999999999999</v>
      </c>
      <c r="CW45" s="5">
        <v>3.7000000000000002E-3</v>
      </c>
      <c r="CX45" s="4">
        <v>0.77939999999999998</v>
      </c>
      <c r="CY45" s="4">
        <v>1.0095000000000001</v>
      </c>
      <c r="CZ45" s="4">
        <v>0.16170000000000001</v>
      </c>
      <c r="DA45" s="4">
        <v>0.69499999999999995</v>
      </c>
      <c r="DB45" s="4">
        <v>3.2199999999999999E-2</v>
      </c>
      <c r="DC45" s="5">
        <v>0.78390000000000004</v>
      </c>
      <c r="DD45" s="5">
        <v>1.0225</v>
      </c>
      <c r="DE45" s="5">
        <v>0.14710000000000001</v>
      </c>
      <c r="DF45" s="5">
        <v>0.67589999999999995</v>
      </c>
      <c r="DG45" s="5">
        <v>2.2100000000000002E-2</v>
      </c>
      <c r="DH45" s="4">
        <v>0.7954</v>
      </c>
      <c r="DI45" s="4">
        <v>1.0547</v>
      </c>
      <c r="DJ45" s="4">
        <v>0.12889999999999999</v>
      </c>
      <c r="DK45" s="4">
        <v>0.65149999999999997</v>
      </c>
      <c r="DL45" s="4">
        <v>1.49E-2</v>
      </c>
      <c r="DM45" s="5">
        <v>0.81969999999999998</v>
      </c>
      <c r="DN45" s="5">
        <v>1.1195999999999999</v>
      </c>
      <c r="DO45" s="5">
        <v>8.3900000000000002E-2</v>
      </c>
      <c r="DP45" s="5">
        <v>0.61429999999999996</v>
      </c>
      <c r="DQ45" s="5">
        <v>9.9000000000000008E-3</v>
      </c>
      <c r="DR45" s="4"/>
      <c r="DS45" s="4"/>
      <c r="DT45" s="4"/>
      <c r="DU45" s="4"/>
      <c r="DV45" s="4"/>
      <c r="DW45" s="5"/>
      <c r="DX45" s="5"/>
      <c r="DY45" s="5"/>
      <c r="DZ45" s="5"/>
      <c r="EA45" s="5"/>
      <c r="EB45" s="4"/>
      <c r="EC45" s="4"/>
      <c r="ED45" s="4"/>
      <c r="EE45" s="4"/>
      <c r="EF45" s="4"/>
      <c r="EG45" s="5"/>
      <c r="EH45" s="5"/>
      <c r="EI45" s="5"/>
      <c r="EJ45" s="5"/>
      <c r="EK45" s="5"/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>
        <f t="shared" si="5"/>
        <v>0.80914999999999992</v>
      </c>
      <c r="EW45" s="4">
        <f t="shared" si="1"/>
        <v>1.0909416666666665</v>
      </c>
      <c r="EX45" s="4">
        <f t="shared" si="2"/>
        <v>0.11297499999999999</v>
      </c>
      <c r="EY45" s="4">
        <f t="shared" si="3"/>
        <v>0.6209541666666667</v>
      </c>
      <c r="EZ45" s="4">
        <f t="shared" si="4"/>
        <v>2.3966666666666664E-2</v>
      </c>
      <c r="FA45" s="11" t="str" cm="1">
        <f t="array" aca="1" ref="FA45" ca="1">CONCATENATE(INDIRECT(ADDRESS(1,MATCH(_xlfn.MINIFS(B45:EU45,metrics.est,"MAE"),B45:EU45,0)+1)), ", ", INDIRECT(ADDRESS(2,MATCH(_xlfn.MINIFS(B45:EU45,metrics.est,"MAE"),B45:EU45,0)+1)))</f>
        <v>k=20, r=0.1</v>
      </c>
      <c r="FB45" s="11" t="str" cm="1">
        <f t="array" aca="1" ref="FB45" ca="1">CONCATENATE(INDIRECT(ADDRESS(1,MATCH(_xlfn.MINIFS(B45:EU45,metrics.est,"MSE"),B45:EU45,0)+1)), ", ", INDIRECT(ADDRESS(2,MATCH(_xlfn.MINIFS(B45:EU45,metrics.est,"MSE"),B45:EU45,0)+1)))</f>
        <v>k=20, r=0.1</v>
      </c>
      <c r="FC45" s="11" t="str" cm="1">
        <f t="array" aca="1" ref="FC45" ca="1">CONCATENATE(INDIRECT(ADDRESS(1,MATCH(_xlfn.MAXIFS(B45:EU45,metrics.est,"R"),B45:EU45,0)+1)), ", ", INDIRECT(ADDRESS(2,MATCH(_xlfn.MAXIFS(B45:EU45,metrics.est,"R"),B45:EU45,0)+1)))</f>
        <v>k=10, r=0.1</v>
      </c>
      <c r="FD45" s="11" t="str" cm="1">
        <f t="array" aca="1" ref="FD45" ca="1">CONCATENATE(INDIRECT(ADDRESS(1,MATCH(_xlfn.MAXIFS(B45:EU45,metrics.est,"Coverage"),B45:EU45,0)+1)), ", ", INDIRECT(ADDRESS(2,MATCH(_xlfn.MAXIFS(B45:EU45,metrics.est,"Coverage"),B45:EU45,0)+1)))</f>
        <v>k=5, r=0.1</v>
      </c>
      <c r="FE45" s="11" t="str" cm="1">
        <f t="array" aca="1" ref="FE45" ca="1">CONCATENATE(INDIRECT(ADDRESS(1,MATCH(_xlfn.MINIFS(B45:EU45,metrics.est,"Time"),B45:EU45,0)+1)), ", ", INDIRECT(ADDRESS(2,MATCH(_xlfn.MINIFS(B45:EU45,metrics.est,"Time"),B45:EU45,0)+1)))</f>
        <v>k=20, r=0.9</v>
      </c>
    </row>
    <row r="46" spans="1:161" x14ac:dyDescent="0.2">
      <c r="A46" s="1" t="s">
        <v>42</v>
      </c>
      <c r="B46" s="4">
        <v>0.79610000000000003</v>
      </c>
      <c r="C46" s="4">
        <v>1.0694999999999999</v>
      </c>
      <c r="D46" s="4">
        <v>0.17599999999999999</v>
      </c>
      <c r="E46" s="4">
        <v>0.53649999999999998</v>
      </c>
      <c r="F46" s="4">
        <v>5.8999999999999997E-2</v>
      </c>
      <c r="G46" s="5">
        <v>0.80579999999999996</v>
      </c>
      <c r="H46" s="5">
        <v>1.0954999999999999</v>
      </c>
      <c r="I46" s="5">
        <v>0.2016</v>
      </c>
      <c r="J46" s="5">
        <v>0.52749999999999997</v>
      </c>
      <c r="K46" s="5">
        <v>4.7899999999999998E-2</v>
      </c>
      <c r="L46" s="4">
        <v>0.80720000000000003</v>
      </c>
      <c r="M46" s="4">
        <v>1.1015999999999999</v>
      </c>
      <c r="N46" s="4">
        <v>0.21490000000000001</v>
      </c>
      <c r="O46" s="4">
        <v>0.52729999999999999</v>
      </c>
      <c r="P46" s="4">
        <v>3.1300000000000001E-2</v>
      </c>
      <c r="Q46" s="5">
        <v>0.80030000000000001</v>
      </c>
      <c r="R46" s="5">
        <v>1.0859000000000001</v>
      </c>
      <c r="S46" s="5">
        <v>0.22670000000000001</v>
      </c>
      <c r="T46" s="5">
        <v>0.56769999999999998</v>
      </c>
      <c r="U46" s="5">
        <v>2.23E-2</v>
      </c>
      <c r="V46" s="4">
        <v>0.80679999999999996</v>
      </c>
      <c r="W46" s="4">
        <v>1.1052</v>
      </c>
      <c r="X46" s="4">
        <v>0.18609999999999999</v>
      </c>
      <c r="Y46" s="4">
        <v>0.58440000000000003</v>
      </c>
      <c r="Z46" s="4">
        <v>7.9000000000000008E-3</v>
      </c>
      <c r="AA46" s="14">
        <v>0.80069999999999997</v>
      </c>
      <c r="AB46" s="14">
        <v>1.0821000000000001</v>
      </c>
      <c r="AC46" s="14">
        <v>0.19370000000000001</v>
      </c>
      <c r="AD46" s="14">
        <v>0.53669999999999995</v>
      </c>
      <c r="AE46" s="14">
        <v>4.1200000000000001E-2</v>
      </c>
      <c r="AF46" s="4">
        <v>0.80730000000000002</v>
      </c>
      <c r="AG46" s="4">
        <v>1.0953999999999999</v>
      </c>
      <c r="AH46" s="4">
        <v>0.2041</v>
      </c>
      <c r="AI46" s="4">
        <v>0.52659999999999996</v>
      </c>
      <c r="AJ46" s="4">
        <v>3.7600000000000001E-2</v>
      </c>
      <c r="AK46" s="14">
        <v>0.80359999999999998</v>
      </c>
      <c r="AL46" s="14">
        <v>1.093</v>
      </c>
      <c r="AM46" s="14">
        <v>0.2157</v>
      </c>
      <c r="AN46" s="14">
        <v>0.52849999999999997</v>
      </c>
      <c r="AO46" s="14">
        <v>2.1399999999999999E-2</v>
      </c>
      <c r="AP46" s="4">
        <v>0.79859999999999998</v>
      </c>
      <c r="AQ46" s="4">
        <v>1.0841000000000001</v>
      </c>
      <c r="AR46" s="4">
        <v>0.22320000000000001</v>
      </c>
      <c r="AS46" s="4">
        <v>0.56620000000000004</v>
      </c>
      <c r="AT46" s="4">
        <v>1.5100000000000001E-2</v>
      </c>
      <c r="AU46" s="14">
        <v>0.80840000000000001</v>
      </c>
      <c r="AV46" s="14">
        <v>1.111</v>
      </c>
      <c r="AW46" s="14">
        <v>0.185</v>
      </c>
      <c r="AX46" s="14">
        <v>0.5827</v>
      </c>
      <c r="AY46" s="14">
        <v>4.8999999999999998E-3</v>
      </c>
      <c r="AZ46" s="4">
        <v>0.80459999999999998</v>
      </c>
      <c r="BA46" s="4">
        <v>1.0891</v>
      </c>
      <c r="BB46" s="4">
        <v>0.19639999999999999</v>
      </c>
      <c r="BC46" s="4">
        <v>0.53539999999999999</v>
      </c>
      <c r="BD46" s="4">
        <v>4.6100000000000002E-2</v>
      </c>
      <c r="BE46" s="5">
        <v>0.80779999999999996</v>
      </c>
      <c r="BF46" s="5">
        <v>1.0991</v>
      </c>
      <c r="BG46" s="5">
        <v>0.20399999999999999</v>
      </c>
      <c r="BH46" s="5">
        <v>0.52680000000000005</v>
      </c>
      <c r="BI46" s="5">
        <v>3.2800000000000003E-2</v>
      </c>
      <c r="BJ46" s="4">
        <v>0.80659999999999998</v>
      </c>
      <c r="BK46" s="4">
        <v>1.0995999999999999</v>
      </c>
      <c r="BL46" s="4">
        <v>0.21160000000000001</v>
      </c>
      <c r="BM46" s="4">
        <v>0.52900000000000003</v>
      </c>
      <c r="BN46" s="4">
        <v>2.3900000000000001E-2</v>
      </c>
      <c r="BO46" s="5">
        <v>0.7994</v>
      </c>
      <c r="BP46" s="5">
        <v>1.0871</v>
      </c>
      <c r="BQ46" s="5">
        <v>0.22620000000000001</v>
      </c>
      <c r="BR46" s="5">
        <v>0.56510000000000005</v>
      </c>
      <c r="BS46" s="5">
        <v>1.2800000000000001E-2</v>
      </c>
      <c r="BT46" s="4">
        <v>0.80579999999999996</v>
      </c>
      <c r="BU46" s="4">
        <v>1.1040000000000001</v>
      </c>
      <c r="BV46" s="4">
        <v>0.1938</v>
      </c>
      <c r="BW46" s="4">
        <v>0.58399999999999996</v>
      </c>
      <c r="BX46" s="4">
        <v>6.1999999999999998E-3</v>
      </c>
      <c r="BY46" s="5">
        <v>0.8034</v>
      </c>
      <c r="BZ46" s="5">
        <v>1.0846</v>
      </c>
      <c r="CA46" s="5">
        <v>0.18210000000000001</v>
      </c>
      <c r="CB46" s="5">
        <v>0.53300000000000003</v>
      </c>
      <c r="CC46" s="5">
        <v>2.93E-2</v>
      </c>
      <c r="CD46" s="4">
        <v>0.80669999999999997</v>
      </c>
      <c r="CE46" s="4">
        <v>1.097</v>
      </c>
      <c r="CF46" s="4">
        <v>0.2011</v>
      </c>
      <c r="CG46" s="4">
        <v>0.52610000000000001</v>
      </c>
      <c r="CH46" s="4">
        <v>2.1399999999999999E-2</v>
      </c>
      <c r="CI46" s="5">
        <v>0.80730000000000002</v>
      </c>
      <c r="CJ46" s="5">
        <v>1.1008</v>
      </c>
      <c r="CK46" s="5">
        <v>0.2092</v>
      </c>
      <c r="CL46" s="5">
        <v>0.52969999999999995</v>
      </c>
      <c r="CM46" s="5">
        <v>1.6299999999999999E-2</v>
      </c>
      <c r="CN46" s="4">
        <v>0.80049999999999999</v>
      </c>
      <c r="CO46" s="4">
        <v>1.0875999999999999</v>
      </c>
      <c r="CP46" s="4">
        <v>0.2271</v>
      </c>
      <c r="CQ46" s="4">
        <v>0.56640000000000001</v>
      </c>
      <c r="CR46" s="4">
        <v>8.3999999999999995E-3</v>
      </c>
      <c r="CS46" s="5">
        <v>0.80520000000000003</v>
      </c>
      <c r="CT46" s="5">
        <v>1.1012999999999999</v>
      </c>
      <c r="CU46" s="5">
        <v>0.18709999999999999</v>
      </c>
      <c r="CV46" s="5">
        <v>0.58479999999999999</v>
      </c>
      <c r="CW46" s="5">
        <v>2.5999999999999999E-3</v>
      </c>
      <c r="CX46" s="4">
        <v>0.80530000000000002</v>
      </c>
      <c r="CY46" s="4">
        <v>1.0884</v>
      </c>
      <c r="CZ46" s="4">
        <v>0.19109999999999999</v>
      </c>
      <c r="DA46" s="4">
        <v>0.53459999999999996</v>
      </c>
      <c r="DB46" s="4">
        <v>3.15E-2</v>
      </c>
      <c r="DC46" s="5">
        <v>0.80730000000000002</v>
      </c>
      <c r="DD46" s="5">
        <v>1.0969</v>
      </c>
      <c r="DE46" s="5">
        <v>0.20300000000000001</v>
      </c>
      <c r="DF46" s="5">
        <v>0.52600000000000002</v>
      </c>
      <c r="DG46" s="5">
        <v>2.24E-2</v>
      </c>
      <c r="DH46" s="4">
        <v>0.80579999999999996</v>
      </c>
      <c r="DI46" s="4">
        <v>1.0968</v>
      </c>
      <c r="DJ46" s="4">
        <v>0.21390000000000001</v>
      </c>
      <c r="DK46" s="4">
        <v>0.52839999999999998</v>
      </c>
      <c r="DL46" s="4">
        <v>1.44E-2</v>
      </c>
      <c r="DM46" s="5">
        <v>0.80020000000000002</v>
      </c>
      <c r="DN46" s="5">
        <v>1.0875999999999999</v>
      </c>
      <c r="DO46" s="5">
        <v>0.22600000000000001</v>
      </c>
      <c r="DP46" s="5">
        <v>0.56599999999999995</v>
      </c>
      <c r="DQ46" s="5">
        <v>8.9999999999999993E-3</v>
      </c>
      <c r="DR46" s="4"/>
      <c r="DS46" s="4"/>
      <c r="DT46" s="4"/>
      <c r="DU46" s="4"/>
      <c r="DV46" s="4"/>
      <c r="DW46" s="5"/>
      <c r="DX46" s="5"/>
      <c r="DY46" s="5"/>
      <c r="DZ46" s="5"/>
      <c r="EA46" s="5"/>
      <c r="EB46" s="4"/>
      <c r="EC46" s="4"/>
      <c r="ED46" s="4"/>
      <c r="EE46" s="4"/>
      <c r="EF46" s="4"/>
      <c r="EG46" s="5"/>
      <c r="EH46" s="5"/>
      <c r="EI46" s="5"/>
      <c r="EJ46" s="5"/>
      <c r="EK46" s="5"/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>
        <f t="shared" si="5"/>
        <v>0.80419583333333344</v>
      </c>
      <c r="EW46" s="4">
        <f t="shared" si="1"/>
        <v>1.0934666666666666</v>
      </c>
      <c r="EX46" s="4">
        <f t="shared" si="2"/>
        <v>0.20414999999999997</v>
      </c>
      <c r="EY46" s="4">
        <f t="shared" si="3"/>
        <v>0.54664166666666658</v>
      </c>
      <c r="EZ46" s="4">
        <f t="shared" si="4"/>
        <v>2.3570833333333329E-2</v>
      </c>
      <c r="FA46" s="11" t="str" cm="1">
        <f t="array" aca="1" ref="FA46" ca="1">CONCATENATE(INDIRECT(ADDRESS(1,MATCH(_xlfn.MINIFS(B46:EU46,metrics.est,"MAE"),B46:EU46,0)+1)), ", ", INDIRECT(ADDRESS(2,MATCH(_xlfn.MINIFS(B46:EU46,metrics.est,"MAE"),B46:EU46,0)+1)))</f>
        <v>k=5, r=0.1</v>
      </c>
      <c r="FB46" s="11" t="str" cm="1">
        <f t="array" aca="1" ref="FB46" ca="1">CONCATENATE(INDIRECT(ADDRESS(1,MATCH(_xlfn.MINIFS(B46:EU46,metrics.est,"MSE"),B46:EU46,0)+1)), ", ", INDIRECT(ADDRESS(2,MATCH(_xlfn.MINIFS(B46:EU46,metrics.est,"MSE"),B46:EU46,0)+1)))</f>
        <v>k=5, r=0.1</v>
      </c>
      <c r="FC46" s="11" t="str" cm="1">
        <f t="array" aca="1" ref="FC46" ca="1">CONCATENATE(INDIRECT(ADDRESS(1,MATCH(_xlfn.MAXIFS(B46:EU46,metrics.est,"R"),B46:EU46,0)+1)), ", ", INDIRECT(ADDRESS(2,MATCH(_xlfn.MAXIFS(B46:EU46,metrics.est,"R"),B46:EU46,0)+1)))</f>
        <v>k=20, r=0.7</v>
      </c>
      <c r="FD46" s="11" t="str" cm="1">
        <f t="array" aca="1" ref="FD46" ca="1">CONCATENATE(INDIRECT(ADDRESS(1,MATCH(_xlfn.MAXIFS(B46:EU46,metrics.est,"Coverage"),B46:EU46,0)+1)), ", ", INDIRECT(ADDRESS(2,MATCH(_xlfn.MAXIFS(B46:EU46,metrics.est,"Coverage"),B46:EU46,0)+1)))</f>
        <v>k=20, r=0.9</v>
      </c>
      <c r="FE46" s="11" t="str" cm="1">
        <f t="array" aca="1" ref="FE46" ca="1">CONCATENATE(INDIRECT(ADDRESS(1,MATCH(_xlfn.MINIFS(B46:EU46,metrics.est,"Time"),B46:EU46,0)+1)), ", ", INDIRECT(ADDRESS(2,MATCH(_xlfn.MINIFS(B46:EU46,metrics.est,"Time"),B46:EU46,0)+1)))</f>
        <v>k=20, r=0.9</v>
      </c>
    </row>
    <row r="47" spans="1:161" x14ac:dyDescent="0.2">
      <c r="A47" s="1" t="s">
        <v>43</v>
      </c>
      <c r="B47" s="4">
        <v>0.66869999999999996</v>
      </c>
      <c r="C47" s="4">
        <v>0.76910000000000001</v>
      </c>
      <c r="D47" s="4">
        <v>0.32340000000000002</v>
      </c>
      <c r="E47" s="4">
        <v>0.94969999999999999</v>
      </c>
      <c r="F47" s="4">
        <v>0.1226</v>
      </c>
      <c r="G47" s="5">
        <v>0.67889999999999995</v>
      </c>
      <c r="H47" s="5">
        <v>0.79530000000000001</v>
      </c>
      <c r="I47" s="5">
        <v>0.3296</v>
      </c>
      <c r="J47" s="5">
        <v>0.93720000000000003</v>
      </c>
      <c r="K47" s="5">
        <v>0.10349999999999999</v>
      </c>
      <c r="L47" s="4">
        <v>0.69130000000000003</v>
      </c>
      <c r="M47" s="4">
        <v>0.82240000000000002</v>
      </c>
      <c r="N47" s="4">
        <v>0.31269999999999998</v>
      </c>
      <c r="O47" s="4">
        <v>0.91279999999999994</v>
      </c>
      <c r="P47" s="4">
        <v>6.0900000000000003E-2</v>
      </c>
      <c r="Q47" s="5">
        <v>0.72319999999999995</v>
      </c>
      <c r="R47" s="5">
        <v>0.89370000000000005</v>
      </c>
      <c r="S47" s="5">
        <v>0.2581</v>
      </c>
      <c r="T47" s="5">
        <v>0.8548</v>
      </c>
      <c r="U47" s="5">
        <v>3.9699999999999999E-2</v>
      </c>
      <c r="V47" s="4">
        <v>0.81410000000000005</v>
      </c>
      <c r="W47" s="4">
        <v>1.1254</v>
      </c>
      <c r="X47" s="4">
        <v>0.1615</v>
      </c>
      <c r="Y47" s="4">
        <v>0.61070000000000002</v>
      </c>
      <c r="Z47" s="4">
        <v>2.1600000000000001E-2</v>
      </c>
      <c r="AA47" s="14">
        <v>0.67090000000000005</v>
      </c>
      <c r="AB47" s="14">
        <v>0.78139999999999998</v>
      </c>
      <c r="AC47" s="14">
        <v>0.35070000000000001</v>
      </c>
      <c r="AD47" s="14">
        <v>0.94869999999999999</v>
      </c>
      <c r="AE47" s="14">
        <v>9.7799999999999998E-2</v>
      </c>
      <c r="AF47" s="4">
        <v>0.67769999999999997</v>
      </c>
      <c r="AG47" s="4">
        <v>0.79200000000000004</v>
      </c>
      <c r="AH47" s="4">
        <v>0.33860000000000001</v>
      </c>
      <c r="AI47" s="4">
        <v>0.93640000000000001</v>
      </c>
      <c r="AJ47" s="4">
        <v>8.4900000000000003E-2</v>
      </c>
      <c r="AK47" s="14">
        <v>0.69299999999999995</v>
      </c>
      <c r="AL47" s="14">
        <v>0.82699999999999996</v>
      </c>
      <c r="AM47" s="14">
        <v>0.30509999999999998</v>
      </c>
      <c r="AN47" s="14">
        <v>0.91290000000000004</v>
      </c>
      <c r="AO47" s="14">
        <v>5.1700000000000003E-2</v>
      </c>
      <c r="AP47" s="4">
        <v>0.72160000000000002</v>
      </c>
      <c r="AQ47" s="4">
        <v>0.89339999999999997</v>
      </c>
      <c r="AR47" s="4">
        <v>0.25990000000000002</v>
      </c>
      <c r="AS47" s="4">
        <v>0.8538</v>
      </c>
      <c r="AT47" s="4">
        <v>3.39E-2</v>
      </c>
      <c r="AU47" s="14">
        <v>0.81479999999999997</v>
      </c>
      <c r="AV47" s="14">
        <v>1.1281000000000001</v>
      </c>
      <c r="AW47" s="14">
        <v>0.16350000000000001</v>
      </c>
      <c r="AX47" s="14">
        <v>0.60840000000000005</v>
      </c>
      <c r="AY47" s="14">
        <v>1.3100000000000001E-2</v>
      </c>
      <c r="AZ47" s="4">
        <v>0.67010000000000003</v>
      </c>
      <c r="BA47" s="4">
        <v>0.77629999999999999</v>
      </c>
      <c r="BB47" s="4">
        <v>0.33450000000000002</v>
      </c>
      <c r="BC47" s="4">
        <v>0.94840000000000002</v>
      </c>
      <c r="BD47" s="4">
        <v>9.5100000000000004E-2</v>
      </c>
      <c r="BE47" s="5">
        <v>0.67749999999999999</v>
      </c>
      <c r="BF47" s="5">
        <v>0.79249999999999998</v>
      </c>
      <c r="BG47" s="5">
        <v>0.3306</v>
      </c>
      <c r="BH47" s="5">
        <v>0.93740000000000001</v>
      </c>
      <c r="BI47" s="5">
        <v>6.7599999999999993E-2</v>
      </c>
      <c r="BJ47" s="4">
        <v>0.69189999999999996</v>
      </c>
      <c r="BK47" s="4">
        <v>0.82520000000000004</v>
      </c>
      <c r="BL47" s="4">
        <v>0.30580000000000002</v>
      </c>
      <c r="BM47" s="4">
        <v>0.9133</v>
      </c>
      <c r="BN47" s="4">
        <v>6.13E-2</v>
      </c>
      <c r="BO47" s="5">
        <v>0.72270000000000001</v>
      </c>
      <c r="BP47" s="5">
        <v>0.89570000000000005</v>
      </c>
      <c r="BQ47" s="5">
        <v>0.2621</v>
      </c>
      <c r="BR47" s="5">
        <v>0.85309999999999997</v>
      </c>
      <c r="BS47" s="5">
        <v>2.8199999999999999E-2</v>
      </c>
      <c r="BT47" s="4">
        <v>0.81479999999999997</v>
      </c>
      <c r="BU47" s="4">
        <v>1.1288</v>
      </c>
      <c r="BV47" s="4">
        <v>0.16769999999999999</v>
      </c>
      <c r="BW47" s="4">
        <v>0.60589999999999999</v>
      </c>
      <c r="BX47" s="4">
        <v>1.41E-2</v>
      </c>
      <c r="BY47" s="5">
        <v>0.66759999999999997</v>
      </c>
      <c r="BZ47" s="5">
        <v>0.77139999999999997</v>
      </c>
      <c r="CA47" s="5">
        <v>0.34839999999999999</v>
      </c>
      <c r="CB47" s="5">
        <v>0.94920000000000004</v>
      </c>
      <c r="CC47" s="5">
        <v>6.5600000000000006E-2</v>
      </c>
      <c r="CD47" s="4">
        <v>0.67800000000000005</v>
      </c>
      <c r="CE47" s="4">
        <v>0.79330000000000001</v>
      </c>
      <c r="CF47" s="4">
        <v>0.33360000000000001</v>
      </c>
      <c r="CG47" s="4">
        <v>0.93659999999999999</v>
      </c>
      <c r="CH47" s="4">
        <v>4.8599999999999997E-2</v>
      </c>
      <c r="CI47" s="5">
        <v>0.69199999999999995</v>
      </c>
      <c r="CJ47" s="5">
        <v>0.82530000000000003</v>
      </c>
      <c r="CK47" s="5">
        <v>0.30520000000000003</v>
      </c>
      <c r="CL47" s="5">
        <v>0.91359999999999997</v>
      </c>
      <c r="CM47" s="5">
        <v>3.6299999999999999E-2</v>
      </c>
      <c r="CN47" s="4">
        <v>0.72360000000000002</v>
      </c>
      <c r="CO47" s="4">
        <v>0.89749999999999996</v>
      </c>
      <c r="CP47" s="4">
        <v>0.26219999999999999</v>
      </c>
      <c r="CQ47" s="4">
        <v>0.85440000000000005</v>
      </c>
      <c r="CR47" s="4">
        <v>2.07E-2</v>
      </c>
      <c r="CS47" s="5">
        <v>0.81440000000000001</v>
      </c>
      <c r="CT47" s="5">
        <v>1.127</v>
      </c>
      <c r="CU47" s="5">
        <v>0.16439999999999999</v>
      </c>
      <c r="CV47" s="5">
        <v>0.60589999999999999</v>
      </c>
      <c r="CW47" s="5">
        <v>7.3000000000000001E-3</v>
      </c>
      <c r="CX47" s="4">
        <v>0.6704</v>
      </c>
      <c r="CY47" s="4">
        <v>0.77710000000000001</v>
      </c>
      <c r="CZ47" s="4">
        <v>0.34560000000000002</v>
      </c>
      <c r="DA47" s="4">
        <v>0.9486</v>
      </c>
      <c r="DB47" s="4">
        <v>6.9500000000000006E-2</v>
      </c>
      <c r="DC47" s="5">
        <v>0.67710000000000004</v>
      </c>
      <c r="DD47" s="5">
        <v>0.79149999999999998</v>
      </c>
      <c r="DE47" s="5">
        <v>0.33250000000000002</v>
      </c>
      <c r="DF47" s="5">
        <v>0.9365</v>
      </c>
      <c r="DG47" s="5">
        <v>5.0599999999999999E-2</v>
      </c>
      <c r="DH47" s="4">
        <v>0.69159999999999999</v>
      </c>
      <c r="DI47" s="4">
        <v>0.82430000000000003</v>
      </c>
      <c r="DJ47" s="4">
        <v>0.30759999999999998</v>
      </c>
      <c r="DK47" s="4">
        <v>0.91310000000000002</v>
      </c>
      <c r="DL47" s="4">
        <v>3.4099999999999998E-2</v>
      </c>
      <c r="DM47" s="5">
        <v>0.72270000000000001</v>
      </c>
      <c r="DN47" s="5">
        <v>0.89549999999999996</v>
      </c>
      <c r="DO47" s="5">
        <v>0.26029999999999998</v>
      </c>
      <c r="DP47" s="5">
        <v>0.85440000000000005</v>
      </c>
      <c r="DQ47" s="5">
        <v>2.2100000000000002E-2</v>
      </c>
      <c r="DR47" s="4"/>
      <c r="DS47" s="4"/>
      <c r="DT47" s="4"/>
      <c r="DU47" s="4"/>
      <c r="DV47" s="4"/>
      <c r="DW47" s="5"/>
      <c r="DX47" s="5"/>
      <c r="DY47" s="5"/>
      <c r="DZ47" s="5"/>
      <c r="EA47" s="5"/>
      <c r="EB47" s="4"/>
      <c r="EC47" s="4"/>
      <c r="ED47" s="4"/>
      <c r="EE47" s="4"/>
      <c r="EF47" s="4"/>
      <c r="EG47" s="5"/>
      <c r="EH47" s="5"/>
      <c r="EI47" s="5"/>
      <c r="EJ47" s="5"/>
      <c r="EK47" s="5"/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>
        <f t="shared" si="5"/>
        <v>0.71119166666666667</v>
      </c>
      <c r="EW47" s="4">
        <f t="shared" si="1"/>
        <v>0.87288333333333323</v>
      </c>
      <c r="EX47" s="4">
        <f t="shared" si="2"/>
        <v>0.28598333333333331</v>
      </c>
      <c r="EY47" s="4">
        <f t="shared" si="3"/>
        <v>0.8623249999999999</v>
      </c>
      <c r="EZ47" s="4">
        <f t="shared" si="4"/>
        <v>5.2116666666666672E-2</v>
      </c>
      <c r="FA47" s="11" t="str" cm="1">
        <f t="array" aca="1" ref="FA47" ca="1">CONCATENATE(INDIRECT(ADDRESS(1,MATCH(_xlfn.MINIFS(B47:EU47,metrics.est,"MAE"),B47:EU47,0)+1)), ", ", INDIRECT(ADDRESS(2,MATCH(_xlfn.MINIFS(B47:EU47,metrics.est,"MAE"),B47:EU47,0)+1)))</f>
        <v>k=20, r=0.1</v>
      </c>
      <c r="FB47" s="11" t="str" cm="1">
        <f t="array" aca="1" ref="FB47" ca="1">CONCATENATE(INDIRECT(ADDRESS(1,MATCH(_xlfn.MINIFS(B47:EU47,metrics.est,"MSE"),B47:EU47,0)+1)), ", ", INDIRECT(ADDRESS(2,MATCH(_xlfn.MINIFS(B47:EU47,metrics.est,"MSE"),B47:EU47,0)+1)))</f>
        <v>k=5, r=0.1</v>
      </c>
      <c r="FC47" s="11" t="str" cm="1">
        <f t="array" aca="1" ref="FC47" ca="1">CONCATENATE(INDIRECT(ADDRESS(1,MATCH(_xlfn.MAXIFS(B47:EU47,metrics.est,"R"),B47:EU47,0)+1)), ", ", INDIRECT(ADDRESS(2,MATCH(_xlfn.MAXIFS(B47:EU47,metrics.est,"R"),B47:EU47,0)+1)))</f>
        <v>k=10, r=0.1</v>
      </c>
      <c r="FD47" s="11" t="str" cm="1">
        <f t="array" aca="1" ref="FD47" ca="1">CONCATENATE(INDIRECT(ADDRESS(1,MATCH(_xlfn.MAXIFS(B47:EU47,metrics.est,"Coverage"),B47:EU47,0)+1)), ", ", INDIRECT(ADDRESS(2,MATCH(_xlfn.MAXIFS(B47:EU47,metrics.est,"Coverage"),B47:EU47,0)+1)))</f>
        <v>k=5, r=0.1</v>
      </c>
      <c r="FE47" s="11" t="str" cm="1">
        <f t="array" aca="1" ref="FE47" ca="1">CONCATENATE(INDIRECT(ADDRESS(1,MATCH(_xlfn.MINIFS(B47:EU47,metrics.est,"Time"),B47:EU47,0)+1)), ", ", INDIRECT(ADDRESS(2,MATCH(_xlfn.MINIFS(B47:EU47,metrics.est,"Time"),B47:EU47,0)+1)))</f>
        <v>k=20, r=0.9</v>
      </c>
    </row>
    <row r="48" spans="1:161" x14ac:dyDescent="0.2">
      <c r="A48" s="1" t="s">
        <v>44</v>
      </c>
      <c r="B48" s="4">
        <v>0.69930000000000003</v>
      </c>
      <c r="C48" s="4">
        <v>0.83720000000000006</v>
      </c>
      <c r="D48" s="4">
        <v>0.27339999999999998</v>
      </c>
      <c r="E48" s="4">
        <v>0.82769999999999999</v>
      </c>
      <c r="F48" s="4">
        <v>0.1119</v>
      </c>
      <c r="G48" s="5">
        <v>0.73009999999999997</v>
      </c>
      <c r="H48" s="5">
        <v>0.91010000000000002</v>
      </c>
      <c r="I48" s="5">
        <v>0.2399</v>
      </c>
      <c r="J48" s="5">
        <v>0.75290000000000001</v>
      </c>
      <c r="K48" s="5">
        <v>0.1076</v>
      </c>
      <c r="L48" s="4">
        <v>0.77490000000000003</v>
      </c>
      <c r="M48" s="4">
        <v>1.0179</v>
      </c>
      <c r="N48" s="4">
        <v>0.2278</v>
      </c>
      <c r="O48" s="4">
        <v>0.64239999999999997</v>
      </c>
      <c r="P48" s="4">
        <v>6.3799999999999996E-2</v>
      </c>
      <c r="Q48" s="5">
        <v>0.8034</v>
      </c>
      <c r="R48" s="5">
        <v>1.0905</v>
      </c>
      <c r="S48" s="5">
        <v>0.2069</v>
      </c>
      <c r="T48" s="5">
        <v>0.57420000000000004</v>
      </c>
      <c r="U48" s="5">
        <v>4.5100000000000001E-2</v>
      </c>
      <c r="V48" s="4">
        <v>0.83089999999999997</v>
      </c>
      <c r="W48" s="4">
        <v>1.1638999999999999</v>
      </c>
      <c r="X48" s="4">
        <v>0.1045</v>
      </c>
      <c r="Y48" s="4">
        <v>0.57030000000000003</v>
      </c>
      <c r="Z48" s="4">
        <v>1.5100000000000001E-2</v>
      </c>
      <c r="AA48" s="14">
        <v>0.6976</v>
      </c>
      <c r="AB48" s="14">
        <v>0.83599999999999997</v>
      </c>
      <c r="AC48" s="14">
        <v>0.26910000000000001</v>
      </c>
      <c r="AD48" s="14">
        <v>0.8266</v>
      </c>
      <c r="AE48" s="14">
        <v>0.104</v>
      </c>
      <c r="AF48" s="4">
        <v>0.7288</v>
      </c>
      <c r="AG48" s="4">
        <v>0.90610000000000002</v>
      </c>
      <c r="AH48" s="4">
        <v>0.24929999999999999</v>
      </c>
      <c r="AI48" s="4">
        <v>0.75539999999999996</v>
      </c>
      <c r="AJ48" s="4">
        <v>7.6899999999999996E-2</v>
      </c>
      <c r="AK48" s="14">
        <v>0.76939999999999997</v>
      </c>
      <c r="AL48" s="14">
        <v>1.004</v>
      </c>
      <c r="AM48" s="14">
        <v>0.2273</v>
      </c>
      <c r="AN48" s="14">
        <v>0.64680000000000004</v>
      </c>
      <c r="AO48" s="14">
        <v>5.2699999999999997E-2</v>
      </c>
      <c r="AP48" s="4">
        <v>0.80379999999999996</v>
      </c>
      <c r="AQ48" s="4">
        <v>1.0958000000000001</v>
      </c>
      <c r="AR48" s="4">
        <v>0.20630000000000001</v>
      </c>
      <c r="AS48" s="4">
        <v>0.57310000000000005</v>
      </c>
      <c r="AT48" s="4">
        <v>3.5099999999999999E-2</v>
      </c>
      <c r="AU48" s="14">
        <v>0.83160000000000001</v>
      </c>
      <c r="AV48" s="14">
        <v>1.1647000000000001</v>
      </c>
      <c r="AW48" s="14">
        <v>0.11210000000000001</v>
      </c>
      <c r="AX48" s="14">
        <v>0.56859999999999999</v>
      </c>
      <c r="AY48" s="14">
        <v>1.26E-2</v>
      </c>
      <c r="AZ48" s="4">
        <v>0.7006</v>
      </c>
      <c r="BA48" s="4">
        <v>0.84250000000000003</v>
      </c>
      <c r="BB48" s="4">
        <v>0.26700000000000002</v>
      </c>
      <c r="BC48" s="4">
        <v>0.82609999999999995</v>
      </c>
      <c r="BD48" s="4">
        <v>9.0200000000000002E-2</v>
      </c>
      <c r="BE48" s="5">
        <v>0.72870000000000001</v>
      </c>
      <c r="BF48" s="5">
        <v>0.90780000000000005</v>
      </c>
      <c r="BG48" s="5">
        <v>0.24829999999999999</v>
      </c>
      <c r="BH48" s="5">
        <v>0.75470000000000004</v>
      </c>
      <c r="BI48" s="5">
        <v>6.5000000000000002E-2</v>
      </c>
      <c r="BJ48" s="4">
        <v>0.77339999999999998</v>
      </c>
      <c r="BK48" s="4">
        <v>1.0126999999999999</v>
      </c>
      <c r="BL48" s="4">
        <v>0.22459999999999999</v>
      </c>
      <c r="BM48" s="4">
        <v>0.64600000000000002</v>
      </c>
      <c r="BN48" s="4">
        <v>5.4399999999999997E-2</v>
      </c>
      <c r="BO48" s="5">
        <v>0.80330000000000001</v>
      </c>
      <c r="BP48" s="5">
        <v>1.0932999999999999</v>
      </c>
      <c r="BQ48" s="5">
        <v>0.21279999999999999</v>
      </c>
      <c r="BR48" s="5">
        <v>0.57479999999999998</v>
      </c>
      <c r="BS48" s="5">
        <v>3.1699999999999999E-2</v>
      </c>
      <c r="BT48" s="4">
        <v>0.83260000000000001</v>
      </c>
      <c r="BU48" s="4">
        <v>1.1671</v>
      </c>
      <c r="BV48" s="4">
        <v>0.1119</v>
      </c>
      <c r="BW48" s="4">
        <v>0.56999999999999995</v>
      </c>
      <c r="BX48" s="4">
        <v>1.3599999999999999E-2</v>
      </c>
      <c r="BY48" s="5">
        <v>0.69850000000000001</v>
      </c>
      <c r="BZ48" s="5">
        <v>0.83620000000000005</v>
      </c>
      <c r="CA48" s="5">
        <v>0.2737</v>
      </c>
      <c r="CB48" s="5">
        <v>0.82650000000000001</v>
      </c>
      <c r="CC48" s="5">
        <v>6.6900000000000001E-2</v>
      </c>
      <c r="CD48" s="4">
        <v>0.72840000000000005</v>
      </c>
      <c r="CE48" s="4">
        <v>0.90539999999999998</v>
      </c>
      <c r="CF48" s="4">
        <v>0.2492</v>
      </c>
      <c r="CG48" s="4">
        <v>0.75449999999999995</v>
      </c>
      <c r="CH48" s="4">
        <v>4.8099999999999997E-2</v>
      </c>
      <c r="CI48" s="5">
        <v>0.77310000000000001</v>
      </c>
      <c r="CJ48" s="5">
        <v>1.0148999999999999</v>
      </c>
      <c r="CK48" s="5">
        <v>0.22489999999999999</v>
      </c>
      <c r="CL48" s="5">
        <v>0.64600000000000002</v>
      </c>
      <c r="CM48" s="5">
        <v>3.4599999999999999E-2</v>
      </c>
      <c r="CN48" s="4">
        <v>0.80369999999999997</v>
      </c>
      <c r="CO48" s="4">
        <v>1.095</v>
      </c>
      <c r="CP48" s="4">
        <v>0.21</v>
      </c>
      <c r="CQ48" s="4">
        <v>0.57479999999999998</v>
      </c>
      <c r="CR48" s="4">
        <v>0.02</v>
      </c>
      <c r="CS48" s="5">
        <v>0.8306</v>
      </c>
      <c r="CT48" s="5">
        <v>1.1609</v>
      </c>
      <c r="CU48" s="5">
        <v>0.112</v>
      </c>
      <c r="CV48" s="5">
        <v>0.57020000000000004</v>
      </c>
      <c r="CW48" s="5">
        <v>7.0000000000000001E-3</v>
      </c>
      <c r="CX48" s="4">
        <v>0.69989999999999997</v>
      </c>
      <c r="CY48" s="4">
        <v>0.8397</v>
      </c>
      <c r="CZ48" s="4">
        <v>0.27300000000000002</v>
      </c>
      <c r="DA48" s="4">
        <v>0.82569999999999999</v>
      </c>
      <c r="DB48" s="4">
        <v>7.1999999999999995E-2</v>
      </c>
      <c r="DC48" s="5">
        <v>0.7278</v>
      </c>
      <c r="DD48" s="5">
        <v>0.90359999999999996</v>
      </c>
      <c r="DE48" s="5">
        <v>0.24879999999999999</v>
      </c>
      <c r="DF48" s="5">
        <v>0.75390000000000001</v>
      </c>
      <c r="DG48" s="5">
        <v>4.8399999999999999E-2</v>
      </c>
      <c r="DH48" s="4">
        <v>0.77239999999999998</v>
      </c>
      <c r="DI48" s="4">
        <v>1.0118</v>
      </c>
      <c r="DJ48" s="4">
        <v>0.22800000000000001</v>
      </c>
      <c r="DK48" s="4">
        <v>0.64500000000000002</v>
      </c>
      <c r="DL48" s="4">
        <v>3.39E-2</v>
      </c>
      <c r="DM48" s="5">
        <v>0.80410000000000004</v>
      </c>
      <c r="DN48" s="5">
        <v>1.0943000000000001</v>
      </c>
      <c r="DO48" s="5">
        <v>0.20979999999999999</v>
      </c>
      <c r="DP48" s="5">
        <v>0.57489999999999997</v>
      </c>
      <c r="DQ48" s="5">
        <v>2.1100000000000001E-2</v>
      </c>
      <c r="DR48" s="4"/>
      <c r="DS48" s="4"/>
      <c r="DT48" s="4"/>
      <c r="DU48" s="4"/>
      <c r="DV48" s="4"/>
      <c r="DW48" s="5"/>
      <c r="DX48" s="5"/>
      <c r="DY48" s="5"/>
      <c r="DZ48" s="5"/>
      <c r="EA48" s="5"/>
      <c r="EB48" s="4"/>
      <c r="EC48" s="4"/>
      <c r="ED48" s="4"/>
      <c r="EE48" s="4"/>
      <c r="EF48" s="4"/>
      <c r="EG48" s="5"/>
      <c r="EH48" s="5"/>
      <c r="EI48" s="5"/>
      <c r="EJ48" s="5"/>
      <c r="EK48" s="5"/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>
        <f t="shared" si="5"/>
        <v>0.76445416666666655</v>
      </c>
      <c r="EW48" s="4">
        <f t="shared" si="1"/>
        <v>0.99630833333333346</v>
      </c>
      <c r="EX48" s="4">
        <f t="shared" si="2"/>
        <v>0.21710833333333332</v>
      </c>
      <c r="EY48" s="4">
        <f t="shared" si="3"/>
        <v>0.67837916666666676</v>
      </c>
      <c r="EZ48" s="4">
        <f t="shared" si="4"/>
        <v>5.1320833333333322E-2</v>
      </c>
      <c r="FA48" s="11" t="str" cm="1">
        <f t="array" aca="1" ref="FA48" ca="1">CONCATENATE(INDIRECT(ADDRESS(1,MATCH(_xlfn.MINIFS(B48:EU48,metrics.est,"MAE"),B48:EU48,0)+1)), ", ", INDIRECT(ADDRESS(2,MATCH(_xlfn.MINIFS(B48:EU48,metrics.est,"MAE"),B48:EU48,0)+1)))</f>
        <v>k=10, r=0.1</v>
      </c>
      <c r="FB48" s="11" t="str" cm="1">
        <f t="array" aca="1" ref="FB48" ca="1">CONCATENATE(INDIRECT(ADDRESS(1,MATCH(_xlfn.MINIFS(B48:EU48,metrics.est,"MSE"),B48:EU48,0)+1)), ", ", INDIRECT(ADDRESS(2,MATCH(_xlfn.MINIFS(B48:EU48,metrics.est,"MSE"),B48:EU48,0)+1)))</f>
        <v>k=10, r=0.1</v>
      </c>
      <c r="FC48" s="11" t="str" cm="1">
        <f t="array" aca="1" ref="FC48" ca="1">CONCATENATE(INDIRECT(ADDRESS(1,MATCH(_xlfn.MAXIFS(B48:EU48,metrics.est,"R"),B48:EU48,0)+1)), ", ", INDIRECT(ADDRESS(2,MATCH(_xlfn.MAXIFS(B48:EU48,metrics.est,"R"),B48:EU48,0)+1)))</f>
        <v>k=20, r=0.1</v>
      </c>
      <c r="FD48" s="11" t="str" cm="1">
        <f t="array" aca="1" ref="FD48" ca="1">CONCATENATE(INDIRECT(ADDRESS(1,MATCH(_xlfn.MAXIFS(B48:EU48,metrics.est,"Coverage"),B48:EU48,0)+1)), ", ", INDIRECT(ADDRESS(2,MATCH(_xlfn.MAXIFS(B48:EU48,metrics.est,"Coverage"),B48:EU48,0)+1)))</f>
        <v>k=5, r=0.1</v>
      </c>
      <c r="FE48" s="11" t="str" cm="1">
        <f t="array" aca="1" ref="FE48" ca="1">CONCATENATE(INDIRECT(ADDRESS(1,MATCH(_xlfn.MINIFS(B48:EU48,metrics.est,"Time"),B48:EU48,0)+1)), ", ", INDIRECT(ADDRESS(2,MATCH(_xlfn.MINIFS(B48:EU48,metrics.est,"Time"),B48:EU48,0)+1)))</f>
        <v>k=20, r=0.9</v>
      </c>
    </row>
    <row r="49" spans="1:161" x14ac:dyDescent="0.2">
      <c r="A49" s="1" t="s">
        <v>45</v>
      </c>
      <c r="B49" s="4">
        <v>0.71750000000000003</v>
      </c>
      <c r="C49" s="4">
        <v>0.87309999999999999</v>
      </c>
      <c r="D49" s="4">
        <v>0.25319999999999998</v>
      </c>
      <c r="E49" s="4">
        <v>0.75890000000000002</v>
      </c>
      <c r="F49" s="4">
        <v>2.3900000000000001E-2</v>
      </c>
      <c r="G49" s="5">
        <v>0.73760000000000003</v>
      </c>
      <c r="H49" s="5">
        <v>0.92330000000000001</v>
      </c>
      <c r="I49" s="5">
        <v>0.25009999999999999</v>
      </c>
      <c r="J49" s="5">
        <v>0.71299999999999997</v>
      </c>
      <c r="K49" s="5">
        <v>2.41E-2</v>
      </c>
      <c r="L49" s="4">
        <v>0.76259999999999994</v>
      </c>
      <c r="M49" s="4">
        <v>0.98680000000000001</v>
      </c>
      <c r="N49" s="4">
        <v>0.24540000000000001</v>
      </c>
      <c r="O49" s="4">
        <v>0.66180000000000005</v>
      </c>
      <c r="P49" s="4">
        <v>1.9900000000000001E-2</v>
      </c>
      <c r="Q49" s="5">
        <v>0.78069999999999995</v>
      </c>
      <c r="R49" s="5">
        <v>1.0345</v>
      </c>
      <c r="S49" s="5">
        <v>0.23719999999999999</v>
      </c>
      <c r="T49" s="5">
        <v>0.63319999999999999</v>
      </c>
      <c r="U49" s="5">
        <v>1.12E-2</v>
      </c>
      <c r="V49" s="4">
        <v>0.80630000000000002</v>
      </c>
      <c r="W49" s="4">
        <v>1.1026</v>
      </c>
      <c r="X49" s="4">
        <v>0.18609999999999999</v>
      </c>
      <c r="Y49" s="4">
        <v>0.58760000000000001</v>
      </c>
      <c r="Z49" s="4">
        <v>4.5999999999999999E-3</v>
      </c>
      <c r="AA49" s="14">
        <v>0.7147</v>
      </c>
      <c r="AB49" s="14">
        <v>0.87470000000000003</v>
      </c>
      <c r="AC49" s="14">
        <v>0.27539999999999998</v>
      </c>
      <c r="AD49" s="14">
        <v>0.75829999999999997</v>
      </c>
      <c r="AE49" s="14">
        <v>2.53E-2</v>
      </c>
      <c r="AF49" s="4">
        <v>0.73670000000000002</v>
      </c>
      <c r="AG49" s="4">
        <v>0.92200000000000004</v>
      </c>
      <c r="AH49" s="4">
        <v>0.2601</v>
      </c>
      <c r="AI49" s="4">
        <v>0.7117</v>
      </c>
      <c r="AJ49" s="4">
        <v>2.0299999999999999E-2</v>
      </c>
      <c r="AK49" s="14">
        <v>0.76160000000000005</v>
      </c>
      <c r="AL49" s="14">
        <v>0.98580000000000001</v>
      </c>
      <c r="AM49" s="14">
        <v>0.24479999999999999</v>
      </c>
      <c r="AN49" s="14">
        <v>0.6573</v>
      </c>
      <c r="AO49" s="14">
        <v>1.52E-2</v>
      </c>
      <c r="AP49" s="4">
        <v>0.77959999999999996</v>
      </c>
      <c r="AQ49" s="4">
        <v>1.0339</v>
      </c>
      <c r="AR49" s="4">
        <v>0.2351</v>
      </c>
      <c r="AS49" s="4">
        <v>0.63119999999999998</v>
      </c>
      <c r="AT49" s="4">
        <v>1.04E-2</v>
      </c>
      <c r="AU49" s="14">
        <v>0.80730000000000002</v>
      </c>
      <c r="AV49" s="14">
        <v>1.1081000000000001</v>
      </c>
      <c r="AW49" s="14">
        <v>0.18609999999999999</v>
      </c>
      <c r="AX49" s="14">
        <v>0.58809999999999996</v>
      </c>
      <c r="AY49" s="14">
        <v>3.7000000000000002E-3</v>
      </c>
      <c r="AZ49" s="4">
        <v>0.71799999999999997</v>
      </c>
      <c r="BA49" s="4">
        <v>0.87709999999999999</v>
      </c>
      <c r="BB49" s="4">
        <v>0.26740000000000003</v>
      </c>
      <c r="BC49" s="4">
        <v>0.75700000000000001</v>
      </c>
      <c r="BD49" s="4">
        <v>2.5700000000000001E-2</v>
      </c>
      <c r="BE49" s="5">
        <v>0.73819999999999997</v>
      </c>
      <c r="BF49" s="5">
        <v>0.92679999999999996</v>
      </c>
      <c r="BG49" s="5">
        <v>0.25719999999999998</v>
      </c>
      <c r="BH49" s="5">
        <v>0.7117</v>
      </c>
      <c r="BI49" s="5">
        <v>1.7299999999999999E-2</v>
      </c>
      <c r="BJ49" s="4">
        <v>0.76229999999999998</v>
      </c>
      <c r="BK49" s="4">
        <v>0.98550000000000004</v>
      </c>
      <c r="BL49" s="4">
        <v>0.24249999999999999</v>
      </c>
      <c r="BM49" s="4">
        <v>0.66010000000000002</v>
      </c>
      <c r="BN49" s="4">
        <v>1.2999999999999999E-2</v>
      </c>
      <c r="BO49" s="5">
        <v>0.7802</v>
      </c>
      <c r="BP49" s="5">
        <v>1.0368999999999999</v>
      </c>
      <c r="BQ49" s="5">
        <v>0.2384</v>
      </c>
      <c r="BR49" s="5">
        <v>0.63129999999999997</v>
      </c>
      <c r="BS49" s="5">
        <v>1.0200000000000001E-2</v>
      </c>
      <c r="BT49" s="4">
        <v>0.80600000000000005</v>
      </c>
      <c r="BU49" s="4">
        <v>1.1044</v>
      </c>
      <c r="BV49" s="4">
        <v>0.19259999999999999</v>
      </c>
      <c r="BW49" s="4">
        <v>0.58689999999999998</v>
      </c>
      <c r="BX49" s="4">
        <v>4.5999999999999999E-3</v>
      </c>
      <c r="BY49" s="5">
        <v>0.71730000000000005</v>
      </c>
      <c r="BZ49" s="5">
        <v>0.87970000000000004</v>
      </c>
      <c r="CA49" s="5">
        <v>0.26950000000000002</v>
      </c>
      <c r="CB49" s="5">
        <v>0.75760000000000005</v>
      </c>
      <c r="CC49" s="5">
        <v>1.41E-2</v>
      </c>
      <c r="CD49" s="4">
        <v>0.73899999999999999</v>
      </c>
      <c r="CE49" s="4">
        <v>0.92679999999999996</v>
      </c>
      <c r="CF49" s="4">
        <v>0.25469999999999998</v>
      </c>
      <c r="CG49" s="4">
        <v>0.7127</v>
      </c>
      <c r="CH49" s="4">
        <v>1.0500000000000001E-2</v>
      </c>
      <c r="CI49" s="5">
        <v>0.76259999999999994</v>
      </c>
      <c r="CJ49" s="5">
        <v>0.98750000000000004</v>
      </c>
      <c r="CK49" s="5">
        <v>0.2412</v>
      </c>
      <c r="CL49" s="5">
        <v>0.66020000000000001</v>
      </c>
      <c r="CM49" s="5">
        <v>8.6999999999999994E-3</v>
      </c>
      <c r="CN49" s="4">
        <v>0.7823</v>
      </c>
      <c r="CO49" s="4">
        <v>1.0406</v>
      </c>
      <c r="CP49" s="4">
        <v>0.2384</v>
      </c>
      <c r="CQ49" s="4">
        <v>0.63200000000000001</v>
      </c>
      <c r="CR49" s="4">
        <v>5.0000000000000001E-3</v>
      </c>
      <c r="CS49" s="5">
        <v>0.80520000000000003</v>
      </c>
      <c r="CT49" s="5">
        <v>1.1004</v>
      </c>
      <c r="CU49" s="5">
        <v>0.18690000000000001</v>
      </c>
      <c r="CV49" s="5">
        <v>0.58740000000000003</v>
      </c>
      <c r="CW49" s="5">
        <v>2.0999999999999999E-3</v>
      </c>
      <c r="CX49" s="4">
        <v>0.7198</v>
      </c>
      <c r="CY49" s="4">
        <v>0.88160000000000005</v>
      </c>
      <c r="CZ49" s="4">
        <v>0.2661</v>
      </c>
      <c r="DA49" s="4">
        <v>0.75660000000000005</v>
      </c>
      <c r="DB49" s="4">
        <v>1.3899999999999999E-2</v>
      </c>
      <c r="DC49" s="5">
        <v>0.73750000000000004</v>
      </c>
      <c r="DD49" s="5">
        <v>0.92290000000000005</v>
      </c>
      <c r="DE49" s="5">
        <v>0.25590000000000002</v>
      </c>
      <c r="DF49" s="5">
        <v>0.71240000000000003</v>
      </c>
      <c r="DG49" s="5">
        <v>1.11E-2</v>
      </c>
      <c r="DH49" s="4">
        <v>0.76239999999999997</v>
      </c>
      <c r="DI49" s="4">
        <v>0.98680000000000001</v>
      </c>
      <c r="DJ49" s="4">
        <v>0.245</v>
      </c>
      <c r="DK49" s="4">
        <v>0.65839999999999999</v>
      </c>
      <c r="DL49" s="4">
        <v>6.8999999999999999E-3</v>
      </c>
      <c r="DM49" s="5">
        <v>0.78139999999999998</v>
      </c>
      <c r="DN49" s="5">
        <v>1.0375000000000001</v>
      </c>
      <c r="DO49" s="5">
        <v>0.23760000000000001</v>
      </c>
      <c r="DP49" s="5">
        <v>0.6331</v>
      </c>
      <c r="DQ49" s="5">
        <v>5.3E-3</v>
      </c>
      <c r="DR49" s="4"/>
      <c r="DS49" s="4"/>
      <c r="DT49" s="4"/>
      <c r="DU49" s="4"/>
      <c r="DV49" s="4"/>
      <c r="DW49" s="5"/>
      <c r="DX49" s="5"/>
      <c r="DY49" s="5"/>
      <c r="DZ49" s="5"/>
      <c r="EA49" s="5"/>
      <c r="EB49" s="4"/>
      <c r="EC49" s="4"/>
      <c r="ED49" s="4"/>
      <c r="EE49" s="4"/>
      <c r="EF49" s="4"/>
      <c r="EG49" s="5"/>
      <c r="EH49" s="5"/>
      <c r="EI49" s="5"/>
      <c r="EJ49" s="5"/>
      <c r="EK49" s="5"/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>
        <f t="shared" si="5"/>
        <v>0.75903333333333345</v>
      </c>
      <c r="EW49" s="4">
        <f t="shared" si="1"/>
        <v>0.98080416666666659</v>
      </c>
      <c r="EX49" s="4">
        <f t="shared" si="2"/>
        <v>0.24028749999999999</v>
      </c>
      <c r="EY49" s="4">
        <f t="shared" si="3"/>
        <v>0.67327083333333337</v>
      </c>
      <c r="EZ49" s="4">
        <f t="shared" si="4"/>
        <v>1.2791666666666668E-2</v>
      </c>
      <c r="FA49" s="11" t="str" cm="1">
        <f t="array" aca="1" ref="FA49" ca="1">CONCATENATE(INDIRECT(ADDRESS(1,MATCH(_xlfn.MINIFS(B49:EU49,metrics.est,"MAE"),B49:EU49,0)+1)), ", ", INDIRECT(ADDRESS(2,MATCH(_xlfn.MINIFS(B49:EU49,metrics.est,"MAE"),B49:EU49,0)+1)))</f>
        <v>k=10, r=0.1</v>
      </c>
      <c r="FB49" s="11" t="str" cm="1">
        <f t="array" aca="1" ref="FB49" ca="1">CONCATENATE(INDIRECT(ADDRESS(1,MATCH(_xlfn.MINIFS(B49:EU49,metrics.est,"MSE"),B49:EU49,0)+1)), ", ", INDIRECT(ADDRESS(2,MATCH(_xlfn.MINIFS(B49:EU49,metrics.est,"MSE"),B49:EU49,0)+1)))</f>
        <v>k=5, r=0.1</v>
      </c>
      <c r="FC49" s="11" t="str" cm="1">
        <f t="array" aca="1" ref="FC49" ca="1">CONCATENATE(INDIRECT(ADDRESS(1,MATCH(_xlfn.MAXIFS(B49:EU49,metrics.est,"R"),B49:EU49,0)+1)), ", ", INDIRECT(ADDRESS(2,MATCH(_xlfn.MAXIFS(B49:EU49,metrics.est,"R"),B49:EU49,0)+1)))</f>
        <v>k=10, r=0.1</v>
      </c>
      <c r="FD49" s="11" t="str" cm="1">
        <f t="array" aca="1" ref="FD49" ca="1">CONCATENATE(INDIRECT(ADDRESS(1,MATCH(_xlfn.MAXIFS(B49:EU49,metrics.est,"Coverage"),B49:EU49,0)+1)), ", ", INDIRECT(ADDRESS(2,MATCH(_xlfn.MAXIFS(B49:EU49,metrics.est,"Coverage"),B49:EU49,0)+1)))</f>
        <v>k=5, r=0.1</v>
      </c>
      <c r="FE49" s="11" t="str" cm="1">
        <f t="array" aca="1" ref="FE49" ca="1">CONCATENATE(INDIRECT(ADDRESS(1,MATCH(_xlfn.MINIFS(B49:EU49,metrics.est,"Time"),B49:EU49,0)+1)), ", ", INDIRECT(ADDRESS(2,MATCH(_xlfn.MINIFS(B49:EU49,metrics.est,"Time"),B49:EU49,0)+1)))</f>
        <v>k=20, r=0.9</v>
      </c>
    </row>
    <row r="50" spans="1:161" x14ac:dyDescent="0.2">
      <c r="A50" s="1" t="s">
        <v>46</v>
      </c>
      <c r="B50" s="4">
        <v>0.67510000000000003</v>
      </c>
      <c r="C50" s="4">
        <v>0.77769999999999995</v>
      </c>
      <c r="D50" s="4">
        <v>0.3029</v>
      </c>
      <c r="E50" s="4">
        <v>0.94110000000000005</v>
      </c>
      <c r="F50" s="4">
        <v>4.8500000000000001E-2</v>
      </c>
      <c r="G50" s="5">
        <v>0.68540000000000001</v>
      </c>
      <c r="H50" s="5">
        <v>0.80369999999999997</v>
      </c>
      <c r="I50" s="5">
        <v>0.29820000000000002</v>
      </c>
      <c r="J50" s="5">
        <v>0.92779999999999996</v>
      </c>
      <c r="K50" s="5">
        <v>3.1699999999999999E-2</v>
      </c>
      <c r="L50" s="4">
        <v>0.69789999999999996</v>
      </c>
      <c r="M50" s="4">
        <v>0.83320000000000005</v>
      </c>
      <c r="N50" s="4">
        <v>0.28000000000000003</v>
      </c>
      <c r="O50" s="4">
        <v>0.90259999999999996</v>
      </c>
      <c r="P50" s="4">
        <v>2.5600000000000001E-2</v>
      </c>
      <c r="Q50" s="5">
        <v>0.72709999999999997</v>
      </c>
      <c r="R50" s="5">
        <v>0.89910000000000001</v>
      </c>
      <c r="S50" s="5">
        <v>0.2359</v>
      </c>
      <c r="T50" s="5">
        <v>0.85029999999999994</v>
      </c>
      <c r="U50" s="5">
        <v>1.67E-2</v>
      </c>
      <c r="V50" s="4">
        <v>0.81240000000000001</v>
      </c>
      <c r="W50" s="4">
        <v>1.1178999999999999</v>
      </c>
      <c r="X50" s="4">
        <v>0.15770000000000001</v>
      </c>
      <c r="Y50" s="4">
        <v>0.62590000000000001</v>
      </c>
      <c r="Z50" s="4">
        <v>9.4000000000000004E-3</v>
      </c>
      <c r="AA50" s="14">
        <v>0.67490000000000006</v>
      </c>
      <c r="AB50" s="14">
        <v>0.78149999999999997</v>
      </c>
      <c r="AC50" s="14">
        <v>0.3231</v>
      </c>
      <c r="AD50" s="14">
        <v>0.94140000000000001</v>
      </c>
      <c r="AE50" s="14">
        <v>4.0599999999999997E-2</v>
      </c>
      <c r="AF50" s="4">
        <v>0.68510000000000004</v>
      </c>
      <c r="AG50" s="4">
        <v>0.80389999999999995</v>
      </c>
      <c r="AH50" s="4">
        <v>0.30249999999999999</v>
      </c>
      <c r="AI50" s="4">
        <v>0.92730000000000001</v>
      </c>
      <c r="AJ50" s="4">
        <v>3.15E-2</v>
      </c>
      <c r="AK50" s="14">
        <v>0.69820000000000004</v>
      </c>
      <c r="AL50" s="14">
        <v>0.83430000000000004</v>
      </c>
      <c r="AM50" s="14">
        <v>0.27700000000000002</v>
      </c>
      <c r="AN50" s="14">
        <v>0.90310000000000001</v>
      </c>
      <c r="AO50" s="14">
        <v>2.1100000000000001E-2</v>
      </c>
      <c r="AP50" s="4">
        <v>0.72599999999999998</v>
      </c>
      <c r="AQ50" s="4">
        <v>0.89859999999999995</v>
      </c>
      <c r="AR50" s="4">
        <v>0.24030000000000001</v>
      </c>
      <c r="AS50" s="4">
        <v>0.84889999999999999</v>
      </c>
      <c r="AT50" s="4">
        <v>1.5299999999999999E-2</v>
      </c>
      <c r="AU50" s="14">
        <v>0.81289999999999996</v>
      </c>
      <c r="AV50" s="14">
        <v>1.1194</v>
      </c>
      <c r="AW50" s="14">
        <v>0.15840000000000001</v>
      </c>
      <c r="AX50" s="14">
        <v>0.62360000000000004</v>
      </c>
      <c r="AY50" s="14">
        <v>6.4999999999999997E-3</v>
      </c>
      <c r="AZ50" s="4">
        <v>0.6774</v>
      </c>
      <c r="BA50" s="4">
        <v>0.78739999999999999</v>
      </c>
      <c r="BB50" s="4">
        <v>0.30480000000000002</v>
      </c>
      <c r="BC50" s="4">
        <v>0.94110000000000005</v>
      </c>
      <c r="BD50" s="4">
        <v>3.6499999999999998E-2</v>
      </c>
      <c r="BE50" s="5">
        <v>0.68430000000000002</v>
      </c>
      <c r="BF50" s="5">
        <v>0.80310000000000004</v>
      </c>
      <c r="BG50" s="5">
        <v>0.29680000000000001</v>
      </c>
      <c r="BH50" s="5">
        <v>0.92820000000000003</v>
      </c>
      <c r="BI50" s="5">
        <v>2.5700000000000001E-2</v>
      </c>
      <c r="BJ50" s="4">
        <v>0.69869999999999999</v>
      </c>
      <c r="BK50" s="4">
        <v>0.83530000000000004</v>
      </c>
      <c r="BL50" s="4">
        <v>0.27689999999999998</v>
      </c>
      <c r="BM50" s="4">
        <v>0.90359999999999996</v>
      </c>
      <c r="BN50" s="4">
        <v>1.84E-2</v>
      </c>
      <c r="BO50" s="5">
        <v>0.72709999999999997</v>
      </c>
      <c r="BP50" s="5">
        <v>0.90229999999999999</v>
      </c>
      <c r="BQ50" s="5">
        <v>0.24329999999999999</v>
      </c>
      <c r="BR50" s="5">
        <v>0.8488</v>
      </c>
      <c r="BS50" s="5">
        <v>1.5699999999999999E-2</v>
      </c>
      <c r="BT50" s="4">
        <v>0.81369999999999998</v>
      </c>
      <c r="BU50" s="4">
        <v>1.1234</v>
      </c>
      <c r="BV50" s="4">
        <v>0.16089999999999999</v>
      </c>
      <c r="BW50" s="4">
        <v>0.62329999999999997</v>
      </c>
      <c r="BX50" s="4">
        <v>8.2000000000000007E-3</v>
      </c>
      <c r="BY50" s="5">
        <v>0.67400000000000004</v>
      </c>
      <c r="BZ50" s="5">
        <v>0.78</v>
      </c>
      <c r="CA50" s="5">
        <v>0.32069999999999999</v>
      </c>
      <c r="CB50" s="5">
        <v>0.9415</v>
      </c>
      <c r="CC50" s="5">
        <v>2.24E-2</v>
      </c>
      <c r="CD50" s="4">
        <v>0.68469999999999998</v>
      </c>
      <c r="CE50" s="4">
        <v>0.80310000000000004</v>
      </c>
      <c r="CF50" s="4">
        <v>0.30149999999999999</v>
      </c>
      <c r="CG50" s="4">
        <v>0.92749999999999999</v>
      </c>
      <c r="CH50" s="4">
        <v>1.7100000000000001E-2</v>
      </c>
      <c r="CI50" s="5">
        <v>0.69889999999999997</v>
      </c>
      <c r="CJ50" s="5">
        <v>0.83579999999999999</v>
      </c>
      <c r="CK50" s="5">
        <v>0.27560000000000001</v>
      </c>
      <c r="CL50" s="5">
        <v>0.90369999999999995</v>
      </c>
      <c r="CM50" s="5">
        <v>1.3599999999999999E-2</v>
      </c>
      <c r="CN50" s="4">
        <v>0.72729999999999995</v>
      </c>
      <c r="CO50" s="4">
        <v>0.9022</v>
      </c>
      <c r="CP50" s="4">
        <v>0.24229999999999999</v>
      </c>
      <c r="CQ50" s="4">
        <v>0.84930000000000005</v>
      </c>
      <c r="CR50" s="4">
        <v>8.0999999999999996E-3</v>
      </c>
      <c r="CS50" s="5">
        <v>0.81189999999999996</v>
      </c>
      <c r="CT50" s="5">
        <v>1.1169</v>
      </c>
      <c r="CU50" s="5">
        <v>0.16059999999999999</v>
      </c>
      <c r="CV50" s="5">
        <v>0.62250000000000005</v>
      </c>
      <c r="CW50" s="5">
        <v>3.3E-3</v>
      </c>
      <c r="CX50" s="4">
        <v>0.67730000000000001</v>
      </c>
      <c r="CY50" s="4">
        <v>0.78649999999999998</v>
      </c>
      <c r="CZ50" s="4">
        <v>0.31419999999999998</v>
      </c>
      <c r="DA50" s="4">
        <v>0.9405</v>
      </c>
      <c r="DB50" s="4">
        <v>2.4E-2</v>
      </c>
      <c r="DC50" s="5">
        <v>0.68400000000000005</v>
      </c>
      <c r="DD50" s="5">
        <v>0.80179999999999996</v>
      </c>
      <c r="DE50" s="5">
        <v>0.30009999999999998</v>
      </c>
      <c r="DF50" s="5">
        <v>0.9274</v>
      </c>
      <c r="DG50" s="5">
        <v>1.7999999999999999E-2</v>
      </c>
      <c r="DH50" s="4">
        <v>0.69840000000000002</v>
      </c>
      <c r="DI50" s="4">
        <v>0.83450000000000002</v>
      </c>
      <c r="DJ50" s="4">
        <v>0.27850000000000003</v>
      </c>
      <c r="DK50" s="4">
        <v>0.90290000000000004</v>
      </c>
      <c r="DL50" s="4">
        <v>1.2E-2</v>
      </c>
      <c r="DM50" s="5">
        <v>0.72670000000000001</v>
      </c>
      <c r="DN50" s="5">
        <v>0.90090000000000003</v>
      </c>
      <c r="DO50" s="5">
        <v>0.2402</v>
      </c>
      <c r="DP50" s="5">
        <v>0.84989999999999999</v>
      </c>
      <c r="DQ50" s="5">
        <v>8.5000000000000006E-3</v>
      </c>
      <c r="DR50" s="4"/>
      <c r="DS50" s="4"/>
      <c r="DT50" s="4"/>
      <c r="DU50" s="4"/>
      <c r="DV50" s="4"/>
      <c r="DW50" s="5"/>
      <c r="DX50" s="5"/>
      <c r="DY50" s="5"/>
      <c r="DZ50" s="5"/>
      <c r="EA50" s="5"/>
      <c r="EB50" s="4"/>
      <c r="EC50" s="4"/>
      <c r="ED50" s="4"/>
      <c r="EE50" s="4"/>
      <c r="EF50" s="4"/>
      <c r="EG50" s="5"/>
      <c r="EH50" s="5"/>
      <c r="EI50" s="5"/>
      <c r="EJ50" s="5"/>
      <c r="EK50" s="5"/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>
        <f t="shared" si="5"/>
        <v>0.71580833333333338</v>
      </c>
      <c r="EW50" s="4">
        <f t="shared" si="1"/>
        <v>0.87843749999999998</v>
      </c>
      <c r="EX50" s="4">
        <f t="shared" si="2"/>
        <v>0.26218333333333327</v>
      </c>
      <c r="EY50" s="4">
        <f t="shared" si="3"/>
        <v>0.85842499999999999</v>
      </c>
      <c r="EZ50" s="4">
        <f t="shared" si="4"/>
        <v>1.9933333333333334E-2</v>
      </c>
      <c r="FA50" s="11" t="str" cm="1">
        <f t="array" aca="1" ref="FA50" ca="1">CONCATENATE(INDIRECT(ADDRESS(1,MATCH(_xlfn.MINIFS(B50:EU50,metrics.est,"MAE"),B50:EU50,0)+1)), ", ", INDIRECT(ADDRESS(2,MATCH(_xlfn.MINIFS(B50:EU50,metrics.est,"MAE"),B50:EU50,0)+1)))</f>
        <v>k=20, r=0.1</v>
      </c>
      <c r="FB50" s="11" t="str" cm="1">
        <f t="array" aca="1" ref="FB50" ca="1">CONCATENATE(INDIRECT(ADDRESS(1,MATCH(_xlfn.MINIFS(B50:EU50,metrics.est,"MSE"),B50:EU50,0)+1)), ", ", INDIRECT(ADDRESS(2,MATCH(_xlfn.MINIFS(B50:EU50,metrics.est,"MSE"),B50:EU50,0)+1)))</f>
        <v>k=5, r=0.1</v>
      </c>
      <c r="FC50" s="11" t="str" cm="1">
        <f t="array" aca="1" ref="FC50" ca="1">CONCATENATE(INDIRECT(ADDRESS(1,MATCH(_xlfn.MAXIFS(B50:EU50,metrics.est,"R"),B50:EU50,0)+1)), ", ", INDIRECT(ADDRESS(2,MATCH(_xlfn.MAXIFS(B50:EU50,metrics.est,"R"),B50:EU50,0)+1)))</f>
        <v>k=10, r=0.1</v>
      </c>
      <c r="FD50" s="11" t="str" cm="1">
        <f t="array" aca="1" ref="FD50" ca="1">CONCATENATE(INDIRECT(ADDRESS(1,MATCH(_xlfn.MAXIFS(B50:EU50,metrics.est,"Coverage"),B50:EU50,0)+1)), ", ", INDIRECT(ADDRESS(2,MATCH(_xlfn.MAXIFS(B50:EU50,metrics.est,"Coverage"),B50:EU50,0)+1)))</f>
        <v>k=20, r=0.1</v>
      </c>
      <c r="FE50" s="11" t="str" cm="1">
        <f t="array" aca="1" ref="FE50" ca="1">CONCATENATE(INDIRECT(ADDRESS(1,MATCH(_xlfn.MINIFS(B50:EU50,metrics.est,"Time"),B50:EU50,0)+1)), ", ", INDIRECT(ADDRESS(2,MATCH(_xlfn.MINIFS(B50:EU50,metrics.est,"Time"),B50:EU50,0)+1)))</f>
        <v>k=20, r=0.9</v>
      </c>
    </row>
    <row r="51" spans="1:161" x14ac:dyDescent="0.2">
      <c r="A51" s="1" t="s">
        <v>47</v>
      </c>
      <c r="B51" s="4">
        <v>0.67769999999999997</v>
      </c>
      <c r="C51" s="4">
        <v>0.78490000000000004</v>
      </c>
      <c r="D51" s="4">
        <v>0.30059999999999998</v>
      </c>
      <c r="E51" s="4">
        <v>0.93810000000000004</v>
      </c>
      <c r="F51" s="4">
        <v>5.33E-2</v>
      </c>
      <c r="G51" s="5">
        <v>0.68889999999999996</v>
      </c>
      <c r="H51" s="5">
        <v>0.81140000000000001</v>
      </c>
      <c r="I51" s="5">
        <v>0.2928</v>
      </c>
      <c r="J51" s="5">
        <v>0.92330000000000001</v>
      </c>
      <c r="K51" s="5">
        <v>4.65E-2</v>
      </c>
      <c r="L51" s="4">
        <v>0.70240000000000002</v>
      </c>
      <c r="M51" s="4">
        <v>0.84379999999999999</v>
      </c>
      <c r="N51" s="4">
        <v>0.2697</v>
      </c>
      <c r="O51" s="4">
        <v>0.8982</v>
      </c>
      <c r="P51" s="4">
        <v>2.9899999999999999E-2</v>
      </c>
      <c r="Q51" s="5">
        <v>0.73329999999999995</v>
      </c>
      <c r="R51" s="5">
        <v>0.91369999999999996</v>
      </c>
      <c r="S51" s="5">
        <v>0.224</v>
      </c>
      <c r="T51" s="5">
        <v>0.84609999999999996</v>
      </c>
      <c r="U51" s="5">
        <v>1.8599999999999998E-2</v>
      </c>
      <c r="V51" s="4">
        <v>0.81869999999999998</v>
      </c>
      <c r="W51" s="4">
        <v>1.1323000000000001</v>
      </c>
      <c r="X51" s="4">
        <v>0.16700000000000001</v>
      </c>
      <c r="Y51" s="4">
        <v>0.60619999999999996</v>
      </c>
      <c r="Z51" s="4">
        <v>6.1999999999999998E-3</v>
      </c>
      <c r="AA51" s="14">
        <v>0.67769999999999997</v>
      </c>
      <c r="AB51" s="14">
        <v>0.78810000000000002</v>
      </c>
      <c r="AC51" s="14">
        <v>0.31640000000000001</v>
      </c>
      <c r="AD51" s="14">
        <v>0.93820000000000003</v>
      </c>
      <c r="AE51" s="14">
        <v>5.2699999999999997E-2</v>
      </c>
      <c r="AF51" s="4">
        <v>0.68799999999999994</v>
      </c>
      <c r="AG51" s="4">
        <v>0.81130000000000002</v>
      </c>
      <c r="AH51" s="4">
        <v>0.29420000000000002</v>
      </c>
      <c r="AI51" s="4">
        <v>0.92310000000000003</v>
      </c>
      <c r="AJ51" s="4">
        <v>3.78E-2</v>
      </c>
      <c r="AK51" s="14">
        <v>0.7016</v>
      </c>
      <c r="AL51" s="14">
        <v>0.84209999999999996</v>
      </c>
      <c r="AM51" s="14">
        <v>0.26919999999999999</v>
      </c>
      <c r="AN51" s="14">
        <v>0.89859999999999995</v>
      </c>
      <c r="AO51" s="14">
        <v>0.03</v>
      </c>
      <c r="AP51" s="4">
        <v>0.73170000000000002</v>
      </c>
      <c r="AQ51" s="4">
        <v>0.91259999999999997</v>
      </c>
      <c r="AR51" s="4">
        <v>0.2298</v>
      </c>
      <c r="AS51" s="4">
        <v>0.84489999999999998</v>
      </c>
      <c r="AT51" s="4">
        <v>1.7999999999999999E-2</v>
      </c>
      <c r="AU51" s="14">
        <v>0.8196</v>
      </c>
      <c r="AV51" s="14">
        <v>1.1345000000000001</v>
      </c>
      <c r="AW51" s="14">
        <v>0.1648</v>
      </c>
      <c r="AX51" s="14">
        <v>0.60409999999999997</v>
      </c>
      <c r="AY51" s="14">
        <v>4.7000000000000002E-3</v>
      </c>
      <c r="AZ51" s="4">
        <v>0.67949999999999999</v>
      </c>
      <c r="BA51" s="4">
        <v>0.79310000000000003</v>
      </c>
      <c r="BB51" s="4">
        <v>0.3029</v>
      </c>
      <c r="BC51" s="4">
        <v>0.9375</v>
      </c>
      <c r="BD51" s="4">
        <v>4.41E-2</v>
      </c>
      <c r="BE51" s="5">
        <v>0.68710000000000004</v>
      </c>
      <c r="BF51" s="5">
        <v>0.80969999999999998</v>
      </c>
      <c r="BG51" s="5">
        <v>0.29249999999999998</v>
      </c>
      <c r="BH51" s="5">
        <v>0.92410000000000003</v>
      </c>
      <c r="BI51" s="5">
        <v>3.1699999999999999E-2</v>
      </c>
      <c r="BJ51" s="4">
        <v>0.7026</v>
      </c>
      <c r="BK51" s="4">
        <v>0.84450000000000003</v>
      </c>
      <c r="BL51" s="4">
        <v>0.26819999999999999</v>
      </c>
      <c r="BM51" s="4">
        <v>0.89910000000000001</v>
      </c>
      <c r="BN51" s="4">
        <v>2.3300000000000001E-2</v>
      </c>
      <c r="BO51" s="5">
        <v>0.7329</v>
      </c>
      <c r="BP51" s="5">
        <v>0.91639999999999999</v>
      </c>
      <c r="BQ51" s="5">
        <v>0.23180000000000001</v>
      </c>
      <c r="BR51" s="5">
        <v>0.84499999999999997</v>
      </c>
      <c r="BS51" s="5">
        <v>1.8700000000000001E-2</v>
      </c>
      <c r="BT51" s="4">
        <v>0.81820000000000004</v>
      </c>
      <c r="BU51" s="4">
        <v>1.1315999999999999</v>
      </c>
      <c r="BV51" s="4">
        <v>0.17230000000000001</v>
      </c>
      <c r="BW51" s="4">
        <v>0.60370000000000001</v>
      </c>
      <c r="BX51" s="4">
        <v>7.0000000000000001E-3</v>
      </c>
      <c r="BY51" s="5">
        <v>0.6764</v>
      </c>
      <c r="BZ51" s="5">
        <v>0.78539999999999999</v>
      </c>
      <c r="CA51" s="5">
        <v>0.3165</v>
      </c>
      <c r="CB51" s="5">
        <v>0.93779999999999997</v>
      </c>
      <c r="CC51" s="5">
        <v>2.86E-2</v>
      </c>
      <c r="CD51" s="4">
        <v>0.68789999999999996</v>
      </c>
      <c r="CE51" s="4">
        <v>0.81089999999999995</v>
      </c>
      <c r="CF51" s="4">
        <v>0.29360000000000003</v>
      </c>
      <c r="CG51" s="4">
        <v>0.9234</v>
      </c>
      <c r="CH51" s="4">
        <v>2.1100000000000001E-2</v>
      </c>
      <c r="CI51" s="5">
        <v>0.70269999999999999</v>
      </c>
      <c r="CJ51" s="5">
        <v>0.84509999999999996</v>
      </c>
      <c r="CK51" s="5">
        <v>0.26669999999999999</v>
      </c>
      <c r="CL51" s="5">
        <v>0.89910000000000001</v>
      </c>
      <c r="CM51" s="5">
        <v>1.61E-2</v>
      </c>
      <c r="CN51" s="4">
        <v>0.73329999999999995</v>
      </c>
      <c r="CO51" s="4">
        <v>0.91690000000000005</v>
      </c>
      <c r="CP51" s="4">
        <v>0.23080000000000001</v>
      </c>
      <c r="CQ51" s="4">
        <v>0.84550000000000003</v>
      </c>
      <c r="CR51" s="4">
        <v>8.6E-3</v>
      </c>
      <c r="CS51" s="5">
        <v>0.81840000000000002</v>
      </c>
      <c r="CT51" s="5">
        <v>1.1308</v>
      </c>
      <c r="CU51" s="5">
        <v>0.16669999999999999</v>
      </c>
      <c r="CV51" s="5">
        <v>0.60209999999999997</v>
      </c>
      <c r="CW51" s="5">
        <v>2.5999999999999999E-3</v>
      </c>
      <c r="CX51" s="4">
        <v>0.67959999999999998</v>
      </c>
      <c r="CY51" s="4">
        <v>0.79149999999999998</v>
      </c>
      <c r="CZ51" s="4">
        <v>0.31169999999999998</v>
      </c>
      <c r="DA51" s="4">
        <v>0.93700000000000006</v>
      </c>
      <c r="DB51" s="4">
        <v>3.2599999999999997E-2</v>
      </c>
      <c r="DC51" s="5">
        <v>0.68689999999999996</v>
      </c>
      <c r="DD51" s="5">
        <v>0.80879999999999996</v>
      </c>
      <c r="DE51" s="5">
        <v>0.29389999999999999</v>
      </c>
      <c r="DF51" s="5">
        <v>0.92330000000000001</v>
      </c>
      <c r="DG51" s="5">
        <v>2.2499999999999999E-2</v>
      </c>
      <c r="DH51" s="4">
        <v>0.70240000000000002</v>
      </c>
      <c r="DI51" s="4">
        <v>0.84399999999999997</v>
      </c>
      <c r="DJ51" s="4">
        <v>0.27050000000000002</v>
      </c>
      <c r="DK51" s="4">
        <v>0.89839999999999998</v>
      </c>
      <c r="DL51" s="4">
        <v>1.46E-2</v>
      </c>
      <c r="DM51" s="5">
        <v>0.73260000000000003</v>
      </c>
      <c r="DN51" s="5">
        <v>0.91539999999999999</v>
      </c>
      <c r="DO51" s="5">
        <v>0.22939999999999999</v>
      </c>
      <c r="DP51" s="5">
        <v>0.84599999999999997</v>
      </c>
      <c r="DQ51" s="5">
        <v>9.4000000000000004E-3</v>
      </c>
      <c r="DR51" s="4"/>
      <c r="DS51" s="4"/>
      <c r="DT51" s="4"/>
      <c r="DU51" s="4"/>
      <c r="DV51" s="4"/>
      <c r="DW51" s="5"/>
      <c r="DX51" s="5"/>
      <c r="DY51" s="5"/>
      <c r="DZ51" s="5"/>
      <c r="EA51" s="5"/>
      <c r="EB51" s="4"/>
      <c r="EC51" s="4"/>
      <c r="ED51" s="4"/>
      <c r="EE51" s="4"/>
      <c r="EF51" s="4"/>
      <c r="EG51" s="5"/>
      <c r="EH51" s="5"/>
      <c r="EI51" s="5"/>
      <c r="EJ51" s="5"/>
      <c r="EK51" s="5"/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>
        <f t="shared" si="5"/>
        <v>0.72000416666666667</v>
      </c>
      <c r="EW51" s="4">
        <f t="shared" si="1"/>
        <v>0.88828333333333342</v>
      </c>
      <c r="EX51" s="4">
        <f t="shared" si="2"/>
        <v>0.25733333333333336</v>
      </c>
      <c r="EY51" s="4">
        <f t="shared" si="3"/>
        <v>0.85178333333333345</v>
      </c>
      <c r="EZ51" s="4">
        <f t="shared" si="4"/>
        <v>2.4108333333333329E-2</v>
      </c>
      <c r="FA51" s="11" t="str" cm="1">
        <f t="array" aca="1" ref="FA51" ca="1">CONCATENATE(INDIRECT(ADDRESS(1,MATCH(_xlfn.MINIFS(B51:EU51,metrics.est,"MAE"),B51:EU51,0)+1)), ", ", INDIRECT(ADDRESS(2,MATCH(_xlfn.MINIFS(B51:EU51,metrics.est,"MAE"),B51:EU51,0)+1)))</f>
        <v>k=20, r=0.1</v>
      </c>
      <c r="FB51" s="11" t="str" cm="1">
        <f t="array" aca="1" ref="FB51" ca="1">CONCATENATE(INDIRECT(ADDRESS(1,MATCH(_xlfn.MINIFS(B51:EU51,metrics.est,"MSE"),B51:EU51,0)+1)), ", ", INDIRECT(ADDRESS(2,MATCH(_xlfn.MINIFS(B51:EU51,metrics.est,"MSE"),B51:EU51,0)+1)))</f>
        <v>k=5, r=0.1</v>
      </c>
      <c r="FC51" s="11" t="str" cm="1">
        <f t="array" aca="1" ref="FC51" ca="1">CONCATENATE(INDIRECT(ADDRESS(1,MATCH(_xlfn.MAXIFS(B51:EU51,metrics.est,"R"),B51:EU51,0)+1)), ", ", INDIRECT(ADDRESS(2,MATCH(_xlfn.MAXIFS(B51:EU51,metrics.est,"R"),B51:EU51,0)+1)))</f>
        <v>k=20, r=0.1</v>
      </c>
      <c r="FD51" s="11" t="str" cm="1">
        <f t="array" aca="1" ref="FD51" ca="1">CONCATENATE(INDIRECT(ADDRESS(1,MATCH(_xlfn.MAXIFS(B51:EU51,metrics.est,"Coverage"),B51:EU51,0)+1)), ", ", INDIRECT(ADDRESS(2,MATCH(_xlfn.MAXIFS(B51:EU51,metrics.est,"Coverage"),B51:EU51,0)+1)))</f>
        <v>k=10, r=0.1</v>
      </c>
      <c r="FE51" s="11" t="str" cm="1">
        <f t="array" aca="1" ref="FE51" ca="1">CONCATENATE(INDIRECT(ADDRESS(1,MATCH(_xlfn.MINIFS(B51:EU51,metrics.est,"Time"),B51:EU51,0)+1)), ", ", INDIRECT(ADDRESS(2,MATCH(_xlfn.MINIFS(B51:EU51,metrics.est,"Time"),B51:EU51,0)+1)))</f>
        <v>k=20, r=0.9</v>
      </c>
    </row>
    <row r="52" spans="1:161" x14ac:dyDescent="0.2">
      <c r="A52" s="1" t="s">
        <v>48</v>
      </c>
      <c r="B52" s="4">
        <v>0.70509999999999995</v>
      </c>
      <c r="C52" s="4">
        <v>0.84419999999999995</v>
      </c>
      <c r="D52" s="4">
        <v>0.28449999999999998</v>
      </c>
      <c r="E52" s="4">
        <v>0.83640000000000003</v>
      </c>
      <c r="F52" s="4">
        <v>3.1699999999999999E-2</v>
      </c>
      <c r="G52" s="5">
        <v>0.72089999999999999</v>
      </c>
      <c r="H52" s="5">
        <v>0.88380000000000003</v>
      </c>
      <c r="I52" s="5">
        <v>0.27800000000000002</v>
      </c>
      <c r="J52" s="5">
        <v>0.80049999999999999</v>
      </c>
      <c r="K52" s="5">
        <v>3.1199999999999999E-2</v>
      </c>
      <c r="L52" s="4">
        <v>0.73640000000000005</v>
      </c>
      <c r="M52" s="4">
        <v>0.91969999999999996</v>
      </c>
      <c r="N52" s="4">
        <v>0.27129999999999999</v>
      </c>
      <c r="O52" s="4">
        <v>0.76070000000000004</v>
      </c>
      <c r="P52" s="4">
        <v>2.0299999999999999E-2</v>
      </c>
      <c r="Q52" s="5">
        <v>0.75829999999999997</v>
      </c>
      <c r="R52" s="5">
        <v>0.97519999999999996</v>
      </c>
      <c r="S52" s="5">
        <v>0.251</v>
      </c>
      <c r="T52" s="5">
        <v>0.71889999999999998</v>
      </c>
      <c r="U52" s="5">
        <v>1.12E-2</v>
      </c>
      <c r="V52" s="4">
        <v>0.8024</v>
      </c>
      <c r="W52" s="4">
        <v>1.0935999999999999</v>
      </c>
      <c r="X52" s="4">
        <v>0.18679999999999999</v>
      </c>
      <c r="Y52" s="4">
        <v>0.5958</v>
      </c>
      <c r="Z52" s="4">
        <v>5.4000000000000003E-3</v>
      </c>
      <c r="AA52" s="14">
        <v>0.70469999999999999</v>
      </c>
      <c r="AB52" s="14">
        <v>0.8448</v>
      </c>
      <c r="AC52" s="14">
        <v>0.29759999999999998</v>
      </c>
      <c r="AD52" s="14">
        <v>0.83479999999999999</v>
      </c>
      <c r="AE52" s="14">
        <v>3.49E-2</v>
      </c>
      <c r="AF52" s="4">
        <v>0.71970000000000001</v>
      </c>
      <c r="AG52" s="4">
        <v>0.87980000000000003</v>
      </c>
      <c r="AH52" s="4">
        <v>0.28610000000000002</v>
      </c>
      <c r="AI52" s="4">
        <v>0.79949999999999999</v>
      </c>
      <c r="AJ52" s="4">
        <v>2.01E-2</v>
      </c>
      <c r="AK52" s="14">
        <v>0.73709999999999998</v>
      </c>
      <c r="AL52" s="14">
        <v>0.92290000000000005</v>
      </c>
      <c r="AM52" s="14">
        <v>0.26769999999999999</v>
      </c>
      <c r="AN52" s="14">
        <v>0.75700000000000001</v>
      </c>
      <c r="AO52" s="14">
        <v>1.66E-2</v>
      </c>
      <c r="AP52" s="4">
        <v>0.75629999999999997</v>
      </c>
      <c r="AQ52" s="4">
        <v>0.97350000000000003</v>
      </c>
      <c r="AR52" s="4">
        <v>0.24940000000000001</v>
      </c>
      <c r="AS52" s="4">
        <v>0.71970000000000001</v>
      </c>
      <c r="AT52" s="4">
        <v>1.06E-2</v>
      </c>
      <c r="AU52" s="14">
        <v>0.80359999999999998</v>
      </c>
      <c r="AV52" s="14">
        <v>1.0983000000000001</v>
      </c>
      <c r="AW52" s="14">
        <v>0.18640000000000001</v>
      </c>
      <c r="AX52" s="14">
        <v>0.59540000000000004</v>
      </c>
      <c r="AY52" s="14">
        <v>3.8E-3</v>
      </c>
      <c r="AZ52" s="4">
        <v>0.70799999999999996</v>
      </c>
      <c r="BA52" s="4">
        <v>0.8548</v>
      </c>
      <c r="BB52" s="4">
        <v>0.29239999999999999</v>
      </c>
      <c r="BC52" s="4">
        <v>0.83299999999999996</v>
      </c>
      <c r="BD52" s="4">
        <v>2.9100000000000001E-2</v>
      </c>
      <c r="BE52" s="5">
        <v>0.71940000000000004</v>
      </c>
      <c r="BF52" s="5">
        <v>0.88</v>
      </c>
      <c r="BG52" s="5">
        <v>0.28120000000000001</v>
      </c>
      <c r="BH52" s="5">
        <v>0.8004</v>
      </c>
      <c r="BI52" s="5">
        <v>1.89E-2</v>
      </c>
      <c r="BJ52" s="4">
        <v>0.73770000000000002</v>
      </c>
      <c r="BK52" s="4">
        <v>0.92410000000000003</v>
      </c>
      <c r="BL52" s="4">
        <v>0.26650000000000001</v>
      </c>
      <c r="BM52" s="4">
        <v>0.75980000000000003</v>
      </c>
      <c r="BN52" s="4">
        <v>1.37E-2</v>
      </c>
      <c r="BO52" s="5">
        <v>0.75760000000000005</v>
      </c>
      <c r="BP52" s="5">
        <v>0.97809999999999997</v>
      </c>
      <c r="BQ52" s="5">
        <v>0.25219999999999998</v>
      </c>
      <c r="BR52" s="5">
        <v>0.71730000000000005</v>
      </c>
      <c r="BS52" s="5">
        <v>1.1299999999999999E-2</v>
      </c>
      <c r="BT52" s="4">
        <v>0.80320000000000003</v>
      </c>
      <c r="BU52" s="4">
        <v>1.0958000000000001</v>
      </c>
      <c r="BV52" s="4">
        <v>0.1943</v>
      </c>
      <c r="BW52" s="4">
        <v>0.59489999999999998</v>
      </c>
      <c r="BX52" s="4">
        <v>5.0000000000000001E-3</v>
      </c>
      <c r="BY52" s="5">
        <v>0.70579999999999998</v>
      </c>
      <c r="BZ52" s="5">
        <v>0.84660000000000002</v>
      </c>
      <c r="CA52" s="5">
        <v>0.29780000000000001</v>
      </c>
      <c r="CB52" s="5">
        <v>0.83350000000000002</v>
      </c>
      <c r="CC52" s="5">
        <v>1.5900000000000001E-2</v>
      </c>
      <c r="CD52" s="4">
        <v>0.72089999999999999</v>
      </c>
      <c r="CE52" s="4">
        <v>0.88129999999999997</v>
      </c>
      <c r="CF52" s="4">
        <v>0.28170000000000001</v>
      </c>
      <c r="CG52" s="4">
        <v>0.80089999999999995</v>
      </c>
      <c r="CH52" s="4">
        <v>1.2E-2</v>
      </c>
      <c r="CI52" s="5">
        <v>0.73740000000000006</v>
      </c>
      <c r="CJ52" s="5">
        <v>0.92410000000000003</v>
      </c>
      <c r="CK52" s="5">
        <v>0.26569999999999999</v>
      </c>
      <c r="CL52" s="5">
        <v>0.75939999999999996</v>
      </c>
      <c r="CM52" s="5">
        <v>1.0800000000000001E-2</v>
      </c>
      <c r="CN52" s="4">
        <v>0.75980000000000003</v>
      </c>
      <c r="CO52" s="4">
        <v>0.98199999999999998</v>
      </c>
      <c r="CP52" s="4">
        <v>0.25159999999999999</v>
      </c>
      <c r="CQ52" s="4">
        <v>0.71750000000000003</v>
      </c>
      <c r="CR52" s="4">
        <v>5.5999999999999999E-3</v>
      </c>
      <c r="CS52" s="5">
        <v>0.80230000000000001</v>
      </c>
      <c r="CT52" s="5">
        <v>1.0924</v>
      </c>
      <c r="CU52" s="5">
        <v>0.18729999999999999</v>
      </c>
      <c r="CV52" s="5">
        <v>0.59540000000000004</v>
      </c>
      <c r="CW52" s="5">
        <v>2.3E-3</v>
      </c>
      <c r="CX52" s="4">
        <v>0.70720000000000005</v>
      </c>
      <c r="CY52" s="4">
        <v>0.85029999999999994</v>
      </c>
      <c r="CZ52" s="4">
        <v>0.29339999999999999</v>
      </c>
      <c r="DA52" s="4">
        <v>0.83260000000000001</v>
      </c>
      <c r="DB52" s="4">
        <v>1.6299999999999999E-2</v>
      </c>
      <c r="DC52" s="16"/>
      <c r="DD52" s="16"/>
      <c r="DE52" s="16"/>
      <c r="DF52" s="16"/>
      <c r="DG52" s="16"/>
      <c r="DH52" s="4">
        <v>0.7369</v>
      </c>
      <c r="DI52" s="4">
        <v>0.9224</v>
      </c>
      <c r="DJ52" s="4">
        <v>0.26939999999999997</v>
      </c>
      <c r="DK52" s="4">
        <v>0.75849999999999995</v>
      </c>
      <c r="DL52" s="4">
        <v>8.3999999999999995E-3</v>
      </c>
      <c r="DM52" s="16"/>
      <c r="DN52" s="16"/>
      <c r="DO52" s="16"/>
      <c r="DP52" s="16"/>
      <c r="DQ52" s="16"/>
      <c r="DR52" s="4"/>
      <c r="DS52" s="4"/>
      <c r="DT52" s="4"/>
      <c r="DU52" s="4"/>
      <c r="DV52" s="4"/>
      <c r="DW52" s="5"/>
      <c r="DX52" s="5"/>
      <c r="DY52" s="5"/>
      <c r="DZ52" s="5"/>
      <c r="EA52" s="5"/>
      <c r="EB52" s="4"/>
      <c r="EC52" s="4"/>
      <c r="ED52" s="4"/>
      <c r="EE52" s="4"/>
      <c r="EF52" s="4"/>
      <c r="EG52" s="5">
        <v>0.73699999999999999</v>
      </c>
      <c r="EH52" s="5">
        <v>0.92249999999999999</v>
      </c>
      <c r="EI52" s="5">
        <v>0.26800000000000002</v>
      </c>
      <c r="EJ52" s="5">
        <v>0.75900000000000001</v>
      </c>
      <c r="EK52" s="5">
        <v>1.1900000000000001E-2</v>
      </c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>
        <f t="shared" si="5"/>
        <v>0.74250869565217392</v>
      </c>
      <c r="EW52" s="4">
        <f t="shared" si="1"/>
        <v>0.93870434782608714</v>
      </c>
      <c r="EX52" s="4">
        <f t="shared" si="2"/>
        <v>0.25914347826086948</v>
      </c>
      <c r="EY52" s="4">
        <f t="shared" si="3"/>
        <v>0.74699565217391295</v>
      </c>
      <c r="EZ52" s="4">
        <f t="shared" si="4"/>
        <v>1.5086956521739131E-2</v>
      </c>
      <c r="FA52" s="11" t="str" cm="1">
        <f t="array" aca="1" ref="FA52" ca="1">CONCATENATE(INDIRECT(ADDRESS(1,MATCH(_xlfn.MINIFS(B52:EU52,metrics.est,"MAE"),B52:EU52,0)+1)), ", ", INDIRECT(ADDRESS(2,MATCH(_xlfn.MINIFS(B52:EU52,metrics.est,"MAE"),B52:EU52,0)+1)))</f>
        <v>k=10, r=0.1</v>
      </c>
      <c r="FB52" s="11" t="str" cm="1">
        <f t="array" aca="1" ref="FB52" ca="1">CONCATENATE(INDIRECT(ADDRESS(1,MATCH(_xlfn.MINIFS(B52:EU52,metrics.est,"MSE"),B52:EU52,0)+1)), ", ", INDIRECT(ADDRESS(2,MATCH(_xlfn.MINIFS(B52:EU52,metrics.est,"MSE"),B52:EU52,0)+1)))</f>
        <v>k=5, r=0.1</v>
      </c>
      <c r="FC52" s="11" t="str" cm="1">
        <f t="array" aca="1" ref="FC52" ca="1">CONCATENATE(INDIRECT(ADDRESS(1,MATCH(_xlfn.MAXIFS(B52:EU52,metrics.est,"R"),B52:EU52,0)+1)), ", ", INDIRECT(ADDRESS(2,MATCH(_xlfn.MAXIFS(B52:EU52,metrics.est,"R"),B52:EU52,0)+1)))</f>
        <v>k=20, r=0.1</v>
      </c>
      <c r="FD52" s="11" t="str" cm="1">
        <f t="array" aca="1" ref="FD52" ca="1">CONCATENATE(INDIRECT(ADDRESS(1,MATCH(_xlfn.MAXIFS(B52:EU52,metrics.est,"Coverage"),B52:EU52,0)+1)), ", ", INDIRECT(ADDRESS(2,MATCH(_xlfn.MAXIFS(B52:EU52,metrics.est,"Coverage"),B52:EU52,0)+1)))</f>
        <v>k=5, r=0.1</v>
      </c>
      <c r="FE52" s="11" t="str" cm="1">
        <f t="array" aca="1" ref="FE52" ca="1">CONCATENATE(INDIRECT(ADDRESS(1,MATCH(_xlfn.MINIFS(B52:EU52,metrics.est,"Time"),B52:EU52,0)+1)), ", ", INDIRECT(ADDRESS(2,MATCH(_xlfn.MINIFS(B52:EU52,metrics.est,"Time"),B52:EU52,0)+1)))</f>
        <v>k=20, r=0.9</v>
      </c>
    </row>
    <row r="53" spans="1:161" x14ac:dyDescent="0.2">
      <c r="A53" s="1" t="s">
        <v>49</v>
      </c>
      <c r="B53" s="4">
        <v>0.67859999999999998</v>
      </c>
      <c r="C53" s="4">
        <v>0.79610000000000003</v>
      </c>
      <c r="D53" s="4">
        <v>0.31380000000000002</v>
      </c>
      <c r="E53" s="4">
        <v>0.95630000000000004</v>
      </c>
      <c r="F53" s="4">
        <v>3.1899999999999998E-2</v>
      </c>
      <c r="G53" s="5">
        <v>0.6905</v>
      </c>
      <c r="H53" s="5">
        <v>0.82509999999999994</v>
      </c>
      <c r="I53" s="5">
        <v>0.31830000000000003</v>
      </c>
      <c r="J53" s="5">
        <v>0.94389999999999996</v>
      </c>
      <c r="K53" s="5">
        <v>4.1000000000000002E-2</v>
      </c>
      <c r="L53" s="4">
        <v>0.70509999999999995</v>
      </c>
      <c r="M53" s="4">
        <v>0.85729999999999995</v>
      </c>
      <c r="N53" s="4">
        <v>0.30640000000000001</v>
      </c>
      <c r="O53" s="4">
        <v>0.91990000000000005</v>
      </c>
      <c r="P53" s="4">
        <v>2.0400000000000001E-2</v>
      </c>
      <c r="Q53" s="5">
        <v>0.73529999999999995</v>
      </c>
      <c r="R53" s="5">
        <v>0.92730000000000001</v>
      </c>
      <c r="S53" s="5">
        <v>0.26379999999999998</v>
      </c>
      <c r="T53" s="5">
        <v>0.86919999999999997</v>
      </c>
      <c r="U53" s="5">
        <v>1.3299999999999999E-2</v>
      </c>
      <c r="V53" s="4">
        <v>0.80610000000000004</v>
      </c>
      <c r="W53" s="4">
        <v>1.1055999999999999</v>
      </c>
      <c r="X53" s="4">
        <v>0.18529999999999999</v>
      </c>
      <c r="Y53" s="4">
        <v>0.63439999999999996</v>
      </c>
      <c r="Z53" s="4">
        <v>6.0000000000000001E-3</v>
      </c>
      <c r="AA53" s="14">
        <v>0.67749999999999999</v>
      </c>
      <c r="AB53" s="14">
        <v>0.79849999999999999</v>
      </c>
      <c r="AC53" s="14">
        <v>0.34139999999999998</v>
      </c>
      <c r="AD53" s="14">
        <v>0.95569999999999999</v>
      </c>
      <c r="AE53" s="14">
        <v>2.9899999999999999E-2</v>
      </c>
      <c r="AF53" s="4">
        <v>0.68830000000000002</v>
      </c>
      <c r="AG53" s="4">
        <v>0.81869999999999998</v>
      </c>
      <c r="AH53" s="4">
        <v>0.32629999999999998</v>
      </c>
      <c r="AI53" s="4">
        <v>0.94259999999999999</v>
      </c>
      <c r="AJ53" s="4">
        <v>2.3400000000000001E-2</v>
      </c>
      <c r="AK53" s="14">
        <v>0.70579999999999998</v>
      </c>
      <c r="AL53" s="14">
        <v>0.86019999999999996</v>
      </c>
      <c r="AM53" s="14">
        <v>0.29970000000000002</v>
      </c>
      <c r="AN53" s="14">
        <v>0.92100000000000004</v>
      </c>
      <c r="AO53" s="14">
        <v>1.5900000000000001E-2</v>
      </c>
      <c r="AP53" s="4">
        <v>0.73519999999999996</v>
      </c>
      <c r="AQ53" s="4">
        <v>0.92610000000000003</v>
      </c>
      <c r="AR53" s="4">
        <v>0.26619999999999999</v>
      </c>
      <c r="AS53" s="4">
        <v>0.86829999999999996</v>
      </c>
      <c r="AT53" s="4">
        <v>9.2999999999999992E-3</v>
      </c>
      <c r="AU53" s="14">
        <v>0.80610000000000004</v>
      </c>
      <c r="AV53" s="14">
        <v>1.1049</v>
      </c>
      <c r="AW53" s="14">
        <v>0.18429999999999999</v>
      </c>
      <c r="AX53" s="14">
        <v>0.63539999999999996</v>
      </c>
      <c r="AY53" s="14">
        <v>4.4999999999999997E-3</v>
      </c>
      <c r="AZ53" s="4">
        <v>0.67889999999999995</v>
      </c>
      <c r="BA53" s="4">
        <v>0.8</v>
      </c>
      <c r="BB53" s="4">
        <v>0.32769999999999999</v>
      </c>
      <c r="BC53" s="4">
        <v>0.95499999999999996</v>
      </c>
      <c r="BD53" s="4">
        <v>2.7300000000000001E-2</v>
      </c>
      <c r="BE53" s="5">
        <v>0.68889999999999996</v>
      </c>
      <c r="BF53" s="5">
        <v>0.82210000000000005</v>
      </c>
      <c r="BG53" s="5">
        <v>0.32169999999999999</v>
      </c>
      <c r="BH53" s="5">
        <v>0.94369999999999998</v>
      </c>
      <c r="BI53" s="5">
        <v>1.8700000000000001E-2</v>
      </c>
      <c r="BJ53" s="4">
        <v>0.70630000000000004</v>
      </c>
      <c r="BK53" s="4">
        <v>0.86070000000000002</v>
      </c>
      <c r="BL53" s="4">
        <v>0.30080000000000001</v>
      </c>
      <c r="BM53" s="4">
        <v>0.92090000000000005</v>
      </c>
      <c r="BN53" s="4">
        <v>1.3899999999999999E-2</v>
      </c>
      <c r="BO53" s="5">
        <v>0.73770000000000002</v>
      </c>
      <c r="BP53" s="5">
        <v>0.93469999999999998</v>
      </c>
      <c r="BQ53" s="5">
        <v>0.26700000000000002</v>
      </c>
      <c r="BR53" s="5">
        <v>0.86829999999999996</v>
      </c>
      <c r="BS53" s="5">
        <v>1.1299999999999999E-2</v>
      </c>
      <c r="BT53" s="4">
        <v>0.80449999999999999</v>
      </c>
      <c r="BU53" s="4">
        <v>1.1002000000000001</v>
      </c>
      <c r="BV53" s="4">
        <v>0.19309999999999999</v>
      </c>
      <c r="BW53" s="4">
        <v>0.63529999999999998</v>
      </c>
      <c r="BX53" s="4">
        <v>5.5999999999999999E-3</v>
      </c>
      <c r="BY53" s="5">
        <v>0.67710000000000004</v>
      </c>
      <c r="BZ53" s="5">
        <v>0.79690000000000005</v>
      </c>
      <c r="CA53" s="5">
        <v>0.33579999999999999</v>
      </c>
      <c r="CB53" s="5">
        <v>0.95520000000000005</v>
      </c>
      <c r="CC53" s="5">
        <v>1.6899999999999998E-2</v>
      </c>
      <c r="CD53" s="4">
        <v>0.68920000000000003</v>
      </c>
      <c r="CE53" s="4">
        <v>0.82279999999999998</v>
      </c>
      <c r="CF53" s="4">
        <v>0.32269999999999999</v>
      </c>
      <c r="CG53" s="4">
        <v>0.94320000000000004</v>
      </c>
      <c r="CH53" s="4">
        <v>1.24E-2</v>
      </c>
      <c r="CI53" s="5">
        <v>0.70589999999999997</v>
      </c>
      <c r="CJ53" s="5">
        <v>0.85950000000000004</v>
      </c>
      <c r="CK53" s="5">
        <v>0.29920000000000002</v>
      </c>
      <c r="CL53" s="5">
        <v>0.92149999999999999</v>
      </c>
      <c r="CM53" s="5">
        <v>1.12E-2</v>
      </c>
      <c r="CN53" s="4">
        <v>0.73619999999999997</v>
      </c>
      <c r="CO53" s="4">
        <v>0.93079999999999996</v>
      </c>
      <c r="CP53" s="4">
        <v>0.26860000000000001</v>
      </c>
      <c r="CQ53" s="4">
        <v>0.86819999999999997</v>
      </c>
      <c r="CR53" s="4">
        <v>5.7999999999999996E-3</v>
      </c>
      <c r="CS53" s="5">
        <v>0.80410000000000004</v>
      </c>
      <c r="CT53" s="5">
        <v>1.099</v>
      </c>
      <c r="CU53" s="5">
        <v>0.18679999999999999</v>
      </c>
      <c r="CV53" s="5">
        <v>0.63549999999999995</v>
      </c>
      <c r="CW53" s="5">
        <v>2.3999999999999998E-3</v>
      </c>
      <c r="CX53" s="4">
        <v>0.67979999999999996</v>
      </c>
      <c r="CY53" s="4">
        <v>0.80200000000000005</v>
      </c>
      <c r="CZ53" s="4">
        <v>0.3347</v>
      </c>
      <c r="DA53" s="4">
        <v>0.9546</v>
      </c>
      <c r="DB53" s="4">
        <v>1.9300000000000001E-2</v>
      </c>
      <c r="DC53" s="16"/>
      <c r="DD53" s="16"/>
      <c r="DE53" s="16"/>
      <c r="DF53" s="16"/>
      <c r="DG53" s="16"/>
      <c r="DH53" s="4">
        <v>0.70489999999999997</v>
      </c>
      <c r="DI53" s="4">
        <v>0.85740000000000005</v>
      </c>
      <c r="DJ53" s="4">
        <v>0.30380000000000001</v>
      </c>
      <c r="DK53" s="4">
        <v>0.92059999999999997</v>
      </c>
      <c r="DL53" s="4">
        <v>8.6999999999999994E-3</v>
      </c>
      <c r="DM53" s="16"/>
      <c r="DN53" s="16"/>
      <c r="DO53" s="16"/>
      <c r="DP53" s="16"/>
      <c r="DQ53" s="16"/>
      <c r="DR53" s="4"/>
      <c r="DS53" s="4"/>
      <c r="DT53" s="4"/>
      <c r="DU53" s="4"/>
      <c r="DV53" s="4"/>
      <c r="DW53" s="5"/>
      <c r="DX53" s="5"/>
      <c r="DY53" s="5"/>
      <c r="DZ53" s="5"/>
      <c r="EA53" s="5"/>
      <c r="EB53" s="4"/>
      <c r="EC53" s="4"/>
      <c r="ED53" s="4"/>
      <c r="EE53" s="4"/>
      <c r="EF53" s="4"/>
      <c r="EG53" s="5"/>
      <c r="EH53" s="5"/>
      <c r="EI53" s="5"/>
      <c r="EJ53" s="5"/>
      <c r="EK53" s="5"/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>
        <f t="shared" si="5"/>
        <v>0.720090909090909</v>
      </c>
      <c r="EW53" s="4">
        <f t="shared" si="1"/>
        <v>0.89572272727272739</v>
      </c>
      <c r="EX53" s="4">
        <f t="shared" si="2"/>
        <v>0.28488181818181818</v>
      </c>
      <c r="EY53" s="4">
        <f t="shared" si="3"/>
        <v>0.87130454545454539</v>
      </c>
      <c r="EZ53" s="4">
        <f t="shared" si="4"/>
        <v>1.5868181818181816E-2</v>
      </c>
      <c r="FA53" s="11" t="str" cm="1">
        <f t="array" aca="1" ref="FA53" ca="1">CONCATENATE(INDIRECT(ADDRESS(1,MATCH(_xlfn.MINIFS(B53:EU53,metrics.est,"MAE"),B53:EU53,0)+1)), ", ", INDIRECT(ADDRESS(2,MATCH(_xlfn.MINIFS(B53:EU53,metrics.est,"MAE"),B53:EU53,0)+1)))</f>
        <v>k=20, r=0.1</v>
      </c>
      <c r="FB53" s="11" t="str" cm="1">
        <f t="array" aca="1" ref="FB53" ca="1">CONCATENATE(INDIRECT(ADDRESS(1,MATCH(_xlfn.MINIFS(B53:EU53,metrics.est,"MSE"),B53:EU53,0)+1)), ", ", INDIRECT(ADDRESS(2,MATCH(_xlfn.MINIFS(B53:EU53,metrics.est,"MSE"),B53:EU53,0)+1)))</f>
        <v>k=5, r=0.1</v>
      </c>
      <c r="FC53" s="11" t="str" cm="1">
        <f t="array" aca="1" ref="FC53" ca="1">CONCATENATE(INDIRECT(ADDRESS(1,MATCH(_xlfn.MAXIFS(B53:EU53,metrics.est,"R"),B53:EU53,0)+1)), ", ", INDIRECT(ADDRESS(2,MATCH(_xlfn.MAXIFS(B53:EU53,metrics.est,"R"),B53:EU53,0)+1)))</f>
        <v>k=10, r=0.1</v>
      </c>
      <c r="FD53" s="11" t="str" cm="1">
        <f t="array" aca="1" ref="FD53" ca="1">CONCATENATE(INDIRECT(ADDRESS(1,MATCH(_xlfn.MAXIFS(B53:EU53,metrics.est,"Coverage"),B53:EU53,0)+1)), ", ", INDIRECT(ADDRESS(2,MATCH(_xlfn.MAXIFS(B53:EU53,metrics.est,"Coverage"),B53:EU53,0)+1)))</f>
        <v>k=5, r=0.1</v>
      </c>
      <c r="FE53" s="11" t="str" cm="1">
        <f t="array" aca="1" ref="FE53" ca="1">CONCATENATE(INDIRECT(ADDRESS(1,MATCH(_xlfn.MINIFS(B53:EU53,metrics.est,"Time"),B53:EU53,0)+1)), ", ", INDIRECT(ADDRESS(2,MATCH(_xlfn.MINIFS(B53:EU53,metrics.est,"Time"),B53:EU53,0)+1)))</f>
        <v>k=20, r=0.9</v>
      </c>
    </row>
    <row r="54" spans="1:161" x14ac:dyDescent="0.2">
      <c r="A54" s="1" t="s">
        <v>50</v>
      </c>
      <c r="B54" s="4">
        <v>0.78390000000000004</v>
      </c>
      <c r="C54" s="4">
        <v>1.0470999999999999</v>
      </c>
      <c r="D54" s="4">
        <v>0.19589999999999999</v>
      </c>
      <c r="E54" s="4">
        <v>0.45029999999999998</v>
      </c>
      <c r="F54" s="4">
        <v>3.9E-2</v>
      </c>
      <c r="G54" s="5">
        <v>0.7994</v>
      </c>
      <c r="H54" s="5">
        <v>1.0882000000000001</v>
      </c>
      <c r="I54" s="5">
        <v>0.20569999999999999</v>
      </c>
      <c r="J54" s="5">
        <v>0.46100000000000002</v>
      </c>
      <c r="K54" s="5">
        <v>3.2000000000000001E-2</v>
      </c>
      <c r="L54" s="4">
        <v>0.80910000000000004</v>
      </c>
      <c r="M54" s="4">
        <v>1.1142000000000001</v>
      </c>
      <c r="N54" s="4">
        <v>0.21329999999999999</v>
      </c>
      <c r="O54" s="4">
        <v>0.46970000000000001</v>
      </c>
      <c r="P54" s="4">
        <v>2.2499999999999999E-2</v>
      </c>
      <c r="Q54" s="5">
        <v>0.81110000000000004</v>
      </c>
      <c r="R54" s="5">
        <v>1.1206</v>
      </c>
      <c r="S54" s="5">
        <v>0.20830000000000001</v>
      </c>
      <c r="T54" s="5">
        <v>0.52490000000000003</v>
      </c>
      <c r="U54" s="5">
        <v>1.49E-2</v>
      </c>
      <c r="V54" s="4">
        <v>0.82199999999999995</v>
      </c>
      <c r="W54" s="4">
        <v>1.1466000000000001</v>
      </c>
      <c r="X54" s="4">
        <v>0.17910000000000001</v>
      </c>
      <c r="Y54" s="4">
        <v>0.54630000000000001</v>
      </c>
      <c r="Z54" s="4">
        <v>8.9999999999999993E-3</v>
      </c>
      <c r="AA54" s="14">
        <v>0.78839999999999999</v>
      </c>
      <c r="AB54" s="14">
        <v>1.0642</v>
      </c>
      <c r="AC54" s="14">
        <v>0.2321</v>
      </c>
      <c r="AD54" s="14">
        <v>0.45050000000000001</v>
      </c>
      <c r="AE54" s="14">
        <v>3.9300000000000002E-2</v>
      </c>
      <c r="AF54" s="4">
        <v>0.79890000000000005</v>
      </c>
      <c r="AG54" s="4">
        <v>1.0831</v>
      </c>
      <c r="AH54" s="4">
        <v>0.217</v>
      </c>
      <c r="AI54" s="4">
        <v>0.45679999999999998</v>
      </c>
      <c r="AJ54" s="4">
        <v>2.7400000000000001E-2</v>
      </c>
      <c r="AK54" s="14">
        <v>0.80830000000000002</v>
      </c>
      <c r="AL54" s="14">
        <v>1.1115999999999999</v>
      </c>
      <c r="AM54" s="14">
        <v>0.2097</v>
      </c>
      <c r="AN54" s="14">
        <v>0.47389999999999999</v>
      </c>
      <c r="AO54" s="14">
        <v>2.1899999999999999E-2</v>
      </c>
      <c r="AP54" s="4">
        <v>0.81079999999999997</v>
      </c>
      <c r="AQ54" s="4">
        <v>1.1204000000000001</v>
      </c>
      <c r="AR54" s="4">
        <v>0.21079999999999999</v>
      </c>
      <c r="AS54" s="4">
        <v>0.51910000000000001</v>
      </c>
      <c r="AT54" s="4">
        <v>1.21E-2</v>
      </c>
      <c r="AU54" s="14">
        <v>0.82310000000000005</v>
      </c>
      <c r="AV54" s="14">
        <v>1.1498999999999999</v>
      </c>
      <c r="AW54" s="14">
        <v>0.1792</v>
      </c>
      <c r="AX54" s="14">
        <v>0.54710000000000003</v>
      </c>
      <c r="AY54" s="14">
        <v>5.0000000000000001E-3</v>
      </c>
      <c r="AZ54" s="4">
        <v>0.78949999999999998</v>
      </c>
      <c r="BA54" s="4">
        <v>1.0629</v>
      </c>
      <c r="BB54" s="4">
        <v>0.2213</v>
      </c>
      <c r="BC54" s="4">
        <v>0.45040000000000002</v>
      </c>
      <c r="BD54" s="4">
        <v>3.1699999999999999E-2</v>
      </c>
      <c r="BE54" s="5">
        <v>0.80030000000000001</v>
      </c>
      <c r="BF54" s="5">
        <v>1.0874999999999999</v>
      </c>
      <c r="BG54" s="5">
        <v>0.21290000000000001</v>
      </c>
      <c r="BH54" s="5">
        <v>0.45639999999999997</v>
      </c>
      <c r="BI54" s="5">
        <v>2.23E-2</v>
      </c>
      <c r="BJ54" s="4">
        <v>0.80769999999999997</v>
      </c>
      <c r="BK54" s="4">
        <v>1.1114999999999999</v>
      </c>
      <c r="BL54" s="4">
        <v>0.2092</v>
      </c>
      <c r="BM54" s="4">
        <v>0.47439999999999999</v>
      </c>
      <c r="BN54" s="4">
        <v>1.5800000000000002E-2</v>
      </c>
      <c r="BO54" s="5">
        <v>0.80969999999999998</v>
      </c>
      <c r="BP54" s="5">
        <v>1.1183000000000001</v>
      </c>
      <c r="BQ54" s="5">
        <v>0.21490000000000001</v>
      </c>
      <c r="BR54" s="5">
        <v>0.52010000000000001</v>
      </c>
      <c r="BS54" s="5">
        <v>1.17E-2</v>
      </c>
      <c r="BT54" s="4">
        <v>0.8206</v>
      </c>
      <c r="BU54" s="4">
        <v>1.1436999999999999</v>
      </c>
      <c r="BV54" s="4">
        <v>0.1862</v>
      </c>
      <c r="BW54" s="4">
        <v>0.54449999999999998</v>
      </c>
      <c r="BX54" s="4">
        <v>6.1000000000000004E-3</v>
      </c>
      <c r="BY54" s="5">
        <v>0.78790000000000004</v>
      </c>
      <c r="BZ54" s="5">
        <v>1.0617000000000001</v>
      </c>
      <c r="CA54" s="5">
        <v>0.2213</v>
      </c>
      <c r="CB54" s="5">
        <v>0.4501</v>
      </c>
      <c r="CC54" s="5">
        <v>1.9800000000000002E-2</v>
      </c>
      <c r="CD54" s="4">
        <v>0.80030000000000001</v>
      </c>
      <c r="CE54" s="4">
        <v>1.0906</v>
      </c>
      <c r="CF54" s="4">
        <v>0.20960000000000001</v>
      </c>
      <c r="CG54" s="4">
        <v>0.4592</v>
      </c>
      <c r="CH54" s="4">
        <v>1.47E-2</v>
      </c>
      <c r="CI54" s="5">
        <v>0.80830000000000002</v>
      </c>
      <c r="CJ54" s="5">
        <v>1.1153999999999999</v>
      </c>
      <c r="CK54" s="5">
        <v>0.20569999999999999</v>
      </c>
      <c r="CL54" s="5">
        <v>0.47070000000000001</v>
      </c>
      <c r="CM54" s="5">
        <v>1.26E-2</v>
      </c>
      <c r="CN54" s="4">
        <v>0.80989999999999995</v>
      </c>
      <c r="CO54" s="4">
        <v>1.1178999999999999</v>
      </c>
      <c r="CP54" s="4">
        <v>0.2142</v>
      </c>
      <c r="CQ54" s="4">
        <v>0.52090000000000003</v>
      </c>
      <c r="CR54" s="4">
        <v>7.1000000000000004E-3</v>
      </c>
      <c r="CS54" s="5">
        <v>0.81930000000000003</v>
      </c>
      <c r="CT54" s="5">
        <v>1.1389</v>
      </c>
      <c r="CU54" s="5">
        <v>0.18099999999999999</v>
      </c>
      <c r="CV54" s="5">
        <v>0.54659999999999997</v>
      </c>
      <c r="CW54" s="5">
        <v>3.0000000000000001E-3</v>
      </c>
      <c r="CX54" s="4">
        <v>0.79139999999999999</v>
      </c>
      <c r="CY54" s="4">
        <v>1.0682</v>
      </c>
      <c r="CZ54" s="4">
        <v>0.21659999999999999</v>
      </c>
      <c r="DA54" s="4">
        <v>0.45319999999999999</v>
      </c>
      <c r="DB54" s="4">
        <v>2.2200000000000001E-2</v>
      </c>
      <c r="DC54" s="16"/>
      <c r="DD54" s="16"/>
      <c r="DE54" s="16"/>
      <c r="DF54" s="16"/>
      <c r="DG54" s="16"/>
      <c r="DH54" s="4">
        <v>0.8075</v>
      </c>
      <c r="DI54" s="4">
        <v>1.1094999999999999</v>
      </c>
      <c r="DJ54" s="4">
        <v>0.2122</v>
      </c>
      <c r="DK54" s="4">
        <v>0.47510000000000002</v>
      </c>
      <c r="DL54" s="4">
        <v>1.03E-2</v>
      </c>
      <c r="DM54" s="16"/>
      <c r="DN54" s="16"/>
      <c r="DO54" s="16"/>
      <c r="DP54" s="16"/>
      <c r="DQ54" s="16"/>
      <c r="DR54" s="4"/>
      <c r="DS54" s="4"/>
      <c r="DT54" s="4"/>
      <c r="DU54" s="4"/>
      <c r="DV54" s="4"/>
      <c r="DW54" s="5"/>
      <c r="DX54" s="5"/>
      <c r="DY54" s="5"/>
      <c r="DZ54" s="5"/>
      <c r="EA54" s="5"/>
      <c r="EB54" s="4"/>
      <c r="EC54" s="4"/>
      <c r="ED54" s="4"/>
      <c r="EE54" s="4"/>
      <c r="EF54" s="4"/>
      <c r="EG54" s="5"/>
      <c r="EH54" s="5"/>
      <c r="EI54" s="5"/>
      <c r="EJ54" s="5"/>
      <c r="EK54" s="5"/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>
        <f t="shared" si="5"/>
        <v>0.80488181818181836</v>
      </c>
      <c r="EW54" s="4">
        <f t="shared" si="1"/>
        <v>1.1032727272727274</v>
      </c>
      <c r="EX54" s="4">
        <f t="shared" si="2"/>
        <v>0.20709999999999998</v>
      </c>
      <c r="EY54" s="4">
        <f t="shared" si="3"/>
        <v>0.48732727272727278</v>
      </c>
      <c r="EZ54" s="4">
        <f t="shared" si="4"/>
        <v>1.8199999999999997E-2</v>
      </c>
      <c r="FA54" s="11" t="str" cm="1">
        <f t="array" aca="1" ref="FA54" ca="1">CONCATENATE(INDIRECT(ADDRESS(1,MATCH(_xlfn.MINIFS(B54:EU54,metrics.est,"MAE"),B54:EU54,0)+1)), ", ", INDIRECT(ADDRESS(2,MATCH(_xlfn.MINIFS(B54:EU54,metrics.est,"MAE"),B54:EU54,0)+1)))</f>
        <v>k=5, r=0.1</v>
      </c>
      <c r="FB54" s="11" t="str" cm="1">
        <f t="array" aca="1" ref="FB54" ca="1">CONCATENATE(INDIRECT(ADDRESS(1,MATCH(_xlfn.MINIFS(B54:EU54,metrics.est,"MSE"),B54:EU54,0)+1)), ", ", INDIRECT(ADDRESS(2,MATCH(_xlfn.MINIFS(B54:EU54,metrics.est,"MSE"),B54:EU54,0)+1)))</f>
        <v>k=5, r=0.1</v>
      </c>
      <c r="FC54" s="11" t="str" cm="1">
        <f t="array" aca="1" ref="FC54" ca="1">CONCATENATE(INDIRECT(ADDRESS(1,MATCH(_xlfn.MAXIFS(B54:EU54,metrics.est,"R"),B54:EU54,0)+1)), ", ", INDIRECT(ADDRESS(2,MATCH(_xlfn.MAXIFS(B54:EU54,metrics.est,"R"),B54:EU54,0)+1)))</f>
        <v>k=10, r=0.1</v>
      </c>
      <c r="FD54" s="11" t="str" cm="1">
        <f t="array" aca="1" ref="FD54" ca="1">CONCATENATE(INDIRECT(ADDRESS(1,MATCH(_xlfn.MAXIFS(B54:EU54,metrics.est,"Coverage"),B54:EU54,0)+1)), ", ", INDIRECT(ADDRESS(2,MATCH(_xlfn.MAXIFS(B54:EU54,metrics.est,"Coverage"),B54:EU54,0)+1)))</f>
        <v>k=10, r=0.9</v>
      </c>
      <c r="FE54" s="11" t="str" cm="1">
        <f t="array" aca="1" ref="FE54" ca="1">CONCATENATE(INDIRECT(ADDRESS(1,MATCH(_xlfn.MINIFS(B54:EU54,metrics.est,"Time"),B54:EU54,0)+1)), ", ", INDIRECT(ADDRESS(2,MATCH(_xlfn.MINIFS(B54:EU54,metrics.est,"Time"),B54:EU54,0)+1)))</f>
        <v>k=20, r=0.9</v>
      </c>
    </row>
    <row r="55" spans="1:161" x14ac:dyDescent="0.2">
      <c r="A55" s="1" t="s">
        <v>51</v>
      </c>
      <c r="B55" s="4">
        <v>0.69330000000000003</v>
      </c>
      <c r="C55" s="4">
        <v>0.81640000000000001</v>
      </c>
      <c r="D55" s="4">
        <v>0.22309999999999999</v>
      </c>
      <c r="E55" s="4">
        <v>0.91669999999999996</v>
      </c>
      <c r="F55" s="4">
        <v>4.8753000000000002</v>
      </c>
      <c r="G55" s="5">
        <v>0.70089999999999997</v>
      </c>
      <c r="H55" s="5">
        <v>0.83660000000000001</v>
      </c>
      <c r="I55" s="5">
        <v>0.15920000000000001</v>
      </c>
      <c r="J55" s="5">
        <v>0.90259999999999996</v>
      </c>
      <c r="K55" s="5">
        <v>5.9071999999999996</v>
      </c>
      <c r="L55" s="4">
        <v>0.71199999999999997</v>
      </c>
      <c r="M55" s="4">
        <v>0.86070000000000002</v>
      </c>
      <c r="N55" s="4">
        <v>0.12720000000000001</v>
      </c>
      <c r="O55" s="4">
        <v>0.87390000000000001</v>
      </c>
      <c r="P55" s="4">
        <v>2.9447000000000001</v>
      </c>
      <c r="Q55" s="5">
        <v>0.72699999999999998</v>
      </c>
      <c r="R55" s="5">
        <v>0.89600000000000002</v>
      </c>
      <c r="S55" s="5">
        <v>0.10009999999999999</v>
      </c>
      <c r="T55" s="5">
        <v>0.82820000000000005</v>
      </c>
      <c r="U55" s="5">
        <v>2.6802000000000001</v>
      </c>
      <c r="V55" s="4">
        <v>0.7712</v>
      </c>
      <c r="W55" s="4">
        <v>1.0105999999999999</v>
      </c>
      <c r="X55" s="4">
        <v>5.2400000000000002E-2</v>
      </c>
      <c r="Y55" s="4">
        <v>0.65449999999999997</v>
      </c>
      <c r="Z55" s="4">
        <v>1.5726</v>
      </c>
      <c r="AA55" s="14">
        <v>0.69210000000000005</v>
      </c>
      <c r="AB55" s="14">
        <v>0.81659999999999999</v>
      </c>
      <c r="AC55" s="14">
        <v>0.23150000000000001</v>
      </c>
      <c r="AD55" s="14">
        <v>0.91720000000000002</v>
      </c>
      <c r="AE55" s="14">
        <v>5.3638000000000003</v>
      </c>
      <c r="AF55" s="4">
        <v>0.7</v>
      </c>
      <c r="AG55" s="4">
        <v>0.83540000000000003</v>
      </c>
      <c r="AH55" s="4">
        <v>0.1633</v>
      </c>
      <c r="AI55" s="4">
        <v>0.90090000000000003</v>
      </c>
      <c r="AJ55" s="4">
        <v>2.7867999999999999</v>
      </c>
      <c r="AK55" s="14">
        <v>0.71030000000000004</v>
      </c>
      <c r="AL55" s="14">
        <v>0.8599</v>
      </c>
      <c r="AM55" s="14">
        <v>0.13020000000000001</v>
      </c>
      <c r="AN55" s="14">
        <v>0.876</v>
      </c>
      <c r="AO55" s="14">
        <v>2.2593000000000001</v>
      </c>
      <c r="AP55" s="4">
        <v>0.72799999999999998</v>
      </c>
      <c r="AQ55" s="4">
        <v>0.89959999999999996</v>
      </c>
      <c r="AR55" s="4">
        <v>9.4700000000000006E-2</v>
      </c>
      <c r="AS55" s="4">
        <v>0.82709999999999995</v>
      </c>
      <c r="AT55" s="4">
        <v>1.7916000000000001</v>
      </c>
      <c r="AU55" s="14">
        <v>0.77249999999999996</v>
      </c>
      <c r="AV55" s="14">
        <v>1.0145</v>
      </c>
      <c r="AW55" s="14">
        <v>4.65E-2</v>
      </c>
      <c r="AX55" s="14">
        <v>0.64659999999999995</v>
      </c>
      <c r="AY55" s="14">
        <v>0.94450000000000001</v>
      </c>
      <c r="AZ55" s="4">
        <v>0.69379999999999997</v>
      </c>
      <c r="BA55" s="4">
        <v>0.82299999999999995</v>
      </c>
      <c r="BB55" s="4">
        <v>0.22270000000000001</v>
      </c>
      <c r="BC55" s="4">
        <v>0.91679999999999995</v>
      </c>
      <c r="BD55" s="4">
        <v>4.2769000000000004</v>
      </c>
      <c r="BE55" s="5">
        <v>0.69979999999999998</v>
      </c>
      <c r="BF55" s="5">
        <v>0.83520000000000005</v>
      </c>
      <c r="BG55" s="5">
        <v>0.1641</v>
      </c>
      <c r="BH55" s="5">
        <v>0.90129999999999999</v>
      </c>
      <c r="BI55" s="5">
        <v>2.8380999999999998</v>
      </c>
      <c r="BJ55" s="4">
        <v>0.71189999999999998</v>
      </c>
      <c r="BK55" s="4">
        <v>0.86350000000000005</v>
      </c>
      <c r="BL55" s="4">
        <v>0.12959999999999999</v>
      </c>
      <c r="BM55" s="4">
        <v>0.87609999999999999</v>
      </c>
      <c r="BN55" s="4">
        <v>2.1703999999999999</v>
      </c>
      <c r="BO55" s="5">
        <v>0.7298</v>
      </c>
      <c r="BP55" s="5">
        <v>0.90459999999999996</v>
      </c>
      <c r="BQ55" s="5">
        <v>9.6199999999999994E-2</v>
      </c>
      <c r="BR55" s="5">
        <v>0.82789999999999997</v>
      </c>
      <c r="BS55" s="5">
        <v>2.0611000000000002</v>
      </c>
      <c r="BT55" s="4">
        <v>0.77070000000000005</v>
      </c>
      <c r="BU55" s="4">
        <v>1.0095000000000001</v>
      </c>
      <c r="BV55" s="4">
        <v>5.1200000000000002E-2</v>
      </c>
      <c r="BW55" s="4">
        <v>0.65480000000000005</v>
      </c>
      <c r="BX55" s="4">
        <v>1.0166999999999999</v>
      </c>
      <c r="BY55" s="5">
        <v>0.69140000000000001</v>
      </c>
      <c r="BZ55" s="5">
        <v>0.81810000000000005</v>
      </c>
      <c r="CA55" s="5">
        <v>0.23269999999999999</v>
      </c>
      <c r="CB55" s="5">
        <v>0.91710000000000003</v>
      </c>
      <c r="CC55" s="5">
        <v>2.3654000000000002</v>
      </c>
      <c r="CD55" s="4">
        <v>0.70240000000000002</v>
      </c>
      <c r="CE55" s="4">
        <v>0.84279999999999999</v>
      </c>
      <c r="CF55" s="4">
        <v>0.1666</v>
      </c>
      <c r="CG55" s="4">
        <v>0.90159999999999996</v>
      </c>
      <c r="CH55" s="4">
        <v>2.0992999999999999</v>
      </c>
      <c r="CI55" s="5">
        <v>0.71109999999999995</v>
      </c>
      <c r="CJ55" s="5">
        <v>0.86080000000000001</v>
      </c>
      <c r="CK55" s="5">
        <v>0.12809999999999999</v>
      </c>
      <c r="CL55" s="5">
        <v>0.87860000000000005</v>
      </c>
      <c r="CM55" s="5">
        <v>1.8879999999999999</v>
      </c>
      <c r="CN55" s="4">
        <v>0.72909999999999997</v>
      </c>
      <c r="CO55" s="4">
        <v>0.90349999999999997</v>
      </c>
      <c r="CP55" s="4">
        <v>9.8699999999999996E-2</v>
      </c>
      <c r="CQ55" s="4">
        <v>0.82820000000000005</v>
      </c>
      <c r="CR55" s="4">
        <v>1.6052999999999999</v>
      </c>
      <c r="CS55" s="5">
        <v>0.77100000000000002</v>
      </c>
      <c r="CT55" s="5">
        <v>1.0125</v>
      </c>
      <c r="CU55" s="5">
        <v>4.6899999999999997E-2</v>
      </c>
      <c r="CV55" s="5">
        <v>0.64759999999999995</v>
      </c>
      <c r="CW55" s="5">
        <v>0.78469999999999995</v>
      </c>
      <c r="CX55" s="4">
        <v>0.69399999999999995</v>
      </c>
      <c r="CY55" s="4">
        <v>0.8216</v>
      </c>
      <c r="CZ55" s="4">
        <v>0.22919999999999999</v>
      </c>
      <c r="DA55" s="4">
        <v>0.91600000000000004</v>
      </c>
      <c r="DB55" s="4">
        <v>2.5274000000000001</v>
      </c>
      <c r="DC55" s="5">
        <v>0.69950000000000001</v>
      </c>
      <c r="DD55" s="5">
        <v>0.83420000000000005</v>
      </c>
      <c r="DE55" s="5">
        <v>0.16719999999999999</v>
      </c>
      <c r="DF55" s="5">
        <v>0.90100000000000002</v>
      </c>
      <c r="DG55" s="5">
        <v>1.9831000000000001</v>
      </c>
      <c r="DH55" s="4">
        <v>0.71060000000000001</v>
      </c>
      <c r="DI55" s="4">
        <v>0.86</v>
      </c>
      <c r="DJ55" s="4">
        <v>0.1308</v>
      </c>
      <c r="DK55" s="4">
        <v>0.87619999999999998</v>
      </c>
      <c r="DL55" s="4">
        <v>1.7778</v>
      </c>
      <c r="DM55" s="5">
        <v>0.72919999999999996</v>
      </c>
      <c r="DN55" s="5">
        <v>0.90329999999999999</v>
      </c>
      <c r="DO55" s="5">
        <v>9.7100000000000006E-2</v>
      </c>
      <c r="DP55" s="5">
        <v>0.82840000000000003</v>
      </c>
      <c r="DQ55" s="5">
        <v>1.5536000000000001</v>
      </c>
      <c r="DR55" s="4"/>
      <c r="DS55" s="4"/>
      <c r="DT55" s="4"/>
      <c r="DU55" s="4"/>
      <c r="DV55" s="4"/>
      <c r="DW55" s="5"/>
      <c r="DX55" s="5"/>
      <c r="DY55" s="5"/>
      <c r="DZ55" s="5"/>
      <c r="EA55" s="5"/>
      <c r="EB55" s="4"/>
      <c r="EC55" s="4"/>
      <c r="ED55" s="4"/>
      <c r="EE55" s="4"/>
      <c r="EF55" s="4"/>
      <c r="EG55" s="5"/>
      <c r="EH55" s="5"/>
      <c r="EI55" s="5"/>
      <c r="EJ55" s="5"/>
      <c r="EK55" s="5"/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>
        <f t="shared" si="5"/>
        <v>0.71881666666666666</v>
      </c>
      <c r="EW55" s="4">
        <f t="shared" si="1"/>
        <v>0.88078749999999995</v>
      </c>
      <c r="EX55" s="4">
        <f t="shared" si="2"/>
        <v>0.13705416666666664</v>
      </c>
      <c r="EY55" s="4">
        <f t="shared" si="3"/>
        <v>0.84230416666666663</v>
      </c>
      <c r="EZ55" s="4">
        <f t="shared" si="4"/>
        <v>2.5030750000000004</v>
      </c>
      <c r="FA55" s="11" t="str" cm="1">
        <f t="array" aca="1" ref="FA55" ca="1">CONCATENATE(INDIRECT(ADDRESS(1,MATCH(_xlfn.MINIFS(B55:EU55,metrics.est,"MAE"),B55:EU55,0)+1)), ", ", INDIRECT(ADDRESS(2,MATCH(_xlfn.MINIFS(B55:EU55,metrics.est,"MAE"),B55:EU55,0)+1)))</f>
        <v>k=20, r=0.1</v>
      </c>
      <c r="FB55" s="11" t="str" cm="1">
        <f t="array" aca="1" ref="FB55" ca="1">CONCATENATE(INDIRECT(ADDRESS(1,MATCH(_xlfn.MINIFS(B55:EU55,metrics.est,"MSE"),B55:EU55,0)+1)), ", ", INDIRECT(ADDRESS(2,MATCH(_xlfn.MINIFS(B55:EU55,metrics.est,"MSE"),B55:EU55,0)+1)))</f>
        <v>k=5, r=0.1</v>
      </c>
      <c r="FC55" s="11" t="str" cm="1">
        <f t="array" aca="1" ref="FC55" ca="1">CONCATENATE(INDIRECT(ADDRESS(1,MATCH(_xlfn.MAXIFS(B55:EU55,metrics.est,"R"),B55:EU55,0)+1)), ", ", INDIRECT(ADDRESS(2,MATCH(_xlfn.MAXIFS(B55:EU55,metrics.est,"R"),B55:EU55,0)+1)))</f>
        <v>k=20, r=0.1</v>
      </c>
      <c r="FD55" s="11" t="str" cm="1">
        <f t="array" aca="1" ref="FD55" ca="1">CONCATENATE(INDIRECT(ADDRESS(1,MATCH(_xlfn.MAXIFS(B55:EU55,metrics.est,"Coverage"),B55:EU55,0)+1)), ", ", INDIRECT(ADDRESS(2,MATCH(_xlfn.MAXIFS(B55:EU55,metrics.est,"Coverage"),B55:EU55,0)+1)))</f>
        <v>k=10, r=0.1</v>
      </c>
      <c r="FE55" s="11" t="str" cm="1">
        <f t="array" aca="1" ref="FE55" ca="1">CONCATENATE(INDIRECT(ADDRESS(1,MATCH(_xlfn.MINIFS(B55:EU55,metrics.est,"Time"),B55:EU55,0)+1)), ", ", INDIRECT(ADDRESS(2,MATCH(_xlfn.MINIFS(B55:EU55,metrics.est,"Time"),B55:EU55,0)+1)))</f>
        <v>k=20, r=0.9</v>
      </c>
    </row>
    <row r="56" spans="1:161" x14ac:dyDescent="0.2">
      <c r="A56" s="1" t="s">
        <v>52</v>
      </c>
      <c r="B56" s="4">
        <v>0.67069999999999996</v>
      </c>
      <c r="C56" s="4">
        <v>0.77139999999999997</v>
      </c>
      <c r="D56" s="4">
        <v>0.31390000000000001</v>
      </c>
      <c r="E56" s="4">
        <v>0.9224</v>
      </c>
      <c r="F56" s="4">
        <v>5.0099999999999999E-2</v>
      </c>
      <c r="G56" s="5">
        <v>0.68489999999999995</v>
      </c>
      <c r="H56" s="5">
        <v>0.80479999999999996</v>
      </c>
      <c r="I56" s="5">
        <v>0.2979</v>
      </c>
      <c r="J56" s="5">
        <v>0.89119999999999999</v>
      </c>
      <c r="K56" s="5">
        <v>4.9599999999999998E-2</v>
      </c>
      <c r="L56" s="4">
        <v>0.70760000000000001</v>
      </c>
      <c r="M56" s="4">
        <v>0.85550000000000004</v>
      </c>
      <c r="N56" s="4">
        <v>0.27629999999999999</v>
      </c>
      <c r="O56" s="4">
        <v>0.83420000000000005</v>
      </c>
      <c r="P56" s="4">
        <v>3.2099999999999997E-2</v>
      </c>
      <c r="Q56" s="5">
        <v>0.75070000000000003</v>
      </c>
      <c r="R56" s="5">
        <v>0.95830000000000004</v>
      </c>
      <c r="S56" s="5">
        <v>0.24740000000000001</v>
      </c>
      <c r="T56" s="5">
        <v>0.72860000000000003</v>
      </c>
      <c r="U56" s="5">
        <v>2.29E-2</v>
      </c>
      <c r="V56" s="4">
        <v>0.80449999999999999</v>
      </c>
      <c r="W56" s="4">
        <v>1.0987</v>
      </c>
      <c r="X56" s="4">
        <v>0.18579999999999999</v>
      </c>
      <c r="Y56" s="4">
        <v>0.59060000000000001</v>
      </c>
      <c r="Z56" s="4">
        <v>1.03E-2</v>
      </c>
      <c r="AA56" s="14">
        <v>0.67049999999999998</v>
      </c>
      <c r="AB56" s="14">
        <v>0.77339999999999998</v>
      </c>
      <c r="AC56" s="14">
        <v>0.32840000000000003</v>
      </c>
      <c r="AD56" s="14">
        <v>0.92090000000000005</v>
      </c>
      <c r="AE56" s="14">
        <v>4.5900000000000003E-2</v>
      </c>
      <c r="AF56" s="4">
        <v>0.68430000000000002</v>
      </c>
      <c r="AG56" s="4">
        <v>0.80259999999999998</v>
      </c>
      <c r="AH56" s="4">
        <v>0.30480000000000002</v>
      </c>
      <c r="AI56" s="4">
        <v>0.89059999999999995</v>
      </c>
      <c r="AJ56" s="4">
        <v>3.4599999999999999E-2</v>
      </c>
      <c r="AK56" s="14">
        <v>0.70599999999999996</v>
      </c>
      <c r="AL56" s="14">
        <v>0.8538</v>
      </c>
      <c r="AM56" s="14">
        <v>0.27600000000000002</v>
      </c>
      <c r="AN56" s="14">
        <v>0.8327</v>
      </c>
      <c r="AO56" s="14">
        <v>2.7099999999999999E-2</v>
      </c>
      <c r="AP56" s="4">
        <v>0.74739999999999995</v>
      </c>
      <c r="AQ56" s="4">
        <v>0.95279999999999998</v>
      </c>
      <c r="AR56" s="4">
        <v>0.2462</v>
      </c>
      <c r="AS56" s="4">
        <v>0.72889999999999999</v>
      </c>
      <c r="AT56" s="4">
        <v>1.0800000000000001E-2</v>
      </c>
      <c r="AU56" s="14">
        <v>0.80520000000000003</v>
      </c>
      <c r="AV56" s="14">
        <v>1.1016999999999999</v>
      </c>
      <c r="AW56" s="14">
        <v>0.186</v>
      </c>
      <c r="AX56" s="14">
        <v>0.58979999999999999</v>
      </c>
      <c r="AY56" s="14">
        <v>6.7000000000000002E-3</v>
      </c>
      <c r="AZ56" s="4">
        <v>0.67269999999999996</v>
      </c>
      <c r="BA56" s="4">
        <v>0.77759999999999996</v>
      </c>
      <c r="BB56" s="4">
        <v>0.31979999999999997</v>
      </c>
      <c r="BC56" s="4">
        <v>0.92</v>
      </c>
      <c r="BD56" s="4">
        <v>4.36E-2</v>
      </c>
      <c r="BE56" s="5">
        <v>0.6835</v>
      </c>
      <c r="BF56" s="5">
        <v>0.80259999999999998</v>
      </c>
      <c r="BG56" s="5">
        <v>0.30470000000000003</v>
      </c>
      <c r="BH56" s="5">
        <v>0.89139999999999997</v>
      </c>
      <c r="BI56" s="5">
        <v>3.1399999999999997E-2</v>
      </c>
      <c r="BJ56" s="4">
        <v>0.70750000000000002</v>
      </c>
      <c r="BK56" s="4">
        <v>0.85680000000000001</v>
      </c>
      <c r="BL56" s="4">
        <v>0.27400000000000002</v>
      </c>
      <c r="BM56" s="4">
        <v>0.83379999999999999</v>
      </c>
      <c r="BN56" s="4">
        <v>2.0199999999999999E-2</v>
      </c>
      <c r="BO56" s="5">
        <v>0.74870000000000003</v>
      </c>
      <c r="BP56" s="5">
        <v>0.95669999999999999</v>
      </c>
      <c r="BQ56" s="5">
        <v>0.24970000000000001</v>
      </c>
      <c r="BR56" s="5">
        <v>0.72799999999999998</v>
      </c>
      <c r="BS56" s="5">
        <v>1.3299999999999999E-2</v>
      </c>
      <c r="BT56" s="4">
        <v>0.80369999999999997</v>
      </c>
      <c r="BU56" s="4">
        <v>1.0975999999999999</v>
      </c>
      <c r="BV56" s="4">
        <v>0.1938</v>
      </c>
      <c r="BW56" s="4">
        <v>0.58889999999999998</v>
      </c>
      <c r="BX56" s="4">
        <v>5.7999999999999996E-3</v>
      </c>
      <c r="BY56" s="5">
        <v>0.67069999999999996</v>
      </c>
      <c r="BZ56" s="5">
        <v>0.77400000000000002</v>
      </c>
      <c r="CA56" s="5">
        <v>0.32729999999999998</v>
      </c>
      <c r="CB56" s="5">
        <v>0.92149999999999999</v>
      </c>
      <c r="CC56" s="5">
        <v>2.7699999999999999E-2</v>
      </c>
      <c r="CD56" s="4">
        <v>0.68459999999999999</v>
      </c>
      <c r="CE56" s="4">
        <v>0.80400000000000005</v>
      </c>
      <c r="CF56" s="4">
        <v>0.30199999999999999</v>
      </c>
      <c r="CG56" s="4">
        <v>0.89139999999999997</v>
      </c>
      <c r="CH56" s="4">
        <v>2.0400000000000001E-2</v>
      </c>
      <c r="CI56" s="5">
        <v>0.70860000000000001</v>
      </c>
      <c r="CJ56" s="5">
        <v>0.85960000000000003</v>
      </c>
      <c r="CK56" s="5">
        <v>0.27189999999999998</v>
      </c>
      <c r="CL56" s="5">
        <v>0.83399999999999996</v>
      </c>
      <c r="CM56" s="5">
        <v>1.5900000000000001E-2</v>
      </c>
      <c r="CN56" s="4">
        <v>0.75049999999999994</v>
      </c>
      <c r="CO56" s="4">
        <v>0.96079999999999999</v>
      </c>
      <c r="CP56" s="4">
        <v>0.2495</v>
      </c>
      <c r="CQ56" s="4">
        <v>0.72870000000000001</v>
      </c>
      <c r="CR56" s="4">
        <v>8.8000000000000005E-3</v>
      </c>
      <c r="CS56" s="5">
        <v>0.80300000000000005</v>
      </c>
      <c r="CT56" s="5">
        <v>1.0942000000000001</v>
      </c>
      <c r="CU56" s="5">
        <v>0.187</v>
      </c>
      <c r="CV56" s="5">
        <v>0.58950000000000002</v>
      </c>
      <c r="CW56" s="5">
        <v>3.2000000000000002E-3</v>
      </c>
      <c r="CX56" s="4">
        <v>0.67279999999999995</v>
      </c>
      <c r="CY56" s="4">
        <v>0.77790000000000004</v>
      </c>
      <c r="CZ56" s="4">
        <v>0.32450000000000001</v>
      </c>
      <c r="DA56" s="4">
        <v>0.92</v>
      </c>
      <c r="DB56" s="4">
        <v>3.1800000000000002E-2</v>
      </c>
      <c r="DC56" s="5">
        <v>0.68310000000000004</v>
      </c>
      <c r="DD56" s="5">
        <v>0.8004</v>
      </c>
      <c r="DE56" s="5">
        <v>0.30320000000000003</v>
      </c>
      <c r="DF56" s="5">
        <v>0.89129999999999998</v>
      </c>
      <c r="DG56" s="5">
        <v>2.18E-2</v>
      </c>
      <c r="DH56" s="4">
        <v>0.70709999999999995</v>
      </c>
      <c r="DI56" s="4">
        <v>0.85570000000000002</v>
      </c>
      <c r="DJ56" s="4">
        <v>0.2777</v>
      </c>
      <c r="DK56" s="4">
        <v>0.83350000000000002</v>
      </c>
      <c r="DL56" s="4">
        <v>1.4200000000000001E-2</v>
      </c>
      <c r="DM56" s="5">
        <v>0.74939999999999996</v>
      </c>
      <c r="DN56" s="5">
        <v>0.95799999999999996</v>
      </c>
      <c r="DO56" s="5">
        <v>0.24879999999999999</v>
      </c>
      <c r="DP56" s="5">
        <v>0.72950000000000004</v>
      </c>
      <c r="DQ56" s="5">
        <v>9.5999999999999992E-3</v>
      </c>
      <c r="DR56" s="4"/>
      <c r="DS56" s="4"/>
      <c r="DT56" s="4"/>
      <c r="DU56" s="4"/>
      <c r="DV56" s="4"/>
      <c r="DW56" s="5"/>
      <c r="DX56" s="5"/>
      <c r="DY56" s="5"/>
      <c r="DZ56" s="5"/>
      <c r="EA56" s="5"/>
      <c r="EB56" s="4"/>
      <c r="EC56" s="4"/>
      <c r="ED56" s="4"/>
      <c r="EE56" s="4"/>
      <c r="EF56" s="4"/>
      <c r="EG56" s="5"/>
      <c r="EH56" s="5"/>
      <c r="EI56" s="5"/>
      <c r="EJ56" s="5"/>
      <c r="EK56" s="5"/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>
        <f t="shared" si="5"/>
        <v>0.71990416666666668</v>
      </c>
      <c r="EW56" s="4">
        <f t="shared" si="1"/>
        <v>0.88953749999999987</v>
      </c>
      <c r="EX56" s="4">
        <f t="shared" si="2"/>
        <v>0.27069166666666672</v>
      </c>
      <c r="EY56" s="4">
        <f t="shared" si="3"/>
        <v>0.80130833333333351</v>
      </c>
      <c r="EZ56" s="4">
        <f t="shared" si="4"/>
        <v>2.3241666666666671E-2</v>
      </c>
      <c r="FA56" s="11" t="str" cm="1">
        <f t="array" aca="1" ref="FA56" ca="1">CONCATENATE(INDIRECT(ADDRESS(1,MATCH(_xlfn.MINIFS(B56:EU56,metrics.est,"MAE"),B56:EU56,0)+1)), ", ", INDIRECT(ADDRESS(2,MATCH(_xlfn.MINIFS(B56:EU56,metrics.est,"MAE"),B56:EU56,0)+1)))</f>
        <v>k=10, r=0.1</v>
      </c>
      <c r="FB56" s="11" t="str" cm="1">
        <f t="array" aca="1" ref="FB56" ca="1">CONCATENATE(INDIRECT(ADDRESS(1,MATCH(_xlfn.MINIFS(B56:EU56,metrics.est,"MSE"),B56:EU56,0)+1)), ", ", INDIRECT(ADDRESS(2,MATCH(_xlfn.MINIFS(B56:EU56,metrics.est,"MSE"),B56:EU56,0)+1)))</f>
        <v>k=5, r=0.1</v>
      </c>
      <c r="FC56" s="11" t="str" cm="1">
        <f t="array" aca="1" ref="FC56" ca="1">CONCATENATE(INDIRECT(ADDRESS(1,MATCH(_xlfn.MAXIFS(B56:EU56,metrics.est,"R"),B56:EU56,0)+1)), ", ", INDIRECT(ADDRESS(2,MATCH(_xlfn.MAXIFS(B56:EU56,metrics.est,"R"),B56:EU56,0)+1)))</f>
        <v>k=10, r=0.1</v>
      </c>
      <c r="FD56" s="11" t="str" cm="1">
        <f t="array" aca="1" ref="FD56" ca="1">CONCATENATE(INDIRECT(ADDRESS(1,MATCH(_xlfn.MAXIFS(B56:EU56,metrics.est,"Coverage"),B56:EU56,0)+1)), ", ", INDIRECT(ADDRESS(2,MATCH(_xlfn.MAXIFS(B56:EU56,metrics.est,"Coverage"),B56:EU56,0)+1)))</f>
        <v>k=5, r=0.1</v>
      </c>
      <c r="FE56" s="11" t="str" cm="1">
        <f t="array" aca="1" ref="FE56" ca="1">CONCATENATE(INDIRECT(ADDRESS(1,MATCH(_xlfn.MINIFS(B56:EU56,metrics.est,"Time"),B56:EU56,0)+1)), ", ", INDIRECT(ADDRESS(2,MATCH(_xlfn.MINIFS(B56:EU56,metrics.est,"Time"),B56:EU56,0)+1)))</f>
        <v>k=20, r=0.9</v>
      </c>
    </row>
    <row r="57" spans="1:161" x14ac:dyDescent="0.2">
      <c r="A57" s="1" t="s">
        <v>53</v>
      </c>
      <c r="B57" s="4">
        <v>0.67179999999999995</v>
      </c>
      <c r="C57" s="4">
        <v>0.77100000000000002</v>
      </c>
      <c r="D57" s="4">
        <v>0.31540000000000001</v>
      </c>
      <c r="E57" s="4">
        <v>0.94059999999999999</v>
      </c>
      <c r="F57" s="4">
        <v>3.2199999999999999E-2</v>
      </c>
      <c r="G57" s="5">
        <v>0.68169999999999997</v>
      </c>
      <c r="H57" s="5">
        <v>0.79530000000000001</v>
      </c>
      <c r="I57" s="5">
        <v>0.31209999999999999</v>
      </c>
      <c r="J57" s="5">
        <v>0.9254</v>
      </c>
      <c r="K57" s="5">
        <v>3.2300000000000002E-2</v>
      </c>
      <c r="L57" s="4">
        <v>0.69530000000000003</v>
      </c>
      <c r="M57" s="4">
        <v>0.82689999999999997</v>
      </c>
      <c r="N57" s="4">
        <v>0.28589999999999999</v>
      </c>
      <c r="O57" s="4">
        <v>0.89880000000000004</v>
      </c>
      <c r="P57" s="4">
        <v>0.02</v>
      </c>
      <c r="Q57" s="5">
        <v>0.72570000000000001</v>
      </c>
      <c r="R57" s="5">
        <v>0.89539999999999997</v>
      </c>
      <c r="S57" s="5">
        <v>0.23849999999999999</v>
      </c>
      <c r="T57" s="5">
        <v>0.84340000000000004</v>
      </c>
      <c r="U57" s="5">
        <v>1.1599999999999999E-2</v>
      </c>
      <c r="V57" s="4">
        <v>0.81259999999999999</v>
      </c>
      <c r="W57" s="4">
        <v>1.1166</v>
      </c>
      <c r="X57" s="4">
        <v>0.15049999999999999</v>
      </c>
      <c r="Y57" s="4">
        <v>0.61070000000000002</v>
      </c>
      <c r="Z57" s="4">
        <v>1.0699999999999999E-2</v>
      </c>
      <c r="AA57" s="14">
        <v>0.67110000000000003</v>
      </c>
      <c r="AB57" s="14">
        <v>0.77359999999999995</v>
      </c>
      <c r="AC57" s="14">
        <v>0.33079999999999998</v>
      </c>
      <c r="AD57" s="14">
        <v>0.93989999999999996</v>
      </c>
      <c r="AE57" s="14">
        <v>3.09E-2</v>
      </c>
      <c r="AF57" s="4">
        <v>0.68110000000000004</v>
      </c>
      <c r="AG57" s="4">
        <v>0.79410000000000003</v>
      </c>
      <c r="AH57" s="4">
        <v>0.31</v>
      </c>
      <c r="AI57" s="4">
        <v>0.92500000000000004</v>
      </c>
      <c r="AJ57" s="4">
        <v>2.3699999999999999E-2</v>
      </c>
      <c r="AK57" s="14">
        <v>0.69510000000000005</v>
      </c>
      <c r="AL57" s="14">
        <v>0.82689999999999997</v>
      </c>
      <c r="AM57" s="14">
        <v>0.28449999999999998</v>
      </c>
      <c r="AN57" s="14">
        <v>0.89910000000000001</v>
      </c>
      <c r="AO57" s="14">
        <v>1.6899999999999998E-2</v>
      </c>
      <c r="AP57" s="4">
        <v>0.72450000000000003</v>
      </c>
      <c r="AQ57" s="4">
        <v>0.8952</v>
      </c>
      <c r="AR57" s="4">
        <v>0.24490000000000001</v>
      </c>
      <c r="AS57" s="4">
        <v>0.84199999999999997</v>
      </c>
      <c r="AT57" s="4">
        <v>8.3000000000000001E-3</v>
      </c>
      <c r="AU57" s="14">
        <v>0.81179999999999997</v>
      </c>
      <c r="AV57" s="14">
        <v>1.1169</v>
      </c>
      <c r="AW57" s="14">
        <v>0.153</v>
      </c>
      <c r="AX57" s="14">
        <v>0.60950000000000004</v>
      </c>
      <c r="AY57" s="14">
        <v>5.1999999999999998E-3</v>
      </c>
      <c r="AZ57" s="4">
        <v>0.67359999999999998</v>
      </c>
      <c r="BA57" s="4">
        <v>0.77800000000000002</v>
      </c>
      <c r="BB57" s="4">
        <v>0.31519999999999998</v>
      </c>
      <c r="BC57" s="4">
        <v>0.93959999999999999</v>
      </c>
      <c r="BD57" s="4">
        <v>2.6599999999999999E-2</v>
      </c>
      <c r="BE57" s="5">
        <v>0.68069999999999997</v>
      </c>
      <c r="BF57" s="5">
        <v>0.79400000000000004</v>
      </c>
      <c r="BG57" s="5">
        <v>0.31209999999999999</v>
      </c>
      <c r="BH57" s="5">
        <v>0.92569999999999997</v>
      </c>
      <c r="BI57" s="5">
        <v>1.9400000000000001E-2</v>
      </c>
      <c r="BJ57" s="4">
        <v>0.69579999999999997</v>
      </c>
      <c r="BK57" s="4">
        <v>0.82869999999999999</v>
      </c>
      <c r="BL57" s="4">
        <v>0.28299999999999997</v>
      </c>
      <c r="BM57" s="4">
        <v>0.89959999999999996</v>
      </c>
      <c r="BN57" s="4">
        <v>1.3299999999999999E-2</v>
      </c>
      <c r="BO57" s="5">
        <v>0.72529999999999994</v>
      </c>
      <c r="BP57" s="5">
        <v>0.89780000000000004</v>
      </c>
      <c r="BQ57" s="5">
        <v>0.2455</v>
      </c>
      <c r="BR57" s="5">
        <v>0.84160000000000001</v>
      </c>
      <c r="BS57" s="5">
        <v>9.1000000000000004E-3</v>
      </c>
      <c r="BT57" s="4">
        <v>0.81120000000000003</v>
      </c>
      <c r="BU57" s="4">
        <v>1.1154999999999999</v>
      </c>
      <c r="BV57" s="4">
        <v>0.15809999999999999</v>
      </c>
      <c r="BW57" s="4">
        <v>0.60829999999999995</v>
      </c>
      <c r="BX57" s="4">
        <v>4.1000000000000003E-3</v>
      </c>
      <c r="BY57" s="5">
        <v>0.67010000000000003</v>
      </c>
      <c r="BZ57" s="5">
        <v>0.77100000000000002</v>
      </c>
      <c r="CA57" s="5">
        <v>0.3342</v>
      </c>
      <c r="CB57" s="5">
        <v>0.94</v>
      </c>
      <c r="CC57" s="5">
        <v>1.5900000000000001E-2</v>
      </c>
      <c r="CD57" s="4">
        <v>0.68110000000000004</v>
      </c>
      <c r="CE57" s="4">
        <v>0.79510000000000003</v>
      </c>
      <c r="CF57" s="4">
        <v>0.31040000000000001</v>
      </c>
      <c r="CG57" s="4">
        <v>0.92510000000000003</v>
      </c>
      <c r="CH57" s="4">
        <v>1.18E-2</v>
      </c>
      <c r="CI57" s="5">
        <v>0.69550000000000001</v>
      </c>
      <c r="CJ57" s="5">
        <v>0.82809999999999995</v>
      </c>
      <c r="CK57" s="5">
        <v>0.28370000000000001</v>
      </c>
      <c r="CL57" s="5">
        <v>0.9</v>
      </c>
      <c r="CM57" s="5">
        <v>1.01E-2</v>
      </c>
      <c r="CN57" s="4">
        <v>0.72640000000000005</v>
      </c>
      <c r="CO57" s="4">
        <v>0.90029999999999999</v>
      </c>
      <c r="CP57" s="4">
        <v>0.24379999999999999</v>
      </c>
      <c r="CQ57" s="4">
        <v>0.84230000000000005</v>
      </c>
      <c r="CR57" s="4">
        <v>5.7000000000000002E-3</v>
      </c>
      <c r="CS57" s="5">
        <v>0.81079999999999997</v>
      </c>
      <c r="CT57" s="5">
        <v>1.1140000000000001</v>
      </c>
      <c r="CU57" s="5">
        <v>0.15490000000000001</v>
      </c>
      <c r="CV57" s="5">
        <v>0.60870000000000002</v>
      </c>
      <c r="CW57" s="5">
        <v>2.3999999999999998E-3</v>
      </c>
      <c r="CX57" s="4">
        <v>0.67330000000000001</v>
      </c>
      <c r="CY57" s="4">
        <v>0.77700000000000002</v>
      </c>
      <c r="CZ57" s="4">
        <v>0.32740000000000002</v>
      </c>
      <c r="DA57" s="4">
        <v>0.93920000000000003</v>
      </c>
      <c r="DB57" s="4">
        <v>1.7600000000000001E-2</v>
      </c>
      <c r="DC57" s="5">
        <v>0.68010000000000004</v>
      </c>
      <c r="DD57" s="5">
        <v>0.79259999999999997</v>
      </c>
      <c r="DE57" s="5">
        <v>0.311</v>
      </c>
      <c r="DF57" s="5">
        <v>0.92500000000000004</v>
      </c>
      <c r="DG57" s="5">
        <v>1.2999999999999999E-2</v>
      </c>
      <c r="DH57" s="4">
        <v>0.69530000000000003</v>
      </c>
      <c r="DI57" s="4">
        <v>0.82740000000000002</v>
      </c>
      <c r="DJ57" s="4">
        <v>0.28670000000000001</v>
      </c>
      <c r="DK57" s="4">
        <v>0.89929999999999999</v>
      </c>
      <c r="DL57" s="4">
        <v>8.3000000000000001E-3</v>
      </c>
      <c r="DM57" s="5">
        <v>0.72570000000000001</v>
      </c>
      <c r="DN57" s="5">
        <v>0.89849999999999997</v>
      </c>
      <c r="DO57" s="5">
        <v>0.24340000000000001</v>
      </c>
      <c r="DP57" s="5">
        <v>0.84250000000000003</v>
      </c>
      <c r="DQ57" s="5">
        <v>6.1999999999999998E-3</v>
      </c>
      <c r="DR57" s="4"/>
      <c r="DS57" s="4"/>
      <c r="DT57" s="4"/>
      <c r="DU57" s="4"/>
      <c r="DV57" s="4"/>
      <c r="DW57" s="5"/>
      <c r="DX57" s="5"/>
      <c r="DY57" s="5"/>
      <c r="DZ57" s="5"/>
      <c r="EA57" s="5"/>
      <c r="EB57" s="4"/>
      <c r="EC57" s="4"/>
      <c r="ED57" s="4"/>
      <c r="EE57" s="4"/>
      <c r="EF57" s="4"/>
      <c r="EG57" s="5"/>
      <c r="EH57" s="5"/>
      <c r="EI57" s="5"/>
      <c r="EJ57" s="5"/>
      <c r="EK57" s="5"/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>
        <f t="shared" si="5"/>
        <v>0.71314999999999984</v>
      </c>
      <c r="EW57" s="4">
        <f t="shared" si="1"/>
        <v>0.87207916666666685</v>
      </c>
      <c r="EX57" s="4">
        <f t="shared" si="2"/>
        <v>0.26812499999999995</v>
      </c>
      <c r="EY57" s="4">
        <f t="shared" si="3"/>
        <v>0.85297083333333334</v>
      </c>
      <c r="EZ57" s="4">
        <f t="shared" si="4"/>
        <v>1.4804166666666667E-2</v>
      </c>
      <c r="FA57" s="11" t="str" cm="1">
        <f t="array" aca="1" ref="FA57" ca="1">CONCATENATE(INDIRECT(ADDRESS(1,MATCH(_xlfn.MINIFS(B57:EU57,metrics.est,"MAE"),B57:EU57,0)+1)), ", ", INDIRECT(ADDRESS(2,MATCH(_xlfn.MINIFS(B57:EU57,metrics.est,"MAE"),B57:EU57,0)+1)))</f>
        <v>k=20, r=0.1</v>
      </c>
      <c r="FB57" s="11" t="str" cm="1">
        <f t="array" aca="1" ref="FB57" ca="1">CONCATENATE(INDIRECT(ADDRESS(1,MATCH(_xlfn.MINIFS(B57:EU57,metrics.est,"MSE"),B57:EU57,0)+1)), ", ", INDIRECT(ADDRESS(2,MATCH(_xlfn.MINIFS(B57:EU57,metrics.est,"MSE"),B57:EU57,0)+1)))</f>
        <v>k=5, r=0.1</v>
      </c>
      <c r="FC57" s="11" t="str" cm="1">
        <f t="array" aca="1" ref="FC57" ca="1">CONCATENATE(INDIRECT(ADDRESS(1,MATCH(_xlfn.MAXIFS(B57:EU57,metrics.est,"R"),B57:EU57,0)+1)), ", ", INDIRECT(ADDRESS(2,MATCH(_xlfn.MAXIFS(B57:EU57,metrics.est,"R"),B57:EU57,0)+1)))</f>
        <v>k=20, r=0.1</v>
      </c>
      <c r="FD57" s="11" t="str" cm="1">
        <f t="array" aca="1" ref="FD57" ca="1">CONCATENATE(INDIRECT(ADDRESS(1,MATCH(_xlfn.MAXIFS(B57:EU57,metrics.est,"Coverage"),B57:EU57,0)+1)), ", ", INDIRECT(ADDRESS(2,MATCH(_xlfn.MAXIFS(B57:EU57,metrics.est,"Coverage"),B57:EU57,0)+1)))</f>
        <v>k=5, r=0.1</v>
      </c>
      <c r="FE57" s="11" t="str" cm="1">
        <f t="array" aca="1" ref="FE57" ca="1">CONCATENATE(INDIRECT(ADDRESS(1,MATCH(_xlfn.MINIFS(B57:EU57,metrics.est,"Time"),B57:EU57,0)+1)), ", ", INDIRECT(ADDRESS(2,MATCH(_xlfn.MINIFS(B57:EU57,metrics.est,"Time"),B57:EU57,0)+1)))</f>
        <v>k=20, r=0.9</v>
      </c>
    </row>
    <row r="58" spans="1:161" x14ac:dyDescent="0.2">
      <c r="A58" s="1" t="s">
        <v>54</v>
      </c>
      <c r="B58" s="4">
        <v>0.67330000000000001</v>
      </c>
      <c r="C58" s="4">
        <v>0.77490000000000003</v>
      </c>
      <c r="D58" s="4">
        <v>0.3095</v>
      </c>
      <c r="E58" s="4">
        <v>0.94110000000000005</v>
      </c>
      <c r="F58" s="4">
        <v>4.5699999999999998E-2</v>
      </c>
      <c r="G58" s="5">
        <v>0.68420000000000003</v>
      </c>
      <c r="H58" s="5">
        <v>0.80130000000000001</v>
      </c>
      <c r="I58" s="5">
        <v>0.30590000000000001</v>
      </c>
      <c r="J58" s="5">
        <v>0.92679999999999996</v>
      </c>
      <c r="K58" s="5">
        <v>4.9599999999999998E-2</v>
      </c>
      <c r="L58" s="4">
        <v>0.69720000000000004</v>
      </c>
      <c r="M58" s="4">
        <v>0.83409999999999995</v>
      </c>
      <c r="N58" s="4">
        <v>0.28310000000000002</v>
      </c>
      <c r="O58" s="4">
        <v>0.90139999999999998</v>
      </c>
      <c r="P58" s="4">
        <v>0.03</v>
      </c>
      <c r="Q58" s="5">
        <v>0.72689999999999999</v>
      </c>
      <c r="R58" s="5">
        <v>0.89880000000000004</v>
      </c>
      <c r="S58" s="5">
        <v>0.23960000000000001</v>
      </c>
      <c r="T58" s="5">
        <v>0.84699999999999998</v>
      </c>
      <c r="U58" s="5">
        <v>2.18E-2</v>
      </c>
      <c r="V58" s="4">
        <v>0.81330000000000002</v>
      </c>
      <c r="W58" s="4">
        <v>1.1201000000000001</v>
      </c>
      <c r="X58" s="4">
        <v>0.1578</v>
      </c>
      <c r="Y58" s="4">
        <v>0.62790000000000001</v>
      </c>
      <c r="Z58" s="4">
        <v>7.3000000000000001E-3</v>
      </c>
      <c r="AA58" s="14">
        <v>0.67359999999999998</v>
      </c>
      <c r="AB58" s="14">
        <v>0.77980000000000005</v>
      </c>
      <c r="AC58" s="14">
        <v>0.32719999999999999</v>
      </c>
      <c r="AD58" s="14">
        <v>0.94110000000000005</v>
      </c>
      <c r="AE58" s="14">
        <v>4.5199999999999997E-2</v>
      </c>
      <c r="AF58" s="4">
        <v>0.6835</v>
      </c>
      <c r="AG58" s="4">
        <v>0.80130000000000001</v>
      </c>
      <c r="AH58" s="4">
        <v>0.30769999999999997</v>
      </c>
      <c r="AI58" s="4">
        <v>0.9264</v>
      </c>
      <c r="AJ58" s="4">
        <v>3.4200000000000001E-2</v>
      </c>
      <c r="AK58" s="14">
        <v>0.69650000000000001</v>
      </c>
      <c r="AL58" s="14">
        <v>0.83099999999999996</v>
      </c>
      <c r="AM58" s="14">
        <v>0.28349999999999997</v>
      </c>
      <c r="AN58" s="14">
        <v>0.90139999999999998</v>
      </c>
      <c r="AO58" s="14">
        <v>2.6499999999999999E-2</v>
      </c>
      <c r="AP58" s="4">
        <v>0.72540000000000004</v>
      </c>
      <c r="AQ58" s="4">
        <v>0.89780000000000004</v>
      </c>
      <c r="AR58" s="4">
        <v>0.24349999999999999</v>
      </c>
      <c r="AS58" s="4">
        <v>0.84530000000000005</v>
      </c>
      <c r="AT58" s="4">
        <v>1.18E-2</v>
      </c>
      <c r="AU58" s="14">
        <v>0.81399999999999995</v>
      </c>
      <c r="AV58" s="14">
        <v>1.1225000000000001</v>
      </c>
      <c r="AW58" s="14">
        <v>0.15909999999999999</v>
      </c>
      <c r="AX58" s="14">
        <v>0.62519999999999998</v>
      </c>
      <c r="AY58" s="14">
        <v>5.8999999999999999E-3</v>
      </c>
      <c r="AZ58" s="4">
        <v>0.67579999999999996</v>
      </c>
      <c r="BA58" s="4">
        <v>0.78410000000000002</v>
      </c>
      <c r="BB58" s="4">
        <v>0.31640000000000001</v>
      </c>
      <c r="BC58" s="4">
        <v>0.94059999999999999</v>
      </c>
      <c r="BD58" s="4">
        <v>3.7199999999999997E-2</v>
      </c>
      <c r="BE58" s="5">
        <v>0.68259999999999998</v>
      </c>
      <c r="BF58" s="5">
        <v>0.79949999999999999</v>
      </c>
      <c r="BG58" s="5">
        <v>0.30690000000000001</v>
      </c>
      <c r="BH58" s="5">
        <v>0.9274</v>
      </c>
      <c r="BI58" s="5">
        <v>2.6100000000000002E-2</v>
      </c>
      <c r="BJ58" s="4">
        <v>0.69720000000000004</v>
      </c>
      <c r="BK58" s="4">
        <v>0.83230000000000004</v>
      </c>
      <c r="BL58" s="4">
        <v>0.28220000000000001</v>
      </c>
      <c r="BM58" s="4">
        <v>0.90200000000000002</v>
      </c>
      <c r="BN58" s="4">
        <v>1.95E-2</v>
      </c>
      <c r="BO58" s="5">
        <v>0.72660000000000002</v>
      </c>
      <c r="BP58" s="5">
        <v>0.90110000000000001</v>
      </c>
      <c r="BQ58" s="5">
        <v>0.24590000000000001</v>
      </c>
      <c r="BR58" s="5">
        <v>0.84540000000000004</v>
      </c>
      <c r="BS58" s="5">
        <v>1.2699999999999999E-2</v>
      </c>
      <c r="BT58" s="4">
        <v>0.81330000000000002</v>
      </c>
      <c r="BU58" s="4">
        <v>1.1214999999999999</v>
      </c>
      <c r="BV58" s="4">
        <v>0.16389999999999999</v>
      </c>
      <c r="BW58" s="4">
        <v>0.62350000000000005</v>
      </c>
      <c r="BX58" s="4">
        <v>5.1000000000000004E-3</v>
      </c>
      <c r="BY58" s="5">
        <v>0.67220000000000002</v>
      </c>
      <c r="BZ58" s="5">
        <v>0.77680000000000005</v>
      </c>
      <c r="CA58" s="5">
        <v>0.33160000000000001</v>
      </c>
      <c r="CB58" s="5">
        <v>0.94130000000000003</v>
      </c>
      <c r="CC58" s="5">
        <v>2.2800000000000001E-2</v>
      </c>
      <c r="CD58" s="4">
        <v>0.68330000000000002</v>
      </c>
      <c r="CE58" s="4">
        <v>0.80059999999999998</v>
      </c>
      <c r="CF58" s="4">
        <v>0.30680000000000002</v>
      </c>
      <c r="CG58" s="4">
        <v>0.92669999999999997</v>
      </c>
      <c r="CH58" s="4">
        <v>1.7399999999999999E-2</v>
      </c>
      <c r="CI58" s="5">
        <v>0.6976</v>
      </c>
      <c r="CJ58" s="5">
        <v>0.83389999999999997</v>
      </c>
      <c r="CK58" s="5">
        <v>0.28050000000000003</v>
      </c>
      <c r="CL58" s="5">
        <v>0.90229999999999999</v>
      </c>
      <c r="CM58" s="5">
        <v>1.43E-2</v>
      </c>
      <c r="CN58" s="4">
        <v>0.72719999999999996</v>
      </c>
      <c r="CO58" s="4">
        <v>0.90259999999999996</v>
      </c>
      <c r="CP58" s="4">
        <v>0.2445</v>
      </c>
      <c r="CQ58" s="4">
        <v>0.84619999999999995</v>
      </c>
      <c r="CR58" s="4">
        <v>8.2000000000000007E-3</v>
      </c>
      <c r="CS58" s="5">
        <v>0.8135</v>
      </c>
      <c r="CT58" s="5">
        <v>1.1214</v>
      </c>
      <c r="CU58" s="5">
        <v>0.16070000000000001</v>
      </c>
      <c r="CV58" s="5">
        <v>0.62280000000000002</v>
      </c>
      <c r="CW58" s="5">
        <v>3.3999999999999998E-3</v>
      </c>
      <c r="CX58" s="4">
        <v>0.67579999999999996</v>
      </c>
      <c r="CY58" s="4">
        <v>0.78359999999999996</v>
      </c>
      <c r="CZ58" s="4">
        <v>0.3216</v>
      </c>
      <c r="DA58" s="4">
        <v>0.94040000000000001</v>
      </c>
      <c r="DB58" s="4">
        <v>2.6800000000000001E-2</v>
      </c>
      <c r="DC58" s="5">
        <v>0.68259999999999998</v>
      </c>
      <c r="DD58" s="5">
        <v>0.79910000000000003</v>
      </c>
      <c r="DE58" s="5">
        <v>0.3075</v>
      </c>
      <c r="DF58" s="5">
        <v>0.92659999999999998</v>
      </c>
      <c r="DG58" s="5">
        <v>1.83E-2</v>
      </c>
      <c r="DH58" s="4">
        <v>0.69710000000000005</v>
      </c>
      <c r="DI58" s="4">
        <v>0.83220000000000005</v>
      </c>
      <c r="DJ58" s="4">
        <v>0.28410000000000002</v>
      </c>
      <c r="DK58" s="4">
        <v>0.90139999999999998</v>
      </c>
      <c r="DL58" s="4">
        <v>1.23E-2</v>
      </c>
      <c r="DM58" s="5">
        <v>0.72650000000000003</v>
      </c>
      <c r="DN58" s="5">
        <v>0.90100000000000002</v>
      </c>
      <c r="DO58" s="5">
        <v>0.24310000000000001</v>
      </c>
      <c r="DP58" s="5">
        <v>0.84660000000000002</v>
      </c>
      <c r="DQ58" s="5">
        <v>8.8000000000000005E-3</v>
      </c>
      <c r="DR58" s="4"/>
      <c r="DS58" s="4"/>
      <c r="DT58" s="4"/>
      <c r="DU58" s="4"/>
      <c r="DV58" s="4"/>
      <c r="DW58" s="5"/>
      <c r="DX58" s="5"/>
      <c r="DY58" s="5"/>
      <c r="DZ58" s="5"/>
      <c r="EA58" s="5"/>
      <c r="EB58" s="4"/>
      <c r="EC58" s="4"/>
      <c r="ED58" s="4"/>
      <c r="EE58" s="4"/>
      <c r="EF58" s="4"/>
      <c r="EG58" s="5"/>
      <c r="EH58" s="5"/>
      <c r="EI58" s="5"/>
      <c r="EJ58" s="5"/>
      <c r="EK58" s="5"/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>
        <f t="shared" si="5"/>
        <v>0.71496666666666675</v>
      </c>
      <c r="EW58" s="4">
        <f t="shared" si="1"/>
        <v>0.87713750000000001</v>
      </c>
      <c r="EX58" s="4">
        <f t="shared" si="2"/>
        <v>0.26719166666666672</v>
      </c>
      <c r="EY58" s="4">
        <f t="shared" si="3"/>
        <v>0.85736666666666661</v>
      </c>
      <c r="EZ58" s="4">
        <f t="shared" si="4"/>
        <v>2.1287500000000001E-2</v>
      </c>
      <c r="FA58" s="11" t="str" cm="1">
        <f t="array" aca="1" ref="FA58" ca="1">CONCATENATE(INDIRECT(ADDRESS(1,MATCH(_xlfn.MINIFS(B58:EU58,metrics.est,"MAE"),B58:EU58,0)+1)), ", ", INDIRECT(ADDRESS(2,MATCH(_xlfn.MINIFS(B58:EU58,metrics.est,"MAE"),B58:EU58,0)+1)))</f>
        <v>k=20, r=0.1</v>
      </c>
      <c r="FB58" s="11" t="str" cm="1">
        <f t="array" aca="1" ref="FB58" ca="1">CONCATENATE(INDIRECT(ADDRESS(1,MATCH(_xlfn.MINIFS(B58:EU58,metrics.est,"MSE"),B58:EU58,0)+1)), ", ", INDIRECT(ADDRESS(2,MATCH(_xlfn.MINIFS(B58:EU58,metrics.est,"MSE"),B58:EU58,0)+1)))</f>
        <v>k=5, r=0.1</v>
      </c>
      <c r="FC58" s="11" t="str" cm="1">
        <f t="array" aca="1" ref="FC58" ca="1">CONCATENATE(INDIRECT(ADDRESS(1,MATCH(_xlfn.MAXIFS(B58:EU58,metrics.est,"R"),B58:EU58,0)+1)), ", ", INDIRECT(ADDRESS(2,MATCH(_xlfn.MAXIFS(B58:EU58,metrics.est,"R"),B58:EU58,0)+1)))</f>
        <v>k=20, r=0.1</v>
      </c>
      <c r="FD58" s="11" t="str" cm="1">
        <f t="array" aca="1" ref="FD58" ca="1">CONCATENATE(INDIRECT(ADDRESS(1,MATCH(_xlfn.MAXIFS(B58:EU58,metrics.est,"Coverage"),B58:EU58,0)+1)), ", ", INDIRECT(ADDRESS(2,MATCH(_xlfn.MAXIFS(B58:EU58,metrics.est,"Coverage"),B58:EU58,0)+1)))</f>
        <v>k=20, r=0.1</v>
      </c>
      <c r="FE58" s="11" t="str" cm="1">
        <f t="array" aca="1" ref="FE58" ca="1">CONCATENATE(INDIRECT(ADDRESS(1,MATCH(_xlfn.MINIFS(B58:EU58,metrics.est,"Time"),B58:EU58,0)+1)), ", ", INDIRECT(ADDRESS(2,MATCH(_xlfn.MINIFS(B58:EU58,metrics.est,"Time"),B58:EU58,0)+1)))</f>
        <v>k=20, r=0.9</v>
      </c>
    </row>
    <row r="59" spans="1:161" x14ac:dyDescent="0.2">
      <c r="A59" s="1" t="s">
        <v>55</v>
      </c>
      <c r="B59" s="4">
        <v>0.67420000000000002</v>
      </c>
      <c r="C59" s="4">
        <v>0.78290000000000004</v>
      </c>
      <c r="D59" s="4">
        <v>0.32750000000000001</v>
      </c>
      <c r="E59" s="4">
        <v>0.95640000000000003</v>
      </c>
      <c r="F59" s="4">
        <v>0.20399999999999999</v>
      </c>
      <c r="G59" s="5">
        <v>0.68279999999999996</v>
      </c>
      <c r="H59" s="5">
        <v>0.80459999999999998</v>
      </c>
      <c r="I59" s="5">
        <v>0.34260000000000002</v>
      </c>
      <c r="J59" s="5">
        <v>0.94610000000000005</v>
      </c>
      <c r="K59" s="5">
        <v>0.1164</v>
      </c>
      <c r="L59" s="4">
        <v>0.69169999999999998</v>
      </c>
      <c r="M59" s="4">
        <v>0.82540000000000002</v>
      </c>
      <c r="N59" s="4">
        <v>0.3332</v>
      </c>
      <c r="O59" s="4">
        <v>0.92700000000000005</v>
      </c>
      <c r="P59" s="4">
        <v>4.8399999999999999E-2</v>
      </c>
      <c r="Q59" s="5">
        <v>0.71630000000000005</v>
      </c>
      <c r="R59" s="5">
        <v>0.88090000000000002</v>
      </c>
      <c r="S59" s="5">
        <v>0.28670000000000001</v>
      </c>
      <c r="T59" s="5">
        <v>0.88539999999999996</v>
      </c>
      <c r="U59" s="5">
        <v>1.9900000000000001E-2</v>
      </c>
      <c r="V59" s="4">
        <v>0.79720000000000002</v>
      </c>
      <c r="W59" s="4">
        <v>1.0820000000000001</v>
      </c>
      <c r="X59" s="4">
        <v>0.18629999999999999</v>
      </c>
      <c r="Y59" s="4">
        <v>0.63639999999999997</v>
      </c>
      <c r="Z59" s="4">
        <v>1.38E-2</v>
      </c>
      <c r="AA59" s="14">
        <v>0.67390000000000005</v>
      </c>
      <c r="AB59" s="14">
        <v>0.78720000000000001</v>
      </c>
      <c r="AC59" s="14">
        <v>0.35670000000000002</v>
      </c>
      <c r="AD59" s="14">
        <v>0.95589999999999997</v>
      </c>
      <c r="AE59" s="14">
        <v>0.15190000000000001</v>
      </c>
      <c r="AF59" s="4">
        <v>0.68179999999999996</v>
      </c>
      <c r="AG59" s="4">
        <v>0.80169999999999997</v>
      </c>
      <c r="AH59" s="4">
        <v>0.3483</v>
      </c>
      <c r="AI59" s="4">
        <v>0.94499999999999995</v>
      </c>
      <c r="AJ59" s="4">
        <v>8.1799999999999998E-2</v>
      </c>
      <c r="AK59" s="14">
        <v>0.69289999999999996</v>
      </c>
      <c r="AL59" s="14">
        <v>0.82920000000000005</v>
      </c>
      <c r="AM59" s="14">
        <v>0.32569999999999999</v>
      </c>
      <c r="AN59" s="14">
        <v>0.9274</v>
      </c>
      <c r="AO59" s="14">
        <v>4.4699999999999997E-2</v>
      </c>
      <c r="AP59" s="4">
        <v>0.7157</v>
      </c>
      <c r="AQ59" s="4">
        <v>0.88119999999999998</v>
      </c>
      <c r="AR59" s="4">
        <v>0.2868</v>
      </c>
      <c r="AS59" s="4">
        <v>0.88480000000000003</v>
      </c>
      <c r="AT59" s="4">
        <v>1.38E-2</v>
      </c>
      <c r="AU59" s="14">
        <v>0.79810000000000003</v>
      </c>
      <c r="AV59" s="14">
        <v>1.0847</v>
      </c>
      <c r="AW59" s="14">
        <v>0.1867</v>
      </c>
      <c r="AX59" s="14">
        <v>0.63560000000000005</v>
      </c>
      <c r="AY59" s="14">
        <v>5.1000000000000004E-3</v>
      </c>
      <c r="AZ59" s="4">
        <v>0.67490000000000006</v>
      </c>
      <c r="BA59" s="4">
        <v>0.78690000000000004</v>
      </c>
      <c r="BB59" s="4">
        <v>0.34839999999999999</v>
      </c>
      <c r="BC59" s="4">
        <v>0.9556</v>
      </c>
      <c r="BD59" s="4">
        <v>0.13320000000000001</v>
      </c>
      <c r="BE59" s="5">
        <v>0.68140000000000001</v>
      </c>
      <c r="BF59" s="5">
        <v>0.80300000000000005</v>
      </c>
      <c r="BG59" s="5">
        <v>0.34320000000000001</v>
      </c>
      <c r="BH59" s="5">
        <v>0.94610000000000005</v>
      </c>
      <c r="BI59" s="5">
        <v>7.1800000000000003E-2</v>
      </c>
      <c r="BJ59" s="4">
        <v>0.69359999999999999</v>
      </c>
      <c r="BK59" s="4">
        <v>0.83</v>
      </c>
      <c r="BL59" s="4">
        <v>0.3261</v>
      </c>
      <c r="BM59" s="4">
        <v>0.92800000000000005</v>
      </c>
      <c r="BN59" s="4">
        <v>3.7499999999999999E-2</v>
      </c>
      <c r="BO59" s="5">
        <v>0.71699999999999997</v>
      </c>
      <c r="BP59" s="5">
        <v>0.88460000000000005</v>
      </c>
      <c r="BQ59" s="5">
        <v>0.28799999999999998</v>
      </c>
      <c r="BR59" s="5">
        <v>0.88449999999999995</v>
      </c>
      <c r="BS59" s="5">
        <v>1.5900000000000001E-2</v>
      </c>
      <c r="BT59" s="4">
        <v>0.7974</v>
      </c>
      <c r="BU59" s="4">
        <v>1.0825</v>
      </c>
      <c r="BV59" s="4">
        <v>0.1946</v>
      </c>
      <c r="BW59" s="4">
        <v>0.63449999999999995</v>
      </c>
      <c r="BX59" s="4">
        <v>4.7999999999999996E-3</v>
      </c>
      <c r="BY59" s="5">
        <v>0.67249999999999999</v>
      </c>
      <c r="BZ59" s="5">
        <v>0.78390000000000004</v>
      </c>
      <c r="CA59" s="5">
        <v>0.35720000000000002</v>
      </c>
      <c r="CB59" s="5">
        <v>0.95589999999999997</v>
      </c>
      <c r="CC59" s="5">
        <v>9.7699999999999995E-2</v>
      </c>
      <c r="CD59" s="4">
        <v>0.68159999999999998</v>
      </c>
      <c r="CE59" s="4">
        <v>0.80320000000000003</v>
      </c>
      <c r="CF59" s="4">
        <v>0.3453</v>
      </c>
      <c r="CG59" s="4">
        <v>0.94569999999999999</v>
      </c>
      <c r="CH59" s="4">
        <v>5.0599999999999999E-2</v>
      </c>
      <c r="CI59" s="5">
        <v>0.69320000000000004</v>
      </c>
      <c r="CJ59" s="5">
        <v>0.8296</v>
      </c>
      <c r="CK59" s="5">
        <v>0.32400000000000001</v>
      </c>
      <c r="CL59" s="5">
        <v>0.92820000000000003</v>
      </c>
      <c r="CM59" s="5">
        <v>2.86E-2</v>
      </c>
      <c r="CN59" s="4">
        <v>0.71760000000000002</v>
      </c>
      <c r="CO59" s="4">
        <v>0.88580000000000003</v>
      </c>
      <c r="CP59" s="4">
        <v>0.28760000000000002</v>
      </c>
      <c r="CQ59" s="4">
        <v>0.88500000000000001</v>
      </c>
      <c r="CR59" s="4">
        <v>1.06E-2</v>
      </c>
      <c r="CS59" s="5">
        <v>0.79669999999999996</v>
      </c>
      <c r="CT59" s="5">
        <v>1.0795999999999999</v>
      </c>
      <c r="CU59" s="5">
        <v>0.18729999999999999</v>
      </c>
      <c r="CV59" s="5">
        <v>0.63439999999999996</v>
      </c>
      <c r="CW59" s="5">
        <v>2.7000000000000001E-3</v>
      </c>
      <c r="CX59" s="4">
        <v>0.67530000000000001</v>
      </c>
      <c r="CY59" s="4">
        <v>0.78900000000000003</v>
      </c>
      <c r="CZ59" s="4">
        <v>0.35049999999999998</v>
      </c>
      <c r="DA59" s="4">
        <v>0.95489999999999997</v>
      </c>
      <c r="DB59" s="4">
        <v>0.1174</v>
      </c>
      <c r="DC59" s="5">
        <v>0.68079999999999996</v>
      </c>
      <c r="DD59" s="5">
        <v>0.80089999999999995</v>
      </c>
      <c r="DE59" s="5">
        <v>0.34370000000000001</v>
      </c>
      <c r="DF59" s="5">
        <v>0.94540000000000002</v>
      </c>
      <c r="DG59" s="5">
        <v>5.6000000000000001E-2</v>
      </c>
      <c r="DH59" s="4">
        <v>0.6925</v>
      </c>
      <c r="DI59" s="4">
        <v>0.82809999999999995</v>
      </c>
      <c r="DJ59" s="4">
        <v>0.3286</v>
      </c>
      <c r="DK59" s="4">
        <v>0.9274</v>
      </c>
      <c r="DL59" s="4">
        <v>2.4299999999999999E-2</v>
      </c>
      <c r="DM59" s="5">
        <v>0.71650000000000003</v>
      </c>
      <c r="DN59" s="5">
        <v>0.88329999999999997</v>
      </c>
      <c r="DO59" s="5">
        <v>0.28860000000000002</v>
      </c>
      <c r="DP59" s="5">
        <v>0.88519999999999999</v>
      </c>
      <c r="DQ59" s="5">
        <v>1.1599999999999999E-2</v>
      </c>
      <c r="DR59" s="4"/>
      <c r="DS59" s="4"/>
      <c r="DT59" s="4"/>
      <c r="DU59" s="4"/>
      <c r="DV59" s="4"/>
      <c r="DW59" s="5"/>
      <c r="DX59" s="5"/>
      <c r="DY59" s="5"/>
      <c r="DZ59" s="5"/>
      <c r="EA59" s="5"/>
      <c r="EB59" s="4"/>
      <c r="EC59" s="4"/>
      <c r="ED59" s="4"/>
      <c r="EE59" s="4"/>
      <c r="EF59" s="4"/>
      <c r="EG59" s="5"/>
      <c r="EH59" s="5"/>
      <c r="EI59" s="5"/>
      <c r="EJ59" s="5"/>
      <c r="EK59" s="5"/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>
        <f t="shared" si="5"/>
        <v>0.7089833333333333</v>
      </c>
      <c r="EW59" s="4">
        <f t="shared" si="1"/>
        <v>0.86792499999999995</v>
      </c>
      <c r="EX59" s="4">
        <f t="shared" si="2"/>
        <v>0.30389999999999995</v>
      </c>
      <c r="EY59" s="4">
        <f t="shared" si="3"/>
        <v>0.8796166666666666</v>
      </c>
      <c r="EZ59" s="4">
        <f t="shared" si="4"/>
        <v>5.6770833333333326E-2</v>
      </c>
      <c r="FA59" s="11" t="str" cm="1">
        <f t="array" aca="1" ref="FA59" ca="1">CONCATENATE(INDIRECT(ADDRESS(1,MATCH(_xlfn.MINIFS(B59:EU59,metrics.est,"MAE"),B59:EU59,0)+1)), ", ", INDIRECT(ADDRESS(2,MATCH(_xlfn.MINIFS(B59:EU59,metrics.est,"MAE"),B59:EU59,0)+1)))</f>
        <v>k=20, r=0.1</v>
      </c>
      <c r="FB59" s="11" t="str" cm="1">
        <f t="array" aca="1" ref="FB59" ca="1">CONCATENATE(INDIRECT(ADDRESS(1,MATCH(_xlfn.MINIFS(B59:EU59,metrics.est,"MSE"),B59:EU59,0)+1)), ", ", INDIRECT(ADDRESS(2,MATCH(_xlfn.MINIFS(B59:EU59,metrics.est,"MSE"),B59:EU59,0)+1)))</f>
        <v>k=5, r=0.1</v>
      </c>
      <c r="FC59" s="11" t="str" cm="1">
        <f t="array" aca="1" ref="FC59" ca="1">CONCATENATE(INDIRECT(ADDRESS(1,MATCH(_xlfn.MAXIFS(B59:EU59,metrics.est,"R"),B59:EU59,0)+1)), ", ", INDIRECT(ADDRESS(2,MATCH(_xlfn.MAXIFS(B59:EU59,metrics.est,"R"),B59:EU59,0)+1)))</f>
        <v>k=20, r=0.1</v>
      </c>
      <c r="FD59" s="11" t="str" cm="1">
        <f t="array" aca="1" ref="FD59" ca="1">CONCATENATE(INDIRECT(ADDRESS(1,MATCH(_xlfn.MAXIFS(B59:EU59,metrics.est,"Coverage"),B59:EU59,0)+1)), ", ", INDIRECT(ADDRESS(2,MATCH(_xlfn.MAXIFS(B59:EU59,metrics.est,"Coverage"),B59:EU59,0)+1)))</f>
        <v>k=5, r=0.1</v>
      </c>
      <c r="FE59" s="11" t="str" cm="1">
        <f t="array" aca="1" ref="FE59" ca="1">CONCATENATE(INDIRECT(ADDRESS(1,MATCH(_xlfn.MINIFS(B59:EU59,metrics.est,"Time"),B59:EU59,0)+1)), ", ", INDIRECT(ADDRESS(2,MATCH(_xlfn.MINIFS(B59:EU59,metrics.est,"Time"),B59:EU59,0)+1)))</f>
        <v>k=20, r=0.9</v>
      </c>
    </row>
    <row r="60" spans="1:161" x14ac:dyDescent="0.2">
      <c r="A60" s="1" t="s">
        <v>56</v>
      </c>
      <c r="B60" s="4">
        <v>0.68340000000000001</v>
      </c>
      <c r="C60" s="4">
        <v>0.80310000000000004</v>
      </c>
      <c r="D60" s="4">
        <v>0.3145</v>
      </c>
      <c r="E60" s="4">
        <v>0.90749999999999997</v>
      </c>
      <c r="F60" s="4">
        <v>3.9899999999999998E-2</v>
      </c>
      <c r="G60" s="5">
        <v>0.69489999999999996</v>
      </c>
      <c r="H60" s="5">
        <v>0.83160000000000001</v>
      </c>
      <c r="I60" s="5">
        <v>0.32540000000000002</v>
      </c>
      <c r="J60" s="5">
        <v>0.89059999999999995</v>
      </c>
      <c r="K60" s="5">
        <v>4.2200000000000001E-2</v>
      </c>
      <c r="L60" s="4">
        <v>0.70420000000000005</v>
      </c>
      <c r="M60" s="4">
        <v>0.85309999999999997</v>
      </c>
      <c r="N60" s="4">
        <v>0.31950000000000001</v>
      </c>
      <c r="O60" s="4">
        <v>0.88029999999999997</v>
      </c>
      <c r="P60" s="4">
        <v>2.5399999999999999E-2</v>
      </c>
      <c r="Q60" s="5">
        <v>0.72450000000000003</v>
      </c>
      <c r="R60" s="5">
        <v>0.9</v>
      </c>
      <c r="S60" s="5">
        <v>0.27979999999999999</v>
      </c>
      <c r="T60" s="5">
        <v>0.86629999999999996</v>
      </c>
      <c r="U60" s="5">
        <v>1.8100000000000002E-2</v>
      </c>
      <c r="V60" s="4">
        <v>0.79630000000000001</v>
      </c>
      <c r="W60" s="4">
        <v>1.0780000000000001</v>
      </c>
      <c r="X60" s="4">
        <v>0.18809999999999999</v>
      </c>
      <c r="Y60" s="4">
        <v>0.63759999999999994</v>
      </c>
      <c r="Z60" s="4">
        <v>6.7999999999999996E-3</v>
      </c>
      <c r="AA60" s="14">
        <v>0.68430000000000002</v>
      </c>
      <c r="AB60" s="14">
        <v>0.80869999999999997</v>
      </c>
      <c r="AC60" s="14">
        <v>0.33239999999999997</v>
      </c>
      <c r="AD60" s="14">
        <v>0.90500000000000003</v>
      </c>
      <c r="AE60" s="14">
        <v>3.9899999999999998E-2</v>
      </c>
      <c r="AF60" s="4">
        <v>0.69430000000000003</v>
      </c>
      <c r="AG60" s="4">
        <v>0.82979999999999998</v>
      </c>
      <c r="AH60" s="4">
        <v>0.33329999999999999</v>
      </c>
      <c r="AI60" s="4">
        <v>0.88980000000000004</v>
      </c>
      <c r="AJ60" s="4">
        <v>2.8000000000000001E-2</v>
      </c>
      <c r="AK60" s="14">
        <v>0.70530000000000004</v>
      </c>
      <c r="AL60" s="14">
        <v>0.85670000000000002</v>
      </c>
      <c r="AM60" s="14">
        <v>0.31569999999999998</v>
      </c>
      <c r="AN60" s="14">
        <v>0.87970000000000004</v>
      </c>
      <c r="AO60" s="14">
        <v>2.1899999999999999E-2</v>
      </c>
      <c r="AP60" s="4">
        <v>0.72419999999999995</v>
      </c>
      <c r="AQ60" s="4">
        <v>0.90010000000000001</v>
      </c>
      <c r="AR60" s="4">
        <v>0.28220000000000001</v>
      </c>
      <c r="AS60" s="4">
        <v>0.86450000000000005</v>
      </c>
      <c r="AT60" s="4">
        <v>1.11E-2</v>
      </c>
      <c r="AU60" s="14">
        <v>0.79690000000000005</v>
      </c>
      <c r="AV60" s="14">
        <v>1.0801000000000001</v>
      </c>
      <c r="AW60" s="14">
        <v>0.18940000000000001</v>
      </c>
      <c r="AX60" s="14">
        <v>0.63539999999999996</v>
      </c>
      <c r="AY60" s="14">
        <v>4.5999999999999999E-3</v>
      </c>
      <c r="AZ60" s="4">
        <v>0.68589999999999995</v>
      </c>
      <c r="BA60" s="4">
        <v>0.81140000000000001</v>
      </c>
      <c r="BB60" s="4">
        <v>0.33090000000000003</v>
      </c>
      <c r="BC60" s="4">
        <v>0.90569999999999995</v>
      </c>
      <c r="BD60" s="4">
        <v>3.2099999999999997E-2</v>
      </c>
      <c r="BE60" s="5">
        <v>0.69520000000000004</v>
      </c>
      <c r="BF60" s="5">
        <v>0.83279999999999998</v>
      </c>
      <c r="BG60" s="5">
        <v>0.32769999999999999</v>
      </c>
      <c r="BH60" s="5">
        <v>0.89139999999999997</v>
      </c>
      <c r="BI60" s="5">
        <v>2.3800000000000002E-2</v>
      </c>
      <c r="BJ60" s="4">
        <v>0.70569999999999999</v>
      </c>
      <c r="BK60" s="4">
        <v>0.85780000000000001</v>
      </c>
      <c r="BL60" s="4">
        <v>0.3155</v>
      </c>
      <c r="BM60" s="4">
        <v>0.88139999999999996</v>
      </c>
      <c r="BN60" s="4">
        <v>1.7600000000000001E-2</v>
      </c>
      <c r="BO60" s="5">
        <v>0.72589999999999999</v>
      </c>
      <c r="BP60" s="5">
        <v>0.90480000000000005</v>
      </c>
      <c r="BQ60" s="5">
        <v>0.28270000000000001</v>
      </c>
      <c r="BR60" s="5">
        <v>0.86519999999999997</v>
      </c>
      <c r="BS60" s="5">
        <v>1.12E-2</v>
      </c>
      <c r="BT60" s="4">
        <v>0.79559999999999997</v>
      </c>
      <c r="BU60" s="4">
        <v>1.0763</v>
      </c>
      <c r="BV60" s="4">
        <v>0.19689999999999999</v>
      </c>
      <c r="BW60" s="4">
        <v>0.63570000000000004</v>
      </c>
      <c r="BX60" s="4">
        <v>5.7000000000000002E-3</v>
      </c>
      <c r="BY60" s="5">
        <v>0.6825</v>
      </c>
      <c r="BZ60" s="5">
        <v>0.80469999999999997</v>
      </c>
      <c r="CA60" s="5">
        <v>0.33739999999999998</v>
      </c>
      <c r="CB60" s="5">
        <v>0.9052</v>
      </c>
      <c r="CC60" s="5">
        <v>2.0400000000000001E-2</v>
      </c>
      <c r="CD60" s="4">
        <v>0.69440000000000002</v>
      </c>
      <c r="CE60" s="4">
        <v>0.83089999999999997</v>
      </c>
      <c r="CF60" s="4">
        <v>0.33100000000000002</v>
      </c>
      <c r="CG60" s="4">
        <v>0.89059999999999995</v>
      </c>
      <c r="CH60" s="4">
        <v>1.55E-2</v>
      </c>
      <c r="CI60" s="16"/>
      <c r="CJ60" s="16"/>
      <c r="CK60" s="16"/>
      <c r="CL60" s="16"/>
      <c r="CM60" s="16"/>
      <c r="CN60" s="4">
        <v>0.72609999999999997</v>
      </c>
      <c r="CO60" s="4">
        <v>0.90549999999999997</v>
      </c>
      <c r="CP60" s="4">
        <v>0.28360000000000002</v>
      </c>
      <c r="CQ60" s="4">
        <v>0.86509999999999998</v>
      </c>
      <c r="CR60" s="4">
        <v>7.4999999999999997E-3</v>
      </c>
      <c r="CS60" s="5">
        <v>0.79579999999999995</v>
      </c>
      <c r="CT60" s="5">
        <v>1.0760000000000001</v>
      </c>
      <c r="CU60" s="5">
        <v>0.1898</v>
      </c>
      <c r="CV60" s="5">
        <v>0.63460000000000005</v>
      </c>
      <c r="CW60" s="5">
        <v>2.8999999999999998E-3</v>
      </c>
      <c r="CX60" s="4">
        <v>0.68610000000000004</v>
      </c>
      <c r="CY60" s="4">
        <v>0.81110000000000004</v>
      </c>
      <c r="CZ60" s="4">
        <v>0.33810000000000001</v>
      </c>
      <c r="DA60" s="4">
        <v>0.90480000000000005</v>
      </c>
      <c r="DB60" s="4">
        <v>2.4199999999999999E-2</v>
      </c>
      <c r="DC60" s="16"/>
      <c r="DD60" s="16"/>
      <c r="DE60" s="16"/>
      <c r="DF60" s="16"/>
      <c r="DG60" s="16"/>
      <c r="DH60" s="16"/>
      <c r="DI60" s="16"/>
      <c r="DJ60" s="16"/>
      <c r="DK60" s="16"/>
      <c r="DL60" s="16"/>
      <c r="DM60" s="16"/>
      <c r="DN60" s="16"/>
      <c r="DO60" s="16"/>
      <c r="DP60" s="16"/>
      <c r="DQ60" s="16"/>
      <c r="DR60" s="4"/>
      <c r="DS60" s="4"/>
      <c r="DT60" s="4"/>
      <c r="DU60" s="4"/>
      <c r="DV60" s="4"/>
      <c r="DW60" s="5"/>
      <c r="DX60" s="5"/>
      <c r="DY60" s="5"/>
      <c r="DZ60" s="5"/>
      <c r="EA60" s="5"/>
      <c r="EB60" s="4"/>
      <c r="EC60" s="4"/>
      <c r="ED60" s="4"/>
      <c r="EE60" s="4"/>
      <c r="EF60" s="4"/>
      <c r="EG60" s="5"/>
      <c r="EH60" s="5"/>
      <c r="EI60" s="5"/>
      <c r="EJ60" s="5"/>
      <c r="EK60" s="5"/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>
        <f t="shared" si="5"/>
        <v>0.72007500000000002</v>
      </c>
      <c r="EW60" s="4">
        <f t="shared" si="1"/>
        <v>0.892625</v>
      </c>
      <c r="EX60" s="4">
        <f t="shared" si="2"/>
        <v>0.29069500000000004</v>
      </c>
      <c r="EY60" s="4">
        <f t="shared" si="3"/>
        <v>0.83682000000000001</v>
      </c>
      <c r="EZ60" s="4">
        <f t="shared" si="4"/>
        <v>1.9940000000000003E-2</v>
      </c>
      <c r="FA60" s="11" t="str" cm="1">
        <f t="array" aca="1" ref="FA60" ca="1">CONCATENATE(INDIRECT(ADDRESS(1,MATCH(_xlfn.MINIFS(B60:EU60,metrics.est,"MAE"),B60:EU60,0)+1)), ", ", INDIRECT(ADDRESS(2,MATCH(_xlfn.MINIFS(B60:EU60,metrics.est,"MAE"),B60:EU60,0)+1)))</f>
        <v>k=20, r=0.1</v>
      </c>
      <c r="FB60" s="11" t="str" cm="1">
        <f t="array" aca="1" ref="FB60" ca="1">CONCATENATE(INDIRECT(ADDRESS(1,MATCH(_xlfn.MINIFS(B60:EU60,metrics.est,"MSE"),B60:EU60,0)+1)), ", ", INDIRECT(ADDRESS(2,MATCH(_xlfn.MINIFS(B60:EU60,metrics.est,"MSE"),B60:EU60,0)+1)))</f>
        <v>k=5, r=0.1</v>
      </c>
      <c r="FC60" s="11" t="str" cm="1">
        <f t="array" aca="1" ref="FC60" ca="1">CONCATENATE(INDIRECT(ADDRESS(1,MATCH(_xlfn.MAXIFS(B60:EU60,metrics.est,"R"),B60:EU60,0)+1)), ", ", INDIRECT(ADDRESS(2,MATCH(_xlfn.MAXIFS(B60:EU60,metrics.est,"R"),B60:EU60,0)+1)))</f>
        <v>k=50, r=0.1</v>
      </c>
      <c r="FD60" s="11" t="str" cm="1">
        <f t="array" aca="1" ref="FD60" ca="1">CONCATENATE(INDIRECT(ADDRESS(1,MATCH(_xlfn.MAXIFS(B60:EU60,metrics.est,"Coverage"),B60:EU60,0)+1)), ", ", INDIRECT(ADDRESS(2,MATCH(_xlfn.MAXIFS(B60:EU60,metrics.est,"Coverage"),B60:EU60,0)+1)))</f>
        <v>k=5, r=0.1</v>
      </c>
      <c r="FE60" s="11" t="str" cm="1">
        <f t="array" aca="1" ref="FE60" ca="1">CONCATENATE(INDIRECT(ADDRESS(1,MATCH(_xlfn.MINIFS(B60:EU60,metrics.est,"Time"),B60:EU60,0)+1)), ", ", INDIRECT(ADDRESS(2,MATCH(_xlfn.MINIFS(B60:EU60,metrics.est,"Time"),B60:EU60,0)+1)))</f>
        <v>k=20, r=0.9</v>
      </c>
    </row>
    <row r="61" spans="1:161" x14ac:dyDescent="0.2">
      <c r="A61" s="1" t="s">
        <v>57</v>
      </c>
      <c r="B61" s="4">
        <v>0.68410000000000004</v>
      </c>
      <c r="C61" s="4">
        <v>0.8085</v>
      </c>
      <c r="D61" s="4">
        <v>0.30980000000000002</v>
      </c>
      <c r="E61" s="4">
        <v>0.95669999999999999</v>
      </c>
      <c r="F61" s="4">
        <v>4.6300000000000001E-2</v>
      </c>
      <c r="G61" s="5">
        <v>0.69210000000000005</v>
      </c>
      <c r="H61" s="5">
        <v>0.82889999999999997</v>
      </c>
      <c r="I61" s="5">
        <v>0.32129999999999997</v>
      </c>
      <c r="J61" s="5">
        <v>0.9466</v>
      </c>
      <c r="K61" s="5">
        <v>4.9299999999999997E-2</v>
      </c>
      <c r="L61" s="4">
        <v>0.7</v>
      </c>
      <c r="M61" s="4">
        <v>0.84709999999999996</v>
      </c>
      <c r="N61" s="4">
        <v>0.31719999999999998</v>
      </c>
      <c r="O61" s="4">
        <v>0.92830000000000001</v>
      </c>
      <c r="P61" s="4">
        <v>2.29E-2</v>
      </c>
      <c r="Q61" s="5">
        <v>0.72130000000000005</v>
      </c>
      <c r="R61" s="5">
        <v>0.89590000000000003</v>
      </c>
      <c r="S61" s="5">
        <v>0.29370000000000002</v>
      </c>
      <c r="T61" s="5">
        <v>0.89280000000000004</v>
      </c>
      <c r="U61" s="5">
        <v>1.8499999999999999E-2</v>
      </c>
      <c r="V61" s="4">
        <v>0.78469999999999995</v>
      </c>
      <c r="W61" s="4">
        <v>1.0544</v>
      </c>
      <c r="X61" s="4">
        <v>0.2351</v>
      </c>
      <c r="Y61" s="4">
        <v>0.749</v>
      </c>
      <c r="Z61" s="4">
        <v>1.4E-2</v>
      </c>
      <c r="AA61" s="14">
        <v>0.6835</v>
      </c>
      <c r="AB61" s="14">
        <v>0.81220000000000003</v>
      </c>
      <c r="AC61" s="14">
        <v>0.33150000000000002</v>
      </c>
      <c r="AD61" s="14">
        <v>0.95660000000000001</v>
      </c>
      <c r="AE61" s="14">
        <v>4.4200000000000003E-2</v>
      </c>
      <c r="AF61" s="4">
        <v>0.69099999999999995</v>
      </c>
      <c r="AG61" s="4">
        <v>0.82530000000000003</v>
      </c>
      <c r="AH61" s="4">
        <v>0.3281</v>
      </c>
      <c r="AI61" s="4">
        <v>0.94550000000000001</v>
      </c>
      <c r="AJ61" s="4">
        <v>3.1099999999999999E-2</v>
      </c>
      <c r="AK61" s="14">
        <v>0.70109999999999995</v>
      </c>
      <c r="AL61" s="14">
        <v>0.8508</v>
      </c>
      <c r="AM61" s="14">
        <v>0.313</v>
      </c>
      <c r="AN61" s="14">
        <v>0.92869999999999997</v>
      </c>
      <c r="AO61" s="14">
        <v>2.4E-2</v>
      </c>
      <c r="AP61" s="4">
        <v>0.72130000000000005</v>
      </c>
      <c r="AQ61" s="4">
        <v>0.89680000000000004</v>
      </c>
      <c r="AR61" s="4">
        <v>0.28970000000000001</v>
      </c>
      <c r="AS61" s="4">
        <v>0.8921</v>
      </c>
      <c r="AT61" s="4">
        <v>1.23E-2</v>
      </c>
      <c r="AU61" s="14">
        <v>0.78580000000000005</v>
      </c>
      <c r="AV61" s="14">
        <v>1.0564</v>
      </c>
      <c r="AW61" s="14">
        <v>0.2271</v>
      </c>
      <c r="AX61" s="14">
        <v>0.749</v>
      </c>
      <c r="AY61" s="14">
        <v>4.4999999999999997E-3</v>
      </c>
      <c r="AZ61" s="4">
        <v>0.6845</v>
      </c>
      <c r="BA61" s="4">
        <v>0.81110000000000004</v>
      </c>
      <c r="BB61" s="4">
        <v>0.32350000000000001</v>
      </c>
      <c r="BC61" s="4">
        <v>0.95569999999999999</v>
      </c>
      <c r="BD61" s="4">
        <v>3.7699999999999997E-2</v>
      </c>
      <c r="BE61" s="5">
        <v>0.69059999999999999</v>
      </c>
      <c r="BF61" s="5">
        <v>0.82689999999999997</v>
      </c>
      <c r="BG61" s="5">
        <v>0.3216</v>
      </c>
      <c r="BH61" s="5">
        <v>0.94669999999999999</v>
      </c>
      <c r="BI61" s="5">
        <v>2.7300000000000001E-2</v>
      </c>
      <c r="BJ61" s="4">
        <v>0.70220000000000005</v>
      </c>
      <c r="BK61" s="4">
        <v>0.85219999999999996</v>
      </c>
      <c r="BL61" s="4">
        <v>0.31080000000000002</v>
      </c>
      <c r="BM61" s="4">
        <v>0.92930000000000001</v>
      </c>
      <c r="BN61" s="4">
        <v>1.89E-2</v>
      </c>
      <c r="BO61" s="5">
        <v>0.72289999999999999</v>
      </c>
      <c r="BP61" s="5">
        <v>0.90129999999999999</v>
      </c>
      <c r="BQ61" s="5">
        <v>0.28489999999999999</v>
      </c>
      <c r="BR61" s="5">
        <v>0.89149999999999996</v>
      </c>
      <c r="BS61" s="5">
        <v>1.32E-2</v>
      </c>
      <c r="BT61" s="4">
        <v>0.78420000000000001</v>
      </c>
      <c r="BU61" s="4">
        <v>1.0538000000000001</v>
      </c>
      <c r="BV61" s="4">
        <v>0.23089999999999999</v>
      </c>
      <c r="BW61" s="4">
        <v>0.74529999999999996</v>
      </c>
      <c r="BX61" s="4">
        <v>8.0999999999999996E-3</v>
      </c>
      <c r="BY61" s="5">
        <v>0.68159999999999998</v>
      </c>
      <c r="BZ61" s="5">
        <v>0.80720000000000003</v>
      </c>
      <c r="CA61" s="5">
        <v>0.33100000000000002</v>
      </c>
      <c r="CB61" s="5">
        <v>0.95620000000000005</v>
      </c>
      <c r="CC61" s="5">
        <v>2.29E-2</v>
      </c>
      <c r="CD61" s="4">
        <v>0.69059999999999999</v>
      </c>
      <c r="CE61" s="4">
        <v>0.82630000000000003</v>
      </c>
      <c r="CF61" s="4">
        <v>0.32319999999999999</v>
      </c>
      <c r="CG61" s="4">
        <v>0.94599999999999995</v>
      </c>
      <c r="CH61" s="4">
        <v>1.72E-2</v>
      </c>
      <c r="CI61" s="5">
        <v>0.70169999999999999</v>
      </c>
      <c r="CJ61" s="5">
        <v>0.85199999999999998</v>
      </c>
      <c r="CK61" s="5">
        <v>0.31069999999999998</v>
      </c>
      <c r="CL61" s="5">
        <v>0.92930000000000001</v>
      </c>
      <c r="CM61" s="5">
        <v>1.41E-2</v>
      </c>
      <c r="CN61" s="4">
        <v>0.7228</v>
      </c>
      <c r="CO61" s="4">
        <v>0.90069999999999995</v>
      </c>
      <c r="CP61" s="4">
        <v>0.29010000000000002</v>
      </c>
      <c r="CQ61" s="4">
        <v>0.89229999999999998</v>
      </c>
      <c r="CR61" s="4">
        <v>8.0000000000000002E-3</v>
      </c>
      <c r="CS61" s="5">
        <v>0.78569999999999995</v>
      </c>
      <c r="CT61" s="5">
        <v>1.0589</v>
      </c>
      <c r="CU61" s="5">
        <v>0.23250000000000001</v>
      </c>
      <c r="CV61" s="5">
        <v>0.74829999999999997</v>
      </c>
      <c r="CW61" s="5">
        <v>3.3999999999999998E-3</v>
      </c>
      <c r="CX61" s="4">
        <v>0.68430000000000002</v>
      </c>
      <c r="CY61" s="4">
        <v>0.81220000000000003</v>
      </c>
      <c r="CZ61" s="4">
        <v>0.33</v>
      </c>
      <c r="DA61" s="4">
        <v>0.95509999999999995</v>
      </c>
      <c r="DB61" s="4">
        <v>2.64E-2</v>
      </c>
      <c r="DC61" s="5">
        <v>0.68979999999999997</v>
      </c>
      <c r="DD61" s="5">
        <v>0.82389999999999997</v>
      </c>
      <c r="DE61" s="5">
        <v>0.32290000000000002</v>
      </c>
      <c r="DF61" s="5">
        <v>0.94569999999999999</v>
      </c>
      <c r="DG61" s="5">
        <v>1.8499999999999999E-2</v>
      </c>
      <c r="DH61" s="4">
        <v>0.70089999999999997</v>
      </c>
      <c r="DI61" s="4">
        <v>0.85</v>
      </c>
      <c r="DJ61" s="4">
        <v>0.31340000000000001</v>
      </c>
      <c r="DK61" s="4">
        <v>0.92849999999999999</v>
      </c>
      <c r="DL61" s="4">
        <v>1.2500000000000001E-2</v>
      </c>
      <c r="DM61" s="5">
        <v>0.72209999999999996</v>
      </c>
      <c r="DN61" s="5">
        <v>0.89900000000000002</v>
      </c>
      <c r="DO61" s="5">
        <v>0.28860000000000002</v>
      </c>
      <c r="DP61" s="5">
        <v>0.89249999999999996</v>
      </c>
      <c r="DQ61" s="5">
        <v>8.6999999999999994E-3</v>
      </c>
      <c r="DR61" s="4"/>
      <c r="DS61" s="4"/>
      <c r="DT61" s="4"/>
      <c r="DU61" s="4"/>
      <c r="DV61" s="4"/>
      <c r="DW61" s="5"/>
      <c r="DX61" s="5"/>
      <c r="DY61" s="5"/>
      <c r="DZ61" s="5"/>
      <c r="EA61" s="5"/>
      <c r="EB61" s="4"/>
      <c r="EC61" s="4"/>
      <c r="ED61" s="4"/>
      <c r="EE61" s="4"/>
      <c r="EF61" s="4"/>
      <c r="EG61" s="5"/>
      <c r="EH61" s="5"/>
      <c r="EI61" s="5"/>
      <c r="EJ61" s="5"/>
      <c r="EK61" s="5"/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>
        <f t="shared" si="5"/>
        <v>0.71370000000000011</v>
      </c>
      <c r="EW61" s="4">
        <f t="shared" si="1"/>
        <v>0.88132500000000025</v>
      </c>
      <c r="EX61" s="4">
        <f t="shared" si="2"/>
        <v>0.29919166666666669</v>
      </c>
      <c r="EY61" s="4">
        <f t="shared" si="3"/>
        <v>0.90032083333333324</v>
      </c>
      <c r="EZ61" s="4">
        <f t="shared" si="4"/>
        <v>2.1000000000000001E-2</v>
      </c>
      <c r="FA61" s="11" t="str" cm="1">
        <f t="array" aca="1" ref="FA61" ca="1">CONCATENATE(INDIRECT(ADDRESS(1,MATCH(_xlfn.MINIFS(B61:EU61,metrics.est,"MAE"),B61:EU61,0)+1)), ", ", INDIRECT(ADDRESS(2,MATCH(_xlfn.MINIFS(B61:EU61,metrics.est,"MAE"),B61:EU61,0)+1)))</f>
        <v>k=20, r=0.1</v>
      </c>
      <c r="FB61" s="11" t="str" cm="1">
        <f t="array" aca="1" ref="FB61" ca="1">CONCATENATE(INDIRECT(ADDRESS(1,MATCH(_xlfn.MINIFS(B61:EU61,metrics.est,"MSE"),B61:EU61,0)+1)), ", ", INDIRECT(ADDRESS(2,MATCH(_xlfn.MINIFS(B61:EU61,metrics.est,"MSE"),B61:EU61,0)+1)))</f>
        <v>k=20, r=0.1</v>
      </c>
      <c r="FC61" s="11" t="str" cm="1">
        <f t="array" aca="1" ref="FC61" ca="1">CONCATENATE(INDIRECT(ADDRESS(1,MATCH(_xlfn.MAXIFS(B61:EU61,metrics.est,"R"),B61:EU61,0)+1)), ", ", INDIRECT(ADDRESS(2,MATCH(_xlfn.MAXIFS(B61:EU61,metrics.est,"R"),B61:EU61,0)+1)))</f>
        <v>k=10, r=0.1</v>
      </c>
      <c r="FD61" s="11" t="str" cm="1">
        <f t="array" aca="1" ref="FD61" ca="1">CONCATENATE(INDIRECT(ADDRESS(1,MATCH(_xlfn.MAXIFS(B61:EU61,metrics.est,"Coverage"),B61:EU61,0)+1)), ", ", INDIRECT(ADDRESS(2,MATCH(_xlfn.MAXIFS(B61:EU61,metrics.est,"Coverage"),B61:EU61,0)+1)))</f>
        <v>k=5, r=0.1</v>
      </c>
      <c r="FE61" s="11" t="str" cm="1">
        <f t="array" aca="1" ref="FE61" ca="1">CONCATENATE(INDIRECT(ADDRESS(1,MATCH(_xlfn.MINIFS(B61:EU61,metrics.est,"Time"),B61:EU61,0)+1)), ", ", INDIRECT(ADDRESS(2,MATCH(_xlfn.MINIFS(B61:EU61,metrics.est,"Time"),B61:EU61,0)+1)))</f>
        <v>k=20, r=0.9</v>
      </c>
    </row>
    <row r="62" spans="1:161" x14ac:dyDescent="0.2">
      <c r="A62" s="1" t="s">
        <v>58</v>
      </c>
      <c r="B62" s="4">
        <v>0.71130000000000004</v>
      </c>
      <c r="C62" s="4">
        <v>0.86660000000000004</v>
      </c>
      <c r="D62" s="4">
        <v>0.2465</v>
      </c>
      <c r="E62" s="4">
        <v>0.88080000000000003</v>
      </c>
      <c r="F62" s="4">
        <v>4.9799999999999997E-2</v>
      </c>
      <c r="G62" s="5">
        <v>0.72119999999999995</v>
      </c>
      <c r="H62" s="5">
        <v>0.89400000000000002</v>
      </c>
      <c r="I62" s="5">
        <v>0.25819999999999999</v>
      </c>
      <c r="J62" s="5">
        <v>0.8538</v>
      </c>
      <c r="K62" s="5">
        <v>5.7500000000000002E-2</v>
      </c>
      <c r="L62" s="4">
        <v>0.73650000000000004</v>
      </c>
      <c r="M62" s="4">
        <v>0.93079999999999996</v>
      </c>
      <c r="N62" s="4">
        <v>0.24390000000000001</v>
      </c>
      <c r="O62" s="4">
        <v>0.81430000000000002</v>
      </c>
      <c r="P62" s="4">
        <v>2.69E-2</v>
      </c>
      <c r="Q62" s="5">
        <v>0.7611</v>
      </c>
      <c r="R62" s="5">
        <v>0.99409999999999998</v>
      </c>
      <c r="S62" s="5">
        <v>0.21690000000000001</v>
      </c>
      <c r="T62" s="5">
        <v>0.74009999999999998</v>
      </c>
      <c r="U62" s="5">
        <v>2.75E-2</v>
      </c>
      <c r="V62" s="4">
        <v>0.81289999999999996</v>
      </c>
      <c r="W62" s="4">
        <v>1.1329</v>
      </c>
      <c r="X62" s="4">
        <v>0.16089999999999999</v>
      </c>
      <c r="Y62" s="4">
        <v>0.52869999999999995</v>
      </c>
      <c r="Z62" s="4">
        <v>1.6799999999999999E-2</v>
      </c>
      <c r="AA62" s="14">
        <v>0.70920000000000005</v>
      </c>
      <c r="AB62" s="14">
        <v>0.86699999999999999</v>
      </c>
      <c r="AC62" s="14">
        <v>0.27689999999999998</v>
      </c>
      <c r="AD62" s="14">
        <v>0.87939999999999996</v>
      </c>
      <c r="AE62" s="14">
        <v>5.8799999999999998E-2</v>
      </c>
      <c r="AF62" s="4">
        <v>0.72099999999999997</v>
      </c>
      <c r="AG62" s="4">
        <v>0.89190000000000003</v>
      </c>
      <c r="AH62" s="4">
        <v>0.2666</v>
      </c>
      <c r="AI62" s="4">
        <v>0.85429999999999995</v>
      </c>
      <c r="AJ62" s="4">
        <v>4.4299999999999999E-2</v>
      </c>
      <c r="AK62" s="14">
        <v>0.73529999999999995</v>
      </c>
      <c r="AL62" s="14">
        <v>0.92849999999999999</v>
      </c>
      <c r="AM62" s="14">
        <v>0.24709999999999999</v>
      </c>
      <c r="AN62" s="14">
        <v>0.81459999999999999</v>
      </c>
      <c r="AO62" s="14">
        <v>2.9899999999999999E-2</v>
      </c>
      <c r="AP62" s="4">
        <v>0.76139999999999997</v>
      </c>
      <c r="AQ62" s="4">
        <v>0.99539999999999995</v>
      </c>
      <c r="AR62" s="4">
        <v>0.21729999999999999</v>
      </c>
      <c r="AS62" s="4">
        <v>0.73970000000000002</v>
      </c>
      <c r="AT62" s="4">
        <v>1.5900000000000001E-2</v>
      </c>
      <c r="AU62" s="14">
        <v>0.81310000000000004</v>
      </c>
      <c r="AV62" s="14">
        <v>1.1357999999999999</v>
      </c>
      <c r="AW62" s="14">
        <v>0.16009999999999999</v>
      </c>
      <c r="AX62" s="14">
        <v>0.52700000000000002</v>
      </c>
      <c r="AY62" s="14">
        <v>5.4999999999999997E-3</v>
      </c>
      <c r="AZ62" s="4">
        <v>0.71130000000000004</v>
      </c>
      <c r="BA62" s="4">
        <v>0.86950000000000005</v>
      </c>
      <c r="BB62" s="4">
        <v>0.26490000000000002</v>
      </c>
      <c r="BC62" s="4">
        <v>0.878</v>
      </c>
      <c r="BD62" s="4">
        <v>5.1400000000000001E-2</v>
      </c>
      <c r="BE62" s="5">
        <v>0.72109999999999996</v>
      </c>
      <c r="BF62" s="5">
        <v>0.89300000000000002</v>
      </c>
      <c r="BG62" s="5">
        <v>0.2596</v>
      </c>
      <c r="BH62" s="5">
        <v>0.85360000000000003</v>
      </c>
      <c r="BI62" s="5">
        <v>3.7199999999999997E-2</v>
      </c>
      <c r="BJ62" s="4">
        <v>0.73650000000000004</v>
      </c>
      <c r="BK62" s="4">
        <v>0.93200000000000005</v>
      </c>
      <c r="BL62" s="4">
        <v>0.2407</v>
      </c>
      <c r="BM62" s="4">
        <v>0.81489999999999996</v>
      </c>
      <c r="BN62" s="4">
        <v>2.29E-2</v>
      </c>
      <c r="BO62" s="5">
        <v>0.76200000000000001</v>
      </c>
      <c r="BP62" s="5">
        <v>0.99790000000000001</v>
      </c>
      <c r="BQ62" s="5">
        <v>0.2177</v>
      </c>
      <c r="BR62" s="5">
        <v>0.73909999999999998</v>
      </c>
      <c r="BS62" s="5">
        <v>1.6E-2</v>
      </c>
      <c r="BT62" s="4">
        <v>0.81599999999999995</v>
      </c>
      <c r="BU62" s="4">
        <v>1.1419999999999999</v>
      </c>
      <c r="BV62" s="4">
        <v>0.1651</v>
      </c>
      <c r="BW62" s="4">
        <v>0.52629999999999999</v>
      </c>
      <c r="BX62" s="4">
        <v>8.0000000000000002E-3</v>
      </c>
      <c r="BY62" s="5">
        <v>0.71050000000000002</v>
      </c>
      <c r="BZ62" s="5">
        <v>0.86939999999999995</v>
      </c>
      <c r="CA62" s="5">
        <v>0.2697</v>
      </c>
      <c r="CB62" s="5">
        <v>0.87860000000000005</v>
      </c>
      <c r="CC62" s="5">
        <v>3.1699999999999999E-2</v>
      </c>
      <c r="CD62" s="4">
        <v>0.72070000000000001</v>
      </c>
      <c r="CE62" s="4">
        <v>0.89390000000000003</v>
      </c>
      <c r="CF62" s="4">
        <v>0.26019999999999999</v>
      </c>
      <c r="CG62" s="4">
        <v>0.85419999999999996</v>
      </c>
      <c r="CH62" s="4">
        <v>2.35E-2</v>
      </c>
      <c r="CI62" s="5">
        <v>0.73599999999999999</v>
      </c>
      <c r="CJ62" s="5">
        <v>0.93089999999999995</v>
      </c>
      <c r="CK62" s="5">
        <v>0.24229999999999999</v>
      </c>
      <c r="CL62" s="5">
        <v>0.81620000000000004</v>
      </c>
      <c r="CM62" s="5">
        <v>1.84E-2</v>
      </c>
      <c r="CN62" s="4">
        <v>0.76139999999999997</v>
      </c>
      <c r="CO62" s="4">
        <v>0.99680000000000002</v>
      </c>
      <c r="CP62" s="4">
        <v>0.2157</v>
      </c>
      <c r="CQ62" s="4">
        <v>0.74070000000000003</v>
      </c>
      <c r="CR62" s="4">
        <v>1.04E-2</v>
      </c>
      <c r="CS62" s="5">
        <v>0.81469999999999998</v>
      </c>
      <c r="CT62" s="5">
        <v>1.1395999999999999</v>
      </c>
      <c r="CU62" s="5">
        <v>0.16059999999999999</v>
      </c>
      <c r="CV62" s="5">
        <v>0.52629999999999999</v>
      </c>
      <c r="CW62" s="5">
        <v>4.1000000000000003E-3</v>
      </c>
      <c r="CX62" s="4">
        <v>0.71160000000000001</v>
      </c>
      <c r="CY62" s="4">
        <v>0.87019999999999997</v>
      </c>
      <c r="CZ62" s="4">
        <v>0.27389999999999998</v>
      </c>
      <c r="DA62" s="4">
        <v>0.87770000000000004</v>
      </c>
      <c r="DB62" s="4">
        <v>3.7999999999999999E-2</v>
      </c>
      <c r="DC62" s="5">
        <v>0.72070000000000001</v>
      </c>
      <c r="DD62" s="5">
        <v>0.89249999999999996</v>
      </c>
      <c r="DE62" s="5">
        <v>0.2606</v>
      </c>
      <c r="DF62" s="5">
        <v>0.85429999999999995</v>
      </c>
      <c r="DG62" s="5">
        <v>2.5100000000000001E-2</v>
      </c>
      <c r="DH62" s="4">
        <v>0.7359</v>
      </c>
      <c r="DI62" s="4">
        <v>0.93110000000000004</v>
      </c>
      <c r="DJ62" s="4">
        <v>0.2419</v>
      </c>
      <c r="DK62" s="4">
        <v>0.81420000000000003</v>
      </c>
      <c r="DL62" s="4">
        <v>1.66E-2</v>
      </c>
      <c r="DM62" s="5">
        <v>0.76149999999999995</v>
      </c>
      <c r="DN62" s="5">
        <v>0.99650000000000005</v>
      </c>
      <c r="DO62" s="5">
        <v>0.214</v>
      </c>
      <c r="DP62" s="5">
        <v>0.74039999999999995</v>
      </c>
      <c r="DQ62" s="5">
        <v>1.11E-2</v>
      </c>
      <c r="DR62" s="4"/>
      <c r="DS62" s="4"/>
      <c r="DT62" s="4"/>
      <c r="DU62" s="4"/>
      <c r="DV62" s="4"/>
      <c r="DW62" s="5"/>
      <c r="DX62" s="5"/>
      <c r="DY62" s="5"/>
      <c r="DZ62" s="5"/>
      <c r="EA62" s="5"/>
      <c r="EB62" s="4"/>
      <c r="EC62" s="4"/>
      <c r="ED62" s="4"/>
      <c r="EE62" s="4"/>
      <c r="EF62" s="4"/>
      <c r="EG62" s="5"/>
      <c r="EH62" s="5"/>
      <c r="EI62" s="5"/>
      <c r="EJ62" s="5"/>
      <c r="EK62" s="5"/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>
        <f t="shared" si="5"/>
        <v>0.74595416666666692</v>
      </c>
      <c r="EW62" s="4">
        <f t="shared" si="1"/>
        <v>0.95801250000000016</v>
      </c>
      <c r="EX62" s="4">
        <f t="shared" si="2"/>
        <v>0.23255416666666665</v>
      </c>
      <c r="EY62" s="4">
        <f t="shared" si="3"/>
        <v>0.77280000000000015</v>
      </c>
      <c r="EZ62" s="4">
        <f t="shared" si="4"/>
        <v>2.6970833333333329E-2</v>
      </c>
      <c r="FA62" s="11" t="str" cm="1">
        <f t="array" aca="1" ref="FA62" ca="1">CONCATENATE(INDIRECT(ADDRESS(1,MATCH(_xlfn.MINIFS(B62:EU62,metrics.est,"MAE"),B62:EU62,0)+1)), ", ", INDIRECT(ADDRESS(2,MATCH(_xlfn.MINIFS(B62:EU62,metrics.est,"MAE"),B62:EU62,0)+1)))</f>
        <v>k=10, r=0.1</v>
      </c>
      <c r="FB62" s="11" t="str" cm="1">
        <f t="array" aca="1" ref="FB62" ca="1">CONCATENATE(INDIRECT(ADDRESS(1,MATCH(_xlfn.MINIFS(B62:EU62,metrics.est,"MSE"),B62:EU62,0)+1)), ", ", INDIRECT(ADDRESS(2,MATCH(_xlfn.MINIFS(B62:EU62,metrics.est,"MSE"),B62:EU62,0)+1)))</f>
        <v>k=5, r=0.1</v>
      </c>
      <c r="FC62" s="11" t="str" cm="1">
        <f t="array" aca="1" ref="FC62" ca="1">CONCATENATE(INDIRECT(ADDRESS(1,MATCH(_xlfn.MAXIFS(B62:EU62,metrics.est,"R"),B62:EU62,0)+1)), ", ", INDIRECT(ADDRESS(2,MATCH(_xlfn.MAXIFS(B62:EU62,metrics.est,"R"),B62:EU62,0)+1)))</f>
        <v>k=10, r=0.1</v>
      </c>
      <c r="FD62" s="11" t="str" cm="1">
        <f t="array" aca="1" ref="FD62" ca="1">CONCATENATE(INDIRECT(ADDRESS(1,MATCH(_xlfn.MAXIFS(B62:EU62,metrics.est,"Coverage"),B62:EU62,0)+1)), ", ", INDIRECT(ADDRESS(2,MATCH(_xlfn.MAXIFS(B62:EU62,metrics.est,"Coverage"),B62:EU62,0)+1)))</f>
        <v>k=5, r=0.1</v>
      </c>
      <c r="FE62" s="11" t="str" cm="1">
        <f t="array" aca="1" ref="FE62" ca="1">CONCATENATE(INDIRECT(ADDRESS(1,MATCH(_xlfn.MINIFS(B62:EU62,metrics.est,"Time"),B62:EU62,0)+1)), ", ", INDIRECT(ADDRESS(2,MATCH(_xlfn.MINIFS(B62:EU62,metrics.est,"Time"),B62:EU62,0)+1)))</f>
        <v>k=20, r=0.9</v>
      </c>
    </row>
    <row r="63" spans="1:161" x14ac:dyDescent="0.2">
      <c r="A63" s="1" t="s">
        <v>59</v>
      </c>
      <c r="B63" s="4">
        <v>0.67549999999999999</v>
      </c>
      <c r="C63" s="4">
        <v>0.78859999999999997</v>
      </c>
      <c r="D63" s="4">
        <v>0.32479999999999998</v>
      </c>
      <c r="E63" s="4">
        <v>0.95669999999999999</v>
      </c>
      <c r="F63" s="4">
        <v>4.8000000000000001E-2</v>
      </c>
      <c r="G63" s="5">
        <v>0.68379999999999996</v>
      </c>
      <c r="H63" s="5">
        <v>0.81</v>
      </c>
      <c r="I63" s="5">
        <v>0.34100000000000003</v>
      </c>
      <c r="J63" s="5">
        <v>0.94640000000000002</v>
      </c>
      <c r="K63" s="5">
        <v>3.9199999999999999E-2</v>
      </c>
      <c r="L63" s="4">
        <v>0.69299999999999995</v>
      </c>
      <c r="M63" s="4">
        <v>0.83099999999999996</v>
      </c>
      <c r="N63" s="4">
        <v>0.3327</v>
      </c>
      <c r="O63" s="4">
        <v>0.92820000000000003</v>
      </c>
      <c r="P63" s="4">
        <v>2.3699999999999999E-2</v>
      </c>
      <c r="Q63" s="5">
        <v>0.7177</v>
      </c>
      <c r="R63" s="5">
        <v>0.88560000000000005</v>
      </c>
      <c r="S63" s="5">
        <v>0.2878</v>
      </c>
      <c r="T63" s="5">
        <v>0.88919999999999999</v>
      </c>
      <c r="U63" s="5">
        <v>2.4E-2</v>
      </c>
      <c r="V63" s="4">
        <v>0.79990000000000006</v>
      </c>
      <c r="W63" s="4">
        <v>1.0880000000000001</v>
      </c>
      <c r="X63" s="4">
        <v>0.1709</v>
      </c>
      <c r="Y63" s="4">
        <v>0.67230000000000001</v>
      </c>
      <c r="Z63" s="4">
        <v>6.8999999999999999E-3</v>
      </c>
      <c r="AA63" s="14">
        <v>0.67530000000000001</v>
      </c>
      <c r="AB63" s="14">
        <v>0.79359999999999997</v>
      </c>
      <c r="AC63" s="14">
        <v>0.35170000000000001</v>
      </c>
      <c r="AD63" s="14">
        <v>0.95609999999999995</v>
      </c>
      <c r="AE63" s="14">
        <v>4.1700000000000001E-2</v>
      </c>
      <c r="AF63" s="4">
        <v>0.68330000000000002</v>
      </c>
      <c r="AG63" s="4">
        <v>0.80779999999999996</v>
      </c>
      <c r="AH63" s="4">
        <v>0.3478</v>
      </c>
      <c r="AI63" s="4">
        <v>0.9456</v>
      </c>
      <c r="AJ63" s="4">
        <v>3.1800000000000002E-2</v>
      </c>
      <c r="AK63" s="14">
        <v>0.69420000000000004</v>
      </c>
      <c r="AL63" s="14">
        <v>0.83460000000000001</v>
      </c>
      <c r="AM63" s="14">
        <v>0.3246</v>
      </c>
      <c r="AN63" s="14">
        <v>0.92849999999999999</v>
      </c>
      <c r="AO63" s="14">
        <v>2.52E-2</v>
      </c>
      <c r="AP63" s="4">
        <v>0.71730000000000005</v>
      </c>
      <c r="AQ63" s="4">
        <v>0.88859999999999995</v>
      </c>
      <c r="AR63" s="4">
        <v>0.2873</v>
      </c>
      <c r="AS63" s="4">
        <v>0.88829999999999998</v>
      </c>
      <c r="AT63" s="4">
        <v>1.66E-2</v>
      </c>
      <c r="AU63" s="14">
        <v>0.79979999999999996</v>
      </c>
      <c r="AV63" s="14">
        <v>1.0889</v>
      </c>
      <c r="AW63" s="14">
        <v>0.17349999999999999</v>
      </c>
      <c r="AX63" s="14">
        <v>0.66990000000000005</v>
      </c>
      <c r="AY63" s="14">
        <v>4.7999999999999996E-3</v>
      </c>
      <c r="AZ63" s="4">
        <v>0.67630000000000001</v>
      </c>
      <c r="BA63" s="4">
        <v>0.79290000000000005</v>
      </c>
      <c r="BB63" s="4">
        <v>0.34589999999999999</v>
      </c>
      <c r="BC63" s="4">
        <v>0.9556</v>
      </c>
      <c r="BD63" s="4">
        <v>3.73E-2</v>
      </c>
      <c r="BE63" s="5">
        <v>0.68269999999999997</v>
      </c>
      <c r="BF63" s="5">
        <v>0.80879999999999996</v>
      </c>
      <c r="BG63" s="5">
        <v>0.34039999999999998</v>
      </c>
      <c r="BH63" s="5">
        <v>0.9466</v>
      </c>
      <c r="BI63" s="5">
        <v>2.7900000000000001E-2</v>
      </c>
      <c r="BJ63" s="4">
        <v>0.69469999999999998</v>
      </c>
      <c r="BK63" s="4">
        <v>0.83509999999999995</v>
      </c>
      <c r="BL63" s="4">
        <v>0.3256</v>
      </c>
      <c r="BM63" s="4">
        <v>0.92910000000000004</v>
      </c>
      <c r="BN63" s="4">
        <v>1.77E-2</v>
      </c>
      <c r="BO63" s="5">
        <v>0.71850000000000003</v>
      </c>
      <c r="BP63" s="5">
        <v>0.88990000000000002</v>
      </c>
      <c r="BQ63" s="5">
        <v>0.28760000000000002</v>
      </c>
      <c r="BR63" s="5">
        <v>0.88819999999999999</v>
      </c>
      <c r="BS63" s="5">
        <v>1.2999999999999999E-2</v>
      </c>
      <c r="BT63" s="4">
        <v>0.79879999999999995</v>
      </c>
      <c r="BU63" s="4">
        <v>1.0869</v>
      </c>
      <c r="BV63" s="4">
        <v>0.17929999999999999</v>
      </c>
      <c r="BW63" s="4">
        <v>0.66949999999999998</v>
      </c>
      <c r="BX63" s="4">
        <v>7.0000000000000001E-3</v>
      </c>
      <c r="BY63" s="5">
        <v>0.67369999999999997</v>
      </c>
      <c r="BZ63" s="5">
        <v>0.7893</v>
      </c>
      <c r="CA63" s="5">
        <v>0.35189999999999999</v>
      </c>
      <c r="CB63" s="5">
        <v>0.95609999999999995</v>
      </c>
      <c r="CC63" s="5">
        <v>2.3599999999999999E-2</v>
      </c>
      <c r="CD63" s="4">
        <v>0.68289999999999995</v>
      </c>
      <c r="CE63" s="4">
        <v>0.80859999999999999</v>
      </c>
      <c r="CF63" s="4">
        <v>0.34410000000000002</v>
      </c>
      <c r="CG63" s="4">
        <v>0.94589999999999996</v>
      </c>
      <c r="CH63" s="4">
        <v>1.8100000000000002E-2</v>
      </c>
      <c r="CI63" s="5">
        <v>0.69450000000000001</v>
      </c>
      <c r="CJ63" s="5">
        <v>0.83550000000000002</v>
      </c>
      <c r="CK63" s="5">
        <v>0.3241</v>
      </c>
      <c r="CL63" s="5">
        <v>0.92920000000000003</v>
      </c>
      <c r="CM63" s="5">
        <v>1.43E-2</v>
      </c>
      <c r="CN63" s="4">
        <v>0.71850000000000003</v>
      </c>
      <c r="CO63" s="4">
        <v>0.88970000000000005</v>
      </c>
      <c r="CP63" s="4">
        <v>0.29070000000000001</v>
      </c>
      <c r="CQ63" s="4">
        <v>0.88900000000000001</v>
      </c>
      <c r="CR63" s="4">
        <v>8.5000000000000006E-3</v>
      </c>
      <c r="CS63" s="5">
        <v>0.79910000000000003</v>
      </c>
      <c r="CT63" s="5">
        <v>1.0868</v>
      </c>
      <c r="CU63" s="5">
        <v>0.17469999999999999</v>
      </c>
      <c r="CV63" s="5">
        <v>0.66979999999999995</v>
      </c>
      <c r="CW63" s="5">
        <v>3.5000000000000001E-3</v>
      </c>
      <c r="CX63" s="4">
        <v>0.67630000000000001</v>
      </c>
      <c r="CY63" s="4">
        <v>0.79410000000000003</v>
      </c>
      <c r="CZ63" s="4">
        <v>0.34899999999999998</v>
      </c>
      <c r="DA63" s="4">
        <v>0.95499999999999996</v>
      </c>
      <c r="DB63" s="4">
        <v>2.6700000000000002E-2</v>
      </c>
      <c r="DC63" s="5">
        <v>0.68210000000000004</v>
      </c>
      <c r="DD63" s="5">
        <v>0.80669999999999997</v>
      </c>
      <c r="DE63" s="5">
        <v>0.34229999999999999</v>
      </c>
      <c r="DF63" s="5">
        <v>0.94579999999999997</v>
      </c>
      <c r="DG63" s="5">
        <v>1.9199999999999998E-2</v>
      </c>
      <c r="DH63" s="4">
        <v>0.69389999999999996</v>
      </c>
      <c r="DI63" s="4">
        <v>0.83379999999999999</v>
      </c>
      <c r="DJ63" s="4">
        <v>0.32800000000000001</v>
      </c>
      <c r="DK63" s="4">
        <v>0.92849999999999999</v>
      </c>
      <c r="DL63" s="4">
        <v>1.2800000000000001E-2</v>
      </c>
      <c r="DM63" s="5">
        <v>0.71789999999999998</v>
      </c>
      <c r="DN63" s="5">
        <v>0.88819999999999999</v>
      </c>
      <c r="DO63" s="5">
        <v>0.28910000000000002</v>
      </c>
      <c r="DP63" s="5">
        <v>0.88919999999999999</v>
      </c>
      <c r="DQ63" s="5">
        <v>9.1000000000000004E-3</v>
      </c>
      <c r="DR63" s="4"/>
      <c r="DS63" s="4"/>
      <c r="DT63" s="4"/>
      <c r="DU63" s="4"/>
      <c r="DV63" s="4"/>
      <c r="DW63" s="5"/>
      <c r="DX63" s="5"/>
      <c r="DY63" s="5"/>
      <c r="DZ63" s="5"/>
      <c r="EA63" s="5"/>
      <c r="EB63" s="4"/>
      <c r="EC63" s="4"/>
      <c r="ED63" s="4"/>
      <c r="EE63" s="4"/>
      <c r="EF63" s="4"/>
      <c r="EG63" s="5"/>
      <c r="EH63" s="5"/>
      <c r="EI63" s="5"/>
      <c r="EJ63" s="5"/>
      <c r="EK63" s="5"/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>
        <f t="shared" si="5"/>
        <v>0.71040416666666673</v>
      </c>
      <c r="EW63" s="4">
        <f t="shared" si="1"/>
        <v>0.87345833333333356</v>
      </c>
      <c r="EX63" s="4">
        <f t="shared" si="2"/>
        <v>0.30061666666666664</v>
      </c>
      <c r="EY63" s="4">
        <f t="shared" si="3"/>
        <v>0.88661249999999969</v>
      </c>
      <c r="EZ63" s="4">
        <f t="shared" si="4"/>
        <v>2.0858333333333336E-2</v>
      </c>
      <c r="FA63" s="11" t="str" cm="1">
        <f t="array" aca="1" ref="FA63" ca="1">CONCATENATE(INDIRECT(ADDRESS(1,MATCH(_xlfn.MINIFS(B63:EU63,metrics.est,"MAE"),B63:EU63,0)+1)), ", ", INDIRECT(ADDRESS(2,MATCH(_xlfn.MINIFS(B63:EU63,metrics.est,"MAE"),B63:EU63,0)+1)))</f>
        <v>k=20, r=0.1</v>
      </c>
      <c r="FB63" s="11" t="str" cm="1">
        <f t="array" aca="1" ref="FB63" ca="1">CONCATENATE(INDIRECT(ADDRESS(1,MATCH(_xlfn.MINIFS(B63:EU63,metrics.est,"MSE"),B63:EU63,0)+1)), ", ", INDIRECT(ADDRESS(2,MATCH(_xlfn.MINIFS(B63:EU63,metrics.est,"MSE"),B63:EU63,0)+1)))</f>
        <v>k=5, r=0.1</v>
      </c>
      <c r="FC63" s="11" t="str" cm="1">
        <f t="array" aca="1" ref="FC63" ca="1">CONCATENATE(INDIRECT(ADDRESS(1,MATCH(_xlfn.MAXIFS(B63:EU63,metrics.est,"R"),B63:EU63,0)+1)), ", ", INDIRECT(ADDRESS(2,MATCH(_xlfn.MAXIFS(B63:EU63,metrics.est,"R"),B63:EU63,0)+1)))</f>
        <v>k=20, r=0.1</v>
      </c>
      <c r="FD63" s="11" t="str" cm="1">
        <f t="array" aca="1" ref="FD63" ca="1">CONCATENATE(INDIRECT(ADDRESS(1,MATCH(_xlfn.MAXIFS(B63:EU63,metrics.est,"Coverage"),B63:EU63,0)+1)), ", ", INDIRECT(ADDRESS(2,MATCH(_xlfn.MAXIFS(B63:EU63,metrics.est,"Coverage"),B63:EU63,0)+1)))</f>
        <v>k=5, r=0.1</v>
      </c>
      <c r="FE63" s="11" t="str" cm="1">
        <f t="array" aca="1" ref="FE63" ca="1">CONCATENATE(INDIRECT(ADDRESS(1,MATCH(_xlfn.MINIFS(B63:EU63,metrics.est,"Time"),B63:EU63,0)+1)), ", ", INDIRECT(ADDRESS(2,MATCH(_xlfn.MINIFS(B63:EU63,metrics.est,"Time"),B63:EU63,0)+1)))</f>
        <v>k=20, r=0.9</v>
      </c>
    </row>
    <row r="64" spans="1:161" x14ac:dyDescent="0.2">
      <c r="A64" s="1" t="s">
        <v>60</v>
      </c>
      <c r="B64" s="4">
        <v>0.71279999999999999</v>
      </c>
      <c r="C64" s="4">
        <v>0.87050000000000005</v>
      </c>
      <c r="D64" s="4">
        <v>0.25030000000000002</v>
      </c>
      <c r="E64" s="4">
        <v>0.88090000000000002</v>
      </c>
      <c r="F64" s="4">
        <v>8.9099999999999999E-2</v>
      </c>
      <c r="G64" s="5">
        <v>0.72199999999999998</v>
      </c>
      <c r="H64" s="5">
        <v>0.89629999999999999</v>
      </c>
      <c r="I64" s="5">
        <v>0.25940000000000002</v>
      </c>
      <c r="J64" s="5">
        <v>0.85360000000000003</v>
      </c>
      <c r="K64" s="5">
        <v>8.2400000000000001E-2</v>
      </c>
      <c r="L64" s="4">
        <v>0.73760000000000003</v>
      </c>
      <c r="M64" s="4">
        <v>0.93410000000000004</v>
      </c>
      <c r="N64" s="4">
        <v>0.24740000000000001</v>
      </c>
      <c r="O64" s="4">
        <v>0.81379999999999997</v>
      </c>
      <c r="P64" s="4">
        <v>4.4600000000000001E-2</v>
      </c>
      <c r="Q64" s="5">
        <v>0.76129999999999998</v>
      </c>
      <c r="R64" s="5">
        <v>0.99619999999999997</v>
      </c>
      <c r="S64" s="5">
        <v>0.2172</v>
      </c>
      <c r="T64" s="5">
        <v>0.7409</v>
      </c>
      <c r="U64" s="5">
        <v>3.9800000000000002E-2</v>
      </c>
      <c r="V64" s="4">
        <v>0.81220000000000003</v>
      </c>
      <c r="W64" s="4">
        <v>1.1322000000000001</v>
      </c>
      <c r="X64" s="4">
        <v>0.16320000000000001</v>
      </c>
      <c r="Y64" s="4">
        <v>0.53510000000000002</v>
      </c>
      <c r="Z64" s="4">
        <v>1.9800000000000002E-2</v>
      </c>
      <c r="AA64" s="14">
        <v>0.71040000000000003</v>
      </c>
      <c r="AB64" s="14">
        <v>0.86939999999999995</v>
      </c>
      <c r="AC64" s="14">
        <v>0.27939999999999998</v>
      </c>
      <c r="AD64" s="14">
        <v>0.87919999999999998</v>
      </c>
      <c r="AE64" s="14">
        <v>8.3500000000000005E-2</v>
      </c>
      <c r="AF64" s="4">
        <v>0.72209999999999996</v>
      </c>
      <c r="AG64" s="4">
        <v>0.89510000000000001</v>
      </c>
      <c r="AH64" s="4">
        <v>0.26650000000000001</v>
      </c>
      <c r="AI64" s="4">
        <v>0.85409999999999997</v>
      </c>
      <c r="AJ64" s="4">
        <v>6.4199999999999993E-2</v>
      </c>
      <c r="AK64" s="14">
        <v>0.73650000000000004</v>
      </c>
      <c r="AL64" s="14">
        <v>0.93179999999999996</v>
      </c>
      <c r="AM64" s="14">
        <v>0.2465</v>
      </c>
      <c r="AN64" s="14">
        <v>0.81489999999999996</v>
      </c>
      <c r="AO64" s="14">
        <v>5.1799999999999999E-2</v>
      </c>
      <c r="AP64" s="4">
        <v>0.76080000000000003</v>
      </c>
      <c r="AQ64" s="4">
        <v>0.99390000000000001</v>
      </c>
      <c r="AR64" s="4">
        <v>0.21870000000000001</v>
      </c>
      <c r="AS64" s="4">
        <v>0.74119999999999997</v>
      </c>
      <c r="AT64" s="4">
        <v>2.6100000000000002E-2</v>
      </c>
      <c r="AU64" s="14">
        <v>0.81320000000000003</v>
      </c>
      <c r="AV64" s="14">
        <v>1.1352</v>
      </c>
      <c r="AW64" s="14">
        <v>0.17</v>
      </c>
      <c r="AX64" s="14">
        <v>0.53339999999999999</v>
      </c>
      <c r="AY64" s="14">
        <v>7.0000000000000001E-3</v>
      </c>
      <c r="AZ64" s="4">
        <v>0.71260000000000001</v>
      </c>
      <c r="BA64" s="4">
        <v>0.87329999999999997</v>
      </c>
      <c r="BB64" s="4">
        <v>0.2666</v>
      </c>
      <c r="BC64" s="4">
        <v>0.87829999999999997</v>
      </c>
      <c r="BD64" s="4">
        <v>7.9500000000000001E-2</v>
      </c>
      <c r="BE64" s="5">
        <v>0.72250000000000003</v>
      </c>
      <c r="BF64" s="5">
        <v>0.89659999999999995</v>
      </c>
      <c r="BG64" s="5">
        <v>0.25790000000000002</v>
      </c>
      <c r="BH64" s="5">
        <v>0.85389999999999999</v>
      </c>
      <c r="BI64" s="5">
        <v>5.5399999999999998E-2</v>
      </c>
      <c r="BJ64" s="4">
        <v>0.73770000000000002</v>
      </c>
      <c r="BK64" s="4">
        <v>0.93569999999999998</v>
      </c>
      <c r="BL64" s="4">
        <v>0.24030000000000001</v>
      </c>
      <c r="BM64" s="4">
        <v>0.81459999999999999</v>
      </c>
      <c r="BN64" s="4">
        <v>3.6700000000000003E-2</v>
      </c>
      <c r="BO64" s="5">
        <v>0.76239999999999997</v>
      </c>
      <c r="BP64" s="5">
        <v>1.0006999999999999</v>
      </c>
      <c r="BQ64" s="5">
        <v>0.2167</v>
      </c>
      <c r="BR64" s="5">
        <v>0.74060000000000004</v>
      </c>
      <c r="BS64" s="5">
        <v>2.4199999999999999E-2</v>
      </c>
      <c r="BT64" s="4">
        <v>0.81489999999999996</v>
      </c>
      <c r="BU64" s="4">
        <v>1.1393</v>
      </c>
      <c r="BV64" s="4">
        <v>0.1714</v>
      </c>
      <c r="BW64" s="4">
        <v>0.53190000000000004</v>
      </c>
      <c r="BX64" s="4">
        <v>1.01E-2</v>
      </c>
      <c r="BY64" s="5">
        <v>0.71130000000000004</v>
      </c>
      <c r="BZ64" s="5">
        <v>0.87109999999999999</v>
      </c>
      <c r="CA64" s="5">
        <v>0.27010000000000001</v>
      </c>
      <c r="CB64" s="5">
        <v>0.87890000000000001</v>
      </c>
      <c r="CC64" s="5">
        <v>5.0700000000000002E-2</v>
      </c>
      <c r="CD64" s="4">
        <v>0.72150000000000003</v>
      </c>
      <c r="CE64" s="4">
        <v>0.89629999999999999</v>
      </c>
      <c r="CF64" s="4">
        <v>0.25979999999999998</v>
      </c>
      <c r="CG64" s="4">
        <v>0.85440000000000005</v>
      </c>
      <c r="CH64" s="4">
        <v>3.6700000000000003E-2</v>
      </c>
      <c r="CI64" s="5">
        <v>0.7369</v>
      </c>
      <c r="CJ64" s="5">
        <v>0.93379999999999996</v>
      </c>
      <c r="CK64" s="5">
        <v>0.24379999999999999</v>
      </c>
      <c r="CL64" s="5">
        <v>0.81640000000000001</v>
      </c>
      <c r="CM64" s="5">
        <v>2.75E-2</v>
      </c>
      <c r="CN64" s="4">
        <v>0.76229999999999998</v>
      </c>
      <c r="CO64" s="4">
        <v>1</v>
      </c>
      <c r="CP64" s="4">
        <v>0.21690000000000001</v>
      </c>
      <c r="CQ64" s="4">
        <v>0.74170000000000003</v>
      </c>
      <c r="CR64" s="4">
        <v>1.5900000000000001E-2</v>
      </c>
      <c r="CS64" s="5">
        <v>0.81320000000000003</v>
      </c>
      <c r="CT64" s="5">
        <v>1.1365000000000001</v>
      </c>
      <c r="CU64" s="5">
        <v>0.16830000000000001</v>
      </c>
      <c r="CV64" s="5">
        <v>0.53159999999999996</v>
      </c>
      <c r="CW64" s="5">
        <v>6.0000000000000001E-3</v>
      </c>
      <c r="CX64" s="4">
        <v>0.71230000000000004</v>
      </c>
      <c r="CY64" s="4">
        <v>0.87250000000000005</v>
      </c>
      <c r="CZ64" s="4">
        <v>0.27660000000000001</v>
      </c>
      <c r="DA64" s="4">
        <v>0.87770000000000004</v>
      </c>
      <c r="DB64" s="4">
        <v>5.8299999999999998E-2</v>
      </c>
      <c r="DC64" s="5">
        <v>0.72150000000000003</v>
      </c>
      <c r="DD64" s="5">
        <v>0.89539999999999997</v>
      </c>
      <c r="DE64" s="5">
        <v>0.2616</v>
      </c>
      <c r="DF64" s="5">
        <v>0.85409999999999997</v>
      </c>
      <c r="DG64" s="5">
        <v>3.9600000000000003E-2</v>
      </c>
      <c r="DH64" s="4">
        <v>0.73670000000000002</v>
      </c>
      <c r="DI64" s="4">
        <v>0.93379999999999996</v>
      </c>
      <c r="DJ64" s="4">
        <v>0.24310000000000001</v>
      </c>
      <c r="DK64" s="4">
        <v>0.8145</v>
      </c>
      <c r="DL64" s="4">
        <v>2.5700000000000001E-2</v>
      </c>
      <c r="DM64" s="5">
        <v>0.76190000000000002</v>
      </c>
      <c r="DN64" s="5">
        <v>0.99870000000000003</v>
      </c>
      <c r="DO64" s="5">
        <v>0.21590000000000001</v>
      </c>
      <c r="DP64" s="5">
        <v>0.74160000000000004</v>
      </c>
      <c r="DQ64" s="5">
        <v>1.7399999999999999E-2</v>
      </c>
      <c r="DR64" s="4"/>
      <c r="DS64" s="4"/>
      <c r="DT64" s="4"/>
      <c r="DU64" s="4"/>
      <c r="DV64" s="4"/>
      <c r="DW64" s="5"/>
      <c r="DX64" s="5"/>
      <c r="DY64" s="5"/>
      <c r="DZ64" s="5"/>
      <c r="EA64" s="5"/>
      <c r="EB64" s="4"/>
      <c r="EC64" s="4"/>
      <c r="ED64" s="4"/>
      <c r="EE64" s="4"/>
      <c r="EF64" s="4"/>
      <c r="EG64" s="5"/>
      <c r="EH64" s="5"/>
      <c r="EI64" s="5"/>
      <c r="EJ64" s="5"/>
      <c r="EK64" s="5"/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>
        <f t="shared" si="5"/>
        <v>0.74652499999999999</v>
      </c>
      <c r="EW64" s="4">
        <f t="shared" si="1"/>
        <v>0.95993333333333342</v>
      </c>
      <c r="EX64" s="4">
        <f t="shared" si="2"/>
        <v>0.23448333333333338</v>
      </c>
      <c r="EY64" s="4">
        <f t="shared" si="3"/>
        <v>0.77405416666666638</v>
      </c>
      <c r="EZ64" s="4">
        <f t="shared" si="4"/>
        <v>4.1333333333333326E-2</v>
      </c>
      <c r="FA64" s="11" t="str" cm="1">
        <f t="array" aca="1" ref="FA64" ca="1">CONCATENATE(INDIRECT(ADDRESS(1,MATCH(_xlfn.MINIFS(B64:EU64,metrics.est,"MAE"),B64:EU64,0)+1)), ", ", INDIRECT(ADDRESS(2,MATCH(_xlfn.MINIFS(B64:EU64,metrics.est,"MAE"),B64:EU64,0)+1)))</f>
        <v>k=10, r=0.1</v>
      </c>
      <c r="FB64" s="11" t="str" cm="1">
        <f t="array" aca="1" ref="FB64" ca="1">CONCATENATE(INDIRECT(ADDRESS(1,MATCH(_xlfn.MINIFS(B64:EU64,metrics.est,"MSE"),B64:EU64,0)+1)), ", ", INDIRECT(ADDRESS(2,MATCH(_xlfn.MINIFS(B64:EU64,metrics.est,"MSE"),B64:EU64,0)+1)))</f>
        <v>k=10, r=0.1</v>
      </c>
      <c r="FC64" s="11" t="str" cm="1">
        <f t="array" aca="1" ref="FC64" ca="1">CONCATENATE(INDIRECT(ADDRESS(1,MATCH(_xlfn.MAXIFS(B64:EU64,metrics.est,"R"),B64:EU64,0)+1)), ", ", INDIRECT(ADDRESS(2,MATCH(_xlfn.MAXIFS(B64:EU64,metrics.est,"R"),B64:EU64,0)+1)))</f>
        <v>k=10, r=0.1</v>
      </c>
      <c r="FD64" s="11" t="str" cm="1">
        <f t="array" aca="1" ref="FD64" ca="1">CONCATENATE(INDIRECT(ADDRESS(1,MATCH(_xlfn.MAXIFS(B64:EU64,metrics.est,"Coverage"),B64:EU64,0)+1)), ", ", INDIRECT(ADDRESS(2,MATCH(_xlfn.MAXIFS(B64:EU64,metrics.est,"Coverage"),B64:EU64,0)+1)))</f>
        <v>k=5, r=0.1</v>
      </c>
      <c r="FE64" s="11" t="str" cm="1">
        <f t="array" aca="1" ref="FE64" ca="1">CONCATENATE(INDIRECT(ADDRESS(1,MATCH(_xlfn.MINIFS(B64:EU64,metrics.est,"Time"),B64:EU64,0)+1)), ", ", INDIRECT(ADDRESS(2,MATCH(_xlfn.MINIFS(B64:EU64,metrics.est,"Time"),B64:EU64,0)+1)))</f>
        <v>k=20, r=0.9</v>
      </c>
    </row>
    <row r="65" spans="1:161" x14ac:dyDescent="0.2">
      <c r="A65" s="1" t="s">
        <v>61</v>
      </c>
      <c r="B65" s="4">
        <v>0.70840000000000003</v>
      </c>
      <c r="C65" s="4">
        <v>0.84960000000000002</v>
      </c>
      <c r="D65" s="4">
        <v>0.26650000000000001</v>
      </c>
      <c r="E65" s="4">
        <v>0.78339999999999999</v>
      </c>
      <c r="F65" s="4">
        <v>3.2000000000000001E-2</v>
      </c>
      <c r="G65" s="5">
        <v>0.72829999999999995</v>
      </c>
      <c r="H65" s="5">
        <v>0.9022</v>
      </c>
      <c r="I65" s="5">
        <v>0.25619999999999998</v>
      </c>
      <c r="J65" s="5">
        <v>0.73219999999999996</v>
      </c>
      <c r="K65" s="5">
        <v>3.15E-2</v>
      </c>
      <c r="L65" s="4">
        <v>0.75529999999999997</v>
      </c>
      <c r="M65" s="4">
        <v>0.96950000000000003</v>
      </c>
      <c r="N65" s="4">
        <v>0.24959999999999999</v>
      </c>
      <c r="O65" s="4">
        <v>0.67549999999999999</v>
      </c>
      <c r="P65" s="4">
        <v>1.5900000000000001E-2</v>
      </c>
      <c r="Q65" s="5">
        <v>0.77249999999999996</v>
      </c>
      <c r="R65" s="5">
        <v>1.0146999999999999</v>
      </c>
      <c r="S65" s="5">
        <v>0.2407</v>
      </c>
      <c r="T65" s="5">
        <v>0.65080000000000005</v>
      </c>
      <c r="U65" s="5">
        <v>1.8100000000000002E-2</v>
      </c>
      <c r="V65" s="4">
        <v>0.80369999999999997</v>
      </c>
      <c r="W65" s="4">
        <v>1.0969</v>
      </c>
      <c r="X65" s="4">
        <v>0.1865</v>
      </c>
      <c r="Y65" s="4">
        <v>0.59299999999999997</v>
      </c>
      <c r="Z65" s="4">
        <v>7.7999999999999996E-3</v>
      </c>
      <c r="AA65" s="14">
        <v>0.70669999999999999</v>
      </c>
      <c r="AB65" s="14">
        <v>0.85470000000000002</v>
      </c>
      <c r="AC65" s="14">
        <v>0.27539999999999998</v>
      </c>
      <c r="AD65" s="14">
        <v>0.78069999999999995</v>
      </c>
      <c r="AE65" s="14">
        <v>3.4799999999999998E-2</v>
      </c>
      <c r="AF65" s="4">
        <v>0.72860000000000003</v>
      </c>
      <c r="AG65" s="4">
        <v>0.90080000000000005</v>
      </c>
      <c r="AH65" s="4">
        <v>0.26569999999999999</v>
      </c>
      <c r="AI65" s="4">
        <v>0.73280000000000001</v>
      </c>
      <c r="AJ65" s="4">
        <v>2.2499999999999999E-2</v>
      </c>
      <c r="AK65" s="14">
        <v>0.75329999999999997</v>
      </c>
      <c r="AL65" s="14">
        <v>0.9647</v>
      </c>
      <c r="AM65" s="14">
        <v>0.25009999999999999</v>
      </c>
      <c r="AN65" s="14">
        <v>0.67290000000000005</v>
      </c>
      <c r="AO65" s="14">
        <v>1.6899999999999998E-2</v>
      </c>
      <c r="AP65" s="4">
        <v>0.76990000000000003</v>
      </c>
      <c r="AQ65" s="4">
        <v>1.0116000000000001</v>
      </c>
      <c r="AR65" s="4">
        <v>0.24</v>
      </c>
      <c r="AS65" s="4">
        <v>0.64980000000000004</v>
      </c>
      <c r="AT65" s="4">
        <v>1.0999999999999999E-2</v>
      </c>
      <c r="AU65" s="14">
        <v>0.80489999999999995</v>
      </c>
      <c r="AV65" s="14">
        <v>1.1011</v>
      </c>
      <c r="AW65" s="14">
        <v>0.1862</v>
      </c>
      <c r="AX65" s="14">
        <v>0.59279999999999999</v>
      </c>
      <c r="AY65" s="14">
        <v>3.7000000000000002E-3</v>
      </c>
      <c r="AZ65" s="4">
        <v>0.71189999999999998</v>
      </c>
      <c r="BA65" s="4">
        <v>0.86229999999999996</v>
      </c>
      <c r="BB65" s="4">
        <v>0.27489999999999998</v>
      </c>
      <c r="BC65" s="4">
        <v>0.78049999999999997</v>
      </c>
      <c r="BD65" s="4">
        <v>2.7199999999999998E-2</v>
      </c>
      <c r="BE65" s="5">
        <v>0.72940000000000005</v>
      </c>
      <c r="BF65" s="5">
        <v>0.90369999999999995</v>
      </c>
      <c r="BG65" s="5">
        <v>0.26400000000000001</v>
      </c>
      <c r="BH65" s="5">
        <v>0.73180000000000001</v>
      </c>
      <c r="BI65" s="5">
        <v>2.01E-2</v>
      </c>
      <c r="BJ65" s="4">
        <v>0.75419999999999998</v>
      </c>
      <c r="BK65" s="4">
        <v>0.96530000000000005</v>
      </c>
      <c r="BL65" s="4">
        <v>0.24840000000000001</v>
      </c>
      <c r="BM65" s="4">
        <v>0.67410000000000003</v>
      </c>
      <c r="BN65" s="4">
        <v>1.3299999999999999E-2</v>
      </c>
      <c r="BO65" s="5">
        <v>0.77039999999999997</v>
      </c>
      <c r="BP65" s="5">
        <v>1.0125999999999999</v>
      </c>
      <c r="BQ65" s="5">
        <v>0.24340000000000001</v>
      </c>
      <c r="BR65" s="5">
        <v>0.64870000000000005</v>
      </c>
      <c r="BS65" s="5">
        <v>9.1000000000000004E-3</v>
      </c>
      <c r="BT65" s="4">
        <v>0.80330000000000001</v>
      </c>
      <c r="BU65" s="4">
        <v>1.0967</v>
      </c>
      <c r="BV65" s="4">
        <v>0.1946</v>
      </c>
      <c r="BW65" s="4">
        <v>0.59209999999999996</v>
      </c>
      <c r="BX65" s="4">
        <v>5.1999999999999998E-3</v>
      </c>
      <c r="BY65" s="5">
        <v>0.70850000000000002</v>
      </c>
      <c r="BZ65" s="5">
        <v>0.85660000000000003</v>
      </c>
      <c r="CA65" s="5">
        <v>0.2747</v>
      </c>
      <c r="CB65" s="5">
        <v>0.78210000000000002</v>
      </c>
      <c r="CC65" s="5">
        <v>1.5900000000000001E-2</v>
      </c>
      <c r="CD65" s="4">
        <v>0.72870000000000001</v>
      </c>
      <c r="CE65" s="4">
        <v>0.90210000000000001</v>
      </c>
      <c r="CF65" s="4">
        <v>0.26069999999999999</v>
      </c>
      <c r="CG65" s="4">
        <v>0.73299999999999998</v>
      </c>
      <c r="CH65" s="4">
        <v>1.1599999999999999E-2</v>
      </c>
      <c r="CI65" s="5">
        <v>0.75490000000000002</v>
      </c>
      <c r="CJ65" s="5">
        <v>0.96809999999999996</v>
      </c>
      <c r="CK65" s="5">
        <v>0.24660000000000001</v>
      </c>
      <c r="CL65" s="5">
        <v>0.67469999999999997</v>
      </c>
      <c r="CM65" s="5">
        <v>0.01</v>
      </c>
      <c r="CN65" s="4">
        <v>0.77290000000000003</v>
      </c>
      <c r="CO65" s="4">
        <v>1.0181</v>
      </c>
      <c r="CP65" s="4">
        <v>0.2422</v>
      </c>
      <c r="CQ65" s="4">
        <v>0.64800000000000002</v>
      </c>
      <c r="CR65" s="4">
        <v>5.4999999999999997E-3</v>
      </c>
      <c r="CS65" s="5">
        <v>0.80249999999999999</v>
      </c>
      <c r="CT65" s="5">
        <v>1.0931999999999999</v>
      </c>
      <c r="CU65" s="5">
        <v>0.1875</v>
      </c>
      <c r="CV65" s="5">
        <v>0.59260000000000002</v>
      </c>
      <c r="CW65" s="5">
        <v>2.3E-3</v>
      </c>
      <c r="CX65" s="4">
        <v>0.71030000000000004</v>
      </c>
      <c r="CY65" s="4">
        <v>0.85829999999999995</v>
      </c>
      <c r="CZ65" s="4">
        <v>0.27379999999999999</v>
      </c>
      <c r="DA65" s="4">
        <v>0.78039999999999998</v>
      </c>
      <c r="DB65" s="4">
        <v>1.9E-2</v>
      </c>
      <c r="DC65" s="5">
        <v>0.72799999999999998</v>
      </c>
      <c r="DD65" s="5">
        <v>0.9</v>
      </c>
      <c r="DE65" s="5">
        <v>0.26300000000000001</v>
      </c>
      <c r="DF65" s="5">
        <v>0.73280000000000001</v>
      </c>
      <c r="DG65" s="5">
        <v>1.2699999999999999E-2</v>
      </c>
      <c r="DH65" s="4">
        <v>0.75339999999999996</v>
      </c>
      <c r="DI65" s="4">
        <v>0.96440000000000003</v>
      </c>
      <c r="DJ65" s="4">
        <v>0.25209999999999999</v>
      </c>
      <c r="DK65" s="4">
        <v>0.67420000000000002</v>
      </c>
      <c r="DL65" s="4">
        <v>8.3999999999999995E-3</v>
      </c>
      <c r="DM65" s="5">
        <v>0.77159999999999995</v>
      </c>
      <c r="DN65" s="5">
        <v>1.0147999999999999</v>
      </c>
      <c r="DO65" s="5">
        <v>0.2427</v>
      </c>
      <c r="DP65" s="5">
        <v>0.64939999999999998</v>
      </c>
      <c r="DQ65" s="5">
        <v>6.0000000000000001E-3</v>
      </c>
      <c r="DR65" s="4"/>
      <c r="DS65" s="4"/>
      <c r="DT65" s="4"/>
      <c r="DU65" s="4"/>
      <c r="DV65" s="4"/>
      <c r="DW65" s="5"/>
      <c r="DX65" s="5"/>
      <c r="DY65" s="5"/>
      <c r="DZ65" s="5"/>
      <c r="EA65" s="5"/>
      <c r="EB65" s="4"/>
      <c r="EC65" s="4"/>
      <c r="ED65" s="4"/>
      <c r="EE65" s="4"/>
      <c r="EF65" s="4"/>
      <c r="EG65" s="5"/>
      <c r="EH65" s="5"/>
      <c r="EI65" s="5"/>
      <c r="EJ65" s="5"/>
      <c r="EK65" s="5"/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>
        <f t="shared" si="5"/>
        <v>0.75131666666666674</v>
      </c>
      <c r="EW65" s="4">
        <f t="shared" si="1"/>
        <v>0.96174999999999999</v>
      </c>
      <c r="EX65" s="4">
        <f t="shared" si="2"/>
        <v>0.24522916666666664</v>
      </c>
      <c r="EY65" s="4">
        <f t="shared" si="3"/>
        <v>0.68992916666666659</v>
      </c>
      <c r="EZ65" s="4">
        <f t="shared" si="4"/>
        <v>1.5020833333333337E-2</v>
      </c>
      <c r="FA65" s="11" t="str" cm="1">
        <f t="array" aca="1" ref="FA65" ca="1">CONCATENATE(INDIRECT(ADDRESS(1,MATCH(_xlfn.MINIFS(B65:EU65,metrics.est,"MAE"),B65:EU65,0)+1)), ", ", INDIRECT(ADDRESS(2,MATCH(_xlfn.MINIFS(B65:EU65,metrics.est,"MAE"),B65:EU65,0)+1)))</f>
        <v>k=10, r=0.1</v>
      </c>
      <c r="FB65" s="11" t="str" cm="1">
        <f t="array" aca="1" ref="FB65" ca="1">CONCATENATE(INDIRECT(ADDRESS(1,MATCH(_xlfn.MINIFS(B65:EU65,metrics.est,"MSE"),B65:EU65,0)+1)), ", ", INDIRECT(ADDRESS(2,MATCH(_xlfn.MINIFS(B65:EU65,metrics.est,"MSE"),B65:EU65,0)+1)))</f>
        <v>k=5, r=0.1</v>
      </c>
      <c r="FC65" s="11" t="str" cm="1">
        <f t="array" aca="1" ref="FC65" ca="1">CONCATENATE(INDIRECT(ADDRESS(1,MATCH(_xlfn.MAXIFS(B65:EU65,metrics.est,"R"),B65:EU65,0)+1)), ", ", INDIRECT(ADDRESS(2,MATCH(_xlfn.MAXIFS(B65:EU65,metrics.est,"R"),B65:EU65,0)+1)))</f>
        <v>k=10, r=0.1</v>
      </c>
      <c r="FD65" s="11" t="str" cm="1">
        <f t="array" aca="1" ref="FD65" ca="1">CONCATENATE(INDIRECT(ADDRESS(1,MATCH(_xlfn.MAXIFS(B65:EU65,metrics.est,"Coverage"),B65:EU65,0)+1)), ", ", INDIRECT(ADDRESS(2,MATCH(_xlfn.MAXIFS(B65:EU65,metrics.est,"Coverage"),B65:EU65,0)+1)))</f>
        <v>k=5, r=0.1</v>
      </c>
      <c r="FE65" s="11" t="str" cm="1">
        <f t="array" aca="1" ref="FE65" ca="1">CONCATENATE(INDIRECT(ADDRESS(1,MATCH(_xlfn.MINIFS(B65:EU65,metrics.est,"Time"),B65:EU65,0)+1)), ", ", INDIRECT(ADDRESS(2,MATCH(_xlfn.MINIFS(B65:EU65,metrics.est,"Time"),B65:EU65,0)+1)))</f>
        <v>k=20, r=0.9</v>
      </c>
    </row>
    <row r="66" spans="1:161" s="11" customFormat="1" x14ac:dyDescent="0.2">
      <c r="A66" s="11" t="s">
        <v>222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4">
        <v>0.69899999999999995</v>
      </c>
      <c r="AB66" s="14">
        <v>0.84189999999999998</v>
      </c>
      <c r="AC66" s="14">
        <v>0.31809999999999999</v>
      </c>
      <c r="AD66" s="14">
        <v>0.86460000000000004</v>
      </c>
      <c r="AE66" s="14">
        <v>5.4199999999999998E-2</v>
      </c>
      <c r="AF66" s="4">
        <v>0.70450000000000002</v>
      </c>
      <c r="AG66" s="4">
        <v>0.85270000000000001</v>
      </c>
      <c r="AH66" s="4">
        <v>0.3241</v>
      </c>
      <c r="AI66" s="4">
        <v>0.85860000000000003</v>
      </c>
      <c r="AJ66" s="4">
        <v>3.8300000000000001E-2</v>
      </c>
      <c r="AK66" s="14">
        <v>0.71250000000000002</v>
      </c>
      <c r="AL66" s="14">
        <v>0.87360000000000004</v>
      </c>
      <c r="AM66" s="14">
        <v>0.30990000000000001</v>
      </c>
      <c r="AN66" s="14">
        <v>0.86429999999999996</v>
      </c>
      <c r="AO66" s="14">
        <v>2.7300000000000001E-2</v>
      </c>
      <c r="AP66" s="4">
        <v>0.72529999999999994</v>
      </c>
      <c r="AQ66" s="4">
        <v>0.90310000000000001</v>
      </c>
      <c r="AR66" s="4">
        <v>0.27929999999999999</v>
      </c>
      <c r="AS66" s="4">
        <v>0.86229999999999996</v>
      </c>
      <c r="AT66" s="4">
        <v>1.6799999999999999E-2</v>
      </c>
      <c r="AU66" s="14">
        <v>0.79790000000000005</v>
      </c>
      <c r="AV66" s="14">
        <v>1.0824</v>
      </c>
      <c r="AW66" s="14">
        <v>0.18859999999999999</v>
      </c>
      <c r="AX66" s="14">
        <v>0.6341</v>
      </c>
      <c r="AY66" s="14">
        <v>3.5000000000000001E-3</v>
      </c>
      <c r="AZ66" s="4">
        <v>0.69889999999999997</v>
      </c>
      <c r="BA66" s="4">
        <v>0.84009999999999996</v>
      </c>
      <c r="BB66" s="4">
        <v>0.316</v>
      </c>
      <c r="BC66" s="4">
        <v>0.86360000000000003</v>
      </c>
      <c r="BD66" s="4">
        <v>4.8099999999999997E-2</v>
      </c>
      <c r="BE66" s="14">
        <v>0.70589999999999997</v>
      </c>
      <c r="BF66" s="14">
        <v>0.85829999999999995</v>
      </c>
      <c r="BG66" s="14">
        <v>0.31890000000000002</v>
      </c>
      <c r="BH66" s="14">
        <v>0.86029999999999995</v>
      </c>
      <c r="BI66" s="14">
        <v>3.4000000000000002E-2</v>
      </c>
      <c r="BJ66" s="4">
        <v>0.71199999999999997</v>
      </c>
      <c r="BK66" s="4">
        <v>0.87229999999999996</v>
      </c>
      <c r="BL66" s="4">
        <v>0.31059999999999999</v>
      </c>
      <c r="BM66" s="4">
        <v>0.86570000000000003</v>
      </c>
      <c r="BN66" s="4">
        <v>2.3E-2</v>
      </c>
      <c r="BO66" s="14">
        <v>0.72699999999999998</v>
      </c>
      <c r="BP66" s="14">
        <v>0.90739999999999998</v>
      </c>
      <c r="BQ66" s="14">
        <v>0.28100000000000003</v>
      </c>
      <c r="BR66" s="14">
        <v>0.86339999999999995</v>
      </c>
      <c r="BS66" s="14">
        <v>1.5599999999999999E-2</v>
      </c>
      <c r="BT66" s="4">
        <v>0.79690000000000005</v>
      </c>
      <c r="BU66" s="4">
        <v>1.0795999999999999</v>
      </c>
      <c r="BV66" s="4">
        <v>0.19639999999999999</v>
      </c>
      <c r="BW66" s="4">
        <v>0.63390000000000002</v>
      </c>
      <c r="BX66" s="4">
        <v>7.1000000000000004E-3</v>
      </c>
      <c r="BY66" s="14">
        <v>0.69640000000000002</v>
      </c>
      <c r="BZ66" s="14">
        <v>0.83550000000000002</v>
      </c>
      <c r="CA66" s="14">
        <v>0.32469999999999999</v>
      </c>
      <c r="CB66" s="14">
        <v>0.8629</v>
      </c>
      <c r="CC66" s="14">
        <v>3.0099999999999998E-2</v>
      </c>
      <c r="CD66" s="4">
        <v>0.70479999999999998</v>
      </c>
      <c r="CE66" s="4">
        <v>0.85460000000000003</v>
      </c>
      <c r="CF66" s="4">
        <v>0.3221</v>
      </c>
      <c r="CG66" s="4">
        <v>0.86040000000000005</v>
      </c>
      <c r="CH66" s="4">
        <v>2.2200000000000001E-2</v>
      </c>
      <c r="CI66" s="16"/>
      <c r="CJ66" s="16"/>
      <c r="CK66" s="16"/>
      <c r="CL66" s="16"/>
      <c r="CM66" s="16"/>
      <c r="CN66" s="4">
        <v>0.72740000000000005</v>
      </c>
      <c r="CO66" s="4">
        <v>0.90849999999999997</v>
      </c>
      <c r="CP66" s="4">
        <v>0.28139999999999998</v>
      </c>
      <c r="CQ66" s="4">
        <v>0.86270000000000002</v>
      </c>
      <c r="CR66" s="4">
        <v>9.4000000000000004E-3</v>
      </c>
      <c r="CS66" s="14">
        <v>0.79679999999999995</v>
      </c>
      <c r="CT66" s="14">
        <v>1.0789</v>
      </c>
      <c r="CU66" s="14">
        <v>0.1888</v>
      </c>
      <c r="CV66" s="14">
        <v>0.6331</v>
      </c>
      <c r="CW66" s="14">
        <v>3.0999999999999999E-3</v>
      </c>
      <c r="CX66" s="4">
        <v>0.69989999999999997</v>
      </c>
      <c r="CY66" s="4">
        <v>0.84179999999999999</v>
      </c>
      <c r="CZ66" s="4">
        <v>0.3201</v>
      </c>
      <c r="DA66" s="4">
        <v>0.8639</v>
      </c>
      <c r="DB66" s="4">
        <v>3.4200000000000001E-2</v>
      </c>
      <c r="DC66" s="16"/>
      <c r="DD66" s="16"/>
      <c r="DE66" s="16"/>
      <c r="DF66" s="16"/>
      <c r="DG66" s="16"/>
      <c r="DH66" s="16"/>
      <c r="DI66" s="16"/>
      <c r="DJ66" s="16"/>
      <c r="DK66" s="16"/>
      <c r="DL66" s="16"/>
      <c r="DM66" s="16"/>
      <c r="DN66" s="16"/>
      <c r="DO66" s="16"/>
      <c r="DP66" s="16"/>
      <c r="DQ66" s="16"/>
      <c r="DR66" s="4"/>
      <c r="DS66" s="4"/>
      <c r="DT66" s="4"/>
      <c r="DU66" s="4"/>
      <c r="DV66" s="4"/>
      <c r="DW66" s="14"/>
      <c r="DX66" s="14"/>
      <c r="DY66" s="14"/>
      <c r="DZ66" s="14"/>
      <c r="EA66" s="14"/>
      <c r="EB66" s="4"/>
      <c r="EC66" s="4"/>
      <c r="ED66" s="4"/>
      <c r="EE66" s="4"/>
      <c r="EF66" s="4"/>
      <c r="EG66" s="14"/>
      <c r="EH66" s="14"/>
      <c r="EI66" s="14"/>
      <c r="EJ66" s="14"/>
      <c r="EK66" s="14"/>
      <c r="EL66" s="4"/>
      <c r="EM66" s="4"/>
      <c r="EN66" s="4"/>
      <c r="EO66" s="4"/>
      <c r="EP66" s="4"/>
      <c r="EQ66" s="14"/>
      <c r="ER66" s="14"/>
      <c r="ES66" s="14"/>
      <c r="ET66" s="14"/>
      <c r="EU66" s="14"/>
      <c r="EV66" s="4">
        <f t="shared" si="5"/>
        <v>0.72701333333333318</v>
      </c>
      <c r="EW66" s="4">
        <f t="shared" si="1"/>
        <v>0.90871333333333315</v>
      </c>
      <c r="EX66" s="4">
        <f t="shared" si="2"/>
        <v>0.28533333333333333</v>
      </c>
      <c r="EY66" s="4">
        <f t="shared" si="3"/>
        <v>0.81691999999999998</v>
      </c>
      <c r="EZ66" s="4">
        <f t="shared" si="4"/>
        <v>2.4459999999999999E-2</v>
      </c>
      <c r="FA66" s="11" t="str" cm="1">
        <f t="array" aca="1" ref="FA66" ca="1">CONCATENATE(INDIRECT(ADDRESS(1,MATCH(_xlfn.MINIFS(B66:EU66,metrics.est,"MAE"),B66:EU66,0)+1)), ", ", INDIRECT(ADDRESS(2,MATCH(_xlfn.MINIFS(B66:EU66,metrics.est,"MAE"),B66:EU66,0)+1)))</f>
        <v>k=20, r=0.1</v>
      </c>
      <c r="FB66" s="11" t="str" cm="1">
        <f t="array" aca="1" ref="FB66" ca="1">CONCATENATE(INDIRECT(ADDRESS(1,MATCH(_xlfn.MINIFS(B66:EU66,metrics.est,"MSE"),B66:EU66,0)+1)), ", ", INDIRECT(ADDRESS(2,MATCH(_xlfn.MINIFS(B66:EU66,metrics.est,"MSE"),B66:EU66,0)+1)))</f>
        <v>k=20, r=0.1</v>
      </c>
      <c r="FC66" s="11" t="str" cm="1">
        <f t="array" aca="1" ref="FC66" ca="1">CONCATENATE(INDIRECT(ADDRESS(1,MATCH(_xlfn.MAXIFS(B66:EU66,metrics.est,"R"),B66:EU66,0)+1)), ", ", INDIRECT(ADDRESS(2,MATCH(_xlfn.MAXIFS(B66:EU66,metrics.est,"R"),B66:EU66,0)+1)))</f>
        <v>k=20, r=0.1</v>
      </c>
      <c r="FD66" s="11" t="str" cm="1">
        <f t="array" aca="1" ref="FD66" ca="1">CONCATENATE(INDIRECT(ADDRESS(1,MATCH(_xlfn.MAXIFS(B66:EU66,metrics.est,"Coverage"),B66:EU66,0)+1)), ", ", INDIRECT(ADDRESS(2,MATCH(_xlfn.MAXIFS(B66:EU66,metrics.est,"Coverage"),B66:EU66,0)+1)))</f>
        <v>k=15, r=0.5</v>
      </c>
      <c r="FE66" s="11" t="str" cm="1">
        <f t="array" aca="1" ref="FE66" ca="1">CONCATENATE(INDIRECT(ADDRESS(1,MATCH(_xlfn.MINIFS(B66:EU66,metrics.est,"Time"),B66:EU66,0)+1)), ", ", INDIRECT(ADDRESS(2,MATCH(_xlfn.MINIFS(B66:EU66,metrics.est,"Time"),B66:EU66,0)+1)))</f>
        <v>k=20, r=0.9</v>
      </c>
    </row>
    <row r="67" spans="1:161" x14ac:dyDescent="0.2">
      <c r="A67" s="1" t="s">
        <v>62</v>
      </c>
      <c r="B67" s="4">
        <v>0.65069999999999995</v>
      </c>
      <c r="C67" s="4">
        <v>0.72570000000000001</v>
      </c>
      <c r="D67" s="4">
        <v>0.3589</v>
      </c>
      <c r="E67" s="4">
        <v>0.96430000000000005</v>
      </c>
      <c r="F67" s="4">
        <v>0.20069999999999999</v>
      </c>
      <c r="G67" s="5">
        <v>0.66249999999999998</v>
      </c>
      <c r="H67" s="5">
        <v>0.75460000000000005</v>
      </c>
      <c r="I67" s="5">
        <v>0.3659</v>
      </c>
      <c r="J67" s="5">
        <v>0.95550000000000002</v>
      </c>
      <c r="K67" s="5">
        <v>0.30809999999999998</v>
      </c>
      <c r="L67" s="4">
        <v>0.67630000000000001</v>
      </c>
      <c r="M67" s="4">
        <v>0.78310000000000002</v>
      </c>
      <c r="N67" s="4">
        <v>0.3523</v>
      </c>
      <c r="O67" s="4">
        <v>0.94169999999999998</v>
      </c>
      <c r="P67" s="4">
        <v>0.25069999999999998</v>
      </c>
      <c r="Q67" s="5">
        <v>0.70509999999999995</v>
      </c>
      <c r="R67" s="5">
        <v>0.8518</v>
      </c>
      <c r="S67" s="5">
        <v>0.31</v>
      </c>
      <c r="T67" s="5">
        <v>0.91469999999999996</v>
      </c>
      <c r="U67" s="5">
        <v>0.1666</v>
      </c>
      <c r="V67" s="4">
        <v>0.81779999999999997</v>
      </c>
      <c r="W67" s="4">
        <v>1.1437999999999999</v>
      </c>
      <c r="X67" s="4">
        <v>0.224</v>
      </c>
      <c r="Y67" s="4">
        <v>0.80930000000000002</v>
      </c>
      <c r="Z67" s="4">
        <v>8.2299999999999998E-2</v>
      </c>
      <c r="AA67" s="14">
        <v>0.65090000000000003</v>
      </c>
      <c r="AB67" s="14">
        <v>0.72729999999999995</v>
      </c>
      <c r="AC67" s="14">
        <v>0.38090000000000002</v>
      </c>
      <c r="AD67" s="14">
        <v>0.96309999999999996</v>
      </c>
      <c r="AE67" s="14">
        <v>0.1603</v>
      </c>
      <c r="AF67" s="4">
        <v>0.66190000000000004</v>
      </c>
      <c r="AG67" s="4">
        <v>0.75009999999999999</v>
      </c>
      <c r="AH67" s="4">
        <v>0.37069999999999997</v>
      </c>
      <c r="AI67" s="4">
        <v>0.95489999999999997</v>
      </c>
      <c r="AJ67" s="4">
        <v>0.24740000000000001</v>
      </c>
      <c r="AK67" s="14">
        <v>0.67679999999999996</v>
      </c>
      <c r="AL67" s="14">
        <v>0.78539999999999999</v>
      </c>
      <c r="AM67" s="14">
        <v>0.34760000000000002</v>
      </c>
      <c r="AN67" s="14">
        <v>0.94199999999999995</v>
      </c>
      <c r="AO67" s="14">
        <v>0.23330000000000001</v>
      </c>
      <c r="AP67" s="4">
        <v>0.70589999999999997</v>
      </c>
      <c r="AQ67" s="4">
        <v>0.85299999999999998</v>
      </c>
      <c r="AR67" s="4">
        <v>0.31190000000000001</v>
      </c>
      <c r="AS67" s="4">
        <v>0.91459999999999997</v>
      </c>
      <c r="AT67" s="4">
        <v>0.15590000000000001</v>
      </c>
      <c r="AU67" s="14">
        <v>0.81859999999999999</v>
      </c>
      <c r="AV67" s="14">
        <v>1.1445000000000001</v>
      </c>
      <c r="AW67" s="14">
        <v>0.2198</v>
      </c>
      <c r="AX67" s="14">
        <v>0.80810000000000004</v>
      </c>
      <c r="AY67" s="14">
        <v>4.1700000000000001E-2</v>
      </c>
      <c r="AZ67" s="4">
        <v>0.65190000000000003</v>
      </c>
      <c r="BA67" s="4">
        <v>0.72899999999999998</v>
      </c>
      <c r="BB67" s="4">
        <v>0.3664</v>
      </c>
      <c r="BC67" s="4">
        <v>0.96289999999999998</v>
      </c>
      <c r="BD67" s="4">
        <v>0.13089999999999999</v>
      </c>
      <c r="BE67" s="5">
        <v>0.66239999999999999</v>
      </c>
      <c r="BF67" s="5">
        <v>0.75329999999999997</v>
      </c>
      <c r="BG67" s="5">
        <v>0.36680000000000001</v>
      </c>
      <c r="BH67" s="5">
        <v>0.95569999999999999</v>
      </c>
      <c r="BI67" s="5">
        <v>0.2072</v>
      </c>
      <c r="BJ67" s="4">
        <v>0.67830000000000001</v>
      </c>
      <c r="BK67" s="4">
        <v>0.78820000000000001</v>
      </c>
      <c r="BL67" s="4">
        <v>0.34739999999999999</v>
      </c>
      <c r="BM67" s="4">
        <v>0.94230000000000003</v>
      </c>
      <c r="BN67" s="4">
        <v>0.19089999999999999</v>
      </c>
      <c r="BO67" s="5">
        <v>0.70650000000000002</v>
      </c>
      <c r="BP67" s="5">
        <v>0.85680000000000001</v>
      </c>
      <c r="BQ67" s="5">
        <v>0.311</v>
      </c>
      <c r="BR67" s="5">
        <v>0.91439999999999999</v>
      </c>
      <c r="BS67" s="5">
        <v>0.1326</v>
      </c>
      <c r="BT67" s="4">
        <v>0.81830000000000003</v>
      </c>
      <c r="BU67" s="4">
        <v>1.1467000000000001</v>
      </c>
      <c r="BV67" s="4">
        <v>0.22520000000000001</v>
      </c>
      <c r="BW67" s="4">
        <v>0.80820000000000003</v>
      </c>
      <c r="BX67" s="4">
        <v>5.6599999999999998E-2</v>
      </c>
      <c r="BY67" s="5">
        <v>0.64929999999999999</v>
      </c>
      <c r="BZ67" s="5">
        <v>0.72440000000000004</v>
      </c>
      <c r="CA67" s="5">
        <v>0.38369999999999999</v>
      </c>
      <c r="CB67" s="5">
        <v>0.96299999999999997</v>
      </c>
      <c r="CC67" s="5">
        <v>9.2299999999999993E-2</v>
      </c>
      <c r="CD67" s="4">
        <v>0.66190000000000004</v>
      </c>
      <c r="CE67" s="4">
        <v>0.75270000000000004</v>
      </c>
      <c r="CF67" s="4">
        <v>0.36780000000000002</v>
      </c>
      <c r="CG67" s="4">
        <v>0.95530000000000004</v>
      </c>
      <c r="CH67" s="4">
        <v>0.1346</v>
      </c>
      <c r="CI67" s="5">
        <v>0.67759999999999998</v>
      </c>
      <c r="CJ67" s="5">
        <v>0.78690000000000004</v>
      </c>
      <c r="CK67" s="5">
        <v>0.34699999999999998</v>
      </c>
      <c r="CL67" s="5">
        <v>0.94259999999999999</v>
      </c>
      <c r="CM67" s="5">
        <v>0.13600000000000001</v>
      </c>
      <c r="CN67" s="4">
        <v>0.70579999999999998</v>
      </c>
      <c r="CO67" s="4">
        <v>0.85440000000000005</v>
      </c>
      <c r="CP67" s="4">
        <v>0.31340000000000001</v>
      </c>
      <c r="CQ67" s="4">
        <v>0.91459999999999997</v>
      </c>
      <c r="CR67" s="4">
        <v>8.8300000000000003E-2</v>
      </c>
      <c r="CS67" s="5">
        <v>0.81850000000000001</v>
      </c>
      <c r="CT67" s="5">
        <v>1.1467000000000001</v>
      </c>
      <c r="CU67" s="5">
        <v>0.22389999999999999</v>
      </c>
      <c r="CV67" s="5">
        <v>0.80830000000000002</v>
      </c>
      <c r="CW67" s="5">
        <v>3.7499999999999999E-2</v>
      </c>
      <c r="CX67" s="4">
        <v>0.65159999999999996</v>
      </c>
      <c r="CY67" s="4">
        <v>0.72919999999999996</v>
      </c>
      <c r="CZ67" s="4">
        <v>0.37669999999999998</v>
      </c>
      <c r="DA67" s="4">
        <v>0.96240000000000003</v>
      </c>
      <c r="DB67" s="4">
        <v>0.12039999999999999</v>
      </c>
      <c r="DC67" s="5">
        <v>0.66080000000000005</v>
      </c>
      <c r="DD67" s="5">
        <v>0.74909999999999999</v>
      </c>
      <c r="DE67" s="5">
        <v>0.36890000000000001</v>
      </c>
      <c r="DF67" s="5">
        <v>0.95509999999999995</v>
      </c>
      <c r="DG67" s="5">
        <v>0.16800000000000001</v>
      </c>
      <c r="DH67" s="4">
        <v>0.67700000000000005</v>
      </c>
      <c r="DI67" s="4">
        <v>0.78559999999999997</v>
      </c>
      <c r="DJ67" s="4">
        <v>0.3508</v>
      </c>
      <c r="DK67" s="4">
        <v>0.94179999999999997</v>
      </c>
      <c r="DL67" s="4">
        <v>0.1113</v>
      </c>
      <c r="DM67" s="5">
        <v>0.70630000000000004</v>
      </c>
      <c r="DN67" s="5">
        <v>0.85550000000000004</v>
      </c>
      <c r="DO67" s="5">
        <v>0.31130000000000002</v>
      </c>
      <c r="DP67" s="5">
        <v>0.91490000000000005</v>
      </c>
      <c r="DQ67" s="5">
        <v>0.1085</v>
      </c>
      <c r="DR67" s="4"/>
      <c r="DS67" s="4"/>
      <c r="DT67" s="4"/>
      <c r="DU67" s="4"/>
      <c r="DV67" s="4"/>
      <c r="DW67" s="5"/>
      <c r="DX67" s="5"/>
      <c r="DY67" s="5"/>
      <c r="DZ67" s="5"/>
      <c r="EA67" s="5"/>
      <c r="EB67" s="4"/>
      <c r="EC67" s="4"/>
      <c r="ED67" s="4"/>
      <c r="EE67" s="4"/>
      <c r="EF67" s="4"/>
      <c r="EG67" s="5"/>
      <c r="EH67" s="5"/>
      <c r="EI67" s="5"/>
      <c r="EJ67" s="5"/>
      <c r="EK67" s="5"/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>
        <f t="shared" si="5"/>
        <v>0.6980291666666667</v>
      </c>
      <c r="EW67" s="4">
        <f t="shared" si="1"/>
        <v>0.84074166666666639</v>
      </c>
      <c r="EX67" s="4">
        <f t="shared" si="2"/>
        <v>0.32926249999999996</v>
      </c>
      <c r="EY67" s="4">
        <f t="shared" si="3"/>
        <v>0.92123749999999982</v>
      </c>
      <c r="EZ67" s="4">
        <f t="shared" si="4"/>
        <v>0.14842083333333331</v>
      </c>
      <c r="FA67" s="11" t="str" cm="1">
        <f t="array" aca="1" ref="FA67" ca="1">CONCATENATE(INDIRECT(ADDRESS(1,MATCH(_xlfn.MINIFS(B67:EU67,metrics.est,"MAE"),B67:EU67,0)+1)), ", ", INDIRECT(ADDRESS(2,MATCH(_xlfn.MINIFS(B67:EU67,metrics.est,"MAE"),B67:EU67,0)+1)))</f>
        <v>k=20, r=0.1</v>
      </c>
      <c r="FB67" s="11" t="str" cm="1">
        <f t="array" aca="1" ref="FB67" ca="1">CONCATENATE(INDIRECT(ADDRESS(1,MATCH(_xlfn.MINIFS(B67:EU67,metrics.est,"MSE"),B67:EU67,0)+1)), ", ", INDIRECT(ADDRESS(2,MATCH(_xlfn.MINIFS(B67:EU67,metrics.est,"MSE"),B67:EU67,0)+1)))</f>
        <v>k=20, r=0.1</v>
      </c>
      <c r="FC67" s="11" t="str" cm="1">
        <f t="array" aca="1" ref="FC67" ca="1">CONCATENATE(INDIRECT(ADDRESS(1,MATCH(_xlfn.MAXIFS(B67:EU67,metrics.est,"R"),B67:EU67,0)+1)), ", ", INDIRECT(ADDRESS(2,MATCH(_xlfn.MAXIFS(B67:EU67,metrics.est,"R"),B67:EU67,0)+1)))</f>
        <v>k=20, r=0.1</v>
      </c>
      <c r="FD67" s="11" t="str" cm="1">
        <f t="array" aca="1" ref="FD67" ca="1">CONCATENATE(INDIRECT(ADDRESS(1,MATCH(_xlfn.MAXIFS(B67:EU67,metrics.est,"Coverage"),B67:EU67,0)+1)), ", ", INDIRECT(ADDRESS(2,MATCH(_xlfn.MAXIFS(B67:EU67,metrics.est,"Coverage"),B67:EU67,0)+1)))</f>
        <v>k=5, r=0.1</v>
      </c>
      <c r="FE67" s="11" t="str" cm="1">
        <f t="array" aca="1" ref="FE67" ca="1">CONCATENATE(INDIRECT(ADDRESS(1,MATCH(_xlfn.MINIFS(B67:EU67,metrics.est,"Time"),B67:EU67,0)+1)), ", ", INDIRECT(ADDRESS(2,MATCH(_xlfn.MINIFS(B67:EU67,metrics.est,"Time"),B67:EU67,0)+1)))</f>
        <v>k=20, r=0.9</v>
      </c>
    </row>
    <row r="68" spans="1:161" x14ac:dyDescent="0.2">
      <c r="A68" s="1" t="s">
        <v>63</v>
      </c>
      <c r="B68" s="4">
        <v>0.65310000000000001</v>
      </c>
      <c r="C68" s="4">
        <v>0.73050000000000004</v>
      </c>
      <c r="D68" s="4">
        <v>0.35439999999999999</v>
      </c>
      <c r="E68" s="4">
        <v>0.96430000000000005</v>
      </c>
      <c r="F68" s="4">
        <v>0.32990000000000003</v>
      </c>
      <c r="G68" s="5">
        <v>0.66439999999999999</v>
      </c>
      <c r="H68" s="5">
        <v>0.75870000000000004</v>
      </c>
      <c r="I68" s="5">
        <v>0.36220000000000002</v>
      </c>
      <c r="J68" s="5">
        <v>0.95550000000000002</v>
      </c>
      <c r="K68" s="5">
        <v>0.48980000000000001</v>
      </c>
      <c r="L68" s="4">
        <v>0.67789999999999995</v>
      </c>
      <c r="M68" s="4">
        <v>0.78659999999999997</v>
      </c>
      <c r="N68" s="4">
        <v>0.34949999999999998</v>
      </c>
      <c r="O68" s="4">
        <v>0.94169999999999998</v>
      </c>
      <c r="P68" s="4">
        <v>0.33129999999999998</v>
      </c>
      <c r="Q68" s="5">
        <v>0.70589999999999997</v>
      </c>
      <c r="R68" s="5">
        <v>0.85340000000000005</v>
      </c>
      <c r="S68" s="5">
        <v>0.30940000000000001</v>
      </c>
      <c r="T68" s="5">
        <v>0.91469999999999996</v>
      </c>
      <c r="U68" s="5">
        <v>0.25640000000000002</v>
      </c>
      <c r="V68" s="4">
        <v>0.8165</v>
      </c>
      <c r="W68" s="4">
        <v>1.1403000000000001</v>
      </c>
      <c r="X68" s="4">
        <v>0.22450000000000001</v>
      </c>
      <c r="Y68" s="4">
        <v>0.80930000000000002</v>
      </c>
      <c r="Z68" s="4">
        <v>0.1004</v>
      </c>
      <c r="AA68" s="14">
        <v>0.65310000000000001</v>
      </c>
      <c r="AB68" s="14">
        <v>0.7319</v>
      </c>
      <c r="AC68" s="14">
        <v>0.37569999999999998</v>
      </c>
      <c r="AD68" s="14">
        <v>0.96309999999999996</v>
      </c>
      <c r="AE68" s="14">
        <v>0.28810000000000002</v>
      </c>
      <c r="AF68" s="4">
        <v>0.66379999999999995</v>
      </c>
      <c r="AG68" s="4">
        <v>0.75419999999999998</v>
      </c>
      <c r="AH68" s="4">
        <v>0.36720000000000003</v>
      </c>
      <c r="AI68" s="4">
        <v>0.95489999999999997</v>
      </c>
      <c r="AJ68" s="4">
        <v>0.38929999999999998</v>
      </c>
      <c r="AK68" s="14">
        <v>0.6784</v>
      </c>
      <c r="AL68" s="14">
        <v>0.78869999999999996</v>
      </c>
      <c r="AM68" s="14">
        <v>0.34489999999999998</v>
      </c>
      <c r="AN68" s="14">
        <v>0.94199999999999995</v>
      </c>
      <c r="AO68" s="14">
        <v>0.35809999999999997</v>
      </c>
      <c r="AP68" s="4">
        <v>0.70679999999999998</v>
      </c>
      <c r="AQ68" s="4">
        <v>0.85470000000000002</v>
      </c>
      <c r="AR68" s="4">
        <v>0.31109999999999999</v>
      </c>
      <c r="AS68" s="4">
        <v>0.91459999999999997</v>
      </c>
      <c r="AT68" s="4">
        <v>0.23089999999999999</v>
      </c>
      <c r="AU68" s="14">
        <v>0.81730000000000003</v>
      </c>
      <c r="AV68" s="14">
        <v>1.1411</v>
      </c>
      <c r="AW68" s="14">
        <v>0.2205</v>
      </c>
      <c r="AX68" s="14">
        <v>0.80810000000000004</v>
      </c>
      <c r="AY68" s="14">
        <v>5.3100000000000001E-2</v>
      </c>
      <c r="AZ68" s="4">
        <v>0.65400000000000003</v>
      </c>
      <c r="BA68" s="4">
        <v>0.73319999999999996</v>
      </c>
      <c r="BB68" s="4">
        <v>0.36299999999999999</v>
      </c>
      <c r="BC68" s="4">
        <v>0.96289999999999998</v>
      </c>
      <c r="BD68" s="4">
        <v>0.21440000000000001</v>
      </c>
      <c r="BE68" s="5">
        <v>0.66439999999999999</v>
      </c>
      <c r="BF68" s="5">
        <v>0.75719999999999998</v>
      </c>
      <c r="BG68" s="5">
        <v>0.36309999999999998</v>
      </c>
      <c r="BH68" s="5">
        <v>0.95569999999999999</v>
      </c>
      <c r="BI68" s="5">
        <v>0.30919999999999997</v>
      </c>
      <c r="BJ68" s="4">
        <v>0.67989999999999995</v>
      </c>
      <c r="BK68" s="4">
        <v>0.79149999999999998</v>
      </c>
      <c r="BL68" s="4">
        <v>0.3448</v>
      </c>
      <c r="BM68" s="4">
        <v>0.94230000000000003</v>
      </c>
      <c r="BN68" s="4">
        <v>0.29139999999999999</v>
      </c>
      <c r="BO68" s="5">
        <v>0.70740000000000003</v>
      </c>
      <c r="BP68" s="5">
        <v>0.85829999999999995</v>
      </c>
      <c r="BQ68" s="5">
        <v>0.31040000000000001</v>
      </c>
      <c r="BR68" s="5">
        <v>0.91439999999999999</v>
      </c>
      <c r="BS68" s="5">
        <v>0.19</v>
      </c>
      <c r="BT68" s="4">
        <v>0.81720000000000004</v>
      </c>
      <c r="BU68" s="4">
        <v>1.1434</v>
      </c>
      <c r="BV68" s="4">
        <v>0.2258</v>
      </c>
      <c r="BW68" s="4">
        <v>0.80820000000000003</v>
      </c>
      <c r="BX68" s="4">
        <v>6.3E-2</v>
      </c>
      <c r="BY68" s="5">
        <v>0.65139999999999998</v>
      </c>
      <c r="BZ68" s="5">
        <v>0.72850000000000004</v>
      </c>
      <c r="CA68" s="5">
        <v>0.37980000000000003</v>
      </c>
      <c r="CB68" s="5">
        <v>0.96299999999999997</v>
      </c>
      <c r="CC68" s="5">
        <v>0.18</v>
      </c>
      <c r="CD68" s="4">
        <v>0.66390000000000005</v>
      </c>
      <c r="CE68" s="4">
        <v>0.75670000000000004</v>
      </c>
      <c r="CF68" s="4">
        <v>0.36409999999999998</v>
      </c>
      <c r="CG68" s="4">
        <v>0.95530000000000004</v>
      </c>
      <c r="CH68" s="4">
        <v>0.24299999999999999</v>
      </c>
      <c r="CI68" s="14">
        <v>0.67920000000000003</v>
      </c>
      <c r="CJ68" s="14">
        <v>0.7903</v>
      </c>
      <c r="CK68" s="14">
        <v>0.34429999999999999</v>
      </c>
      <c r="CL68" s="14">
        <v>0.94259999999999999</v>
      </c>
      <c r="CM68" s="14">
        <v>0.2535</v>
      </c>
      <c r="CN68" s="4">
        <v>0.70679999999999998</v>
      </c>
      <c r="CO68" s="4">
        <v>0.85609999999999997</v>
      </c>
      <c r="CP68" s="4">
        <v>0.31280000000000002</v>
      </c>
      <c r="CQ68" s="4">
        <v>0.91459999999999997</v>
      </c>
      <c r="CR68" s="4">
        <v>0.12970000000000001</v>
      </c>
      <c r="CS68" s="5">
        <v>0.81730000000000003</v>
      </c>
      <c r="CT68" s="5">
        <v>1.1435</v>
      </c>
      <c r="CU68" s="5">
        <v>0.22450000000000001</v>
      </c>
      <c r="CV68" s="5">
        <v>0.80830000000000002</v>
      </c>
      <c r="CW68" s="5">
        <v>4.5600000000000002E-2</v>
      </c>
      <c r="CX68" s="4">
        <v>0.65380000000000005</v>
      </c>
      <c r="CY68" s="4">
        <v>0.73340000000000005</v>
      </c>
      <c r="CZ68" s="4">
        <v>0.37240000000000001</v>
      </c>
      <c r="DA68" s="4">
        <v>0.96240000000000003</v>
      </c>
      <c r="DB68" s="4">
        <v>0.20979999999999999</v>
      </c>
      <c r="DC68" s="16"/>
      <c r="DD68" s="16"/>
      <c r="DE68" s="16"/>
      <c r="DF68" s="16"/>
      <c r="DG68" s="16"/>
      <c r="DH68" s="4">
        <v>0.67859999999999998</v>
      </c>
      <c r="DI68" s="4">
        <v>0.78900000000000003</v>
      </c>
      <c r="DJ68" s="4">
        <v>0.34810000000000002</v>
      </c>
      <c r="DK68" s="4">
        <v>0.94179999999999997</v>
      </c>
      <c r="DL68" s="4">
        <v>0.20419999999999999</v>
      </c>
      <c r="DM68" s="16"/>
      <c r="DN68" s="16"/>
      <c r="DO68" s="16"/>
      <c r="DP68" s="16"/>
      <c r="DQ68" s="16"/>
      <c r="DR68" s="4"/>
      <c r="DS68" s="4"/>
      <c r="DT68" s="4"/>
      <c r="DU68" s="4"/>
      <c r="DV68" s="4"/>
      <c r="DW68" s="5"/>
      <c r="DX68" s="5"/>
      <c r="DY68" s="5"/>
      <c r="DZ68" s="5"/>
      <c r="EA68" s="5"/>
      <c r="EB68" s="4"/>
      <c r="EC68" s="4"/>
      <c r="ED68" s="4"/>
      <c r="EE68" s="4"/>
      <c r="EF68" s="4"/>
      <c r="EG68" s="5">
        <v>0.67859999999999998</v>
      </c>
      <c r="EH68" s="5">
        <v>0.78939999999999999</v>
      </c>
      <c r="EI68" s="5">
        <v>0.3463</v>
      </c>
      <c r="EJ68" s="5">
        <v>0.94199999999999995</v>
      </c>
      <c r="EK68" s="5">
        <v>0.26979999999999998</v>
      </c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>
        <f t="shared" si="5"/>
        <v>0.69955217391304347</v>
      </c>
      <c r="EW68" s="4">
        <f t="shared" si="1"/>
        <v>0.84393913043478275</v>
      </c>
      <c r="EX68" s="4">
        <f t="shared" si="2"/>
        <v>0.32690434782608691</v>
      </c>
      <c r="EY68" s="4">
        <f t="shared" si="3"/>
        <v>0.92094347826086942</v>
      </c>
      <c r="EZ68" s="4">
        <f t="shared" si="4"/>
        <v>0.23612608695652179</v>
      </c>
      <c r="FA68" s="11" t="str" cm="1">
        <f t="array" aca="1" ref="FA68" ca="1">CONCATENATE(INDIRECT(ADDRESS(1,MATCH(_xlfn.MINIFS(B68:EU68,metrics.est,"MAE"),B68:EU68,0)+1)), ", ", INDIRECT(ADDRESS(2,MATCH(_xlfn.MINIFS(B68:EU68,metrics.est,"MAE"),B68:EU68,0)+1)))</f>
        <v>k=20, r=0.1</v>
      </c>
      <c r="FB68" s="11" t="str" cm="1">
        <f t="array" aca="1" ref="FB68" ca="1">CONCATENATE(INDIRECT(ADDRESS(1,MATCH(_xlfn.MINIFS(B68:EU68,metrics.est,"MSE"),B68:EU68,0)+1)), ", ", INDIRECT(ADDRESS(2,MATCH(_xlfn.MINIFS(B68:EU68,metrics.est,"MSE"),B68:EU68,0)+1)))</f>
        <v>k=20, r=0.1</v>
      </c>
      <c r="FC68" s="11" t="str" cm="1">
        <f t="array" aca="1" ref="FC68" ca="1">CONCATENATE(INDIRECT(ADDRESS(1,MATCH(_xlfn.MAXIFS(B68:EU68,metrics.est,"R"),B68:EU68,0)+1)), ", ", INDIRECT(ADDRESS(2,MATCH(_xlfn.MAXIFS(B68:EU68,metrics.est,"R"),B68:EU68,0)+1)))</f>
        <v>k=20, r=0.1</v>
      </c>
      <c r="FD68" s="11" t="str" cm="1">
        <f t="array" aca="1" ref="FD68" ca="1">CONCATENATE(INDIRECT(ADDRESS(1,MATCH(_xlfn.MAXIFS(B68:EU68,metrics.est,"Coverage"),B68:EU68,0)+1)), ", ", INDIRECT(ADDRESS(2,MATCH(_xlfn.MAXIFS(B68:EU68,metrics.est,"Coverage"),B68:EU68,0)+1)))</f>
        <v>k=5, r=0.1</v>
      </c>
      <c r="FE68" s="11" t="str" cm="1">
        <f t="array" aca="1" ref="FE68" ca="1">CONCATENATE(INDIRECT(ADDRESS(1,MATCH(_xlfn.MINIFS(B68:EU68,metrics.est,"Time"),B68:EU68,0)+1)), ", ", INDIRECT(ADDRESS(2,MATCH(_xlfn.MINIFS(B68:EU68,metrics.est,"Time"),B68:EU68,0)+1)))</f>
        <v>k=20, r=0.9</v>
      </c>
    </row>
    <row r="69" spans="1:161" x14ac:dyDescent="0.2">
      <c r="A69" s="1" t="s">
        <v>223</v>
      </c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4">
        <v>0.65059999999999996</v>
      </c>
      <c r="AB69" s="14">
        <v>0.72689999999999999</v>
      </c>
      <c r="AC69" s="14">
        <v>0.38629999999999998</v>
      </c>
      <c r="AD69" s="14">
        <v>0.96309999999999996</v>
      </c>
      <c r="AE69" s="14">
        <v>0.2571</v>
      </c>
      <c r="AF69" s="4">
        <v>0.66369999999999996</v>
      </c>
      <c r="AG69" s="4">
        <v>0.754</v>
      </c>
      <c r="AH69" s="4">
        <v>0.37530000000000002</v>
      </c>
      <c r="AI69" s="4">
        <v>0.95489999999999997</v>
      </c>
      <c r="AJ69" s="4">
        <v>0.35239999999999999</v>
      </c>
      <c r="AK69" s="14">
        <v>0.6804</v>
      </c>
      <c r="AL69" s="14">
        <v>0.79390000000000005</v>
      </c>
      <c r="AM69" s="14">
        <v>0.34710000000000002</v>
      </c>
      <c r="AN69" s="14">
        <v>0.94199999999999995</v>
      </c>
      <c r="AO69" s="14">
        <v>0.32969999999999999</v>
      </c>
      <c r="AP69" s="4">
        <v>0.71120000000000005</v>
      </c>
      <c r="AQ69" s="4">
        <v>0.86619999999999997</v>
      </c>
      <c r="AR69" s="4">
        <v>0.30680000000000002</v>
      </c>
      <c r="AS69" s="4">
        <v>0.91459999999999997</v>
      </c>
      <c r="AT69" s="4">
        <v>0.20100000000000001</v>
      </c>
      <c r="AU69" s="14">
        <v>0.82650000000000001</v>
      </c>
      <c r="AV69" s="14">
        <v>1.1653</v>
      </c>
      <c r="AW69" s="14">
        <v>0.21740000000000001</v>
      </c>
      <c r="AX69" s="14">
        <v>0.80810000000000004</v>
      </c>
      <c r="AY69" s="14">
        <v>5.1499999999999997E-2</v>
      </c>
      <c r="AZ69" s="4">
        <v>0.65210000000000001</v>
      </c>
      <c r="BA69" s="4">
        <v>0.72909999999999997</v>
      </c>
      <c r="BB69" s="4">
        <v>0.374</v>
      </c>
      <c r="BC69" s="4">
        <v>0.96289999999999998</v>
      </c>
      <c r="BD69" s="4">
        <v>0.2208</v>
      </c>
      <c r="BE69" s="5">
        <v>0.66439999999999999</v>
      </c>
      <c r="BF69" s="5">
        <v>0.75739999999999996</v>
      </c>
      <c r="BG69" s="5">
        <v>0.37130000000000002</v>
      </c>
      <c r="BH69" s="5">
        <v>0.95569999999999999</v>
      </c>
      <c r="BI69" s="5">
        <v>0.31580000000000003</v>
      </c>
      <c r="BJ69" s="4">
        <v>0.68149999999999999</v>
      </c>
      <c r="BK69" s="4">
        <v>0.79569999999999996</v>
      </c>
      <c r="BL69" s="4">
        <v>0.34660000000000002</v>
      </c>
      <c r="BM69" s="4">
        <v>0.94230000000000003</v>
      </c>
      <c r="BN69" s="4">
        <v>0.28520000000000001</v>
      </c>
      <c r="BO69" s="5">
        <v>0.7117</v>
      </c>
      <c r="BP69" s="5">
        <v>0.87019999999999997</v>
      </c>
      <c r="BQ69" s="5">
        <v>0.30480000000000002</v>
      </c>
      <c r="BR69" s="5">
        <v>0.91439999999999999</v>
      </c>
      <c r="BS69" s="5">
        <v>0.1774</v>
      </c>
      <c r="BT69" s="4">
        <v>0.82620000000000005</v>
      </c>
      <c r="BU69" s="4">
        <v>1.1671</v>
      </c>
      <c r="BV69" s="4">
        <v>0.2228</v>
      </c>
      <c r="BW69" s="4">
        <v>0.80820000000000003</v>
      </c>
      <c r="BX69" s="4">
        <v>5.8000000000000003E-2</v>
      </c>
      <c r="BY69" s="5">
        <v>0.6492</v>
      </c>
      <c r="BZ69" s="5">
        <v>0.72409999999999997</v>
      </c>
      <c r="CA69" s="5">
        <v>0.39400000000000002</v>
      </c>
      <c r="CB69" s="5">
        <v>0.96299999999999997</v>
      </c>
      <c r="CC69" s="5">
        <v>0.16370000000000001</v>
      </c>
      <c r="CD69" s="4">
        <v>0.66349999999999998</v>
      </c>
      <c r="CE69" s="4">
        <v>0.75619999999999998</v>
      </c>
      <c r="CF69" s="4">
        <v>0.37219999999999998</v>
      </c>
      <c r="CG69" s="4">
        <v>0.95530000000000004</v>
      </c>
      <c r="CH69" s="4">
        <v>0.2203</v>
      </c>
      <c r="CI69" s="5">
        <v>0.68100000000000005</v>
      </c>
      <c r="CJ69" s="5">
        <v>0.79500000000000004</v>
      </c>
      <c r="CK69" s="5">
        <v>0.34560000000000002</v>
      </c>
      <c r="CL69" s="5">
        <v>0.94259999999999999</v>
      </c>
      <c r="CM69" s="5">
        <v>0.21379999999999999</v>
      </c>
      <c r="CN69" s="4">
        <v>0.71109999999999995</v>
      </c>
      <c r="CO69" s="4">
        <v>0.86770000000000003</v>
      </c>
      <c r="CP69" s="4">
        <v>0.308</v>
      </c>
      <c r="CQ69" s="4">
        <v>0.91459999999999997</v>
      </c>
      <c r="CR69" s="4">
        <v>0.1235</v>
      </c>
      <c r="CS69" s="5">
        <v>0.82679999999999998</v>
      </c>
      <c r="CT69" s="5">
        <v>1.1678999999999999</v>
      </c>
      <c r="CU69" s="5">
        <v>0.2218</v>
      </c>
      <c r="CV69" s="5">
        <v>0.80830000000000002</v>
      </c>
      <c r="CW69" s="5">
        <v>4.5600000000000002E-2</v>
      </c>
      <c r="CX69" s="4">
        <v>0.65159999999999996</v>
      </c>
      <c r="CY69" s="4">
        <v>0.7288</v>
      </c>
      <c r="CZ69" s="4">
        <v>0.38650000000000001</v>
      </c>
      <c r="DA69" s="4">
        <v>0.96240000000000003</v>
      </c>
      <c r="DB69" s="4">
        <v>0.2031</v>
      </c>
      <c r="DC69" s="5">
        <v>0.66259999999999997</v>
      </c>
      <c r="DD69" s="5">
        <v>0.75329999999999997</v>
      </c>
      <c r="DE69" s="5">
        <v>0.3725</v>
      </c>
      <c r="DF69" s="5">
        <v>0.95499999999999996</v>
      </c>
      <c r="DG69" s="5">
        <v>0.25509999999999999</v>
      </c>
      <c r="DH69" s="4">
        <v>0.6804</v>
      </c>
      <c r="DI69" s="4">
        <v>0.79349999999999998</v>
      </c>
      <c r="DJ69" s="4">
        <v>0.35039999999999999</v>
      </c>
      <c r="DK69" s="4">
        <v>0.94179999999999997</v>
      </c>
      <c r="DL69" s="4">
        <v>0.1825</v>
      </c>
      <c r="DM69" s="5">
        <v>0.71140000000000003</v>
      </c>
      <c r="DN69" s="5">
        <v>0.86860000000000004</v>
      </c>
      <c r="DO69" s="5">
        <v>0.30590000000000001</v>
      </c>
      <c r="DP69" s="5">
        <v>0.91490000000000005</v>
      </c>
      <c r="DQ69" s="5">
        <v>0.153</v>
      </c>
      <c r="DR69" s="4"/>
      <c r="DS69" s="4"/>
      <c r="DT69" s="4"/>
      <c r="DU69" s="4"/>
      <c r="DV69" s="4"/>
      <c r="DW69" s="5"/>
      <c r="DX69" s="5"/>
      <c r="DY69" s="5"/>
      <c r="DZ69" s="5"/>
      <c r="EA69" s="5"/>
      <c r="EB69" s="4"/>
      <c r="EC69" s="4"/>
      <c r="ED69" s="4"/>
      <c r="EE69" s="4"/>
      <c r="EF69" s="4"/>
      <c r="EG69" s="5"/>
      <c r="EH69" s="5"/>
      <c r="EI69" s="5"/>
      <c r="EJ69" s="5"/>
      <c r="EK69" s="5"/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>
        <f t="shared" si="5"/>
        <v>0.70031052631578949</v>
      </c>
      <c r="EW69" s="4">
        <f t="shared" si="1"/>
        <v>0.8463631578947366</v>
      </c>
      <c r="EX69" s="4">
        <f t="shared" si="2"/>
        <v>0.33206842105263157</v>
      </c>
      <c r="EY69" s="4">
        <f t="shared" si="3"/>
        <v>0.92232105263157893</v>
      </c>
      <c r="EZ69" s="4">
        <f t="shared" si="4"/>
        <v>0.20049999999999998</v>
      </c>
      <c r="FA69" s="11" t="str" cm="1">
        <f t="array" aca="1" ref="FA69" ca="1">CONCATENATE(INDIRECT(ADDRESS(1,MATCH(_xlfn.MINIFS(B69:EU69,metrics.est,"MAE"),B69:EU69,0)+1)), ", ", INDIRECT(ADDRESS(2,MATCH(_xlfn.MINIFS(B69:EU69,metrics.est,"MAE"),B69:EU69,0)+1)))</f>
        <v>k=20, r=0.1</v>
      </c>
      <c r="FB69" s="11" t="str" cm="1">
        <f t="array" aca="1" ref="FB69" ca="1">CONCATENATE(INDIRECT(ADDRESS(1,MATCH(_xlfn.MINIFS(B69:EU69,metrics.est,"MSE"),B69:EU69,0)+1)), ", ", INDIRECT(ADDRESS(2,MATCH(_xlfn.MINIFS(B69:EU69,metrics.est,"MSE"),B69:EU69,0)+1)))</f>
        <v>k=20, r=0.1</v>
      </c>
      <c r="FC69" s="11" t="str" cm="1">
        <f t="array" aca="1" ref="FC69" ca="1">CONCATENATE(INDIRECT(ADDRESS(1,MATCH(_xlfn.MAXIFS(B69:EU69,metrics.est,"R"),B69:EU69,0)+1)), ", ", INDIRECT(ADDRESS(2,MATCH(_xlfn.MAXIFS(B69:EU69,metrics.est,"R"),B69:EU69,0)+1)))</f>
        <v>k=20, r=0.1</v>
      </c>
      <c r="FD69" s="11" t="str" cm="1">
        <f t="array" aca="1" ref="FD69" ca="1">CONCATENATE(INDIRECT(ADDRESS(1,MATCH(_xlfn.MAXIFS(B69:EU69,metrics.est,"Coverage"),B69:EU69,0)+1)), ", ", INDIRECT(ADDRESS(2,MATCH(_xlfn.MAXIFS(B69:EU69,metrics.est,"Coverage"),B69:EU69,0)+1)))</f>
        <v>k=10, r=0.1</v>
      </c>
      <c r="FE69" s="11" t="str" cm="1">
        <f t="array" aca="1" ref="FE69" ca="1">CONCATENATE(INDIRECT(ADDRESS(1,MATCH(_xlfn.MINIFS(B69:EU69,metrics.est,"Time"),B69:EU69,0)+1)), ", ", INDIRECT(ADDRESS(2,MATCH(_xlfn.MINIFS(B69:EU69,metrics.est,"Time"),B69:EU69,0)+1)))</f>
        <v>k=20, r=0.9</v>
      </c>
    </row>
    <row r="70" spans="1:161" x14ac:dyDescent="0.2">
      <c r="A70" s="1" t="s">
        <v>219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4">
        <v>0.67279999999999995</v>
      </c>
      <c r="AB70" s="14">
        <v>0.77739999999999998</v>
      </c>
      <c r="AC70" s="14">
        <v>0.35610000000000003</v>
      </c>
      <c r="AD70" s="14">
        <v>0.96309999999999996</v>
      </c>
      <c r="AE70" s="14">
        <v>0.2843</v>
      </c>
      <c r="AF70" s="4">
        <v>0.68459999999999999</v>
      </c>
      <c r="AG70" s="4">
        <v>0.80120000000000002</v>
      </c>
      <c r="AH70" s="4">
        <v>0.34889999999999999</v>
      </c>
      <c r="AI70" s="4">
        <v>0.95489999999999997</v>
      </c>
      <c r="AJ70" s="4">
        <v>0.47699999999999998</v>
      </c>
      <c r="AK70" s="14">
        <v>0.69689999999999996</v>
      </c>
      <c r="AL70" s="14">
        <v>0.83099999999999996</v>
      </c>
      <c r="AM70" s="14">
        <v>0.3327</v>
      </c>
      <c r="AN70" s="14">
        <v>0.94199999999999995</v>
      </c>
      <c r="AO70" s="14">
        <v>0.46579999999999999</v>
      </c>
      <c r="AP70" s="4">
        <v>0.71709999999999996</v>
      </c>
      <c r="AQ70" s="4">
        <v>0.87539999999999996</v>
      </c>
      <c r="AR70" s="4">
        <v>0.311</v>
      </c>
      <c r="AS70" s="4">
        <v>0.91459999999999997</v>
      </c>
      <c r="AT70" s="4">
        <v>0.34429999999999999</v>
      </c>
      <c r="AU70" s="14">
        <v>0.77869999999999995</v>
      </c>
      <c r="AV70" s="14">
        <v>1.0264</v>
      </c>
      <c r="AW70" s="14">
        <v>0.25140000000000001</v>
      </c>
      <c r="AX70" s="14">
        <v>0.80810000000000004</v>
      </c>
      <c r="AY70" s="14">
        <v>0.1125</v>
      </c>
      <c r="AZ70" s="4">
        <v>0.67379999999999995</v>
      </c>
      <c r="BA70" s="4">
        <v>0.77859999999999996</v>
      </c>
      <c r="BB70" s="4">
        <v>0.3473</v>
      </c>
      <c r="BC70" s="4">
        <v>0.96289999999999998</v>
      </c>
      <c r="BD70" s="4">
        <v>0.24529999999999999</v>
      </c>
      <c r="BE70" s="5">
        <v>0.68459999999999999</v>
      </c>
      <c r="BF70" s="5">
        <v>0.80400000000000005</v>
      </c>
      <c r="BG70" s="5">
        <v>0.3448</v>
      </c>
      <c r="BH70" s="5">
        <v>0.95569999999999999</v>
      </c>
      <c r="BI70" s="5">
        <v>0.41170000000000001</v>
      </c>
      <c r="BJ70" s="4">
        <v>0.6976</v>
      </c>
      <c r="BK70" s="4">
        <v>0.83169999999999999</v>
      </c>
      <c r="BL70" s="4">
        <v>0.33239999999999997</v>
      </c>
      <c r="BM70" s="4">
        <v>0.94230000000000003</v>
      </c>
      <c r="BN70" s="4">
        <v>0.42749999999999999</v>
      </c>
      <c r="BO70" s="5">
        <v>0.7177</v>
      </c>
      <c r="BP70" s="5">
        <v>0.87839999999999996</v>
      </c>
      <c r="BQ70" s="5">
        <v>0.31180000000000002</v>
      </c>
      <c r="BR70" s="5">
        <v>0.91439999999999999</v>
      </c>
      <c r="BS70" s="5">
        <v>0.33150000000000002</v>
      </c>
      <c r="BT70" s="4">
        <v>0.77959999999999996</v>
      </c>
      <c r="BU70" s="4">
        <v>1.0299</v>
      </c>
      <c r="BV70" s="4">
        <v>0.25440000000000002</v>
      </c>
      <c r="BW70" s="4">
        <v>0.80820000000000003</v>
      </c>
      <c r="BX70" s="4">
        <v>0.13539999999999999</v>
      </c>
      <c r="BY70" s="5">
        <v>0.67200000000000004</v>
      </c>
      <c r="BZ70" s="5">
        <v>0.77500000000000002</v>
      </c>
      <c r="CA70" s="5">
        <v>0.3609</v>
      </c>
      <c r="CB70" s="5">
        <v>0.96299999999999997</v>
      </c>
      <c r="CC70" s="5">
        <v>0.1691</v>
      </c>
      <c r="CD70" s="4">
        <v>0.68400000000000005</v>
      </c>
      <c r="CE70" s="4">
        <v>0.80310000000000004</v>
      </c>
      <c r="CF70" s="4">
        <v>0.3463</v>
      </c>
      <c r="CG70" s="4">
        <v>0.95530000000000004</v>
      </c>
      <c r="CH70" s="4">
        <v>0.27939999999999998</v>
      </c>
      <c r="CI70" s="5">
        <v>0.69699999999999995</v>
      </c>
      <c r="CJ70" s="5">
        <v>0.83050000000000002</v>
      </c>
      <c r="CK70" s="5">
        <v>0.3322</v>
      </c>
      <c r="CL70" s="5">
        <v>0.94259999999999999</v>
      </c>
      <c r="CM70" s="5">
        <v>0.3135</v>
      </c>
      <c r="CN70" s="4">
        <v>0.71740000000000004</v>
      </c>
      <c r="CO70" s="4">
        <v>0.87729999999999997</v>
      </c>
      <c r="CP70" s="4">
        <v>0.3135</v>
      </c>
      <c r="CQ70" s="4">
        <v>0.91459999999999997</v>
      </c>
      <c r="CR70" s="4">
        <v>0.22520000000000001</v>
      </c>
      <c r="CS70" s="5">
        <v>0.78100000000000003</v>
      </c>
      <c r="CT70" s="5">
        <v>1.0342</v>
      </c>
      <c r="CU70" s="5">
        <v>0.25509999999999999</v>
      </c>
      <c r="CV70" s="5">
        <v>0.80830000000000002</v>
      </c>
      <c r="CW70" s="5">
        <v>9.7299999999999998E-2</v>
      </c>
      <c r="CX70" s="4">
        <v>0.67390000000000005</v>
      </c>
      <c r="CY70" s="4">
        <v>0.7792</v>
      </c>
      <c r="CZ70" s="4">
        <v>0.35439999999999999</v>
      </c>
      <c r="DA70" s="4">
        <v>0.96240000000000003</v>
      </c>
      <c r="DB70" s="4">
        <v>0.2177</v>
      </c>
      <c r="DC70" s="5">
        <v>0.68340000000000001</v>
      </c>
      <c r="DD70" s="5">
        <v>0.80049999999999999</v>
      </c>
      <c r="DE70" s="5">
        <v>0.34660000000000002</v>
      </c>
      <c r="DF70" s="5">
        <v>0.95499999999999996</v>
      </c>
      <c r="DG70" s="5">
        <v>0.31580000000000003</v>
      </c>
      <c r="DH70" s="4">
        <v>0.69640000000000002</v>
      </c>
      <c r="DI70" s="4">
        <v>0.82950000000000002</v>
      </c>
      <c r="DJ70" s="4">
        <v>0.33510000000000001</v>
      </c>
      <c r="DK70" s="4">
        <v>0.94179999999999997</v>
      </c>
      <c r="DL70" s="4">
        <v>0.29270000000000002</v>
      </c>
      <c r="DM70" s="5">
        <v>0.71760000000000002</v>
      </c>
      <c r="DN70" s="5">
        <v>0.878</v>
      </c>
      <c r="DO70" s="5">
        <v>0.31190000000000001</v>
      </c>
      <c r="DP70" s="5">
        <v>0.91490000000000005</v>
      </c>
      <c r="DQ70" s="5">
        <v>0.26319999999999999</v>
      </c>
      <c r="DR70" s="4"/>
      <c r="DS70" s="4"/>
      <c r="DT70" s="4"/>
      <c r="DU70" s="4"/>
      <c r="DV70" s="4"/>
      <c r="DW70" s="5"/>
      <c r="DX70" s="5"/>
      <c r="DY70" s="5"/>
      <c r="DZ70" s="5"/>
      <c r="EA70" s="5"/>
      <c r="EB70" s="4"/>
      <c r="EC70" s="4"/>
      <c r="ED70" s="4"/>
      <c r="EE70" s="4"/>
      <c r="EF70" s="4"/>
      <c r="EG70" s="5"/>
      <c r="EH70" s="5"/>
      <c r="EI70" s="5"/>
      <c r="EJ70" s="5"/>
      <c r="EK70" s="5"/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>
        <f t="shared" si="5"/>
        <v>0.70663684210526301</v>
      </c>
      <c r="EW70" s="4">
        <f t="shared" si="1"/>
        <v>0.85480526315789473</v>
      </c>
      <c r="EX70" s="4">
        <f t="shared" si="2"/>
        <v>0.3235157894736842</v>
      </c>
      <c r="EY70" s="4">
        <f t="shared" si="3"/>
        <v>0.92232105263157893</v>
      </c>
      <c r="EZ70" s="4">
        <f t="shared" si="4"/>
        <v>0.28469473684210528</v>
      </c>
      <c r="FA70" s="11" t="str" cm="1">
        <f t="array" aca="1" ref="FA70" ca="1">CONCATENATE(INDIRECT(ADDRESS(1,MATCH(_xlfn.MINIFS(B70:EU70,metrics.est,"MAE"),B70:EU70,0)+1)), ", ", INDIRECT(ADDRESS(2,MATCH(_xlfn.MINIFS(B70:EU70,metrics.est,"MAE"),B70:EU70,0)+1)))</f>
        <v>k=20, r=0.1</v>
      </c>
      <c r="FB70" s="11" t="str" cm="1">
        <f t="array" aca="1" ref="FB70" ca="1">CONCATENATE(INDIRECT(ADDRESS(1,MATCH(_xlfn.MINIFS(B70:EU70,metrics.est,"MSE"),B70:EU70,0)+1)), ", ", INDIRECT(ADDRESS(2,MATCH(_xlfn.MINIFS(B70:EU70,metrics.est,"MSE"),B70:EU70,0)+1)))</f>
        <v>k=20, r=0.1</v>
      </c>
      <c r="FC70" s="11" t="str" cm="1">
        <f t="array" aca="1" ref="FC70" ca="1">CONCATENATE(INDIRECT(ADDRESS(1,MATCH(_xlfn.MAXIFS(B70:EU70,metrics.est,"R"),B70:EU70,0)+1)), ", ", INDIRECT(ADDRESS(2,MATCH(_xlfn.MAXIFS(B70:EU70,metrics.est,"R"),B70:EU70,0)+1)))</f>
        <v>k=20, r=0.1</v>
      </c>
      <c r="FD70" s="11" t="str" cm="1">
        <f t="array" aca="1" ref="FD70" ca="1">CONCATENATE(INDIRECT(ADDRESS(1,MATCH(_xlfn.MAXIFS(B70:EU70,metrics.est,"Coverage"),B70:EU70,0)+1)), ", ", INDIRECT(ADDRESS(2,MATCH(_xlfn.MAXIFS(B70:EU70,metrics.est,"Coverage"),B70:EU70,0)+1)))</f>
        <v>k=10, r=0.1</v>
      </c>
      <c r="FE70" s="11" t="str" cm="1">
        <f t="array" aca="1" ref="FE70" ca="1">CONCATENATE(INDIRECT(ADDRESS(1,MATCH(_xlfn.MINIFS(B70:EU70,metrics.est,"Time"),B70:EU70,0)+1)), ", ", INDIRECT(ADDRESS(2,MATCH(_xlfn.MINIFS(B70:EU70,metrics.est,"Time"),B70:EU70,0)+1)))</f>
        <v>k=20, r=0.9</v>
      </c>
    </row>
    <row r="71" spans="1:161" x14ac:dyDescent="0.2">
      <c r="A71" s="1" t="s">
        <v>64</v>
      </c>
      <c r="B71" s="4">
        <v>0.64790000000000003</v>
      </c>
      <c r="C71" s="4">
        <v>0.72050000000000003</v>
      </c>
      <c r="D71" s="4">
        <v>0.36720000000000003</v>
      </c>
      <c r="E71" s="4">
        <v>0.96430000000000005</v>
      </c>
      <c r="F71" s="4">
        <v>0.2732</v>
      </c>
      <c r="G71" s="5">
        <v>0.66169999999999995</v>
      </c>
      <c r="H71" s="5">
        <v>0.75360000000000005</v>
      </c>
      <c r="I71" s="5">
        <v>0.36659999999999998</v>
      </c>
      <c r="J71" s="5">
        <v>0.95550000000000002</v>
      </c>
      <c r="K71" s="5">
        <v>0.39629999999999999</v>
      </c>
      <c r="L71" s="4">
        <v>0.67830000000000001</v>
      </c>
      <c r="M71" s="4">
        <v>0.79190000000000005</v>
      </c>
      <c r="N71" s="4">
        <v>0.34370000000000001</v>
      </c>
      <c r="O71" s="4">
        <v>0.94169999999999998</v>
      </c>
      <c r="P71" s="4">
        <v>0.25919999999999999</v>
      </c>
      <c r="Q71" s="5">
        <v>0.71779999999999999</v>
      </c>
      <c r="R71" s="5">
        <v>0.8881</v>
      </c>
      <c r="S71" s="5">
        <v>0.28970000000000001</v>
      </c>
      <c r="T71" s="5">
        <v>0.91469999999999996</v>
      </c>
      <c r="U71" s="5">
        <v>0.20930000000000001</v>
      </c>
      <c r="V71" s="4">
        <v>0.83540000000000003</v>
      </c>
      <c r="W71" s="4">
        <v>1.1803999999999999</v>
      </c>
      <c r="X71" s="4">
        <v>0.2238</v>
      </c>
      <c r="Y71" s="4">
        <v>0.80930000000000002</v>
      </c>
      <c r="Z71" s="4">
        <v>8.0100000000000005E-2</v>
      </c>
      <c r="AA71" s="14">
        <v>0.64900000000000002</v>
      </c>
      <c r="AB71" s="14">
        <v>0.72389999999999999</v>
      </c>
      <c r="AC71" s="14">
        <v>0.38879999999999998</v>
      </c>
      <c r="AD71" s="14">
        <v>0.96309999999999996</v>
      </c>
      <c r="AE71" s="14">
        <v>0.214</v>
      </c>
      <c r="AF71" s="4">
        <v>0.66020000000000001</v>
      </c>
      <c r="AG71" s="4">
        <v>0.749</v>
      </c>
      <c r="AH71" s="4">
        <v>0.374</v>
      </c>
      <c r="AI71" s="4">
        <v>0.95489999999999997</v>
      </c>
      <c r="AJ71" s="4">
        <v>0.31319999999999998</v>
      </c>
      <c r="AK71" s="14">
        <v>0.67869999999999997</v>
      </c>
      <c r="AL71" s="14">
        <v>0.79379999999999995</v>
      </c>
      <c r="AM71" s="14">
        <v>0.33979999999999999</v>
      </c>
      <c r="AN71" s="14">
        <v>0.94199999999999995</v>
      </c>
      <c r="AO71" s="14">
        <v>0.29670000000000002</v>
      </c>
      <c r="AP71" s="4">
        <v>0.71840000000000004</v>
      </c>
      <c r="AQ71" s="4">
        <v>0.88949999999999996</v>
      </c>
      <c r="AR71" s="4">
        <v>0.29210000000000003</v>
      </c>
      <c r="AS71" s="4">
        <v>0.91459999999999997</v>
      </c>
      <c r="AT71" s="4">
        <v>0.18</v>
      </c>
      <c r="AU71" s="14">
        <v>0.83599999999999997</v>
      </c>
      <c r="AV71" s="14">
        <v>1.1833</v>
      </c>
      <c r="AW71" s="14">
        <v>0.21940000000000001</v>
      </c>
      <c r="AX71" s="14">
        <v>0.80810000000000004</v>
      </c>
      <c r="AY71" s="14">
        <v>4.8399999999999999E-2</v>
      </c>
      <c r="AZ71" s="4">
        <v>0.6492</v>
      </c>
      <c r="BA71" s="4">
        <v>0.72389999999999999</v>
      </c>
      <c r="BB71" s="4">
        <v>0.37319999999999998</v>
      </c>
      <c r="BC71" s="4">
        <v>0.96289999999999998</v>
      </c>
      <c r="BD71" s="4">
        <v>0.1678</v>
      </c>
      <c r="BE71" s="5">
        <v>0.66090000000000004</v>
      </c>
      <c r="BF71" s="5">
        <v>0.75239999999999996</v>
      </c>
      <c r="BG71" s="5">
        <v>0.36919999999999997</v>
      </c>
      <c r="BH71" s="5">
        <v>0.95569999999999999</v>
      </c>
      <c r="BI71" s="5">
        <v>0.25380000000000003</v>
      </c>
      <c r="BJ71" s="4">
        <v>0.68020000000000003</v>
      </c>
      <c r="BK71" s="4">
        <v>0.79659999999999997</v>
      </c>
      <c r="BL71" s="4">
        <v>0.33829999999999999</v>
      </c>
      <c r="BM71" s="4">
        <v>0.94230000000000003</v>
      </c>
      <c r="BN71" s="4">
        <v>0.2369</v>
      </c>
      <c r="BO71" s="5">
        <v>0.71940000000000004</v>
      </c>
      <c r="BP71" s="5">
        <v>0.89229999999999998</v>
      </c>
      <c r="BQ71" s="5">
        <v>0.29330000000000001</v>
      </c>
      <c r="BR71" s="5">
        <v>0.91439999999999999</v>
      </c>
      <c r="BS71" s="5">
        <v>0.15989999999999999</v>
      </c>
      <c r="BT71" s="4">
        <v>0.83750000000000002</v>
      </c>
      <c r="BU71" s="4">
        <v>1.1886000000000001</v>
      </c>
      <c r="BV71" s="4">
        <v>0.2228</v>
      </c>
      <c r="BW71" s="4">
        <v>0.80820000000000003</v>
      </c>
      <c r="BX71" s="4">
        <v>5.2299999999999999E-2</v>
      </c>
      <c r="BY71" s="5">
        <v>0.64659999999999995</v>
      </c>
      <c r="BZ71" s="5">
        <v>0.71960000000000002</v>
      </c>
      <c r="CA71" s="5">
        <v>0.39040000000000002</v>
      </c>
      <c r="CB71" s="5">
        <v>0.96299999999999997</v>
      </c>
      <c r="CC71" s="5">
        <v>0.13059999999999999</v>
      </c>
      <c r="CD71" s="4">
        <v>0.66049999999999998</v>
      </c>
      <c r="CE71" s="4">
        <v>0.75180000000000002</v>
      </c>
      <c r="CF71" s="4">
        <v>0.36840000000000001</v>
      </c>
      <c r="CG71" s="4">
        <v>0.95530000000000004</v>
      </c>
      <c r="CH71" s="4">
        <v>0.18240000000000001</v>
      </c>
      <c r="CI71" s="5">
        <v>0.67969999999999997</v>
      </c>
      <c r="CJ71" s="5">
        <v>0.79530000000000001</v>
      </c>
      <c r="CK71" s="5">
        <v>0.33779999999999999</v>
      </c>
      <c r="CL71" s="5">
        <v>0.94259999999999999</v>
      </c>
      <c r="CM71" s="5">
        <v>0.18279999999999999</v>
      </c>
      <c r="CN71" s="4">
        <v>0.71950000000000003</v>
      </c>
      <c r="CO71" s="4">
        <v>0.89249999999999996</v>
      </c>
      <c r="CP71" s="4">
        <v>0.29139999999999999</v>
      </c>
      <c r="CQ71" s="4">
        <v>0.91459999999999997</v>
      </c>
      <c r="CR71" s="4">
        <v>0.1091</v>
      </c>
      <c r="CS71" s="5">
        <v>0.83599999999999997</v>
      </c>
      <c r="CT71" s="5">
        <v>1.1850000000000001</v>
      </c>
      <c r="CU71" s="5">
        <v>0.2238</v>
      </c>
      <c r="CV71" s="5">
        <v>0.80830000000000002</v>
      </c>
      <c r="CW71" s="5">
        <v>4.41E-2</v>
      </c>
      <c r="CX71" s="4">
        <v>0.64910000000000001</v>
      </c>
      <c r="CY71" s="4">
        <v>0.72509999999999997</v>
      </c>
      <c r="CZ71" s="4">
        <v>0.3841</v>
      </c>
      <c r="DA71" s="4">
        <v>0.96240000000000003</v>
      </c>
      <c r="DB71" s="4">
        <v>0.16320000000000001</v>
      </c>
      <c r="DC71" s="5">
        <v>0.65980000000000005</v>
      </c>
      <c r="DD71" s="5">
        <v>0.74890000000000001</v>
      </c>
      <c r="DE71" s="5">
        <v>0.36909999999999998</v>
      </c>
      <c r="DF71" s="5">
        <v>0.95499999999999996</v>
      </c>
      <c r="DG71" s="5">
        <v>0.223</v>
      </c>
      <c r="DH71" s="4">
        <v>0.67900000000000005</v>
      </c>
      <c r="DI71" s="4">
        <v>0.79400000000000004</v>
      </c>
      <c r="DJ71" s="4">
        <v>0.34110000000000001</v>
      </c>
      <c r="DK71" s="4">
        <v>0.94179999999999997</v>
      </c>
      <c r="DL71" s="4">
        <v>0.16239999999999999</v>
      </c>
      <c r="DM71" s="5">
        <v>0.71960000000000002</v>
      </c>
      <c r="DN71" s="5">
        <v>0.89270000000000005</v>
      </c>
      <c r="DO71" s="5">
        <v>0.2913</v>
      </c>
      <c r="DP71" s="5">
        <v>0.91490000000000005</v>
      </c>
      <c r="DQ71" s="5">
        <v>0.14380000000000001</v>
      </c>
      <c r="DR71" s="4"/>
      <c r="DS71" s="4"/>
      <c r="DT71" s="4"/>
      <c r="DU71" s="4"/>
      <c r="DV71" s="4"/>
      <c r="DW71" s="5"/>
      <c r="DX71" s="5"/>
      <c r="DY71" s="5"/>
      <c r="DZ71" s="5"/>
      <c r="EA71" s="5"/>
      <c r="EB71" s="4"/>
      <c r="EC71" s="4"/>
      <c r="ED71" s="4"/>
      <c r="EE71" s="4"/>
      <c r="EF71" s="4"/>
      <c r="EG71" s="5"/>
      <c r="EH71" s="5"/>
      <c r="EI71" s="5"/>
      <c r="EJ71" s="5"/>
      <c r="EK71" s="5"/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>
        <f t="shared" ref="EV71:EV105" si="6">AVERAGEIFS(B71:EU71,metrics.est,"MAE")</f>
        <v>0.70335000000000003</v>
      </c>
      <c r="EW71" s="4">
        <f t="shared" ref="EW71:EW137" si="7">AVERAGEIFS(B71:EU71,metrics.est,"MSE")</f>
        <v>0.85552916666666656</v>
      </c>
      <c r="EX71" s="4">
        <f t="shared" ref="EX71:EX137" si="8">AVERAGEIFS(B71:EU71,metrics.est,"R")</f>
        <v>0.32497083333333332</v>
      </c>
      <c r="EY71" s="4">
        <f t="shared" ref="EY71:EY137" si="9">AVERAGEIFS(B71:EU71,metrics.est,"Coverage")</f>
        <v>0.92123333333333302</v>
      </c>
      <c r="EZ71" s="4">
        <f t="shared" ref="EZ71:EZ137" si="10">AVERAGEIFS(B71:EU71,metrics.est,"Time")</f>
        <v>0.1867708333333333</v>
      </c>
      <c r="FA71" s="11" t="str" cm="1">
        <f t="array" aca="1" ref="FA71" ca="1">CONCATENATE(INDIRECT(ADDRESS(1,MATCH(_xlfn.MINIFS(B71:EU71,metrics.est,"MAE"),B71:EU71,0)+1)), ", ", INDIRECT(ADDRESS(2,MATCH(_xlfn.MINIFS(B71:EU71,metrics.est,"MAE"),B71:EU71,0)+1)))</f>
        <v>k=20, r=0.1</v>
      </c>
      <c r="FB71" s="11" t="str" cm="1">
        <f t="array" aca="1" ref="FB71" ca="1">CONCATENATE(INDIRECT(ADDRESS(1,MATCH(_xlfn.MINIFS(B71:EU71,metrics.est,"MSE"),B71:EU71,0)+1)), ", ", INDIRECT(ADDRESS(2,MATCH(_xlfn.MINIFS(B71:EU71,metrics.est,"MSE"),B71:EU71,0)+1)))</f>
        <v>k=20, r=0.1</v>
      </c>
      <c r="FC71" s="11" t="str" cm="1">
        <f t="array" aca="1" ref="FC71" ca="1">CONCATENATE(INDIRECT(ADDRESS(1,MATCH(_xlfn.MAXIFS(B71:EU71,metrics.est,"R"),B71:EU71,0)+1)), ", ", INDIRECT(ADDRESS(2,MATCH(_xlfn.MAXIFS(B71:EU71,metrics.est,"R"),B71:EU71,0)+1)))</f>
        <v>k=20, r=0.1</v>
      </c>
      <c r="FD71" s="11" t="str" cm="1">
        <f t="array" aca="1" ref="FD71" ca="1">CONCATENATE(INDIRECT(ADDRESS(1,MATCH(_xlfn.MAXIFS(B71:EU71,metrics.est,"Coverage"),B71:EU71,0)+1)), ", ", INDIRECT(ADDRESS(2,MATCH(_xlfn.MAXIFS(B71:EU71,metrics.est,"Coverage"),B71:EU71,0)+1)))</f>
        <v>k=5, r=0.1</v>
      </c>
      <c r="FE71" s="11" t="str" cm="1">
        <f t="array" aca="1" ref="FE71" ca="1">CONCATENATE(INDIRECT(ADDRESS(1,MATCH(_xlfn.MINIFS(B71:EU71,metrics.est,"Time"),B71:EU71,0)+1)), ", ", INDIRECT(ADDRESS(2,MATCH(_xlfn.MINIFS(B71:EU71,metrics.est,"Time"),B71:EU71,0)+1)))</f>
        <v>k=20, r=0.9</v>
      </c>
    </row>
    <row r="72" spans="1:161" x14ac:dyDescent="0.2">
      <c r="A72" s="1" t="s">
        <v>65</v>
      </c>
      <c r="B72" s="4">
        <v>0.64649999999999996</v>
      </c>
      <c r="C72" s="4">
        <v>0.7167</v>
      </c>
      <c r="D72" s="4">
        <v>0.36399999999999999</v>
      </c>
      <c r="E72" s="4">
        <v>0.96430000000000005</v>
      </c>
      <c r="F72" s="4">
        <v>0.19320000000000001</v>
      </c>
      <c r="G72" s="5">
        <v>0.65910000000000002</v>
      </c>
      <c r="H72" s="5">
        <v>0.74660000000000004</v>
      </c>
      <c r="I72" s="5">
        <v>0.37109999999999999</v>
      </c>
      <c r="J72" s="5">
        <v>0.95550000000000002</v>
      </c>
      <c r="K72" s="5">
        <v>0.36470000000000002</v>
      </c>
      <c r="L72" s="4">
        <v>0.67320000000000002</v>
      </c>
      <c r="M72" s="4">
        <v>0.77580000000000005</v>
      </c>
      <c r="N72" s="4">
        <v>0.35589999999999999</v>
      </c>
      <c r="O72" s="4">
        <v>0.94169999999999998</v>
      </c>
      <c r="P72" s="4">
        <v>0.24490000000000001</v>
      </c>
      <c r="Q72" s="5">
        <v>0.70309999999999995</v>
      </c>
      <c r="R72" s="5">
        <v>0.84670000000000001</v>
      </c>
      <c r="S72" s="5">
        <v>0.31109999999999999</v>
      </c>
      <c r="T72" s="5">
        <v>0.91469999999999996</v>
      </c>
      <c r="U72" s="5">
        <v>0.18440000000000001</v>
      </c>
      <c r="V72" s="4">
        <v>0.81740000000000002</v>
      </c>
      <c r="W72" s="4">
        <v>1.1427</v>
      </c>
      <c r="X72" s="4">
        <v>0.22339999999999999</v>
      </c>
      <c r="Y72" s="4">
        <v>0.80930000000000002</v>
      </c>
      <c r="Z72" s="4">
        <v>7.17E-2</v>
      </c>
      <c r="AA72" s="14">
        <v>0.64690000000000003</v>
      </c>
      <c r="AB72" s="14">
        <v>0.71830000000000005</v>
      </c>
      <c r="AC72" s="14">
        <v>0.38729999999999998</v>
      </c>
      <c r="AD72" s="14">
        <v>0.96309999999999996</v>
      </c>
      <c r="AE72" s="14">
        <v>0.1729</v>
      </c>
      <c r="AF72" s="4">
        <v>0.65810000000000002</v>
      </c>
      <c r="AG72" s="4">
        <v>0.74180000000000001</v>
      </c>
      <c r="AH72" s="4">
        <v>0.37590000000000001</v>
      </c>
      <c r="AI72" s="4">
        <v>0.95489999999999997</v>
      </c>
      <c r="AJ72" s="4">
        <v>0.24779999999999999</v>
      </c>
      <c r="AK72" s="14">
        <v>0.67369999999999997</v>
      </c>
      <c r="AL72" s="14">
        <v>0.77810000000000001</v>
      </c>
      <c r="AM72" s="14">
        <v>0.3513</v>
      </c>
      <c r="AN72" s="14">
        <v>0.94199999999999995</v>
      </c>
      <c r="AO72" s="14">
        <v>0.2387</v>
      </c>
      <c r="AP72" s="4">
        <v>0.70369999999999999</v>
      </c>
      <c r="AQ72" s="4">
        <v>0.84760000000000002</v>
      </c>
      <c r="AR72" s="4">
        <v>0.3135</v>
      </c>
      <c r="AS72" s="4">
        <v>0.91459999999999997</v>
      </c>
      <c r="AT72" s="4">
        <v>0.14069999999999999</v>
      </c>
      <c r="AU72" s="14">
        <v>0.81830000000000003</v>
      </c>
      <c r="AV72" s="14">
        <v>1.1437999999999999</v>
      </c>
      <c r="AW72" s="14">
        <v>0.21909999999999999</v>
      </c>
      <c r="AX72" s="14">
        <v>0.80810000000000004</v>
      </c>
      <c r="AY72" s="14">
        <v>4.1799999999999997E-2</v>
      </c>
      <c r="AZ72" s="4">
        <v>0.64780000000000004</v>
      </c>
      <c r="BA72" s="4">
        <v>0.72</v>
      </c>
      <c r="BB72" s="4">
        <v>0.3725</v>
      </c>
      <c r="BC72" s="4">
        <v>0.96289999999999998</v>
      </c>
      <c r="BD72" s="4">
        <v>0.12859999999999999</v>
      </c>
      <c r="BE72" s="5">
        <v>0.65869999999999995</v>
      </c>
      <c r="BF72" s="5">
        <v>0.745</v>
      </c>
      <c r="BG72" s="5">
        <v>0.372</v>
      </c>
      <c r="BH72" s="5">
        <v>0.95569999999999999</v>
      </c>
      <c r="BI72" s="5">
        <v>0.20169999999999999</v>
      </c>
      <c r="BJ72" s="4">
        <v>0.67520000000000002</v>
      </c>
      <c r="BK72" s="4">
        <v>0.78100000000000003</v>
      </c>
      <c r="BL72" s="4">
        <v>0.35070000000000001</v>
      </c>
      <c r="BM72" s="4">
        <v>0.94230000000000003</v>
      </c>
      <c r="BN72" s="4">
        <v>0.21029999999999999</v>
      </c>
      <c r="BO72" s="5">
        <v>0.70440000000000003</v>
      </c>
      <c r="BP72" s="5">
        <v>0.85140000000000005</v>
      </c>
      <c r="BQ72" s="5">
        <v>0.31259999999999999</v>
      </c>
      <c r="BR72" s="5">
        <v>0.91439999999999999</v>
      </c>
      <c r="BS72" s="5">
        <v>0.1288</v>
      </c>
      <c r="BT72" s="4">
        <v>0.81789999999999996</v>
      </c>
      <c r="BU72" s="4">
        <v>1.1454</v>
      </c>
      <c r="BV72" s="4">
        <v>0.22459999999999999</v>
      </c>
      <c r="BW72" s="4">
        <v>0.80820000000000003</v>
      </c>
      <c r="BX72" s="4">
        <v>4.8300000000000003E-2</v>
      </c>
      <c r="BY72" s="5">
        <v>0.6452</v>
      </c>
      <c r="BZ72" s="5">
        <v>0.71540000000000004</v>
      </c>
      <c r="CA72" s="5">
        <v>0.39019999999999999</v>
      </c>
      <c r="CB72" s="5">
        <v>0.96299999999999997</v>
      </c>
      <c r="CC72" s="5">
        <v>9.4200000000000006E-2</v>
      </c>
      <c r="CD72" s="4">
        <v>0.65839999999999999</v>
      </c>
      <c r="CE72" s="4">
        <v>0.74460000000000004</v>
      </c>
      <c r="CF72" s="4">
        <v>0.37269999999999998</v>
      </c>
      <c r="CG72" s="4">
        <v>0.95530000000000004</v>
      </c>
      <c r="CH72" s="4">
        <v>0.13239999999999999</v>
      </c>
      <c r="CI72" s="5">
        <v>0.67459999999999998</v>
      </c>
      <c r="CJ72" s="5">
        <v>0.77980000000000005</v>
      </c>
      <c r="CK72" s="5">
        <v>0.35039999999999999</v>
      </c>
      <c r="CL72" s="5">
        <v>0.94259999999999999</v>
      </c>
      <c r="CM72" s="5">
        <v>0.1404</v>
      </c>
      <c r="CN72" s="4">
        <v>0.70369999999999999</v>
      </c>
      <c r="CO72" s="4">
        <v>0.84909999999999997</v>
      </c>
      <c r="CP72" s="4">
        <v>0.31440000000000001</v>
      </c>
      <c r="CQ72" s="4">
        <v>0.91459999999999997</v>
      </c>
      <c r="CR72" s="4">
        <v>8.8300000000000003E-2</v>
      </c>
      <c r="CS72" s="5">
        <v>0.81820000000000004</v>
      </c>
      <c r="CT72" s="5">
        <v>1.1457999999999999</v>
      </c>
      <c r="CU72" s="5">
        <v>0.22320000000000001</v>
      </c>
      <c r="CV72" s="5">
        <v>0.80830000000000002</v>
      </c>
      <c r="CW72" s="5">
        <v>3.9399999999999998E-2</v>
      </c>
      <c r="CX72" s="4">
        <v>0.64749999999999996</v>
      </c>
      <c r="CY72" s="4">
        <v>0.71989999999999998</v>
      </c>
      <c r="CZ72" s="4">
        <v>0.38340000000000002</v>
      </c>
      <c r="DA72" s="4">
        <v>0.96240000000000003</v>
      </c>
      <c r="DB72" s="4">
        <v>0.12180000000000001</v>
      </c>
      <c r="DC72" s="5">
        <v>0.65720000000000001</v>
      </c>
      <c r="DD72" s="5">
        <v>0.74099999999999999</v>
      </c>
      <c r="DE72" s="5">
        <v>0.37359999999999999</v>
      </c>
      <c r="DF72" s="5">
        <v>0.95499999999999996</v>
      </c>
      <c r="DG72" s="5">
        <v>0.16850000000000001</v>
      </c>
      <c r="DH72" s="4">
        <v>0.67400000000000004</v>
      </c>
      <c r="DI72" s="4">
        <v>0.77849999999999997</v>
      </c>
      <c r="DJ72" s="4">
        <v>0.35420000000000001</v>
      </c>
      <c r="DK72" s="4">
        <v>0.94179999999999997</v>
      </c>
      <c r="DL72" s="4">
        <v>0.11990000000000001</v>
      </c>
      <c r="DM72" s="5">
        <v>0.70420000000000005</v>
      </c>
      <c r="DN72" s="5">
        <v>0.85019999999999996</v>
      </c>
      <c r="DO72" s="5">
        <v>0.31259999999999999</v>
      </c>
      <c r="DP72" s="5">
        <v>0.91490000000000005</v>
      </c>
      <c r="DQ72" s="5">
        <v>0.11020000000000001</v>
      </c>
      <c r="DR72" s="4"/>
      <c r="DS72" s="4"/>
      <c r="DT72" s="4"/>
      <c r="DU72" s="4"/>
      <c r="DV72" s="4"/>
      <c r="DW72" s="5"/>
      <c r="DX72" s="5"/>
      <c r="DY72" s="5"/>
      <c r="DZ72" s="5"/>
      <c r="EA72" s="5"/>
      <c r="EB72" s="4"/>
      <c r="EC72" s="4"/>
      <c r="ED72" s="4"/>
      <c r="EE72" s="4"/>
      <c r="EF72" s="4"/>
      <c r="EG72" s="5"/>
      <c r="EH72" s="5"/>
      <c r="EI72" s="5"/>
      <c r="EJ72" s="5"/>
      <c r="EK72" s="5"/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>
        <f t="shared" si="6"/>
        <v>0.69529166666666675</v>
      </c>
      <c r="EW72" s="4">
        <f t="shared" si="7"/>
        <v>0.83438333333333359</v>
      </c>
      <c r="EX72" s="4">
        <f t="shared" si="8"/>
        <v>0.33248749999999994</v>
      </c>
      <c r="EY72" s="4">
        <f t="shared" si="9"/>
        <v>0.92123333333333302</v>
      </c>
      <c r="EZ72" s="4">
        <f t="shared" si="10"/>
        <v>0.15140000000000001</v>
      </c>
      <c r="FA72" s="11" t="str" cm="1">
        <f t="array" aca="1" ref="FA72" ca="1">CONCATENATE(INDIRECT(ADDRESS(1,MATCH(_xlfn.MINIFS(B72:EU72,metrics.est,"MAE"),B72:EU72,0)+1)), ", ", INDIRECT(ADDRESS(2,MATCH(_xlfn.MINIFS(B72:EU72,metrics.est,"MAE"),B72:EU72,0)+1)))</f>
        <v>k=20, r=0.1</v>
      </c>
      <c r="FB72" s="11" t="str" cm="1">
        <f t="array" aca="1" ref="FB72" ca="1">CONCATENATE(INDIRECT(ADDRESS(1,MATCH(_xlfn.MINIFS(B72:EU72,metrics.est,"MSE"),B72:EU72,0)+1)), ", ", INDIRECT(ADDRESS(2,MATCH(_xlfn.MINIFS(B72:EU72,metrics.est,"MSE"),B72:EU72,0)+1)))</f>
        <v>k=20, r=0.1</v>
      </c>
      <c r="FC72" s="11" t="str" cm="1">
        <f t="array" aca="1" ref="FC72" ca="1">CONCATENATE(INDIRECT(ADDRESS(1,MATCH(_xlfn.MAXIFS(B72:EU72,metrics.est,"R"),B72:EU72,0)+1)), ", ", INDIRECT(ADDRESS(2,MATCH(_xlfn.MAXIFS(B72:EU72,metrics.est,"R"),B72:EU72,0)+1)))</f>
        <v>k=20, r=0.1</v>
      </c>
      <c r="FD72" s="11" t="str" cm="1">
        <f t="array" aca="1" ref="FD72" ca="1">CONCATENATE(INDIRECT(ADDRESS(1,MATCH(_xlfn.MAXIFS(B72:EU72,metrics.est,"Coverage"),B72:EU72,0)+1)), ", ", INDIRECT(ADDRESS(2,MATCH(_xlfn.MAXIFS(B72:EU72,metrics.est,"Coverage"),B72:EU72,0)+1)))</f>
        <v>k=5, r=0.1</v>
      </c>
      <c r="FE72" s="11" t="str" cm="1">
        <f t="array" aca="1" ref="FE72" ca="1">CONCATENATE(INDIRECT(ADDRESS(1,MATCH(_xlfn.MINIFS(B72:EU72,metrics.est,"Time"),B72:EU72,0)+1)), ", ", INDIRECT(ADDRESS(2,MATCH(_xlfn.MINIFS(B72:EU72,metrics.est,"Time"),B72:EU72,0)+1)))</f>
        <v>k=20, r=0.9</v>
      </c>
    </row>
    <row r="73" spans="1:161" x14ac:dyDescent="0.2">
      <c r="A73" s="1" t="s">
        <v>66</v>
      </c>
      <c r="B73" s="4">
        <v>0.65539999999999998</v>
      </c>
      <c r="C73" s="4">
        <v>0.73919999999999997</v>
      </c>
      <c r="D73" s="4">
        <v>0.35339999999999999</v>
      </c>
      <c r="E73" s="4">
        <v>0.96430000000000005</v>
      </c>
      <c r="F73" s="4">
        <v>0.22800000000000001</v>
      </c>
      <c r="G73" s="5">
        <v>0.66700000000000004</v>
      </c>
      <c r="H73" s="5">
        <v>0.7661</v>
      </c>
      <c r="I73" s="5">
        <v>0.36170000000000002</v>
      </c>
      <c r="J73" s="5">
        <v>0.95550000000000002</v>
      </c>
      <c r="K73" s="5">
        <v>0.35880000000000001</v>
      </c>
      <c r="L73" s="4">
        <v>0.67889999999999995</v>
      </c>
      <c r="M73" s="4">
        <v>0.79059999999999997</v>
      </c>
      <c r="N73" s="4">
        <v>0.34799999999999998</v>
      </c>
      <c r="O73" s="4">
        <v>0.94169999999999998</v>
      </c>
      <c r="P73" s="4">
        <v>0.25869999999999999</v>
      </c>
      <c r="Q73" s="5">
        <v>0.70760000000000001</v>
      </c>
      <c r="R73" s="5">
        <v>0.85860000000000003</v>
      </c>
      <c r="S73" s="5">
        <v>0.30399999999999999</v>
      </c>
      <c r="T73" s="5">
        <v>0.91469999999999996</v>
      </c>
      <c r="U73" s="5">
        <v>0.18740000000000001</v>
      </c>
      <c r="V73" s="4">
        <v>0.82140000000000002</v>
      </c>
      <c r="W73" s="4">
        <v>1.1528</v>
      </c>
      <c r="X73" s="4">
        <v>0.2215</v>
      </c>
      <c r="Y73" s="4">
        <v>0.80930000000000002</v>
      </c>
      <c r="Z73" s="4">
        <v>7.0699999999999999E-2</v>
      </c>
      <c r="AA73" s="14">
        <v>0.65620000000000001</v>
      </c>
      <c r="AB73" s="14">
        <v>0.74150000000000005</v>
      </c>
      <c r="AC73" s="14">
        <v>0.3745</v>
      </c>
      <c r="AD73" s="14">
        <v>0.96309999999999996</v>
      </c>
      <c r="AE73" s="14">
        <v>0.17660000000000001</v>
      </c>
      <c r="AF73" s="4">
        <v>0.66610000000000003</v>
      </c>
      <c r="AG73" s="4">
        <v>0.76100000000000001</v>
      </c>
      <c r="AH73" s="4">
        <v>0.36620000000000003</v>
      </c>
      <c r="AI73" s="4">
        <v>0.95489999999999997</v>
      </c>
      <c r="AJ73" s="4">
        <v>0.24199999999999999</v>
      </c>
      <c r="AK73" s="14">
        <v>0.67989999999999995</v>
      </c>
      <c r="AL73" s="14">
        <v>0.79369999999999996</v>
      </c>
      <c r="AM73" s="14">
        <v>0.34310000000000002</v>
      </c>
      <c r="AN73" s="14">
        <v>0.94199999999999995</v>
      </c>
      <c r="AO73" s="14">
        <v>0.2384</v>
      </c>
      <c r="AP73" s="4">
        <v>0.70820000000000005</v>
      </c>
      <c r="AQ73" s="4">
        <v>0.85940000000000005</v>
      </c>
      <c r="AR73" s="4">
        <v>0.30740000000000001</v>
      </c>
      <c r="AS73" s="4">
        <v>0.91459999999999997</v>
      </c>
      <c r="AT73" s="4">
        <v>0.14030000000000001</v>
      </c>
      <c r="AU73" s="14">
        <v>0.82210000000000005</v>
      </c>
      <c r="AV73" s="14">
        <v>1.1533</v>
      </c>
      <c r="AW73" s="14">
        <v>0.2175</v>
      </c>
      <c r="AX73" s="14">
        <v>0.80810000000000004</v>
      </c>
      <c r="AY73" s="14">
        <v>4.07E-2</v>
      </c>
      <c r="AZ73" s="4">
        <v>0.65739999999999998</v>
      </c>
      <c r="BA73" s="4">
        <v>0.74339999999999995</v>
      </c>
      <c r="BB73" s="4">
        <v>0.36399999999999999</v>
      </c>
      <c r="BC73" s="4">
        <v>0.96289999999999998</v>
      </c>
      <c r="BD73" s="4">
        <v>0.13170000000000001</v>
      </c>
      <c r="BE73" s="5">
        <v>0.66669999999999996</v>
      </c>
      <c r="BF73" s="5">
        <v>0.76470000000000005</v>
      </c>
      <c r="BG73" s="5">
        <v>0.36199999999999999</v>
      </c>
      <c r="BH73" s="5">
        <v>0.95569999999999999</v>
      </c>
      <c r="BI73" s="5">
        <v>0.21740000000000001</v>
      </c>
      <c r="BJ73" s="4">
        <v>0.68089999999999995</v>
      </c>
      <c r="BK73" s="4">
        <v>0.79530000000000001</v>
      </c>
      <c r="BL73" s="4">
        <v>0.34279999999999999</v>
      </c>
      <c r="BM73" s="4">
        <v>0.94230000000000003</v>
      </c>
      <c r="BN73" s="4">
        <v>0.193</v>
      </c>
      <c r="BO73" s="5">
        <v>0.70879999999999999</v>
      </c>
      <c r="BP73" s="5">
        <v>0.86299999999999999</v>
      </c>
      <c r="BQ73" s="5">
        <v>0.30530000000000002</v>
      </c>
      <c r="BR73" s="5">
        <v>0.91439999999999999</v>
      </c>
      <c r="BS73" s="5">
        <v>0.13070000000000001</v>
      </c>
      <c r="BT73" s="4">
        <v>0.82189999999999996</v>
      </c>
      <c r="BU73" s="4">
        <v>1.1556</v>
      </c>
      <c r="BV73" s="4">
        <v>0.22289999999999999</v>
      </c>
      <c r="BW73" s="4">
        <v>0.80820000000000003</v>
      </c>
      <c r="BX73" s="4">
        <v>4.7399999999999998E-2</v>
      </c>
      <c r="BY73" s="5">
        <v>0.65529999999999999</v>
      </c>
      <c r="BZ73" s="5">
        <v>0.73909999999999998</v>
      </c>
      <c r="CA73" s="5">
        <v>0.37919999999999998</v>
      </c>
      <c r="CB73" s="5">
        <v>0.96299999999999997</v>
      </c>
      <c r="CC73" s="5">
        <v>9.3799999999999994E-2</v>
      </c>
      <c r="CD73" s="4">
        <v>0.66590000000000005</v>
      </c>
      <c r="CE73" s="4">
        <v>0.76349999999999996</v>
      </c>
      <c r="CF73" s="4">
        <v>0.36380000000000001</v>
      </c>
      <c r="CG73" s="4">
        <v>0.95530000000000004</v>
      </c>
      <c r="CH73" s="4">
        <v>0.12790000000000001</v>
      </c>
      <c r="CI73" s="5">
        <v>0.68020000000000003</v>
      </c>
      <c r="CJ73" s="5">
        <v>0.79410000000000003</v>
      </c>
      <c r="CK73" s="5">
        <v>0.34289999999999998</v>
      </c>
      <c r="CL73" s="5">
        <v>0.94259999999999999</v>
      </c>
      <c r="CM73" s="5">
        <v>0.1341</v>
      </c>
      <c r="CN73" s="4">
        <v>0.70809999999999995</v>
      </c>
      <c r="CO73" s="4">
        <v>0.86060000000000003</v>
      </c>
      <c r="CP73" s="4">
        <v>0.30790000000000001</v>
      </c>
      <c r="CQ73" s="4">
        <v>0.91459999999999997</v>
      </c>
      <c r="CR73" s="4">
        <v>8.3699999999999997E-2</v>
      </c>
      <c r="CS73" s="5">
        <v>0.82199999999999995</v>
      </c>
      <c r="CT73" s="5">
        <v>1.1552</v>
      </c>
      <c r="CU73" s="5">
        <v>0.22170000000000001</v>
      </c>
      <c r="CV73" s="5">
        <v>0.80830000000000002</v>
      </c>
      <c r="CW73" s="5">
        <v>3.78E-2</v>
      </c>
      <c r="CX73" s="4">
        <v>0.65720000000000001</v>
      </c>
      <c r="CY73" s="4">
        <v>0.74309999999999998</v>
      </c>
      <c r="CZ73" s="4">
        <v>0.372</v>
      </c>
      <c r="DA73" s="4">
        <v>0.96240000000000003</v>
      </c>
      <c r="DB73" s="4">
        <v>0.1212</v>
      </c>
      <c r="DC73" s="5">
        <v>0.66510000000000002</v>
      </c>
      <c r="DD73" s="5">
        <v>0.76049999999999995</v>
      </c>
      <c r="DE73" s="5">
        <v>0.36399999999999999</v>
      </c>
      <c r="DF73" s="5">
        <v>0.95499999999999996</v>
      </c>
      <c r="DG73" s="5">
        <v>0.16550000000000001</v>
      </c>
      <c r="DH73" s="4">
        <v>0.67979999999999996</v>
      </c>
      <c r="DI73" s="4">
        <v>0.79310000000000003</v>
      </c>
      <c r="DJ73" s="4">
        <v>0.3463</v>
      </c>
      <c r="DK73" s="4">
        <v>0.94179999999999997</v>
      </c>
      <c r="DL73" s="4">
        <v>0.1177</v>
      </c>
      <c r="DM73" s="5">
        <v>0.7087</v>
      </c>
      <c r="DN73" s="5">
        <v>0.86199999999999999</v>
      </c>
      <c r="DO73" s="5">
        <v>0.30599999999999999</v>
      </c>
      <c r="DP73" s="5">
        <v>0.91490000000000005</v>
      </c>
      <c r="DQ73" s="5">
        <v>0.1095</v>
      </c>
      <c r="DR73" s="4"/>
      <c r="DS73" s="4"/>
      <c r="DT73" s="4"/>
      <c r="DU73" s="4"/>
      <c r="DV73" s="4"/>
      <c r="DW73" s="5"/>
      <c r="DX73" s="5"/>
      <c r="DY73" s="5"/>
      <c r="DZ73" s="5"/>
      <c r="EA73" s="5"/>
      <c r="EB73" s="4"/>
      <c r="EC73" s="4"/>
      <c r="ED73" s="4"/>
      <c r="EE73" s="4"/>
      <c r="EF73" s="4"/>
      <c r="EG73" s="5"/>
      <c r="EH73" s="5"/>
      <c r="EI73" s="5"/>
      <c r="EJ73" s="5"/>
      <c r="EK73" s="5"/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>
        <f t="shared" si="6"/>
        <v>0.70169999999999988</v>
      </c>
      <c r="EW73" s="4">
        <f t="shared" si="7"/>
        <v>0.85039166666666655</v>
      </c>
      <c r="EX73" s="4">
        <f t="shared" si="8"/>
        <v>0.32492083333333338</v>
      </c>
      <c r="EY73" s="4">
        <f t="shared" si="9"/>
        <v>0.92123333333333302</v>
      </c>
      <c r="EZ73" s="4">
        <f t="shared" si="10"/>
        <v>0.15220833333333336</v>
      </c>
      <c r="FA73" s="11" t="str" cm="1">
        <f t="array" aca="1" ref="FA73" ca="1">CONCATENATE(INDIRECT(ADDRESS(1,MATCH(_xlfn.MINIFS(B73:EU73,metrics.est,"MAE"),B73:EU73,0)+1)), ", ", INDIRECT(ADDRESS(2,MATCH(_xlfn.MINIFS(B73:EU73,metrics.est,"MAE"),B73:EU73,0)+1)))</f>
        <v>k=20, r=0.1</v>
      </c>
      <c r="FB73" s="11" t="str" cm="1">
        <f t="array" aca="1" ref="FB73" ca="1">CONCATENATE(INDIRECT(ADDRESS(1,MATCH(_xlfn.MINIFS(B73:EU73,metrics.est,"MSE"),B73:EU73,0)+1)), ", ", INDIRECT(ADDRESS(2,MATCH(_xlfn.MINIFS(B73:EU73,metrics.est,"MSE"),B73:EU73,0)+1)))</f>
        <v>k=20, r=0.1</v>
      </c>
      <c r="FC73" s="11" t="str" cm="1">
        <f t="array" aca="1" ref="FC73" ca="1">CONCATENATE(INDIRECT(ADDRESS(1,MATCH(_xlfn.MAXIFS(B73:EU73,metrics.est,"R"),B73:EU73,0)+1)), ", ", INDIRECT(ADDRESS(2,MATCH(_xlfn.MAXIFS(B73:EU73,metrics.est,"R"),B73:EU73,0)+1)))</f>
        <v>k=20, r=0.1</v>
      </c>
      <c r="FD73" s="11" t="str" cm="1">
        <f t="array" aca="1" ref="FD73" ca="1">CONCATENATE(INDIRECT(ADDRESS(1,MATCH(_xlfn.MAXIFS(B73:EU73,metrics.est,"Coverage"),B73:EU73,0)+1)), ", ", INDIRECT(ADDRESS(2,MATCH(_xlfn.MAXIFS(B73:EU73,metrics.est,"Coverage"),B73:EU73,0)+1)))</f>
        <v>k=5, r=0.1</v>
      </c>
      <c r="FE73" s="11" t="str" cm="1">
        <f t="array" aca="1" ref="FE73" ca="1">CONCATENATE(INDIRECT(ADDRESS(1,MATCH(_xlfn.MINIFS(B73:EU73,metrics.est,"Time"),B73:EU73,0)+1)), ", ", INDIRECT(ADDRESS(2,MATCH(_xlfn.MINIFS(B73:EU73,metrics.est,"Time"),B73:EU73,0)+1)))</f>
        <v>k=20, r=0.9</v>
      </c>
    </row>
    <row r="74" spans="1:161" x14ac:dyDescent="0.2">
      <c r="A74" s="1" t="s">
        <v>67</v>
      </c>
      <c r="B74" s="4">
        <v>0.65620000000000001</v>
      </c>
      <c r="C74" s="4">
        <v>0.73870000000000002</v>
      </c>
      <c r="D74" s="4">
        <v>0.34250000000000003</v>
      </c>
      <c r="E74" s="4">
        <v>0.96430000000000005</v>
      </c>
      <c r="F74" s="4">
        <v>0.16420000000000001</v>
      </c>
      <c r="G74" s="5">
        <v>0.66830000000000001</v>
      </c>
      <c r="H74" s="5">
        <v>0.7681</v>
      </c>
      <c r="I74" s="5">
        <v>0.34860000000000002</v>
      </c>
      <c r="J74" s="5">
        <v>0.95550000000000002</v>
      </c>
      <c r="K74" s="5">
        <v>0.33200000000000002</v>
      </c>
      <c r="L74" s="4">
        <v>0.68200000000000005</v>
      </c>
      <c r="M74" s="4">
        <v>0.79610000000000003</v>
      </c>
      <c r="N74" s="4">
        <v>0.3397</v>
      </c>
      <c r="O74" s="4">
        <v>0.94169999999999998</v>
      </c>
      <c r="P74" s="4">
        <v>0.24379999999999999</v>
      </c>
      <c r="Q74" s="5">
        <v>0.70720000000000005</v>
      </c>
      <c r="R74" s="5">
        <v>0.85189999999999999</v>
      </c>
      <c r="S74" s="5">
        <v>0.31230000000000002</v>
      </c>
      <c r="T74" s="5">
        <v>0.91469999999999996</v>
      </c>
      <c r="U74" s="5">
        <v>0.1726</v>
      </c>
      <c r="V74" s="4">
        <v>0.77610000000000001</v>
      </c>
      <c r="W74" s="4">
        <v>1.0202</v>
      </c>
      <c r="X74" s="4">
        <v>0.25640000000000002</v>
      </c>
      <c r="Y74" s="4">
        <v>0.80930000000000002</v>
      </c>
      <c r="Z74" s="4">
        <v>8.0500000000000002E-2</v>
      </c>
      <c r="AA74" s="14">
        <v>0.65610000000000002</v>
      </c>
      <c r="AB74" s="14">
        <v>0.74029999999999996</v>
      </c>
      <c r="AC74" s="14">
        <v>0.36359999999999998</v>
      </c>
      <c r="AD74" s="14">
        <v>0.96309999999999996</v>
      </c>
      <c r="AE74" s="14">
        <v>0.16639999999999999</v>
      </c>
      <c r="AF74" s="4">
        <v>0.66769999999999996</v>
      </c>
      <c r="AG74" s="4">
        <v>0.76380000000000003</v>
      </c>
      <c r="AH74" s="4">
        <v>0.35470000000000002</v>
      </c>
      <c r="AI74" s="4">
        <v>0.95489999999999997</v>
      </c>
      <c r="AJ74" s="4">
        <v>0.2447</v>
      </c>
      <c r="AK74" s="14">
        <v>0.68269999999999997</v>
      </c>
      <c r="AL74" s="14">
        <v>0.79810000000000003</v>
      </c>
      <c r="AM74" s="14">
        <v>0.33600000000000002</v>
      </c>
      <c r="AN74" s="14">
        <v>0.94199999999999995</v>
      </c>
      <c r="AO74" s="14">
        <v>0.2384</v>
      </c>
      <c r="AP74" s="4">
        <v>0.70799999999999996</v>
      </c>
      <c r="AQ74" s="4">
        <v>0.8538</v>
      </c>
      <c r="AR74" s="4">
        <v>0.31230000000000002</v>
      </c>
      <c r="AS74" s="4">
        <v>0.91459999999999997</v>
      </c>
      <c r="AT74" s="4">
        <v>0.1439</v>
      </c>
      <c r="AU74" s="14">
        <v>0.77580000000000005</v>
      </c>
      <c r="AV74" s="14">
        <v>1.0193000000000001</v>
      </c>
      <c r="AW74" s="14">
        <v>0.2515</v>
      </c>
      <c r="AX74" s="14">
        <v>0.80810000000000004</v>
      </c>
      <c r="AY74" s="14">
        <v>4.1799999999999997E-2</v>
      </c>
      <c r="AZ74" s="4">
        <v>0.65690000000000004</v>
      </c>
      <c r="BA74" s="4">
        <v>0.74039999999999995</v>
      </c>
      <c r="BB74" s="4">
        <v>0.35489999999999999</v>
      </c>
      <c r="BC74" s="4">
        <v>0.96289999999999998</v>
      </c>
      <c r="BD74" s="4">
        <v>0.13730000000000001</v>
      </c>
      <c r="BE74" s="5">
        <v>0.66810000000000003</v>
      </c>
      <c r="BF74" s="5">
        <v>0.76649999999999996</v>
      </c>
      <c r="BG74" s="5">
        <v>0.35070000000000001</v>
      </c>
      <c r="BH74" s="5">
        <v>0.95569999999999999</v>
      </c>
      <c r="BI74" s="5">
        <v>0.21079999999999999</v>
      </c>
      <c r="BJ74" s="4">
        <v>0.68420000000000003</v>
      </c>
      <c r="BK74" s="4">
        <v>0.80069999999999997</v>
      </c>
      <c r="BL74" s="4">
        <v>0.33560000000000001</v>
      </c>
      <c r="BM74" s="4">
        <v>0.94230000000000003</v>
      </c>
      <c r="BN74" s="4">
        <v>0.1842</v>
      </c>
      <c r="BO74" s="5">
        <v>0.70860000000000001</v>
      </c>
      <c r="BP74" s="5">
        <v>0.85709999999999997</v>
      </c>
      <c r="BQ74" s="5">
        <v>0.31309999999999999</v>
      </c>
      <c r="BR74" s="5">
        <v>0.91439999999999999</v>
      </c>
      <c r="BS74" s="5">
        <v>0.12870000000000001</v>
      </c>
      <c r="BT74" s="4">
        <v>0.77669999999999995</v>
      </c>
      <c r="BU74" s="4">
        <v>1.0227999999999999</v>
      </c>
      <c r="BV74" s="4">
        <v>0.25459999999999999</v>
      </c>
      <c r="BW74" s="4">
        <v>0.80820000000000003</v>
      </c>
      <c r="BX74" s="4">
        <v>4.9000000000000002E-2</v>
      </c>
      <c r="BY74" s="5">
        <v>0.65459999999999996</v>
      </c>
      <c r="BZ74" s="5">
        <v>0.73670000000000002</v>
      </c>
      <c r="CA74" s="5">
        <v>0.36890000000000001</v>
      </c>
      <c r="CB74" s="5">
        <v>0.96299999999999997</v>
      </c>
      <c r="CC74" s="5">
        <v>9.0700000000000003E-2</v>
      </c>
      <c r="CD74" s="4">
        <v>0.66759999999999997</v>
      </c>
      <c r="CE74" s="4">
        <v>0.7661</v>
      </c>
      <c r="CF74" s="4">
        <v>0.35189999999999999</v>
      </c>
      <c r="CG74" s="4">
        <v>0.95530000000000004</v>
      </c>
      <c r="CH74" s="4">
        <v>0.12740000000000001</v>
      </c>
      <c r="CI74" s="5">
        <v>0.68340000000000001</v>
      </c>
      <c r="CJ74" s="5">
        <v>0.79949999999999999</v>
      </c>
      <c r="CK74" s="5">
        <v>0.33539999999999998</v>
      </c>
      <c r="CL74" s="5">
        <v>0.94259999999999999</v>
      </c>
      <c r="CM74" s="5">
        <v>0.13650000000000001</v>
      </c>
      <c r="CN74" s="4">
        <v>0.70820000000000005</v>
      </c>
      <c r="CO74" s="4">
        <v>0.85580000000000001</v>
      </c>
      <c r="CP74" s="4">
        <v>0.31480000000000002</v>
      </c>
      <c r="CQ74" s="4">
        <v>0.91459999999999997</v>
      </c>
      <c r="CR74" s="4">
        <v>8.6999999999999994E-2</v>
      </c>
      <c r="CS74" s="5">
        <v>0.77790000000000004</v>
      </c>
      <c r="CT74" s="5">
        <v>1.0268999999999999</v>
      </c>
      <c r="CU74" s="5">
        <v>0.25530000000000003</v>
      </c>
      <c r="CV74" s="5">
        <v>0.80830000000000002</v>
      </c>
      <c r="CW74" s="5">
        <v>3.7400000000000003E-2</v>
      </c>
      <c r="CX74" s="4">
        <v>0.65690000000000004</v>
      </c>
      <c r="CY74" s="4">
        <v>0.74209999999999998</v>
      </c>
      <c r="CZ74" s="4">
        <v>0.36199999999999999</v>
      </c>
      <c r="DA74" s="4">
        <v>0.96240000000000003</v>
      </c>
      <c r="DB74" s="4">
        <v>0.1187</v>
      </c>
      <c r="DC74" s="5">
        <v>0.66679999999999995</v>
      </c>
      <c r="DD74" s="5">
        <v>0.76339999999999997</v>
      </c>
      <c r="DE74" s="5">
        <v>0.35220000000000001</v>
      </c>
      <c r="DF74" s="5">
        <v>0.95499999999999996</v>
      </c>
      <c r="DG74" s="5">
        <v>0.1668</v>
      </c>
      <c r="DH74" s="4">
        <v>0.68289999999999995</v>
      </c>
      <c r="DI74" s="4">
        <v>0.79859999999999998</v>
      </c>
      <c r="DJ74" s="4">
        <v>0.33839999999999998</v>
      </c>
      <c r="DK74" s="4">
        <v>0.94179999999999997</v>
      </c>
      <c r="DL74" s="4">
        <v>0.1192</v>
      </c>
      <c r="DM74" s="5">
        <v>0.70860000000000001</v>
      </c>
      <c r="DN74" s="5">
        <v>0.85650000000000004</v>
      </c>
      <c r="DO74" s="5">
        <v>0.31309999999999999</v>
      </c>
      <c r="DP74" s="5">
        <v>0.91490000000000005</v>
      </c>
      <c r="DQ74" s="5">
        <v>0.11070000000000001</v>
      </c>
      <c r="DR74" s="4"/>
      <c r="DS74" s="4"/>
      <c r="DT74" s="4"/>
      <c r="DU74" s="4"/>
      <c r="DV74" s="4"/>
      <c r="DW74" s="5"/>
      <c r="DX74" s="5"/>
      <c r="DY74" s="5"/>
      <c r="DZ74" s="5"/>
      <c r="EA74" s="5"/>
      <c r="EB74" s="4"/>
      <c r="EC74" s="4"/>
      <c r="ED74" s="4"/>
      <c r="EE74" s="4"/>
      <c r="EF74" s="4"/>
      <c r="EG74" s="5"/>
      <c r="EH74" s="5"/>
      <c r="EI74" s="5"/>
      <c r="EJ74" s="5"/>
      <c r="EK74" s="5"/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>
        <f t="shared" si="6"/>
        <v>0.69506250000000014</v>
      </c>
      <c r="EW74" s="4">
        <f t="shared" si="7"/>
        <v>0.82847500000000007</v>
      </c>
      <c r="EX74" s="4">
        <f t="shared" si="8"/>
        <v>0.32577083333333334</v>
      </c>
      <c r="EY74" s="4">
        <f t="shared" si="9"/>
        <v>0.92123333333333302</v>
      </c>
      <c r="EZ74" s="4">
        <f t="shared" si="10"/>
        <v>0.14719583333333333</v>
      </c>
      <c r="FA74" s="11" t="str" cm="1">
        <f t="array" aca="1" ref="FA74" ca="1">CONCATENATE(INDIRECT(ADDRESS(1,MATCH(_xlfn.MINIFS(B74:EU74,metrics.est,"MAE"),B74:EU74,0)+1)), ", ", INDIRECT(ADDRESS(2,MATCH(_xlfn.MINIFS(B74:EU74,metrics.est,"MAE"),B74:EU74,0)+1)))</f>
        <v>k=20, r=0.1</v>
      </c>
      <c r="FB74" s="11" t="str" cm="1">
        <f t="array" aca="1" ref="FB74" ca="1">CONCATENATE(INDIRECT(ADDRESS(1,MATCH(_xlfn.MINIFS(B74:EU74,metrics.est,"MSE"),B74:EU74,0)+1)), ", ", INDIRECT(ADDRESS(2,MATCH(_xlfn.MINIFS(B74:EU74,metrics.est,"MSE"),B74:EU74,0)+1)))</f>
        <v>k=20, r=0.1</v>
      </c>
      <c r="FC74" s="11" t="str" cm="1">
        <f t="array" aca="1" ref="FC74" ca="1">CONCATENATE(INDIRECT(ADDRESS(1,MATCH(_xlfn.MAXIFS(B74:EU74,metrics.est,"R"),B74:EU74,0)+1)), ", ", INDIRECT(ADDRESS(2,MATCH(_xlfn.MAXIFS(B74:EU74,metrics.est,"R"),B74:EU74,0)+1)))</f>
        <v>k=20, r=0.1</v>
      </c>
      <c r="FD74" s="11" t="str" cm="1">
        <f t="array" aca="1" ref="FD74" ca="1">CONCATENATE(INDIRECT(ADDRESS(1,MATCH(_xlfn.MAXIFS(B74:EU74,metrics.est,"Coverage"),B74:EU74,0)+1)), ", ", INDIRECT(ADDRESS(2,MATCH(_xlfn.MAXIFS(B74:EU74,metrics.est,"Coverage"),B74:EU74,0)+1)))</f>
        <v>k=5, r=0.1</v>
      </c>
      <c r="FE74" s="11" t="str" cm="1">
        <f t="array" aca="1" ref="FE74" ca="1">CONCATENATE(INDIRECT(ADDRESS(1,MATCH(_xlfn.MINIFS(B74:EU74,metrics.est,"Time"),B74:EU74,0)+1)), ", ", INDIRECT(ADDRESS(2,MATCH(_xlfn.MINIFS(B74:EU74,metrics.est,"Time"),B74:EU74,0)+1)))</f>
        <v>k=20, r=0.9</v>
      </c>
    </row>
    <row r="75" spans="1:161" x14ac:dyDescent="0.2">
      <c r="A75" s="1" t="s">
        <v>68</v>
      </c>
      <c r="B75" s="4">
        <v>0.64580000000000004</v>
      </c>
      <c r="C75" s="4">
        <v>0.71740000000000004</v>
      </c>
      <c r="D75" s="4">
        <v>0.36670000000000003</v>
      </c>
      <c r="E75" s="4">
        <v>0.96430000000000005</v>
      </c>
      <c r="F75" s="4">
        <v>0.18840000000000001</v>
      </c>
      <c r="G75" s="5">
        <v>0.66010000000000002</v>
      </c>
      <c r="H75" s="5">
        <v>0.74980000000000002</v>
      </c>
      <c r="I75" s="5">
        <v>0.36870000000000003</v>
      </c>
      <c r="J75" s="5">
        <v>0.95550000000000002</v>
      </c>
      <c r="K75" s="5">
        <v>0.37759999999999999</v>
      </c>
      <c r="L75" s="4">
        <v>0.67649999999999999</v>
      </c>
      <c r="M75" s="4">
        <v>0.78720000000000001</v>
      </c>
      <c r="N75" s="4">
        <v>0.34370000000000001</v>
      </c>
      <c r="O75" s="4">
        <v>0.94169999999999998</v>
      </c>
      <c r="P75" s="4">
        <v>0.25750000000000001</v>
      </c>
      <c r="Q75" s="5">
        <v>0.71809999999999996</v>
      </c>
      <c r="R75" s="5">
        <v>0.88900000000000001</v>
      </c>
      <c r="S75" s="5">
        <v>0.28789999999999999</v>
      </c>
      <c r="T75" s="5">
        <v>0.91469999999999996</v>
      </c>
      <c r="U75" s="5">
        <v>0.18579999999999999</v>
      </c>
      <c r="V75" s="4">
        <v>0.84219999999999995</v>
      </c>
      <c r="W75" s="4">
        <v>1.2013</v>
      </c>
      <c r="X75" s="4">
        <v>0.22389999999999999</v>
      </c>
      <c r="Y75" s="4">
        <v>0.80930000000000002</v>
      </c>
      <c r="Z75" s="4">
        <v>7.4300000000000005E-2</v>
      </c>
      <c r="AA75" s="14">
        <v>0.64600000000000002</v>
      </c>
      <c r="AB75" s="14">
        <v>0.71809999999999996</v>
      </c>
      <c r="AC75" s="14">
        <v>0.38769999999999999</v>
      </c>
      <c r="AD75" s="14">
        <v>0.96309999999999996</v>
      </c>
      <c r="AE75" s="14">
        <v>0.18820000000000001</v>
      </c>
      <c r="AF75" s="4">
        <v>0.65880000000000005</v>
      </c>
      <c r="AG75" s="4">
        <v>0.74519999999999997</v>
      </c>
      <c r="AH75" s="4">
        <v>0.3715</v>
      </c>
      <c r="AI75" s="4">
        <v>0.95489999999999997</v>
      </c>
      <c r="AJ75" s="4">
        <v>0.2631</v>
      </c>
      <c r="AK75" s="14">
        <v>0.67700000000000005</v>
      </c>
      <c r="AL75" s="14">
        <v>0.78969999999999996</v>
      </c>
      <c r="AM75" s="14">
        <v>0.34110000000000001</v>
      </c>
      <c r="AN75" s="14">
        <v>0.94199999999999995</v>
      </c>
      <c r="AO75" s="14">
        <v>0.25590000000000002</v>
      </c>
      <c r="AP75" s="4">
        <v>0.7177</v>
      </c>
      <c r="AQ75" s="4">
        <v>0.88870000000000005</v>
      </c>
      <c r="AR75" s="4">
        <v>0.29289999999999999</v>
      </c>
      <c r="AS75" s="4">
        <v>0.91459999999999997</v>
      </c>
      <c r="AT75" s="4">
        <v>0.13769999999999999</v>
      </c>
      <c r="AU75" s="14">
        <v>0.84319999999999995</v>
      </c>
      <c r="AV75" s="14">
        <v>1.2049000000000001</v>
      </c>
      <c r="AW75" s="14">
        <v>0.218</v>
      </c>
      <c r="AX75" s="14">
        <v>0.80810000000000004</v>
      </c>
      <c r="AY75" s="14">
        <v>4.2500000000000003E-2</v>
      </c>
      <c r="AZ75" s="4">
        <v>0.64729999999999999</v>
      </c>
      <c r="BA75" s="4">
        <v>0.72</v>
      </c>
      <c r="BB75" s="4">
        <v>0.37619999999999998</v>
      </c>
      <c r="BC75" s="4">
        <v>0.96289999999999998</v>
      </c>
      <c r="BD75" s="4">
        <v>0.15049999999999999</v>
      </c>
      <c r="BE75" s="5">
        <v>0.65920000000000001</v>
      </c>
      <c r="BF75" s="5">
        <v>0.74850000000000005</v>
      </c>
      <c r="BG75" s="5">
        <v>0.36930000000000002</v>
      </c>
      <c r="BH75" s="5">
        <v>0.95569999999999999</v>
      </c>
      <c r="BI75" s="5">
        <v>0.21970000000000001</v>
      </c>
      <c r="BJ75" s="4">
        <v>0.67859999999999998</v>
      </c>
      <c r="BK75" s="4">
        <v>0.79249999999999998</v>
      </c>
      <c r="BL75" s="4">
        <v>0.33989999999999998</v>
      </c>
      <c r="BM75" s="4">
        <v>0.94230000000000003</v>
      </c>
      <c r="BN75" s="4">
        <v>0.19170000000000001</v>
      </c>
      <c r="BO75" s="5">
        <v>0.71830000000000005</v>
      </c>
      <c r="BP75" s="5">
        <v>0.89190000000000003</v>
      </c>
      <c r="BQ75" s="5">
        <v>0.29220000000000002</v>
      </c>
      <c r="BR75" s="5">
        <v>0.91439999999999999</v>
      </c>
      <c r="BS75" s="5">
        <v>0.13439999999999999</v>
      </c>
      <c r="BT75" s="4">
        <v>0.84319999999999995</v>
      </c>
      <c r="BU75" s="4">
        <v>1.206</v>
      </c>
      <c r="BV75" s="4">
        <v>0.22239999999999999</v>
      </c>
      <c r="BW75" s="4">
        <v>0.80820000000000003</v>
      </c>
      <c r="BX75" s="4">
        <v>4.8000000000000001E-2</v>
      </c>
      <c r="BY75" s="5">
        <v>0.64439999999999997</v>
      </c>
      <c r="BZ75" s="5">
        <v>0.71599999999999997</v>
      </c>
      <c r="CA75" s="5">
        <v>0.3906</v>
      </c>
      <c r="CB75" s="5">
        <v>0.96299999999999997</v>
      </c>
      <c r="CC75" s="5">
        <v>0.11070000000000001</v>
      </c>
      <c r="CD75" s="4">
        <v>0.65880000000000005</v>
      </c>
      <c r="CE75" s="4">
        <v>0.74780000000000002</v>
      </c>
      <c r="CF75" s="4">
        <v>0.36799999999999999</v>
      </c>
      <c r="CG75" s="4">
        <v>0.95530000000000004</v>
      </c>
      <c r="CH75" s="4">
        <v>0.1489</v>
      </c>
      <c r="CI75" s="5">
        <v>0.67789999999999995</v>
      </c>
      <c r="CJ75" s="5">
        <v>0.79079999999999995</v>
      </c>
      <c r="CK75" s="5">
        <v>0.33960000000000001</v>
      </c>
      <c r="CL75" s="5">
        <v>0.94259999999999999</v>
      </c>
      <c r="CM75" s="5">
        <v>0.14199999999999999</v>
      </c>
      <c r="CN75" s="4">
        <v>0.71789999999999998</v>
      </c>
      <c r="CO75" s="4">
        <v>0.89059999999999995</v>
      </c>
      <c r="CP75" s="4">
        <v>0.29199999999999998</v>
      </c>
      <c r="CQ75" s="4">
        <v>0.91459999999999997</v>
      </c>
      <c r="CR75" s="4">
        <v>8.6199999999999999E-2</v>
      </c>
      <c r="CS75" s="5">
        <v>0.84289999999999998</v>
      </c>
      <c r="CT75" s="5">
        <v>1.2064999999999999</v>
      </c>
      <c r="CU75" s="5">
        <v>0.2225</v>
      </c>
      <c r="CV75" s="5">
        <v>0.80830000000000002</v>
      </c>
      <c r="CW75" s="5">
        <v>3.7400000000000003E-2</v>
      </c>
      <c r="CX75" s="4">
        <v>0.64670000000000005</v>
      </c>
      <c r="CY75" s="4">
        <v>0.72</v>
      </c>
      <c r="CZ75" s="4">
        <v>0.38550000000000001</v>
      </c>
      <c r="DA75" s="4">
        <v>0.96240000000000003</v>
      </c>
      <c r="DB75" s="4">
        <v>0.14050000000000001</v>
      </c>
      <c r="DC75" s="5">
        <v>0.65849999999999997</v>
      </c>
      <c r="DD75" s="5">
        <v>0.74570000000000003</v>
      </c>
      <c r="DE75" s="5">
        <v>0.3695</v>
      </c>
      <c r="DF75" s="5">
        <v>0.95509999999999995</v>
      </c>
      <c r="DG75" s="5">
        <v>0.18029999999999999</v>
      </c>
      <c r="DH75" s="4">
        <v>0.67749999999999999</v>
      </c>
      <c r="DI75" s="4">
        <v>0.7903</v>
      </c>
      <c r="DJ75" s="4">
        <v>0.34150000000000003</v>
      </c>
      <c r="DK75" s="4">
        <v>0.94179999999999997</v>
      </c>
      <c r="DL75" s="4">
        <v>0.12640000000000001</v>
      </c>
      <c r="DM75" s="5">
        <v>0.71840000000000004</v>
      </c>
      <c r="DN75" s="5">
        <v>0.89119999999999999</v>
      </c>
      <c r="DO75" s="5">
        <v>0.2903</v>
      </c>
      <c r="DP75" s="5">
        <v>0.91490000000000005</v>
      </c>
      <c r="DQ75" s="5">
        <v>0.1119</v>
      </c>
      <c r="DR75" s="4"/>
      <c r="DS75" s="4"/>
      <c r="DT75" s="4"/>
      <c r="DU75" s="4"/>
      <c r="DV75" s="4"/>
      <c r="DW75" s="5"/>
      <c r="DX75" s="5"/>
      <c r="DY75" s="5"/>
      <c r="DZ75" s="5"/>
      <c r="EA75" s="5"/>
      <c r="EB75" s="4"/>
      <c r="EC75" s="4"/>
      <c r="ED75" s="4"/>
      <c r="EE75" s="4"/>
      <c r="EF75" s="4"/>
      <c r="EG75" s="5"/>
      <c r="EH75" s="5"/>
      <c r="EI75" s="5"/>
      <c r="EJ75" s="5"/>
      <c r="EK75" s="5"/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>
        <f t="shared" si="6"/>
        <v>0.70312499999999967</v>
      </c>
      <c r="EW75" s="4">
        <f t="shared" si="7"/>
        <v>0.85621249999999971</v>
      </c>
      <c r="EX75" s="4">
        <f t="shared" si="8"/>
        <v>0.32506666666666673</v>
      </c>
      <c r="EY75" s="4">
        <f t="shared" si="9"/>
        <v>0.92123749999999982</v>
      </c>
      <c r="EZ75" s="4">
        <f t="shared" si="10"/>
        <v>0.15831666666666661</v>
      </c>
      <c r="FA75" s="11" t="str" cm="1">
        <f t="array" aca="1" ref="FA75" ca="1">CONCATENATE(INDIRECT(ADDRESS(1,MATCH(_xlfn.MINIFS(B75:EU75,metrics.est,"MAE"),B75:EU75,0)+1)), ", ", INDIRECT(ADDRESS(2,MATCH(_xlfn.MINIFS(B75:EU75,metrics.est,"MAE"),B75:EU75,0)+1)))</f>
        <v>k=20, r=0.1</v>
      </c>
      <c r="FB75" s="11" t="str" cm="1">
        <f t="array" aca="1" ref="FB75" ca="1">CONCATENATE(INDIRECT(ADDRESS(1,MATCH(_xlfn.MINIFS(B75:EU75,metrics.est,"MSE"),B75:EU75,0)+1)), ", ", INDIRECT(ADDRESS(2,MATCH(_xlfn.MINIFS(B75:EU75,metrics.est,"MSE"),B75:EU75,0)+1)))</f>
        <v>k=20, r=0.1</v>
      </c>
      <c r="FC75" s="11" t="str" cm="1">
        <f t="array" aca="1" ref="FC75" ca="1">CONCATENATE(INDIRECT(ADDRESS(1,MATCH(_xlfn.MAXIFS(B75:EU75,metrics.est,"R"),B75:EU75,0)+1)), ", ", INDIRECT(ADDRESS(2,MATCH(_xlfn.MAXIFS(B75:EU75,metrics.est,"R"),B75:EU75,0)+1)))</f>
        <v>k=20, r=0.1</v>
      </c>
      <c r="FD75" s="11" t="str" cm="1">
        <f t="array" aca="1" ref="FD75" ca="1">CONCATENATE(INDIRECT(ADDRESS(1,MATCH(_xlfn.MAXIFS(B75:EU75,metrics.est,"Coverage"),B75:EU75,0)+1)), ", ", INDIRECT(ADDRESS(2,MATCH(_xlfn.MAXIFS(B75:EU75,metrics.est,"Coverage"),B75:EU75,0)+1)))</f>
        <v>k=5, r=0.1</v>
      </c>
      <c r="FE75" s="11" t="str" cm="1">
        <f t="array" aca="1" ref="FE75" ca="1">CONCATENATE(INDIRECT(ADDRESS(1,MATCH(_xlfn.MINIFS(B75:EU75,metrics.est,"Time"),B75:EU75,0)+1)), ", ", INDIRECT(ADDRESS(2,MATCH(_xlfn.MINIFS(B75:EU75,metrics.est,"Time"),B75:EU75,0)+1)))</f>
        <v>k=20, r=0.9</v>
      </c>
    </row>
    <row r="76" spans="1:161" x14ac:dyDescent="0.2">
      <c r="A76" s="1" t="s">
        <v>69</v>
      </c>
      <c r="B76" s="4">
        <v>0.67390000000000005</v>
      </c>
      <c r="C76" s="4">
        <v>0.77400000000000002</v>
      </c>
      <c r="D76" s="4">
        <v>0.33429999999999999</v>
      </c>
      <c r="E76" s="4">
        <v>0.96430000000000005</v>
      </c>
      <c r="F76" s="4">
        <v>0.15390000000000001</v>
      </c>
      <c r="G76" s="5">
        <v>0.67889999999999995</v>
      </c>
      <c r="H76" s="5">
        <v>0.78890000000000005</v>
      </c>
      <c r="I76" s="5">
        <v>0.34549999999999997</v>
      </c>
      <c r="J76" s="5">
        <v>0.95550000000000002</v>
      </c>
      <c r="K76" s="5">
        <v>0.35930000000000001</v>
      </c>
      <c r="L76" s="4">
        <v>0.68700000000000006</v>
      </c>
      <c r="M76" s="4">
        <v>0.80630000000000002</v>
      </c>
      <c r="N76" s="4">
        <v>0.33729999999999999</v>
      </c>
      <c r="O76" s="4">
        <v>0.94169999999999998</v>
      </c>
      <c r="P76" s="4">
        <v>0.22919999999999999</v>
      </c>
      <c r="Q76" s="5">
        <v>0.71</v>
      </c>
      <c r="R76" s="5">
        <v>0.86170000000000002</v>
      </c>
      <c r="S76" s="5">
        <v>0.30570000000000003</v>
      </c>
      <c r="T76" s="5">
        <v>0.91469999999999996</v>
      </c>
      <c r="U76" s="5">
        <v>0.17929999999999999</v>
      </c>
      <c r="V76" s="4">
        <v>0.81620000000000004</v>
      </c>
      <c r="W76" s="4">
        <v>1.1395</v>
      </c>
      <c r="X76" s="4">
        <v>0.22509999999999999</v>
      </c>
      <c r="Y76" s="4">
        <v>0.80930000000000002</v>
      </c>
      <c r="Z76" s="4">
        <v>7.8799999999999995E-2</v>
      </c>
      <c r="AA76" s="14">
        <v>0.67430000000000001</v>
      </c>
      <c r="AB76" s="14">
        <v>0.77449999999999997</v>
      </c>
      <c r="AC76" s="14">
        <v>0.35439999999999999</v>
      </c>
      <c r="AD76" s="14">
        <v>0.96309999999999996</v>
      </c>
      <c r="AE76" s="14">
        <v>0.1704</v>
      </c>
      <c r="AF76" s="4">
        <v>0.67830000000000001</v>
      </c>
      <c r="AG76" s="4">
        <v>0.78449999999999998</v>
      </c>
      <c r="AH76" s="4">
        <v>0.35089999999999999</v>
      </c>
      <c r="AI76" s="4">
        <v>0.95489999999999997</v>
      </c>
      <c r="AJ76" s="4">
        <v>0.23680000000000001</v>
      </c>
      <c r="AK76" s="14">
        <v>0.68740000000000001</v>
      </c>
      <c r="AL76" s="14">
        <v>0.80769999999999997</v>
      </c>
      <c r="AM76" s="14">
        <v>0.33410000000000001</v>
      </c>
      <c r="AN76" s="14">
        <v>0.94199999999999995</v>
      </c>
      <c r="AO76" s="14">
        <v>0.2412</v>
      </c>
      <c r="AP76" s="4">
        <v>0.7107</v>
      </c>
      <c r="AQ76" s="4">
        <v>0.86270000000000002</v>
      </c>
      <c r="AR76" s="4">
        <v>0.307</v>
      </c>
      <c r="AS76" s="4">
        <v>0.91459999999999997</v>
      </c>
      <c r="AT76" s="4">
        <v>0.1434</v>
      </c>
      <c r="AU76" s="14">
        <v>0.81740000000000002</v>
      </c>
      <c r="AV76" s="14">
        <v>1.1412</v>
      </c>
      <c r="AW76" s="14">
        <v>0.22120000000000001</v>
      </c>
      <c r="AX76" s="14">
        <v>0.80810000000000004</v>
      </c>
      <c r="AY76" s="14">
        <v>4.2200000000000001E-2</v>
      </c>
      <c r="AZ76" s="4">
        <v>0.67420000000000002</v>
      </c>
      <c r="BA76" s="4">
        <v>0.77380000000000004</v>
      </c>
      <c r="BB76" s="4">
        <v>0.34720000000000001</v>
      </c>
      <c r="BC76" s="4">
        <v>0.96289999999999998</v>
      </c>
      <c r="BD76" s="4">
        <v>0.129</v>
      </c>
      <c r="BE76" s="5">
        <v>0.67849999999999999</v>
      </c>
      <c r="BF76" s="5">
        <v>0.78649999999999998</v>
      </c>
      <c r="BG76" s="5">
        <v>0.34689999999999999</v>
      </c>
      <c r="BH76" s="5">
        <v>0.95569999999999999</v>
      </c>
      <c r="BI76" s="5">
        <v>0.1953</v>
      </c>
      <c r="BJ76" s="4">
        <v>0.68899999999999995</v>
      </c>
      <c r="BK76" s="4">
        <v>0.81059999999999999</v>
      </c>
      <c r="BL76" s="4">
        <v>0.33360000000000001</v>
      </c>
      <c r="BM76" s="4">
        <v>0.94230000000000003</v>
      </c>
      <c r="BN76" s="4">
        <v>0.19950000000000001</v>
      </c>
      <c r="BO76" s="5">
        <v>0.71150000000000002</v>
      </c>
      <c r="BP76" s="5">
        <v>0.86670000000000003</v>
      </c>
      <c r="BQ76" s="5">
        <v>0.30649999999999999</v>
      </c>
      <c r="BR76" s="5">
        <v>0.91439999999999999</v>
      </c>
      <c r="BS76" s="5">
        <v>0.126</v>
      </c>
      <c r="BT76" s="4">
        <v>0.81730000000000003</v>
      </c>
      <c r="BU76" s="4">
        <v>1.1435</v>
      </c>
      <c r="BV76" s="4">
        <v>0.22639999999999999</v>
      </c>
      <c r="BW76" s="4">
        <v>0.80820000000000003</v>
      </c>
      <c r="BX76" s="4">
        <v>4.48E-2</v>
      </c>
      <c r="BY76" s="5">
        <v>0.67200000000000004</v>
      </c>
      <c r="BZ76" s="5">
        <v>0.77039999999999997</v>
      </c>
      <c r="CA76" s="5">
        <v>0.35930000000000001</v>
      </c>
      <c r="CB76" s="5">
        <v>0.96299999999999997</v>
      </c>
      <c r="CC76" s="5">
        <v>9.2200000000000004E-2</v>
      </c>
      <c r="CD76" s="4">
        <v>0.67800000000000005</v>
      </c>
      <c r="CE76" s="4">
        <v>0.78620000000000001</v>
      </c>
      <c r="CF76" s="4">
        <v>0.34810000000000002</v>
      </c>
      <c r="CG76" s="4">
        <v>0.95530000000000004</v>
      </c>
      <c r="CH76" s="4">
        <v>0.13370000000000001</v>
      </c>
      <c r="CI76" s="5">
        <v>0.68840000000000001</v>
      </c>
      <c r="CJ76" s="5">
        <v>0.80969999999999998</v>
      </c>
      <c r="CK76" s="5">
        <v>0.3332</v>
      </c>
      <c r="CL76" s="5">
        <v>0.94259999999999999</v>
      </c>
      <c r="CM76" s="5">
        <v>0.1338</v>
      </c>
      <c r="CN76" s="4">
        <v>0.71109999999999995</v>
      </c>
      <c r="CO76" s="4">
        <v>0.86499999999999999</v>
      </c>
      <c r="CP76" s="4">
        <v>0.30859999999999999</v>
      </c>
      <c r="CQ76" s="4">
        <v>0.91459999999999997</v>
      </c>
      <c r="CR76" s="4">
        <v>8.6699999999999999E-2</v>
      </c>
      <c r="CS76" s="5">
        <v>0.81730000000000003</v>
      </c>
      <c r="CT76" s="5">
        <v>1.1435</v>
      </c>
      <c r="CU76" s="5">
        <v>0.22509999999999999</v>
      </c>
      <c r="CV76" s="5">
        <v>0.80830000000000002</v>
      </c>
      <c r="CW76" s="5">
        <v>3.9899999999999998E-2</v>
      </c>
      <c r="CX76" s="4">
        <v>0.67479999999999996</v>
      </c>
      <c r="CY76" s="4">
        <v>0.77659999999999996</v>
      </c>
      <c r="CZ76" s="4">
        <v>0.35299999999999998</v>
      </c>
      <c r="DA76" s="4">
        <v>0.96240000000000003</v>
      </c>
      <c r="DB76" s="4">
        <v>0.1215</v>
      </c>
      <c r="DC76" s="5">
        <v>0.67720000000000002</v>
      </c>
      <c r="DD76" s="5">
        <v>0.78349999999999997</v>
      </c>
      <c r="DE76" s="5">
        <v>0.34860000000000002</v>
      </c>
      <c r="DF76" s="5">
        <v>0.95499999999999996</v>
      </c>
      <c r="DG76" s="5">
        <v>0.16600000000000001</v>
      </c>
      <c r="DH76" s="4">
        <v>0.68769999999999998</v>
      </c>
      <c r="DI76" s="4">
        <v>0.80830000000000002</v>
      </c>
      <c r="DJ76" s="4">
        <v>0.33660000000000001</v>
      </c>
      <c r="DK76" s="4">
        <v>0.94179999999999997</v>
      </c>
      <c r="DL76" s="4">
        <v>0.1207</v>
      </c>
      <c r="DM76" s="5">
        <v>0.71140000000000003</v>
      </c>
      <c r="DN76" s="5">
        <v>0.86570000000000003</v>
      </c>
      <c r="DO76" s="5">
        <v>0.30649999999999999</v>
      </c>
      <c r="DP76" s="5">
        <v>0.91490000000000005</v>
      </c>
      <c r="DQ76" s="5">
        <v>0.1096</v>
      </c>
      <c r="DR76" s="4"/>
      <c r="DS76" s="4"/>
      <c r="DT76" s="4"/>
      <c r="DU76" s="4"/>
      <c r="DV76" s="4"/>
      <c r="DW76" s="5"/>
      <c r="DX76" s="5"/>
      <c r="DY76" s="5"/>
      <c r="DZ76" s="5"/>
      <c r="EA76" s="5"/>
      <c r="EB76" s="4"/>
      <c r="EC76" s="4"/>
      <c r="ED76" s="4"/>
      <c r="EE76" s="4"/>
      <c r="EF76" s="4"/>
      <c r="EG76" s="5"/>
      <c r="EH76" s="5"/>
      <c r="EI76" s="5"/>
      <c r="EJ76" s="5"/>
      <c r="EK76" s="5"/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>
        <f t="shared" si="6"/>
        <v>0.70927083333333341</v>
      </c>
      <c r="EW76" s="4">
        <f t="shared" si="7"/>
        <v>0.8637916666666664</v>
      </c>
      <c r="EX76" s="4">
        <f t="shared" si="8"/>
        <v>0.31646249999999992</v>
      </c>
      <c r="EY76" s="4">
        <f t="shared" si="9"/>
        <v>0.92123333333333302</v>
      </c>
      <c r="EZ76" s="4">
        <f t="shared" si="10"/>
        <v>0.14721666666666666</v>
      </c>
      <c r="FA76" s="11" t="str" cm="1">
        <f t="array" aca="1" ref="FA76" ca="1">CONCATENATE(INDIRECT(ADDRESS(1,MATCH(_xlfn.MINIFS(B76:EU76,metrics.est,"MAE"),B76:EU76,0)+1)), ", ", INDIRECT(ADDRESS(2,MATCH(_xlfn.MINIFS(B76:EU76,metrics.est,"MAE"),B76:EU76,0)+1)))</f>
        <v>k=20, r=0.1</v>
      </c>
      <c r="FB76" s="11" t="str" cm="1">
        <f t="array" aca="1" ref="FB76" ca="1">CONCATENATE(INDIRECT(ADDRESS(1,MATCH(_xlfn.MINIFS(B76:EU76,metrics.est,"MSE"),B76:EU76,0)+1)), ", ", INDIRECT(ADDRESS(2,MATCH(_xlfn.MINIFS(B76:EU76,metrics.est,"MSE"),B76:EU76,0)+1)))</f>
        <v>k=20, r=0.1</v>
      </c>
      <c r="FC76" s="11" t="str" cm="1">
        <f t="array" aca="1" ref="FC76" ca="1">CONCATENATE(INDIRECT(ADDRESS(1,MATCH(_xlfn.MAXIFS(B76:EU76,metrics.est,"R"),B76:EU76,0)+1)), ", ", INDIRECT(ADDRESS(2,MATCH(_xlfn.MAXIFS(B76:EU76,metrics.est,"R"),B76:EU76,0)+1)))</f>
        <v>k=5, r=0.3</v>
      </c>
      <c r="FD76" s="11" t="str" cm="1">
        <f t="array" aca="1" ref="FD76" ca="1">CONCATENATE(INDIRECT(ADDRESS(1,MATCH(_xlfn.MAXIFS(B76:EU76,metrics.est,"Coverage"),B76:EU76,0)+1)), ", ", INDIRECT(ADDRESS(2,MATCH(_xlfn.MAXIFS(B76:EU76,metrics.est,"Coverage"),B76:EU76,0)+1)))</f>
        <v>k=5, r=0.1</v>
      </c>
      <c r="FE76" s="11" t="str" cm="1">
        <f t="array" aca="1" ref="FE76" ca="1">CONCATENATE(INDIRECT(ADDRESS(1,MATCH(_xlfn.MINIFS(B76:EU76,metrics.est,"Time"),B76:EU76,0)+1)), ", ", INDIRECT(ADDRESS(2,MATCH(_xlfn.MINIFS(B76:EU76,metrics.est,"Time"),B76:EU76,0)+1)))</f>
        <v>k=20, r=0.9</v>
      </c>
    </row>
    <row r="77" spans="1:161" x14ac:dyDescent="0.2">
      <c r="A77" s="1" t="s">
        <v>70</v>
      </c>
      <c r="B77" s="4">
        <v>0.68059999999999998</v>
      </c>
      <c r="C77" s="4">
        <v>0.78749999999999998</v>
      </c>
      <c r="D77" s="4">
        <v>0.34279999999999999</v>
      </c>
      <c r="E77" s="4">
        <v>0.96419999999999995</v>
      </c>
      <c r="F77" s="4">
        <v>0.1666</v>
      </c>
      <c r="G77" s="5">
        <v>0.69740000000000002</v>
      </c>
      <c r="H77" s="5">
        <v>0.82689999999999997</v>
      </c>
      <c r="I77" s="5">
        <v>0.33479999999999999</v>
      </c>
      <c r="J77" s="5">
        <v>0.95530000000000004</v>
      </c>
      <c r="K77" s="5">
        <v>0.35849999999999999</v>
      </c>
      <c r="L77" s="4">
        <v>0.72489999999999999</v>
      </c>
      <c r="M77" s="4">
        <v>0.88829999999999998</v>
      </c>
      <c r="N77" s="4">
        <v>0.32390000000000002</v>
      </c>
      <c r="O77" s="4">
        <v>0.94130000000000003</v>
      </c>
      <c r="P77" s="4">
        <v>0.25729999999999997</v>
      </c>
      <c r="Q77" s="5">
        <v>0.76329999999999998</v>
      </c>
      <c r="R77" s="5">
        <v>0.98229999999999995</v>
      </c>
      <c r="S77" s="5">
        <v>0.2757</v>
      </c>
      <c r="T77" s="5">
        <v>0.90980000000000005</v>
      </c>
      <c r="U77" s="5">
        <v>0.1613</v>
      </c>
      <c r="V77" s="4">
        <v>0.85540000000000005</v>
      </c>
      <c r="W77" s="4">
        <v>1.2291000000000001</v>
      </c>
      <c r="X77" s="4">
        <v>0.19550000000000001</v>
      </c>
      <c r="Y77" s="4">
        <v>0.67889999999999995</v>
      </c>
      <c r="Z77" s="4">
        <v>7.5800000000000006E-2</v>
      </c>
      <c r="AA77" s="14">
        <v>0.68149999999999999</v>
      </c>
      <c r="AB77" s="14">
        <v>0.79139999999999999</v>
      </c>
      <c r="AC77" s="14">
        <v>0.34989999999999999</v>
      </c>
      <c r="AD77" s="14">
        <v>0.96299999999999997</v>
      </c>
      <c r="AE77" s="14">
        <v>0.17519999999999999</v>
      </c>
      <c r="AF77" s="4">
        <v>0.69720000000000004</v>
      </c>
      <c r="AG77" s="4">
        <v>0.82489999999999997</v>
      </c>
      <c r="AH77" s="4">
        <v>0.3397</v>
      </c>
      <c r="AI77" s="4">
        <v>0.95469999999999999</v>
      </c>
      <c r="AJ77" s="4">
        <v>0.2495</v>
      </c>
      <c r="AK77" s="14">
        <v>0.72209999999999996</v>
      </c>
      <c r="AL77" s="14">
        <v>0.88249999999999995</v>
      </c>
      <c r="AM77" s="14">
        <v>0.31850000000000001</v>
      </c>
      <c r="AN77" s="14">
        <v>0.94140000000000001</v>
      </c>
      <c r="AO77" s="14">
        <v>0.2409</v>
      </c>
      <c r="AP77" s="4">
        <v>0.76459999999999995</v>
      </c>
      <c r="AQ77" s="4">
        <v>0.98419999999999996</v>
      </c>
      <c r="AR77" s="4">
        <v>0.28100000000000003</v>
      </c>
      <c r="AS77" s="4">
        <v>0.91</v>
      </c>
      <c r="AT77" s="4">
        <v>0.13350000000000001</v>
      </c>
      <c r="AU77" s="14">
        <v>0.85670000000000002</v>
      </c>
      <c r="AV77" s="14">
        <v>1.2316</v>
      </c>
      <c r="AW77" s="14">
        <v>0.18940000000000001</v>
      </c>
      <c r="AX77" s="14">
        <v>0.67710000000000004</v>
      </c>
      <c r="AY77" s="14">
        <v>4.0099999999999997E-2</v>
      </c>
      <c r="AZ77" s="4">
        <v>0.68269999999999997</v>
      </c>
      <c r="BA77" s="4">
        <v>0.79149999999999998</v>
      </c>
      <c r="BB77" s="4">
        <v>0.34549999999999997</v>
      </c>
      <c r="BC77" s="4">
        <v>0.96279999999999999</v>
      </c>
      <c r="BD77" s="4">
        <v>0.12839999999999999</v>
      </c>
      <c r="BE77" s="5">
        <v>0.6966</v>
      </c>
      <c r="BF77" s="5">
        <v>0.82599999999999996</v>
      </c>
      <c r="BG77" s="5">
        <v>0.3382</v>
      </c>
      <c r="BH77" s="5">
        <v>0.95550000000000002</v>
      </c>
      <c r="BI77" s="5">
        <v>0.21279999999999999</v>
      </c>
      <c r="BJ77" s="4">
        <v>0.7238</v>
      </c>
      <c r="BK77" s="4">
        <v>0.88600000000000001</v>
      </c>
      <c r="BL77" s="4">
        <v>0.31669999999999998</v>
      </c>
      <c r="BM77" s="4">
        <v>0.94169999999999998</v>
      </c>
      <c r="BN77" s="4">
        <v>0.1976</v>
      </c>
      <c r="BO77" s="5">
        <v>0.76519999999999999</v>
      </c>
      <c r="BP77" s="5">
        <v>0.98660000000000003</v>
      </c>
      <c r="BQ77" s="5">
        <v>0.2828</v>
      </c>
      <c r="BR77" s="5">
        <v>0.90980000000000005</v>
      </c>
      <c r="BS77" s="5">
        <v>0.12939999999999999</v>
      </c>
      <c r="BT77" s="4">
        <v>0.8579</v>
      </c>
      <c r="BU77" s="4">
        <v>1.2383999999999999</v>
      </c>
      <c r="BV77" s="4">
        <v>0.19209999999999999</v>
      </c>
      <c r="BW77" s="4">
        <v>0.67749999999999999</v>
      </c>
      <c r="BX77" s="4">
        <v>4.5400000000000003E-2</v>
      </c>
      <c r="BY77" s="5">
        <v>0.67949999999999999</v>
      </c>
      <c r="BZ77" s="5">
        <v>0.78580000000000005</v>
      </c>
      <c r="CA77" s="5">
        <v>0.36099999999999999</v>
      </c>
      <c r="CB77" s="5">
        <v>0.96289999999999998</v>
      </c>
      <c r="CC77" s="5">
        <v>9.6699999999999994E-2</v>
      </c>
      <c r="CD77" s="4">
        <v>0.69610000000000005</v>
      </c>
      <c r="CE77" s="4">
        <v>0.8256</v>
      </c>
      <c r="CF77" s="4">
        <v>0.34029999999999999</v>
      </c>
      <c r="CG77" s="4">
        <v>0.95509999999999995</v>
      </c>
      <c r="CH77" s="4">
        <v>0.1346</v>
      </c>
      <c r="CI77" s="5">
        <v>0.72260000000000002</v>
      </c>
      <c r="CJ77" s="5">
        <v>0.88360000000000005</v>
      </c>
      <c r="CK77" s="5">
        <v>0.31979999999999997</v>
      </c>
      <c r="CL77" s="5">
        <v>0.94189999999999996</v>
      </c>
      <c r="CM77" s="5">
        <v>0.14000000000000001</v>
      </c>
      <c r="CN77" s="4">
        <v>0.76500000000000001</v>
      </c>
      <c r="CO77" s="4">
        <v>0.98599999999999999</v>
      </c>
      <c r="CP77" s="4">
        <v>0.28029999999999999</v>
      </c>
      <c r="CQ77" s="4">
        <v>0.91010000000000002</v>
      </c>
      <c r="CR77" s="4">
        <v>8.3799999999999999E-2</v>
      </c>
      <c r="CS77" s="5">
        <v>0.85729999999999995</v>
      </c>
      <c r="CT77" s="5">
        <v>1.2347999999999999</v>
      </c>
      <c r="CU77" s="5">
        <v>0.19719999999999999</v>
      </c>
      <c r="CV77" s="5">
        <v>0.6764</v>
      </c>
      <c r="CW77" s="5">
        <v>3.6299999999999999E-2</v>
      </c>
      <c r="CX77" s="4">
        <v>0.68189999999999995</v>
      </c>
      <c r="CY77" s="4">
        <v>0.7923</v>
      </c>
      <c r="CZ77" s="4">
        <v>0.34949999999999998</v>
      </c>
      <c r="DA77" s="4">
        <v>0.96230000000000004</v>
      </c>
      <c r="DB77" s="4">
        <v>0.1242</v>
      </c>
      <c r="DC77" s="5">
        <v>0.69540000000000002</v>
      </c>
      <c r="DD77" s="5">
        <v>0.82240000000000002</v>
      </c>
      <c r="DE77" s="5">
        <v>0.34089999999999998</v>
      </c>
      <c r="DF77" s="5">
        <v>0.95489999999999997</v>
      </c>
      <c r="DG77" s="5">
        <v>0.1686</v>
      </c>
      <c r="DH77" s="4">
        <v>0.72240000000000004</v>
      </c>
      <c r="DI77" s="4">
        <v>0.88349999999999995</v>
      </c>
      <c r="DJ77" s="4">
        <v>0.31929999999999997</v>
      </c>
      <c r="DK77" s="4">
        <v>0.94120000000000004</v>
      </c>
      <c r="DL77" s="4">
        <v>0.11890000000000001</v>
      </c>
      <c r="DM77" s="5">
        <v>0.76480000000000004</v>
      </c>
      <c r="DN77" s="5">
        <v>0.98560000000000003</v>
      </c>
      <c r="DO77" s="5">
        <v>0.28149999999999997</v>
      </c>
      <c r="DP77" s="5">
        <v>0.91020000000000001</v>
      </c>
      <c r="DQ77" s="5">
        <v>0.1075</v>
      </c>
      <c r="DR77" s="4"/>
      <c r="DS77" s="4"/>
      <c r="DT77" s="4"/>
      <c r="DU77" s="4"/>
      <c r="DV77" s="4"/>
      <c r="DW77" s="5"/>
      <c r="DX77" s="5"/>
      <c r="DY77" s="5"/>
      <c r="DZ77" s="5"/>
      <c r="EA77" s="5"/>
      <c r="EB77" s="4"/>
      <c r="EC77" s="4"/>
      <c r="ED77" s="4"/>
      <c r="EE77" s="4"/>
      <c r="EF77" s="4"/>
      <c r="EG77" s="5"/>
      <c r="EH77" s="5"/>
      <c r="EI77" s="5"/>
      <c r="EJ77" s="5"/>
      <c r="EK77" s="5"/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>
        <f t="shared" si="6"/>
        <v>0.73978750000000026</v>
      </c>
      <c r="EW77" s="4">
        <f t="shared" si="7"/>
        <v>0.93153333333333366</v>
      </c>
      <c r="EX77" s="4">
        <f t="shared" si="8"/>
        <v>0.30067916666666666</v>
      </c>
      <c r="EY77" s="4">
        <f t="shared" si="9"/>
        <v>0.89824999999999988</v>
      </c>
      <c r="EZ77" s="4">
        <f t="shared" si="10"/>
        <v>0.14928749999999999</v>
      </c>
      <c r="FA77" s="11" t="str" cm="1">
        <f t="array" aca="1" ref="FA77" ca="1">CONCATENATE(INDIRECT(ADDRESS(1,MATCH(_xlfn.MINIFS(B77:EU77,metrics.est,"MAE"),B77:EU77,0)+1)), ", ", INDIRECT(ADDRESS(2,MATCH(_xlfn.MINIFS(B77:EU77,metrics.est,"MAE"),B77:EU77,0)+1)))</f>
        <v>k=20, r=0.1</v>
      </c>
      <c r="FB77" s="11" t="str" cm="1">
        <f t="array" aca="1" ref="FB77" ca="1">CONCATENATE(INDIRECT(ADDRESS(1,MATCH(_xlfn.MINIFS(B77:EU77,metrics.est,"MSE"),B77:EU77,0)+1)), ", ", INDIRECT(ADDRESS(2,MATCH(_xlfn.MINIFS(B77:EU77,metrics.est,"MSE"),B77:EU77,0)+1)))</f>
        <v>k=20, r=0.1</v>
      </c>
      <c r="FC77" s="11" t="str" cm="1">
        <f t="array" aca="1" ref="FC77" ca="1">CONCATENATE(INDIRECT(ADDRESS(1,MATCH(_xlfn.MAXIFS(B77:EU77,metrics.est,"R"),B77:EU77,0)+1)), ", ", INDIRECT(ADDRESS(2,MATCH(_xlfn.MAXIFS(B77:EU77,metrics.est,"R"),B77:EU77,0)+1)))</f>
        <v>k=20, r=0.1</v>
      </c>
      <c r="FD77" s="11" t="str" cm="1">
        <f t="array" aca="1" ref="FD77" ca="1">CONCATENATE(INDIRECT(ADDRESS(1,MATCH(_xlfn.MAXIFS(B77:EU77,metrics.est,"Coverage"),B77:EU77,0)+1)), ", ", INDIRECT(ADDRESS(2,MATCH(_xlfn.MAXIFS(B77:EU77,metrics.est,"Coverage"),B77:EU77,0)+1)))</f>
        <v>k=5, r=0.1</v>
      </c>
      <c r="FE77" s="11" t="str" cm="1">
        <f t="array" aca="1" ref="FE77" ca="1">CONCATENATE(INDIRECT(ADDRESS(1,MATCH(_xlfn.MINIFS(B77:EU77,metrics.est,"Time"),B77:EU77,0)+1)), ", ", INDIRECT(ADDRESS(2,MATCH(_xlfn.MINIFS(B77:EU77,metrics.est,"Time"),B77:EU77,0)+1)))</f>
        <v>k=20, r=0.9</v>
      </c>
    </row>
    <row r="78" spans="1:161" x14ac:dyDescent="0.2">
      <c r="A78" s="1" t="s">
        <v>71</v>
      </c>
      <c r="B78" s="4">
        <v>0.65210000000000001</v>
      </c>
      <c r="C78" s="4">
        <v>0.72740000000000005</v>
      </c>
      <c r="D78" s="4">
        <v>0.35780000000000001</v>
      </c>
      <c r="E78" s="4">
        <v>0.96430000000000005</v>
      </c>
      <c r="F78" s="4">
        <v>0.21729999999999999</v>
      </c>
      <c r="G78" s="5">
        <v>0.66449999999999998</v>
      </c>
      <c r="H78" s="5">
        <v>0.7571</v>
      </c>
      <c r="I78" s="5">
        <v>0.36620000000000003</v>
      </c>
      <c r="J78" s="5">
        <v>0.95550000000000002</v>
      </c>
      <c r="K78" s="5">
        <v>0.4254</v>
      </c>
      <c r="L78" s="4">
        <v>0.67900000000000005</v>
      </c>
      <c r="M78" s="4">
        <v>0.78800000000000003</v>
      </c>
      <c r="N78" s="4">
        <v>0.35249999999999998</v>
      </c>
      <c r="O78" s="4">
        <v>0.94140000000000001</v>
      </c>
      <c r="P78" s="4">
        <v>0.31380000000000002</v>
      </c>
      <c r="Q78" s="5">
        <v>0.70750000000000002</v>
      </c>
      <c r="R78" s="5">
        <v>0.85499999999999998</v>
      </c>
      <c r="S78" s="5">
        <v>0.31</v>
      </c>
      <c r="T78" s="5">
        <v>0.91469999999999996</v>
      </c>
      <c r="U78" s="5">
        <v>0.192</v>
      </c>
      <c r="V78" s="4">
        <v>0.82030000000000003</v>
      </c>
      <c r="W78" s="4">
        <v>1.1488</v>
      </c>
      <c r="X78" s="4">
        <v>0.2228</v>
      </c>
      <c r="Y78" s="4">
        <v>0.80930000000000002</v>
      </c>
      <c r="Z78" s="4">
        <v>8.5699999999999998E-2</v>
      </c>
      <c r="AA78" s="14">
        <v>0.65210000000000001</v>
      </c>
      <c r="AB78" s="14">
        <v>0.72889999999999999</v>
      </c>
      <c r="AC78" s="14">
        <v>0.37869999999999998</v>
      </c>
      <c r="AD78" s="14">
        <v>0.96309999999999996</v>
      </c>
      <c r="AE78" s="14">
        <v>0.21</v>
      </c>
      <c r="AF78" s="4">
        <v>0.66359999999999997</v>
      </c>
      <c r="AG78" s="4">
        <v>0.75229999999999997</v>
      </c>
      <c r="AH78" s="4">
        <v>0.37069999999999997</v>
      </c>
      <c r="AI78" s="4">
        <v>0.95489999999999997</v>
      </c>
      <c r="AJ78" s="4">
        <v>0.29089999999999999</v>
      </c>
      <c r="AK78" s="14">
        <v>0.67869999999999997</v>
      </c>
      <c r="AL78" s="14">
        <v>0.78759999999999997</v>
      </c>
      <c r="AM78" s="14">
        <v>0.3478</v>
      </c>
      <c r="AN78" s="14">
        <v>0.94199999999999995</v>
      </c>
      <c r="AO78" s="14">
        <v>0.28120000000000001</v>
      </c>
      <c r="AP78" s="4">
        <v>0.70809999999999995</v>
      </c>
      <c r="AQ78" s="4">
        <v>0.85580000000000001</v>
      </c>
      <c r="AR78" s="4">
        <v>0.31180000000000002</v>
      </c>
      <c r="AS78" s="4">
        <v>0.91459999999999997</v>
      </c>
      <c r="AT78" s="4">
        <v>0.1905</v>
      </c>
      <c r="AU78" s="14">
        <v>0.82120000000000004</v>
      </c>
      <c r="AV78" s="14">
        <v>1.1496999999999999</v>
      </c>
      <c r="AW78" s="14">
        <v>0.21859999999999999</v>
      </c>
      <c r="AX78" s="14">
        <v>0.80810000000000004</v>
      </c>
      <c r="AY78" s="14">
        <v>4.4499999999999998E-2</v>
      </c>
      <c r="AZ78" s="4">
        <v>0.65310000000000001</v>
      </c>
      <c r="BA78" s="4">
        <v>0.72989999999999999</v>
      </c>
      <c r="BB78" s="4">
        <v>0.36899999999999999</v>
      </c>
      <c r="BC78" s="4">
        <v>0.96289999999999998</v>
      </c>
      <c r="BD78" s="4">
        <v>0.17760000000000001</v>
      </c>
      <c r="BE78" s="5">
        <v>0.66390000000000005</v>
      </c>
      <c r="BF78" s="5">
        <v>0.755</v>
      </c>
      <c r="BG78" s="5">
        <v>0.36680000000000001</v>
      </c>
      <c r="BH78" s="5">
        <v>0.95569999999999999</v>
      </c>
      <c r="BI78" s="5">
        <v>0.25380000000000003</v>
      </c>
      <c r="BJ78" s="4">
        <v>0.68020000000000003</v>
      </c>
      <c r="BK78" s="4">
        <v>0.79059999999999997</v>
      </c>
      <c r="BL78" s="4">
        <v>0.34760000000000002</v>
      </c>
      <c r="BM78" s="4">
        <v>0.94230000000000003</v>
      </c>
      <c r="BN78" s="4">
        <v>0.23749999999999999</v>
      </c>
      <c r="BO78" s="5">
        <v>0.7087</v>
      </c>
      <c r="BP78" s="5">
        <v>0.85940000000000005</v>
      </c>
      <c r="BQ78" s="5">
        <v>0.31130000000000002</v>
      </c>
      <c r="BR78" s="5">
        <v>0.91439999999999999</v>
      </c>
      <c r="BS78" s="5">
        <v>0.15540000000000001</v>
      </c>
      <c r="BT78" s="4">
        <v>0.82089999999999996</v>
      </c>
      <c r="BU78" s="4">
        <v>1.1515</v>
      </c>
      <c r="BV78" s="4">
        <v>0.22409999999999999</v>
      </c>
      <c r="BW78" s="4">
        <v>0.80820000000000003</v>
      </c>
      <c r="BX78" s="4">
        <v>5.1499999999999997E-2</v>
      </c>
      <c r="BY78" s="5">
        <v>0.65049999999999997</v>
      </c>
      <c r="BZ78" s="5">
        <v>0.72570000000000001</v>
      </c>
      <c r="CA78" s="5">
        <v>0.38479999999999998</v>
      </c>
      <c r="CB78" s="5">
        <v>0.96299999999999997</v>
      </c>
      <c r="CC78" s="5">
        <v>0.12740000000000001</v>
      </c>
      <c r="CD78" s="4">
        <v>0.66359999999999997</v>
      </c>
      <c r="CE78" s="4">
        <v>0.75460000000000005</v>
      </c>
      <c r="CF78" s="4">
        <v>0.36840000000000001</v>
      </c>
      <c r="CG78" s="4">
        <v>0.95530000000000004</v>
      </c>
      <c r="CH78" s="4">
        <v>0.17799999999999999</v>
      </c>
      <c r="CI78" s="5">
        <v>0.67969999999999997</v>
      </c>
      <c r="CJ78" s="5">
        <v>0.78959999999999997</v>
      </c>
      <c r="CK78" s="5">
        <v>0.34720000000000001</v>
      </c>
      <c r="CL78" s="5">
        <v>0.94259999999999999</v>
      </c>
      <c r="CM78" s="5">
        <v>0.17269999999999999</v>
      </c>
      <c r="CN78" s="4">
        <v>0.70820000000000005</v>
      </c>
      <c r="CO78" s="4">
        <v>0.85760000000000003</v>
      </c>
      <c r="CP78" s="4">
        <v>0.31280000000000002</v>
      </c>
      <c r="CQ78" s="4">
        <v>0.91459999999999997</v>
      </c>
      <c r="CR78" s="4">
        <v>0.1038</v>
      </c>
      <c r="CS78" s="5">
        <v>0.82110000000000005</v>
      </c>
      <c r="CT78" s="5">
        <v>1.1515</v>
      </c>
      <c r="CU78" s="5">
        <v>0.22270000000000001</v>
      </c>
      <c r="CV78" s="5">
        <v>0.80830000000000002</v>
      </c>
      <c r="CW78" s="5">
        <v>4.0599999999999997E-2</v>
      </c>
      <c r="CX78" s="4">
        <v>0.65280000000000005</v>
      </c>
      <c r="CY78" s="4">
        <v>0.73040000000000005</v>
      </c>
      <c r="CZ78" s="4">
        <v>0.3775</v>
      </c>
      <c r="DA78" s="4">
        <v>0.96240000000000003</v>
      </c>
      <c r="DB78" s="4">
        <v>0.15890000000000001</v>
      </c>
      <c r="DC78" s="5">
        <v>0.66249999999999998</v>
      </c>
      <c r="DD78" s="5">
        <v>0.75139999999999996</v>
      </c>
      <c r="DE78" s="5">
        <v>0.36809999999999998</v>
      </c>
      <c r="DF78" s="5">
        <v>0.95499999999999996</v>
      </c>
      <c r="DG78" s="5">
        <v>0.20799999999999999</v>
      </c>
      <c r="DH78" s="4">
        <v>0.67900000000000005</v>
      </c>
      <c r="DI78" s="4">
        <v>0.78810000000000002</v>
      </c>
      <c r="DJ78" s="4">
        <v>0.35060000000000002</v>
      </c>
      <c r="DK78" s="4">
        <v>0.94179999999999997</v>
      </c>
      <c r="DL78" s="4">
        <v>0.15440000000000001</v>
      </c>
      <c r="DM78" s="5">
        <v>0.70860000000000001</v>
      </c>
      <c r="DN78" s="5">
        <v>0.85850000000000004</v>
      </c>
      <c r="DO78" s="5">
        <v>0.31080000000000002</v>
      </c>
      <c r="DP78" s="5">
        <v>0.91490000000000005</v>
      </c>
      <c r="DQ78" s="5">
        <v>0.13200000000000001</v>
      </c>
      <c r="DR78" s="4"/>
      <c r="DS78" s="4"/>
      <c r="DT78" s="4"/>
      <c r="DU78" s="4"/>
      <c r="DV78" s="4"/>
      <c r="DW78" s="5"/>
      <c r="DX78" s="5"/>
      <c r="DY78" s="5"/>
      <c r="DZ78" s="5"/>
      <c r="EA78" s="5"/>
      <c r="EB78" s="4"/>
      <c r="EC78" s="4"/>
      <c r="ED78" s="4"/>
      <c r="EE78" s="4"/>
      <c r="EF78" s="4"/>
      <c r="EG78" s="5"/>
      <c r="EH78" s="5"/>
      <c r="EI78" s="5"/>
      <c r="EJ78" s="5"/>
      <c r="EK78" s="5"/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>
        <f t="shared" si="6"/>
        <v>0.69999583333333337</v>
      </c>
      <c r="EW78" s="4">
        <f t="shared" si="7"/>
        <v>0.8435166666666668</v>
      </c>
      <c r="EX78" s="4">
        <f t="shared" si="8"/>
        <v>0.32910833333333339</v>
      </c>
      <c r="EY78" s="4">
        <f t="shared" si="9"/>
        <v>0.92122083333333304</v>
      </c>
      <c r="EZ78" s="4">
        <f t="shared" si="10"/>
        <v>0.18345416666666667</v>
      </c>
      <c r="FA78" s="11" t="str" cm="1">
        <f t="array" aca="1" ref="FA78" ca="1">CONCATENATE(INDIRECT(ADDRESS(1,MATCH(_xlfn.MINIFS(B78:EU78,metrics.est,"MAE"),B78:EU78,0)+1)), ", ", INDIRECT(ADDRESS(2,MATCH(_xlfn.MINIFS(B78:EU78,metrics.est,"MAE"),B78:EU78,0)+1)))</f>
        <v>k=20, r=0.1</v>
      </c>
      <c r="FB78" s="11" t="str" cm="1">
        <f t="array" aca="1" ref="FB78" ca="1">CONCATENATE(INDIRECT(ADDRESS(1,MATCH(_xlfn.MINIFS(B78:EU78,metrics.est,"MSE"),B78:EU78,0)+1)), ", ", INDIRECT(ADDRESS(2,MATCH(_xlfn.MINIFS(B78:EU78,metrics.est,"MSE"),B78:EU78,0)+1)))</f>
        <v>k=20, r=0.1</v>
      </c>
      <c r="FC78" s="11" t="str" cm="1">
        <f t="array" aca="1" ref="FC78" ca="1">CONCATENATE(INDIRECT(ADDRESS(1,MATCH(_xlfn.MAXIFS(B78:EU78,metrics.est,"R"),B78:EU78,0)+1)), ", ", INDIRECT(ADDRESS(2,MATCH(_xlfn.MAXIFS(B78:EU78,metrics.est,"R"),B78:EU78,0)+1)))</f>
        <v>k=20, r=0.1</v>
      </c>
      <c r="FD78" s="11" t="str" cm="1">
        <f t="array" aca="1" ref="FD78" ca="1">CONCATENATE(INDIRECT(ADDRESS(1,MATCH(_xlfn.MAXIFS(B78:EU78,metrics.est,"Coverage"),B78:EU78,0)+1)), ", ", INDIRECT(ADDRESS(2,MATCH(_xlfn.MAXIFS(B78:EU78,metrics.est,"Coverage"),B78:EU78,0)+1)))</f>
        <v>k=5, r=0.1</v>
      </c>
      <c r="FE78" s="11" t="str" cm="1">
        <f t="array" aca="1" ref="FE78" ca="1">CONCATENATE(INDIRECT(ADDRESS(1,MATCH(_xlfn.MINIFS(B78:EU78,metrics.est,"Time"),B78:EU78,0)+1)), ", ", INDIRECT(ADDRESS(2,MATCH(_xlfn.MINIFS(B78:EU78,metrics.est,"Time"),B78:EU78,0)+1)))</f>
        <v>k=20, r=0.9</v>
      </c>
    </row>
    <row r="79" spans="1:161" x14ac:dyDescent="0.2">
      <c r="A79" s="1" t="s">
        <v>72</v>
      </c>
      <c r="B79" s="4">
        <v>0.64890000000000003</v>
      </c>
      <c r="C79" s="4">
        <v>0.72189999999999999</v>
      </c>
      <c r="D79" s="4">
        <v>0.36259999999999998</v>
      </c>
      <c r="E79" s="4">
        <v>0.96419999999999995</v>
      </c>
      <c r="F79" s="4">
        <v>0.2636</v>
      </c>
      <c r="G79" s="5">
        <v>0.66120000000000001</v>
      </c>
      <c r="H79" s="5">
        <v>0.75160000000000005</v>
      </c>
      <c r="I79" s="5">
        <v>0.36919999999999997</v>
      </c>
      <c r="J79" s="5">
        <v>0.95540000000000003</v>
      </c>
      <c r="K79" s="5">
        <v>0.47920000000000001</v>
      </c>
      <c r="L79" s="4">
        <v>0.67490000000000006</v>
      </c>
      <c r="M79" s="4">
        <v>0.77959999999999996</v>
      </c>
      <c r="N79" s="4">
        <v>0.35560000000000003</v>
      </c>
      <c r="O79" s="4">
        <v>0.94110000000000005</v>
      </c>
      <c r="P79" s="4">
        <v>0.29220000000000002</v>
      </c>
      <c r="Q79" s="5">
        <v>0.70279999999999998</v>
      </c>
      <c r="R79" s="5">
        <v>0.84560000000000002</v>
      </c>
      <c r="S79" s="5">
        <v>0.31159999999999999</v>
      </c>
      <c r="T79" s="5">
        <v>0.91</v>
      </c>
      <c r="U79" s="5">
        <v>0.2208</v>
      </c>
      <c r="V79" s="4">
        <v>0.79579999999999995</v>
      </c>
      <c r="W79" s="4">
        <v>1.0814999999999999</v>
      </c>
      <c r="X79" s="4">
        <v>0.23119999999999999</v>
      </c>
      <c r="Y79" s="4">
        <v>0.68110000000000004</v>
      </c>
      <c r="Z79" s="4">
        <v>0.08</v>
      </c>
      <c r="AA79" s="14">
        <v>0.64929999999999999</v>
      </c>
      <c r="AB79" s="14">
        <v>0.72389999999999999</v>
      </c>
      <c r="AC79" s="14">
        <v>0.38369999999999999</v>
      </c>
      <c r="AD79" s="14">
        <v>0.96299999999999997</v>
      </c>
      <c r="AE79" s="14">
        <v>0.22309999999999999</v>
      </c>
      <c r="AF79" s="4">
        <v>0.66049999999999998</v>
      </c>
      <c r="AG79" s="4">
        <v>0.74709999999999999</v>
      </c>
      <c r="AH79" s="4">
        <v>0.374</v>
      </c>
      <c r="AI79" s="4">
        <v>0.95469999999999999</v>
      </c>
      <c r="AJ79" s="4">
        <v>0.29339999999999999</v>
      </c>
      <c r="AK79" s="14">
        <v>0.67559999999999998</v>
      </c>
      <c r="AL79" s="14">
        <v>0.78259999999999996</v>
      </c>
      <c r="AM79" s="14">
        <v>0.34949999999999998</v>
      </c>
      <c r="AN79" s="14">
        <v>0.9415</v>
      </c>
      <c r="AO79" s="14">
        <v>0.2949</v>
      </c>
      <c r="AP79" s="4">
        <v>0.70350000000000001</v>
      </c>
      <c r="AQ79" s="4">
        <v>0.84630000000000005</v>
      </c>
      <c r="AR79" s="4">
        <v>0.31440000000000001</v>
      </c>
      <c r="AS79" s="4">
        <v>0.91020000000000001</v>
      </c>
      <c r="AT79" s="4">
        <v>0.17169999999999999</v>
      </c>
      <c r="AU79" s="14">
        <v>0.79659999999999997</v>
      </c>
      <c r="AV79" s="14">
        <v>1.0814999999999999</v>
      </c>
      <c r="AW79" s="14">
        <v>0.22439999999999999</v>
      </c>
      <c r="AX79" s="14">
        <v>0.68010000000000004</v>
      </c>
      <c r="AY79" s="14">
        <v>4.6399999999999997E-2</v>
      </c>
      <c r="AZ79" s="4">
        <v>0.65029999999999999</v>
      </c>
      <c r="BA79" s="4">
        <v>0.72560000000000002</v>
      </c>
      <c r="BB79" s="4">
        <v>0.3695</v>
      </c>
      <c r="BC79" s="4">
        <v>0.96279999999999999</v>
      </c>
      <c r="BD79" s="4">
        <v>0.17530000000000001</v>
      </c>
      <c r="BE79" s="5">
        <v>0.66100000000000003</v>
      </c>
      <c r="BF79" s="5">
        <v>0.75009999999999999</v>
      </c>
      <c r="BG79" s="5">
        <v>0.3705</v>
      </c>
      <c r="BH79" s="5">
        <v>0.95550000000000002</v>
      </c>
      <c r="BI79" s="5">
        <v>0.25530000000000003</v>
      </c>
      <c r="BJ79" s="4">
        <v>0.67700000000000005</v>
      </c>
      <c r="BK79" s="4">
        <v>0.78510000000000002</v>
      </c>
      <c r="BL79" s="4">
        <v>0.3498</v>
      </c>
      <c r="BM79" s="4">
        <v>0.94169999999999998</v>
      </c>
      <c r="BN79" s="4">
        <v>0.23860000000000001</v>
      </c>
      <c r="BO79" s="5">
        <v>0.70409999999999995</v>
      </c>
      <c r="BP79" s="5">
        <v>0.85009999999999997</v>
      </c>
      <c r="BQ79" s="5">
        <v>0.31369999999999998</v>
      </c>
      <c r="BR79" s="5">
        <v>0.91</v>
      </c>
      <c r="BS79" s="5">
        <v>0.1593</v>
      </c>
      <c r="BT79" s="4">
        <v>0.79549999999999998</v>
      </c>
      <c r="BU79" s="4">
        <v>1.0819000000000001</v>
      </c>
      <c r="BV79" s="4">
        <v>0.22919999999999999</v>
      </c>
      <c r="BW79" s="4">
        <v>0.68020000000000003</v>
      </c>
      <c r="BX79" s="4">
        <v>5.1700000000000003E-2</v>
      </c>
      <c r="BY79" s="5">
        <v>0.64759999999999995</v>
      </c>
      <c r="BZ79" s="5">
        <v>0.7208</v>
      </c>
      <c r="CA79" s="5">
        <v>0.38819999999999999</v>
      </c>
      <c r="CB79" s="5">
        <v>0.96289999999999998</v>
      </c>
      <c r="CC79" s="5">
        <v>0.13769999999999999</v>
      </c>
      <c r="CD79" s="4">
        <v>0.66059999999999997</v>
      </c>
      <c r="CE79" s="4">
        <v>0.74980000000000002</v>
      </c>
      <c r="CF79" s="4">
        <v>0.37069999999999997</v>
      </c>
      <c r="CG79" s="4">
        <v>0.95520000000000005</v>
      </c>
      <c r="CH79" s="4">
        <v>0.1857</v>
      </c>
      <c r="CI79" s="5">
        <v>0.67630000000000001</v>
      </c>
      <c r="CJ79" s="5">
        <v>0.78390000000000004</v>
      </c>
      <c r="CK79" s="5">
        <v>0.34949999999999998</v>
      </c>
      <c r="CL79" s="5">
        <v>0.94199999999999995</v>
      </c>
      <c r="CM79" s="5">
        <v>0.1837</v>
      </c>
      <c r="CN79" s="4">
        <v>0.7036</v>
      </c>
      <c r="CO79" s="4">
        <v>0.84819999999999995</v>
      </c>
      <c r="CP79" s="4">
        <v>0.31569999999999998</v>
      </c>
      <c r="CQ79" s="4">
        <v>0.9103</v>
      </c>
      <c r="CR79" s="4">
        <v>0.1067</v>
      </c>
      <c r="CS79" s="5">
        <v>0.79600000000000004</v>
      </c>
      <c r="CT79" s="5">
        <v>1.0815999999999999</v>
      </c>
      <c r="CU79" s="5">
        <v>0.22850000000000001</v>
      </c>
      <c r="CV79" s="5">
        <v>0.67959999999999998</v>
      </c>
      <c r="CW79" s="5">
        <v>4.1799999999999997E-2</v>
      </c>
      <c r="CX79" s="4">
        <v>0.65</v>
      </c>
      <c r="CY79" s="4">
        <v>0.72550000000000003</v>
      </c>
      <c r="CZ79" s="4">
        <v>0.38109999999999999</v>
      </c>
      <c r="DA79" s="4">
        <v>0.96240000000000003</v>
      </c>
      <c r="DB79" s="4">
        <v>0.17380000000000001</v>
      </c>
      <c r="DC79" s="5">
        <v>0.65949999999999998</v>
      </c>
      <c r="DD79" s="5">
        <v>0.74619999999999997</v>
      </c>
      <c r="DE79" s="5">
        <v>0.37180000000000002</v>
      </c>
      <c r="DF79" s="5">
        <v>0.95489999999999997</v>
      </c>
      <c r="DG79" s="5">
        <v>0.22289999999999999</v>
      </c>
      <c r="DH79" s="4">
        <v>0.67579999999999996</v>
      </c>
      <c r="DI79" s="4">
        <v>0.78259999999999996</v>
      </c>
      <c r="DJ79" s="4">
        <v>0.35339999999999999</v>
      </c>
      <c r="DK79" s="4">
        <v>0.94120000000000004</v>
      </c>
      <c r="DL79" s="4">
        <v>0.1636</v>
      </c>
      <c r="DM79" s="5">
        <v>0.70399999999999996</v>
      </c>
      <c r="DN79" s="5">
        <v>0.84899999999999998</v>
      </c>
      <c r="DO79" s="5">
        <v>0.3145</v>
      </c>
      <c r="DP79" s="5">
        <v>0.91049999999999998</v>
      </c>
      <c r="DQ79" s="5">
        <v>0.1371</v>
      </c>
      <c r="DR79" s="4"/>
      <c r="DS79" s="4"/>
      <c r="DT79" s="4"/>
      <c r="DU79" s="4"/>
      <c r="DV79" s="4"/>
      <c r="DW79" s="5"/>
      <c r="DX79" s="5"/>
      <c r="DY79" s="5"/>
      <c r="DZ79" s="5"/>
      <c r="EA79" s="5"/>
      <c r="EB79" s="4"/>
      <c r="EC79" s="4"/>
      <c r="ED79" s="4"/>
      <c r="EE79" s="4"/>
      <c r="EF79" s="4"/>
      <c r="EG79" s="5">
        <v>0.67569999999999997</v>
      </c>
      <c r="EH79" s="5">
        <v>0.78290000000000004</v>
      </c>
      <c r="EI79" s="5">
        <v>0.35160000000000002</v>
      </c>
      <c r="EJ79" s="5">
        <v>0.94140000000000001</v>
      </c>
      <c r="EK79" s="5">
        <v>0.20949999999999999</v>
      </c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>
        <f t="shared" si="6"/>
        <v>0.69224400000000008</v>
      </c>
      <c r="EW79" s="4">
        <f t="shared" si="7"/>
        <v>0.82499600000000006</v>
      </c>
      <c r="EX79" s="4">
        <f t="shared" si="8"/>
        <v>0.33335599999999999</v>
      </c>
      <c r="EY79" s="4">
        <f t="shared" si="9"/>
        <v>0.90047599999999972</v>
      </c>
      <c r="EZ79" s="4">
        <f t="shared" si="10"/>
        <v>0.19232000000000002</v>
      </c>
      <c r="FA79" s="11" t="str" cm="1">
        <f t="array" aca="1" ref="FA79" ca="1">CONCATENATE(INDIRECT(ADDRESS(1,MATCH(_xlfn.MINIFS(B79:EU79,metrics.est,"MAE"),B79:EU79,0)+1)), ", ", INDIRECT(ADDRESS(2,MATCH(_xlfn.MINIFS(B79:EU79,metrics.est,"MAE"),B79:EU79,0)+1)))</f>
        <v>k=20, r=0.1</v>
      </c>
      <c r="FB79" s="11" t="str" cm="1">
        <f t="array" aca="1" ref="FB79" ca="1">CONCATENATE(INDIRECT(ADDRESS(1,MATCH(_xlfn.MINIFS(B79:EU79,metrics.est,"MSE"),B79:EU79,0)+1)), ", ", INDIRECT(ADDRESS(2,MATCH(_xlfn.MINIFS(B79:EU79,metrics.est,"MSE"),B79:EU79,0)+1)))</f>
        <v>k=20, r=0.1</v>
      </c>
      <c r="FC79" s="11" t="str" cm="1">
        <f t="array" aca="1" ref="FC79" ca="1">CONCATENATE(INDIRECT(ADDRESS(1,MATCH(_xlfn.MAXIFS(B79:EU79,metrics.est,"R"),B79:EU79,0)+1)), ", ", INDIRECT(ADDRESS(2,MATCH(_xlfn.MAXIFS(B79:EU79,metrics.est,"R"),B79:EU79,0)+1)))</f>
        <v>k=20, r=0.1</v>
      </c>
      <c r="FD79" s="11" t="str" cm="1">
        <f t="array" aca="1" ref="FD79" ca="1">CONCATENATE(INDIRECT(ADDRESS(1,MATCH(_xlfn.MAXIFS(B79:EU79,metrics.est,"Coverage"),B79:EU79,0)+1)), ", ", INDIRECT(ADDRESS(2,MATCH(_xlfn.MAXIFS(B79:EU79,metrics.est,"Coverage"),B79:EU79,0)+1)))</f>
        <v>k=5, r=0.1</v>
      </c>
      <c r="FE79" s="11" t="str" cm="1">
        <f t="array" aca="1" ref="FE79" ca="1">CONCATENATE(INDIRECT(ADDRESS(1,MATCH(_xlfn.MINIFS(B79:EU79,metrics.est,"Time"),B79:EU79,0)+1)), ", ", INDIRECT(ADDRESS(2,MATCH(_xlfn.MINIFS(B79:EU79,metrics.est,"Time"),B79:EU79,0)+1)))</f>
        <v>k=20, r=0.9</v>
      </c>
    </row>
    <row r="80" spans="1:161" x14ac:dyDescent="0.2">
      <c r="A80" s="1" t="s">
        <v>73</v>
      </c>
      <c r="B80" s="4">
        <v>0.67149999999999999</v>
      </c>
      <c r="C80" s="4">
        <v>0.76590000000000003</v>
      </c>
      <c r="D80" s="4">
        <v>0.34029999999999999</v>
      </c>
      <c r="E80" s="4">
        <v>0.95699999999999996</v>
      </c>
      <c r="F80" s="4">
        <v>0.18329999999999999</v>
      </c>
      <c r="G80" s="5">
        <v>0.68330000000000002</v>
      </c>
      <c r="H80" s="5">
        <v>0.79620000000000002</v>
      </c>
      <c r="I80" s="5">
        <v>0.34300000000000003</v>
      </c>
      <c r="J80" s="5">
        <v>0.94610000000000005</v>
      </c>
      <c r="K80" s="5">
        <v>0.35410000000000003</v>
      </c>
      <c r="L80" s="4">
        <v>0.70120000000000005</v>
      </c>
      <c r="M80" s="4">
        <v>0.83460000000000001</v>
      </c>
      <c r="N80" s="4">
        <v>0.33110000000000001</v>
      </c>
      <c r="O80" s="4">
        <v>0.92869999999999997</v>
      </c>
      <c r="P80" s="4">
        <v>0.25659999999999999</v>
      </c>
      <c r="Q80" s="5">
        <v>0.73509999999999998</v>
      </c>
      <c r="R80" s="5">
        <v>0.91869999999999996</v>
      </c>
      <c r="S80" s="5">
        <v>0.27979999999999999</v>
      </c>
      <c r="T80" s="5">
        <v>0.88919999999999999</v>
      </c>
      <c r="U80" s="5">
        <v>0.17549999999999999</v>
      </c>
      <c r="V80" s="4">
        <v>0.82709999999999995</v>
      </c>
      <c r="W80" s="4">
        <v>1.1627000000000001</v>
      </c>
      <c r="X80" s="4">
        <v>0.20180000000000001</v>
      </c>
      <c r="Y80" s="4">
        <v>0.60619999999999996</v>
      </c>
      <c r="Z80" s="4">
        <v>6.7500000000000004E-2</v>
      </c>
      <c r="AA80" s="14">
        <v>0.67200000000000004</v>
      </c>
      <c r="AB80" s="14">
        <v>0.76890000000000003</v>
      </c>
      <c r="AC80" s="14">
        <v>0.35930000000000001</v>
      </c>
      <c r="AD80" s="14">
        <v>0.95620000000000005</v>
      </c>
      <c r="AE80" s="14">
        <v>0.1666</v>
      </c>
      <c r="AF80" s="4">
        <v>0.68310000000000004</v>
      </c>
      <c r="AG80" s="4">
        <v>0.79420000000000002</v>
      </c>
      <c r="AH80" s="4">
        <v>0.34599999999999997</v>
      </c>
      <c r="AI80" s="4">
        <v>0.9456</v>
      </c>
      <c r="AJ80" s="4">
        <v>0.2344</v>
      </c>
      <c r="AK80" s="14">
        <v>0.70169999999999999</v>
      </c>
      <c r="AL80" s="14">
        <v>0.83720000000000006</v>
      </c>
      <c r="AM80" s="14">
        <v>0.32400000000000001</v>
      </c>
      <c r="AN80" s="14">
        <v>0.92879999999999996</v>
      </c>
      <c r="AO80" s="14">
        <v>0.23810000000000001</v>
      </c>
      <c r="AP80" s="4">
        <v>0.73499999999999999</v>
      </c>
      <c r="AQ80" s="4">
        <v>0.91830000000000001</v>
      </c>
      <c r="AR80" s="4">
        <v>0.2848</v>
      </c>
      <c r="AS80" s="4">
        <v>0.88880000000000003</v>
      </c>
      <c r="AT80" s="4">
        <v>0.14630000000000001</v>
      </c>
      <c r="AU80" s="14">
        <v>0.82840000000000003</v>
      </c>
      <c r="AV80" s="14">
        <v>1.1665000000000001</v>
      </c>
      <c r="AW80" s="14">
        <v>0.19620000000000001</v>
      </c>
      <c r="AX80" s="14">
        <v>0.60170000000000001</v>
      </c>
      <c r="AY80" s="14">
        <v>4.0800000000000003E-2</v>
      </c>
      <c r="AZ80" s="4">
        <v>0.67230000000000001</v>
      </c>
      <c r="BA80" s="4">
        <v>0.76819999999999999</v>
      </c>
      <c r="BB80" s="4">
        <v>0.34920000000000001</v>
      </c>
      <c r="BC80" s="4">
        <v>0.95530000000000004</v>
      </c>
      <c r="BD80" s="4">
        <v>0.12859999999999999</v>
      </c>
      <c r="BE80" s="5">
        <v>0.68269999999999997</v>
      </c>
      <c r="BF80" s="5">
        <v>0.79530000000000001</v>
      </c>
      <c r="BG80" s="5">
        <v>0.34499999999999997</v>
      </c>
      <c r="BH80" s="5">
        <v>0.94640000000000002</v>
      </c>
      <c r="BI80" s="5">
        <v>0.20610000000000001</v>
      </c>
      <c r="BJ80" s="4">
        <v>0.70320000000000005</v>
      </c>
      <c r="BK80" s="4">
        <v>0.84030000000000005</v>
      </c>
      <c r="BL80" s="4">
        <v>0.32300000000000001</v>
      </c>
      <c r="BM80" s="4">
        <v>0.92889999999999995</v>
      </c>
      <c r="BN80" s="4">
        <v>0.19869999999999999</v>
      </c>
      <c r="BO80" s="5">
        <v>0.73640000000000005</v>
      </c>
      <c r="BP80" s="5">
        <v>0.92230000000000001</v>
      </c>
      <c r="BQ80" s="5">
        <v>0.28689999999999999</v>
      </c>
      <c r="BR80" s="5">
        <v>0.88929999999999998</v>
      </c>
      <c r="BS80" s="5">
        <v>0.1295</v>
      </c>
      <c r="BT80" s="4">
        <v>0.82909999999999995</v>
      </c>
      <c r="BU80" s="4">
        <v>1.1701999999999999</v>
      </c>
      <c r="BV80" s="4">
        <v>0.19819999999999999</v>
      </c>
      <c r="BW80" s="4">
        <v>0.60329999999999995</v>
      </c>
      <c r="BX80" s="4">
        <v>4.65E-2</v>
      </c>
      <c r="BY80" s="5">
        <v>0.66959999999999997</v>
      </c>
      <c r="BZ80" s="5">
        <v>0.7641</v>
      </c>
      <c r="CA80" s="5">
        <v>0.36699999999999999</v>
      </c>
      <c r="CB80" s="5">
        <v>0.95550000000000002</v>
      </c>
      <c r="CC80" s="5">
        <v>9.4299999999999995E-2</v>
      </c>
      <c r="CD80" s="4">
        <v>0.68259999999999998</v>
      </c>
      <c r="CE80" s="4">
        <v>0.79549999999999998</v>
      </c>
      <c r="CF80" s="4">
        <v>0.3453</v>
      </c>
      <c r="CG80" s="4">
        <v>0.94599999999999995</v>
      </c>
      <c r="CH80" s="4">
        <v>0.1303</v>
      </c>
      <c r="CI80" s="5">
        <v>0.70230000000000004</v>
      </c>
      <c r="CJ80" s="5">
        <v>0.83830000000000005</v>
      </c>
      <c r="CK80" s="5">
        <v>0.32569999999999999</v>
      </c>
      <c r="CL80" s="5">
        <v>0.92920000000000003</v>
      </c>
      <c r="CM80" s="5">
        <v>0.13350000000000001</v>
      </c>
      <c r="CN80" s="4">
        <v>0.73599999999999999</v>
      </c>
      <c r="CO80" s="4">
        <v>0.92079999999999995</v>
      </c>
      <c r="CP80" s="4">
        <v>0.28489999999999999</v>
      </c>
      <c r="CQ80" s="4">
        <v>0.88939999999999997</v>
      </c>
      <c r="CR80" s="4">
        <v>8.5000000000000006E-2</v>
      </c>
      <c r="CS80" s="5">
        <v>0.82840000000000003</v>
      </c>
      <c r="CT80" s="5">
        <v>1.1660999999999999</v>
      </c>
      <c r="CU80" s="5">
        <v>0.20050000000000001</v>
      </c>
      <c r="CV80" s="5">
        <v>0.60429999999999995</v>
      </c>
      <c r="CW80" s="5">
        <v>3.6799999999999999E-2</v>
      </c>
      <c r="CX80" s="4">
        <v>0.67200000000000004</v>
      </c>
      <c r="CY80" s="4">
        <v>0.76980000000000004</v>
      </c>
      <c r="CZ80" s="4">
        <v>0.35610000000000003</v>
      </c>
      <c r="DA80" s="4">
        <v>0.95520000000000005</v>
      </c>
      <c r="DB80" s="4">
        <v>0.1236</v>
      </c>
      <c r="DC80" s="5">
        <v>0.68189999999999995</v>
      </c>
      <c r="DD80" s="5">
        <v>0.79220000000000002</v>
      </c>
      <c r="DE80" s="5">
        <v>0.3473</v>
      </c>
      <c r="DF80" s="5">
        <v>0.94579999999999997</v>
      </c>
      <c r="DG80" s="5">
        <v>0.16839999999999999</v>
      </c>
      <c r="DH80" s="4">
        <v>0.70179999999999998</v>
      </c>
      <c r="DI80" s="4">
        <v>0.8377</v>
      </c>
      <c r="DJ80" s="4">
        <v>0.3266</v>
      </c>
      <c r="DK80" s="4">
        <v>0.92849999999999999</v>
      </c>
      <c r="DL80" s="4">
        <v>0.1197</v>
      </c>
      <c r="DM80" s="5">
        <v>0.7359</v>
      </c>
      <c r="DN80" s="5">
        <v>0.92069999999999996</v>
      </c>
      <c r="DO80" s="5">
        <v>0.28610000000000002</v>
      </c>
      <c r="DP80" s="5">
        <v>0.88959999999999995</v>
      </c>
      <c r="DQ80" s="5">
        <v>0.107</v>
      </c>
      <c r="DR80" s="4"/>
      <c r="DS80" s="4"/>
      <c r="DT80" s="4"/>
      <c r="DU80" s="4"/>
      <c r="DV80" s="4"/>
      <c r="DW80" s="5"/>
      <c r="DX80" s="5"/>
      <c r="DY80" s="5"/>
      <c r="DZ80" s="5"/>
      <c r="EA80" s="5"/>
      <c r="EB80" s="4"/>
      <c r="EC80" s="4"/>
      <c r="ED80" s="4"/>
      <c r="EE80" s="4"/>
      <c r="EF80" s="4"/>
      <c r="EG80" s="5"/>
      <c r="EH80" s="5"/>
      <c r="EI80" s="5"/>
      <c r="EJ80" s="5"/>
      <c r="EK80" s="5"/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>
        <f t="shared" si="6"/>
        <v>0.71969166666666684</v>
      </c>
      <c r="EW80" s="4">
        <f t="shared" si="7"/>
        <v>0.88602916666666687</v>
      </c>
      <c r="EX80" s="4">
        <f t="shared" si="8"/>
        <v>0.30617083333333334</v>
      </c>
      <c r="EY80" s="4">
        <f t="shared" si="9"/>
        <v>0.87562499999999988</v>
      </c>
      <c r="EZ80" s="4">
        <f t="shared" si="10"/>
        <v>0.14880000000000004</v>
      </c>
      <c r="FA80" s="11" t="str" cm="1">
        <f t="array" aca="1" ref="FA80" ca="1">CONCATENATE(INDIRECT(ADDRESS(1,MATCH(_xlfn.MINIFS(B80:EU80,metrics.est,"MAE"),B80:EU80,0)+1)), ", ", INDIRECT(ADDRESS(2,MATCH(_xlfn.MINIFS(B80:EU80,metrics.est,"MAE"),B80:EU80,0)+1)))</f>
        <v>k=20, r=0.1</v>
      </c>
      <c r="FB80" s="11" t="str" cm="1">
        <f t="array" aca="1" ref="FB80" ca="1">CONCATENATE(INDIRECT(ADDRESS(1,MATCH(_xlfn.MINIFS(B80:EU80,metrics.est,"MSE"),B80:EU80,0)+1)), ", ", INDIRECT(ADDRESS(2,MATCH(_xlfn.MINIFS(B80:EU80,metrics.est,"MSE"),B80:EU80,0)+1)))</f>
        <v>k=20, r=0.1</v>
      </c>
      <c r="FC80" s="11" t="str" cm="1">
        <f t="array" aca="1" ref="FC80" ca="1">CONCATENATE(INDIRECT(ADDRESS(1,MATCH(_xlfn.MAXIFS(B80:EU80,metrics.est,"R"),B80:EU80,0)+1)), ", ", INDIRECT(ADDRESS(2,MATCH(_xlfn.MAXIFS(B80:EU80,metrics.est,"R"),B80:EU80,0)+1)))</f>
        <v>k=20, r=0.1</v>
      </c>
      <c r="FD80" s="11" t="str" cm="1">
        <f t="array" aca="1" ref="FD80" ca="1">CONCATENATE(INDIRECT(ADDRESS(1,MATCH(_xlfn.MAXIFS(B80:EU80,metrics.est,"Coverage"),B80:EU80,0)+1)), ", ", INDIRECT(ADDRESS(2,MATCH(_xlfn.MAXIFS(B80:EU80,metrics.est,"Coverage"),B80:EU80,0)+1)))</f>
        <v>k=5, r=0.1</v>
      </c>
      <c r="FE80" s="11" t="str" cm="1">
        <f t="array" aca="1" ref="FE80" ca="1">CONCATENATE(INDIRECT(ADDRESS(1,MATCH(_xlfn.MINIFS(B80:EU80,metrics.est,"Time"),B80:EU80,0)+1)), ", ", INDIRECT(ADDRESS(2,MATCH(_xlfn.MINIFS(B80:EU80,metrics.est,"Time"),B80:EU80,0)+1)))</f>
        <v>k=20, r=0.9</v>
      </c>
    </row>
    <row r="81" spans="1:161" s="11" customFormat="1" x14ac:dyDescent="0.2">
      <c r="A81" s="11" t="s">
        <v>74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4">
        <v>0.6532</v>
      </c>
      <c r="AB81" s="14">
        <v>0.73529999999999995</v>
      </c>
      <c r="AC81" s="14">
        <v>0.37619999999999998</v>
      </c>
      <c r="AD81" s="14">
        <v>0.96309999999999996</v>
      </c>
      <c r="AE81" s="14">
        <v>0.317</v>
      </c>
      <c r="AF81" s="4">
        <v>0.66600000000000004</v>
      </c>
      <c r="AG81" s="4">
        <v>0.76359999999999995</v>
      </c>
      <c r="AH81" s="4">
        <v>0.36030000000000001</v>
      </c>
      <c r="AI81" s="4">
        <v>0.95479999999999998</v>
      </c>
      <c r="AJ81" s="4">
        <v>0.40720000000000001</v>
      </c>
      <c r="AK81" s="14">
        <v>0.68479999999999996</v>
      </c>
      <c r="AL81" s="14">
        <v>0.81020000000000003</v>
      </c>
      <c r="AM81" s="14">
        <v>0.33189999999999997</v>
      </c>
      <c r="AN81" s="14">
        <v>0.94199999999999995</v>
      </c>
      <c r="AO81" s="14">
        <v>0.40550000000000003</v>
      </c>
      <c r="AP81" s="4">
        <v>0.72619999999999996</v>
      </c>
      <c r="AQ81" s="4">
        <v>0.91349999999999998</v>
      </c>
      <c r="AR81" s="4">
        <v>0.28599999999999998</v>
      </c>
      <c r="AS81" s="4">
        <v>0.91439999999999999</v>
      </c>
      <c r="AT81" s="4">
        <v>0.24790000000000001</v>
      </c>
      <c r="AU81" s="14">
        <v>0.86509999999999998</v>
      </c>
      <c r="AV81" s="14">
        <v>1.2826</v>
      </c>
      <c r="AW81" s="14">
        <v>0.2074</v>
      </c>
      <c r="AX81" s="14">
        <v>0.80469999999999997</v>
      </c>
      <c r="AY81" s="14">
        <v>5.5199999999999999E-2</v>
      </c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4">
        <v>0.65149999999999997</v>
      </c>
      <c r="BZ81" s="14">
        <v>0.73270000000000002</v>
      </c>
      <c r="CA81" s="14">
        <v>0.37680000000000002</v>
      </c>
      <c r="CB81" s="14">
        <v>0.96299999999999997</v>
      </c>
      <c r="CC81" s="14">
        <v>0.19689999999999999</v>
      </c>
      <c r="CD81" s="4">
        <v>0.66549999999999998</v>
      </c>
      <c r="CE81" s="4">
        <v>0.7651</v>
      </c>
      <c r="CF81" s="4">
        <v>0.35780000000000001</v>
      </c>
      <c r="CG81" s="4">
        <v>0.95530000000000004</v>
      </c>
      <c r="CH81" s="4">
        <v>0.26240000000000002</v>
      </c>
      <c r="CI81" s="16"/>
      <c r="CJ81" s="16"/>
      <c r="CK81" s="16"/>
      <c r="CL81" s="16"/>
      <c r="CM81" s="16"/>
      <c r="CN81" s="4">
        <v>0.72570000000000001</v>
      </c>
      <c r="CO81" s="4">
        <v>0.91169999999999995</v>
      </c>
      <c r="CP81" s="4">
        <v>0.28889999999999999</v>
      </c>
      <c r="CQ81" s="4">
        <v>0.91439999999999999</v>
      </c>
      <c r="CR81" s="4">
        <v>0.1411</v>
      </c>
      <c r="CS81" s="14">
        <v>0.86550000000000005</v>
      </c>
      <c r="CT81" s="14">
        <v>1.2850999999999999</v>
      </c>
      <c r="CU81" s="14">
        <v>0.20899999999999999</v>
      </c>
      <c r="CV81" s="14">
        <v>0.8054</v>
      </c>
      <c r="CW81" s="14">
        <v>4.8399999999999999E-2</v>
      </c>
      <c r="CX81" s="4">
        <v>0.65390000000000004</v>
      </c>
      <c r="CY81" s="4">
        <v>0.73750000000000004</v>
      </c>
      <c r="CZ81" s="4">
        <v>0.37080000000000002</v>
      </c>
      <c r="DA81" s="4">
        <v>0.96240000000000003</v>
      </c>
      <c r="DB81" s="4">
        <v>0.23480000000000001</v>
      </c>
      <c r="DC81" s="16"/>
      <c r="DD81" s="16"/>
      <c r="DE81" s="16"/>
      <c r="DF81" s="16"/>
      <c r="DG81" s="16"/>
      <c r="DH81" s="16"/>
      <c r="DI81" s="16"/>
      <c r="DJ81" s="16"/>
      <c r="DK81" s="16"/>
      <c r="DL81" s="16"/>
      <c r="DM81" s="16"/>
      <c r="DN81" s="16"/>
      <c r="DO81" s="16"/>
      <c r="DP81" s="16"/>
      <c r="DQ81" s="16"/>
      <c r="DR81" s="4"/>
      <c r="DS81" s="4"/>
      <c r="DT81" s="4"/>
      <c r="DU81" s="4"/>
      <c r="DV81" s="4"/>
      <c r="DW81" s="14"/>
      <c r="DX81" s="14"/>
      <c r="DY81" s="14"/>
      <c r="DZ81" s="14"/>
      <c r="EA81" s="14"/>
      <c r="EB81" s="4"/>
      <c r="EC81" s="4"/>
      <c r="ED81" s="4"/>
      <c r="EE81" s="4"/>
      <c r="EF81" s="4"/>
      <c r="EG81" s="14"/>
      <c r="EH81" s="14"/>
      <c r="EI81" s="14"/>
      <c r="EJ81" s="14"/>
      <c r="EK81" s="14"/>
      <c r="EL81" s="4"/>
      <c r="EM81" s="4"/>
      <c r="EN81" s="4"/>
      <c r="EO81" s="4"/>
      <c r="EP81" s="4"/>
      <c r="EQ81" s="14"/>
      <c r="ER81" s="14"/>
      <c r="ES81" s="14"/>
      <c r="ET81" s="14"/>
      <c r="EU81" s="14"/>
      <c r="EV81" s="4">
        <f t="shared" si="6"/>
        <v>0.71574000000000004</v>
      </c>
      <c r="EW81" s="4">
        <f t="shared" si="7"/>
        <v>0.89373000000000002</v>
      </c>
      <c r="EX81" s="4">
        <f t="shared" si="8"/>
        <v>0.31651000000000001</v>
      </c>
      <c r="EY81" s="4">
        <f t="shared" si="9"/>
        <v>0.91795000000000004</v>
      </c>
      <c r="EZ81" s="4">
        <f t="shared" si="10"/>
        <v>0.23163999999999998</v>
      </c>
      <c r="FA81" s="11" t="str" cm="1">
        <f t="array" aca="1" ref="FA81" ca="1">CONCATENATE(INDIRECT(ADDRESS(1,MATCH(_xlfn.MINIFS(B81:EU81,metrics.est,"MAE"),B81:EU81,0)+1)), ", ", INDIRECT(ADDRESS(2,MATCH(_xlfn.MINIFS(B81:EU81,metrics.est,"MAE"),B81:EU81,0)+1)))</f>
        <v>k=20, r=0.1</v>
      </c>
      <c r="FB81" s="11" t="str" cm="1">
        <f t="array" aca="1" ref="FB81" ca="1">CONCATENATE(INDIRECT(ADDRESS(1,MATCH(_xlfn.MINIFS(B81:EU81,metrics.est,"MSE"),B81:EU81,0)+1)), ", ", INDIRECT(ADDRESS(2,MATCH(_xlfn.MINIFS(B81:EU81,metrics.est,"MSE"),B81:EU81,0)+1)))</f>
        <v>k=20, r=0.1</v>
      </c>
      <c r="FC81" s="11" t="str" cm="1">
        <f t="array" aca="1" ref="FC81" ca="1">CONCATENATE(INDIRECT(ADDRESS(1,MATCH(_xlfn.MAXIFS(B81:EU81,metrics.est,"R"),B81:EU81,0)+1)), ", ", INDIRECT(ADDRESS(2,MATCH(_xlfn.MAXIFS(B81:EU81,metrics.est,"R"),B81:EU81,0)+1)))</f>
        <v>k=20, r=0.1</v>
      </c>
      <c r="FD81" s="11" t="str" cm="1">
        <f t="array" aca="1" ref="FD81" ca="1">CONCATENATE(INDIRECT(ADDRESS(1,MATCH(_xlfn.MAXIFS(B81:EU81,metrics.est,"Coverage"),B81:EU81,0)+1)), ", ", INDIRECT(ADDRESS(2,MATCH(_xlfn.MAXIFS(B81:EU81,metrics.est,"Coverage"),B81:EU81,0)+1)))</f>
        <v>k=10, r=0.1</v>
      </c>
      <c r="FE81" s="11" t="str" cm="1">
        <f t="array" aca="1" ref="FE81" ca="1">CONCATENATE(INDIRECT(ADDRESS(1,MATCH(_xlfn.MINIFS(B81:EU81,metrics.est,"Time"),B81:EU81,0)+1)), ", ", INDIRECT(ADDRESS(2,MATCH(_xlfn.MINIFS(B81:EU81,metrics.est,"Time"),B81:EU81,0)+1)))</f>
        <v>k=20, r=0.9</v>
      </c>
    </row>
    <row r="82" spans="1:161" s="11" customFormat="1" x14ac:dyDescent="0.2">
      <c r="A82" s="11" t="s">
        <v>75</v>
      </c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4">
        <v>0.64829999999999999</v>
      </c>
      <c r="AB82" s="14">
        <v>0.72160000000000002</v>
      </c>
      <c r="AC82" s="14">
        <v>0.36899999999999999</v>
      </c>
      <c r="AD82" s="14">
        <v>0.9355</v>
      </c>
      <c r="AE82" s="14">
        <v>0.52600000000000002</v>
      </c>
      <c r="AF82" s="4">
        <v>0.65769999999999995</v>
      </c>
      <c r="AG82" s="4">
        <v>0.73970000000000002</v>
      </c>
      <c r="AH82" s="4">
        <v>0.35849999999999999</v>
      </c>
      <c r="AI82" s="4">
        <v>0.92069999999999996</v>
      </c>
      <c r="AJ82" s="4">
        <v>0.70520000000000005</v>
      </c>
      <c r="AK82" s="14">
        <v>0.66869999999999996</v>
      </c>
      <c r="AL82" s="14">
        <v>0.76400000000000001</v>
      </c>
      <c r="AM82" s="14">
        <v>0.3427</v>
      </c>
      <c r="AN82" s="14">
        <v>0.8972</v>
      </c>
      <c r="AO82" s="14">
        <v>0.63759999999999994</v>
      </c>
      <c r="AP82" s="4">
        <v>0.68740000000000001</v>
      </c>
      <c r="AQ82" s="4">
        <v>0.80320000000000003</v>
      </c>
      <c r="AR82" s="4">
        <v>0.32229999999999998</v>
      </c>
      <c r="AS82" s="4">
        <v>0.84960000000000002</v>
      </c>
      <c r="AT82" s="4">
        <v>0.39839999999999998</v>
      </c>
      <c r="AU82" s="14">
        <v>0.73780000000000001</v>
      </c>
      <c r="AV82" s="14">
        <v>0.92</v>
      </c>
      <c r="AW82" s="14">
        <v>0.26419999999999999</v>
      </c>
      <c r="AX82" s="14">
        <v>0.67989999999999995</v>
      </c>
      <c r="AY82" s="14">
        <v>8.6199999999999999E-2</v>
      </c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4">
        <v>0.64670000000000005</v>
      </c>
      <c r="BZ82" s="14">
        <v>0.71830000000000005</v>
      </c>
      <c r="CA82" s="14">
        <v>0.36919999999999997</v>
      </c>
      <c r="CB82" s="14">
        <v>0.93520000000000003</v>
      </c>
      <c r="CC82" s="14">
        <v>0.38350000000000001</v>
      </c>
      <c r="CD82" s="4">
        <v>0.65720000000000001</v>
      </c>
      <c r="CE82" s="4">
        <v>0.74099999999999999</v>
      </c>
      <c r="CF82" s="4">
        <v>0.35539999999999999</v>
      </c>
      <c r="CG82" s="4">
        <v>0.92069999999999996</v>
      </c>
      <c r="CH82" s="4">
        <v>0.497</v>
      </c>
      <c r="CI82" s="16"/>
      <c r="CJ82" s="16"/>
      <c r="CK82" s="16"/>
      <c r="CL82" s="16"/>
      <c r="CM82" s="16"/>
      <c r="CN82" s="4">
        <v>0.68789999999999996</v>
      </c>
      <c r="CO82" s="4">
        <v>0.8054</v>
      </c>
      <c r="CP82" s="4">
        <v>0.32269999999999999</v>
      </c>
      <c r="CQ82" s="4">
        <v>0.85099999999999998</v>
      </c>
      <c r="CR82" s="4">
        <v>0.254</v>
      </c>
      <c r="CS82" s="14">
        <v>0.74070000000000003</v>
      </c>
      <c r="CT82" s="14">
        <v>0.92920000000000003</v>
      </c>
      <c r="CU82" s="14">
        <v>0.2656</v>
      </c>
      <c r="CV82" s="14">
        <v>0.68059999999999998</v>
      </c>
      <c r="CW82" s="14">
        <v>7.4499999999999997E-2</v>
      </c>
      <c r="CX82" s="4">
        <v>0.64890000000000003</v>
      </c>
      <c r="CY82" s="4">
        <v>0.7228</v>
      </c>
      <c r="CZ82" s="4">
        <v>0.3634</v>
      </c>
      <c r="DA82" s="4">
        <v>0.93430000000000002</v>
      </c>
      <c r="DB82" s="4">
        <v>0.46289999999999998</v>
      </c>
      <c r="DC82" s="16"/>
      <c r="DD82" s="16"/>
      <c r="DE82" s="16"/>
      <c r="DF82" s="16"/>
      <c r="DG82" s="16"/>
      <c r="DH82" s="16"/>
      <c r="DI82" s="16"/>
      <c r="DJ82" s="16"/>
      <c r="DK82" s="16"/>
      <c r="DL82" s="16"/>
      <c r="DM82" s="16"/>
      <c r="DN82" s="16"/>
      <c r="DO82" s="16"/>
      <c r="DP82" s="16"/>
      <c r="DQ82" s="16"/>
      <c r="DR82" s="4"/>
      <c r="DS82" s="4"/>
      <c r="DT82" s="4"/>
      <c r="DU82" s="4"/>
      <c r="DV82" s="4"/>
      <c r="DW82" s="14"/>
      <c r="DX82" s="14"/>
      <c r="DY82" s="14"/>
      <c r="DZ82" s="14"/>
      <c r="EA82" s="14"/>
      <c r="EB82" s="4"/>
      <c r="EC82" s="4"/>
      <c r="ED82" s="4"/>
      <c r="EE82" s="4"/>
      <c r="EF82" s="4"/>
      <c r="EG82" s="14"/>
      <c r="EH82" s="14"/>
      <c r="EI82" s="14"/>
      <c r="EJ82" s="14"/>
      <c r="EK82" s="14"/>
      <c r="EL82" s="4"/>
      <c r="EM82" s="4"/>
      <c r="EN82" s="4"/>
      <c r="EO82" s="4"/>
      <c r="EP82" s="4"/>
      <c r="EQ82" s="14"/>
      <c r="ER82" s="14"/>
      <c r="ES82" s="14"/>
      <c r="ET82" s="14"/>
      <c r="EU82" s="14"/>
      <c r="EV82" s="4">
        <f t="shared" si="6"/>
        <v>0.67813000000000001</v>
      </c>
      <c r="EW82" s="4">
        <f t="shared" si="7"/>
        <v>0.78651999999999989</v>
      </c>
      <c r="EX82" s="4">
        <f t="shared" si="8"/>
        <v>0.33329999999999999</v>
      </c>
      <c r="EY82" s="4">
        <f t="shared" si="9"/>
        <v>0.86046999999999996</v>
      </c>
      <c r="EZ82" s="4">
        <f t="shared" si="10"/>
        <v>0.40252999999999994</v>
      </c>
      <c r="FA82" s="11" t="str" cm="1">
        <f t="array" aca="1" ref="FA82" ca="1">CONCATENATE(INDIRECT(ADDRESS(1,MATCH(_xlfn.MINIFS(B82:EU82,metrics.est,"MAE"),B82:EU82,0)+1)), ", ", INDIRECT(ADDRESS(2,MATCH(_xlfn.MINIFS(B82:EU82,metrics.est,"MAE"),B82:EU82,0)+1)))</f>
        <v>k=20, r=0.1</v>
      </c>
      <c r="FB82" s="11" t="str" cm="1">
        <f t="array" aca="1" ref="FB82" ca="1">CONCATENATE(INDIRECT(ADDRESS(1,MATCH(_xlfn.MINIFS(B82:EU82,metrics.est,"MSE"),B82:EU82,0)+1)), ", ", INDIRECT(ADDRESS(2,MATCH(_xlfn.MINIFS(B82:EU82,metrics.est,"MSE"),B82:EU82,0)+1)))</f>
        <v>k=20, r=0.1</v>
      </c>
      <c r="FC82" s="11" t="str" cm="1">
        <f t="array" aca="1" ref="FC82" ca="1">CONCATENATE(INDIRECT(ADDRESS(1,MATCH(_xlfn.MAXIFS(B82:EU82,metrics.est,"R"),B82:EU82,0)+1)), ", ", INDIRECT(ADDRESS(2,MATCH(_xlfn.MAXIFS(B82:EU82,metrics.est,"R"),B82:EU82,0)+1)))</f>
        <v>k=20, r=0.1</v>
      </c>
      <c r="FD82" s="11" t="str" cm="1">
        <f t="array" aca="1" ref="FD82" ca="1">CONCATENATE(INDIRECT(ADDRESS(1,MATCH(_xlfn.MAXIFS(B82:EU82,metrics.est,"Coverage"),B82:EU82,0)+1)), ", ", INDIRECT(ADDRESS(2,MATCH(_xlfn.MAXIFS(B82:EU82,metrics.est,"Coverage"),B82:EU82,0)+1)))</f>
        <v>k=10, r=0.1</v>
      </c>
      <c r="FE82" s="11" t="str" cm="1">
        <f t="array" aca="1" ref="FE82" ca="1">CONCATENATE(INDIRECT(ADDRESS(1,MATCH(_xlfn.MINIFS(B82:EU82,metrics.est,"Time"),B82:EU82,0)+1)), ", ", INDIRECT(ADDRESS(2,MATCH(_xlfn.MINIFS(B82:EU82,metrics.est,"Time"),B82:EU82,0)+1)))</f>
        <v>k=20, r=0.9</v>
      </c>
    </row>
    <row r="83" spans="1:161" x14ac:dyDescent="0.2">
      <c r="A83" s="1" t="s">
        <v>76</v>
      </c>
      <c r="B83" s="4">
        <v>0.68049999999999999</v>
      </c>
      <c r="C83" s="4">
        <v>0.79020000000000001</v>
      </c>
      <c r="D83" s="4">
        <v>0.34860000000000002</v>
      </c>
      <c r="E83" s="4">
        <v>0.96399999999999997</v>
      </c>
      <c r="F83" s="4">
        <v>0.3579</v>
      </c>
      <c r="G83" s="5">
        <v>0.6976</v>
      </c>
      <c r="H83" s="5">
        <v>0.83130000000000004</v>
      </c>
      <c r="I83" s="5">
        <v>0.34439999999999998</v>
      </c>
      <c r="J83" s="5">
        <v>0.95509999999999995</v>
      </c>
      <c r="K83" s="5">
        <v>0.56110000000000004</v>
      </c>
      <c r="L83" s="4">
        <v>0.72230000000000005</v>
      </c>
      <c r="M83" s="4">
        <v>0.88519999999999999</v>
      </c>
      <c r="N83" s="4">
        <v>0.33019999999999999</v>
      </c>
      <c r="O83" s="4">
        <v>0.94069999999999998</v>
      </c>
      <c r="P83" s="4">
        <v>0.45450000000000002</v>
      </c>
      <c r="Q83" s="5">
        <v>0.76419999999999999</v>
      </c>
      <c r="R83" s="5">
        <v>0.98619999999999997</v>
      </c>
      <c r="S83" s="5">
        <v>0.27829999999999999</v>
      </c>
      <c r="T83" s="5">
        <v>0.9083</v>
      </c>
      <c r="U83" s="5">
        <v>0.27839999999999998</v>
      </c>
      <c r="V83" s="4">
        <v>0.85629999999999995</v>
      </c>
      <c r="W83" s="4">
        <v>1.2316</v>
      </c>
      <c r="X83" s="4">
        <v>0.19520000000000001</v>
      </c>
      <c r="Y83" s="4">
        <v>0.66800000000000004</v>
      </c>
      <c r="Z83" s="4">
        <v>7.3300000000000004E-2</v>
      </c>
      <c r="AA83" s="14">
        <v>0.68110000000000004</v>
      </c>
      <c r="AB83" s="14">
        <v>0.79510000000000003</v>
      </c>
      <c r="AC83" s="14">
        <v>0.36330000000000001</v>
      </c>
      <c r="AD83" s="14">
        <v>0.96279999999999999</v>
      </c>
      <c r="AE83" s="14">
        <v>0.26950000000000002</v>
      </c>
      <c r="AF83" s="4">
        <v>0.69699999999999995</v>
      </c>
      <c r="AG83" s="4">
        <v>0.82840000000000003</v>
      </c>
      <c r="AH83" s="4">
        <v>0.35239999999999999</v>
      </c>
      <c r="AI83" s="4">
        <v>0.95450000000000002</v>
      </c>
      <c r="AJ83" s="4">
        <v>0.45800000000000002</v>
      </c>
      <c r="AK83" s="14">
        <v>0.72250000000000003</v>
      </c>
      <c r="AL83" s="14">
        <v>0.88700000000000001</v>
      </c>
      <c r="AM83" s="14">
        <v>0.32550000000000001</v>
      </c>
      <c r="AN83" s="14">
        <v>0.94110000000000005</v>
      </c>
      <c r="AO83" s="14">
        <v>0.43609999999999999</v>
      </c>
      <c r="AP83" s="4">
        <v>0.76570000000000005</v>
      </c>
      <c r="AQ83" s="4">
        <v>0.98880000000000001</v>
      </c>
      <c r="AR83" s="4">
        <v>0.2823</v>
      </c>
      <c r="AS83" s="4">
        <v>0.90890000000000004</v>
      </c>
      <c r="AT83" s="4">
        <v>0.21360000000000001</v>
      </c>
      <c r="AU83" s="14">
        <v>0.85750000000000004</v>
      </c>
      <c r="AV83" s="14">
        <v>1.234</v>
      </c>
      <c r="AW83" s="14">
        <v>0.1923</v>
      </c>
      <c r="AX83" s="14">
        <v>0.6663</v>
      </c>
      <c r="AY83" s="14">
        <v>3.7400000000000003E-2</v>
      </c>
      <c r="AZ83" s="4">
        <v>0.68159999999999998</v>
      </c>
      <c r="BA83" s="4">
        <v>0.79330000000000001</v>
      </c>
      <c r="BB83" s="4">
        <v>0.35520000000000002</v>
      </c>
      <c r="BC83" s="4">
        <v>0.96250000000000002</v>
      </c>
      <c r="BD83" s="4">
        <v>0.22819999999999999</v>
      </c>
      <c r="BE83" s="5">
        <v>0.69669999999999999</v>
      </c>
      <c r="BF83" s="5">
        <v>0.83040000000000003</v>
      </c>
      <c r="BG83" s="5">
        <v>0.34749999999999998</v>
      </c>
      <c r="BH83" s="5">
        <v>0.95530000000000004</v>
      </c>
      <c r="BI83" s="5">
        <v>0.39729999999999999</v>
      </c>
      <c r="BJ83" s="4">
        <v>0.72450000000000003</v>
      </c>
      <c r="BK83" s="4">
        <v>0.89059999999999995</v>
      </c>
      <c r="BL83" s="4">
        <v>0.32350000000000001</v>
      </c>
      <c r="BM83" s="4">
        <v>0.94130000000000003</v>
      </c>
      <c r="BN83" s="4">
        <v>0.3553</v>
      </c>
      <c r="BO83" s="5">
        <v>0.7661</v>
      </c>
      <c r="BP83" s="5">
        <v>0.99039999999999995</v>
      </c>
      <c r="BQ83" s="5">
        <v>0.28499999999999998</v>
      </c>
      <c r="BR83" s="5">
        <v>0.90859999999999996</v>
      </c>
      <c r="BS83" s="5">
        <v>0.18659999999999999</v>
      </c>
      <c r="BT83" s="4">
        <v>0.8589</v>
      </c>
      <c r="BU83" s="4">
        <v>1.2406999999999999</v>
      </c>
      <c r="BV83" s="4">
        <v>0.1903</v>
      </c>
      <c r="BW83" s="4">
        <v>0.66739999999999999</v>
      </c>
      <c r="BX83" s="4">
        <v>4.65E-2</v>
      </c>
      <c r="BY83" s="5">
        <v>0.67869999999999997</v>
      </c>
      <c r="BZ83" s="5">
        <v>0.78820000000000001</v>
      </c>
      <c r="CA83" s="5">
        <v>0.3695</v>
      </c>
      <c r="CB83" s="5">
        <v>0.9627</v>
      </c>
      <c r="CC83" s="5">
        <v>0.17799999999999999</v>
      </c>
      <c r="CD83" s="4">
        <v>0.69599999999999995</v>
      </c>
      <c r="CE83" s="4">
        <v>0.82930000000000004</v>
      </c>
      <c r="CF83" s="4">
        <v>0.35070000000000001</v>
      </c>
      <c r="CG83" s="4">
        <v>0.95489999999999997</v>
      </c>
      <c r="CH83" s="4">
        <v>0.28589999999999999</v>
      </c>
      <c r="CI83" s="5">
        <v>0.72309999999999997</v>
      </c>
      <c r="CJ83" s="5">
        <v>0.8881</v>
      </c>
      <c r="CK83" s="5">
        <v>0.32640000000000002</v>
      </c>
      <c r="CL83" s="5">
        <v>0.9415</v>
      </c>
      <c r="CM83" s="5">
        <v>0.26240000000000002</v>
      </c>
      <c r="CN83" s="4">
        <v>0.76590000000000003</v>
      </c>
      <c r="CO83" s="4">
        <v>0.99019999999999997</v>
      </c>
      <c r="CP83" s="4">
        <v>0.28199999999999997</v>
      </c>
      <c r="CQ83" s="4">
        <v>0.90890000000000004</v>
      </c>
      <c r="CR83" s="4">
        <v>0.1236</v>
      </c>
      <c r="CS83" s="5">
        <v>0.85840000000000005</v>
      </c>
      <c r="CT83" s="5">
        <v>1.2378</v>
      </c>
      <c r="CU83" s="5">
        <v>0.1953</v>
      </c>
      <c r="CV83" s="5">
        <v>0.66590000000000005</v>
      </c>
      <c r="CW83" s="5">
        <v>3.6799999999999999E-2</v>
      </c>
      <c r="CX83" s="4">
        <v>0.68120000000000003</v>
      </c>
      <c r="CY83" s="4">
        <v>0.79490000000000005</v>
      </c>
      <c r="CZ83" s="4">
        <v>0.3619</v>
      </c>
      <c r="DA83" s="4">
        <v>0.96220000000000006</v>
      </c>
      <c r="DB83" s="4">
        <v>0.22040000000000001</v>
      </c>
      <c r="DC83" s="5">
        <v>0.69540000000000002</v>
      </c>
      <c r="DD83" s="5">
        <v>0.82640000000000002</v>
      </c>
      <c r="DE83" s="5">
        <v>0.35049999999999998</v>
      </c>
      <c r="DF83" s="5">
        <v>0.9546</v>
      </c>
      <c r="DG83" s="5">
        <v>0.3392</v>
      </c>
      <c r="DH83" s="4">
        <v>0.72289999999999999</v>
      </c>
      <c r="DI83" s="4">
        <v>0.88819999999999999</v>
      </c>
      <c r="DJ83" s="4">
        <v>0.32550000000000001</v>
      </c>
      <c r="DK83" s="4">
        <v>0.94089999999999996</v>
      </c>
      <c r="DL83" s="4">
        <v>0.2266</v>
      </c>
      <c r="DM83" s="5">
        <v>0.76580000000000004</v>
      </c>
      <c r="DN83" s="5">
        <v>0.98970000000000002</v>
      </c>
      <c r="DO83" s="5">
        <v>0.28289999999999998</v>
      </c>
      <c r="DP83" s="5">
        <v>0.90900000000000003</v>
      </c>
      <c r="DQ83" s="5">
        <v>0.1547</v>
      </c>
      <c r="DR83" s="4"/>
      <c r="DS83" s="4"/>
      <c r="DT83" s="4"/>
      <c r="DU83" s="4"/>
      <c r="DV83" s="4"/>
      <c r="DW83" s="5"/>
      <c r="DX83" s="5"/>
      <c r="DY83" s="5"/>
      <c r="DZ83" s="5"/>
      <c r="EA83" s="5"/>
      <c r="EB83" s="4"/>
      <c r="EC83" s="4"/>
      <c r="ED83" s="4"/>
      <c r="EE83" s="4"/>
      <c r="EF83" s="4"/>
      <c r="EG83" s="5"/>
      <c r="EH83" s="5"/>
      <c r="EI83" s="5"/>
      <c r="EJ83" s="5"/>
      <c r="EK83" s="5"/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>
        <f t="shared" si="6"/>
        <v>0.7399958333333333</v>
      </c>
      <c r="EW83" s="4">
        <f t="shared" si="7"/>
        <v>0.93483333333333329</v>
      </c>
      <c r="EX83" s="4">
        <f t="shared" si="8"/>
        <v>0.30661249999999995</v>
      </c>
      <c r="EY83" s="4">
        <f t="shared" si="9"/>
        <v>0.89605833333333307</v>
      </c>
      <c r="EZ83" s="4">
        <f t="shared" si="10"/>
        <v>0.2575541666666667</v>
      </c>
      <c r="FA83" s="11" t="str" cm="1">
        <f t="array" aca="1" ref="FA83" ca="1">CONCATENATE(INDIRECT(ADDRESS(1,MATCH(_xlfn.MINIFS(B83:EU83,metrics.est,"MAE"),B83:EU83,0)+1)), ", ", INDIRECT(ADDRESS(2,MATCH(_xlfn.MINIFS(B83:EU83,metrics.est,"MAE"),B83:EU83,0)+1)))</f>
        <v>k=20, r=0.1</v>
      </c>
      <c r="FB83" s="11" t="str" cm="1">
        <f t="array" aca="1" ref="FB83" ca="1">CONCATENATE(INDIRECT(ADDRESS(1,MATCH(_xlfn.MINIFS(B83:EU83,metrics.est,"MSE"),B83:EU83,0)+1)), ", ", INDIRECT(ADDRESS(2,MATCH(_xlfn.MINIFS(B83:EU83,metrics.est,"MSE"),B83:EU83,0)+1)))</f>
        <v>k=20, r=0.1</v>
      </c>
      <c r="FC83" s="11" t="str" cm="1">
        <f t="array" aca="1" ref="FC83" ca="1">CONCATENATE(INDIRECT(ADDRESS(1,MATCH(_xlfn.MAXIFS(B83:EU83,metrics.est,"R"),B83:EU83,0)+1)), ", ", INDIRECT(ADDRESS(2,MATCH(_xlfn.MAXIFS(B83:EU83,metrics.est,"R"),B83:EU83,0)+1)))</f>
        <v>k=20, r=0.1</v>
      </c>
      <c r="FD83" s="11" t="str" cm="1">
        <f t="array" aca="1" ref="FD83" ca="1">CONCATENATE(INDIRECT(ADDRESS(1,MATCH(_xlfn.MAXIFS(B83:EU83,metrics.est,"Coverage"),B83:EU83,0)+1)), ", ", INDIRECT(ADDRESS(2,MATCH(_xlfn.MAXIFS(B83:EU83,metrics.est,"Coverage"),B83:EU83,0)+1)))</f>
        <v>k=5, r=0.1</v>
      </c>
      <c r="FE83" s="11" t="str" cm="1">
        <f t="array" aca="1" ref="FE83" ca="1">CONCATENATE(INDIRECT(ADDRESS(1,MATCH(_xlfn.MINIFS(B83:EU83,metrics.est,"Time"),B83:EU83,0)+1)), ", ", INDIRECT(ADDRESS(2,MATCH(_xlfn.MINIFS(B83:EU83,metrics.est,"Time"),B83:EU83,0)+1)))</f>
        <v>k=20, r=0.9</v>
      </c>
    </row>
    <row r="84" spans="1:161" x14ac:dyDescent="0.2">
      <c r="A84" s="1" t="s">
        <v>77</v>
      </c>
      <c r="B84" s="4">
        <v>0.6421</v>
      </c>
      <c r="C84" s="4">
        <v>0.7046</v>
      </c>
      <c r="D84" s="4">
        <v>0.37730000000000002</v>
      </c>
      <c r="E84" s="4">
        <v>0.93059999999999998</v>
      </c>
      <c r="F84" s="4">
        <v>0.3034</v>
      </c>
      <c r="G84" s="5">
        <v>0.65990000000000004</v>
      </c>
      <c r="H84" s="5">
        <v>0.74529999999999996</v>
      </c>
      <c r="I84" s="5">
        <v>0.37409999999999999</v>
      </c>
      <c r="J84" s="5">
        <v>0.91339999999999999</v>
      </c>
      <c r="K84" s="5">
        <v>0.42520000000000002</v>
      </c>
      <c r="L84" s="4">
        <v>0.68569999999999998</v>
      </c>
      <c r="M84" s="4">
        <v>0.7994</v>
      </c>
      <c r="N84" s="4">
        <v>0.34870000000000001</v>
      </c>
      <c r="O84" s="4">
        <v>0.88649999999999995</v>
      </c>
      <c r="P84" s="4">
        <v>0.35520000000000002</v>
      </c>
      <c r="Q84" s="5">
        <v>0.73550000000000004</v>
      </c>
      <c r="R84" s="5">
        <v>0.91490000000000005</v>
      </c>
      <c r="S84" s="5">
        <v>0.29249999999999998</v>
      </c>
      <c r="T84" s="5">
        <v>0.83499999999999996</v>
      </c>
      <c r="U84" s="5">
        <v>0.25419999999999998</v>
      </c>
      <c r="V84" s="4">
        <v>0.84019999999999995</v>
      </c>
      <c r="W84" s="4">
        <v>1.1883999999999999</v>
      </c>
      <c r="X84" s="4">
        <v>0.20250000000000001</v>
      </c>
      <c r="Y84" s="4">
        <v>0.57779999999999998</v>
      </c>
      <c r="Z84" s="4">
        <v>9.5899999999999999E-2</v>
      </c>
      <c r="AA84" s="14">
        <v>0.64239999999999997</v>
      </c>
      <c r="AB84" s="14">
        <v>0.70789999999999997</v>
      </c>
      <c r="AC84" s="14">
        <v>0.39660000000000001</v>
      </c>
      <c r="AD84" s="14">
        <v>0.92910000000000004</v>
      </c>
      <c r="AE84" s="14">
        <v>0.26140000000000002</v>
      </c>
      <c r="AF84" s="4">
        <v>0.65949999999999998</v>
      </c>
      <c r="AG84" s="4">
        <v>0.74329999999999996</v>
      </c>
      <c r="AH84" s="4">
        <v>0.37719999999999998</v>
      </c>
      <c r="AI84" s="4">
        <v>0.91269999999999996</v>
      </c>
      <c r="AJ84" s="4">
        <v>0.3629</v>
      </c>
      <c r="AK84" s="14">
        <v>0.6865</v>
      </c>
      <c r="AL84" s="14">
        <v>0.8024</v>
      </c>
      <c r="AM84" s="14">
        <v>0.34350000000000003</v>
      </c>
      <c r="AN84" s="14">
        <v>0.88649999999999995</v>
      </c>
      <c r="AO84" s="14">
        <v>0.31709999999999999</v>
      </c>
      <c r="AP84" s="4">
        <v>0.73570000000000002</v>
      </c>
      <c r="AQ84" s="4">
        <v>0.91410000000000002</v>
      </c>
      <c r="AR84" s="4">
        <v>0.2949</v>
      </c>
      <c r="AS84" s="4">
        <v>0.83360000000000001</v>
      </c>
      <c r="AT84" s="4">
        <v>0.22020000000000001</v>
      </c>
      <c r="AU84" s="14">
        <v>0.84219999999999995</v>
      </c>
      <c r="AV84" s="14">
        <v>1.1948000000000001</v>
      </c>
      <c r="AW84" s="14">
        <v>0.189</v>
      </c>
      <c r="AX84" s="14">
        <v>0.57530000000000003</v>
      </c>
      <c r="AY84" s="14">
        <v>5.0200000000000002E-2</v>
      </c>
      <c r="AZ84" s="4">
        <v>0.64419999999999999</v>
      </c>
      <c r="BA84" s="4">
        <v>0.71</v>
      </c>
      <c r="BB84" s="4">
        <v>0.38429999999999997</v>
      </c>
      <c r="BC84" s="4">
        <v>0.92749999999999999</v>
      </c>
      <c r="BD84" s="4">
        <v>0.21110000000000001</v>
      </c>
      <c r="BE84" s="5">
        <v>0.65890000000000004</v>
      </c>
      <c r="BF84" s="5">
        <v>0.74390000000000001</v>
      </c>
      <c r="BG84" s="5">
        <v>0.37490000000000001</v>
      </c>
      <c r="BH84" s="5">
        <v>0.91320000000000001</v>
      </c>
      <c r="BI84" s="5">
        <v>0.30599999999999999</v>
      </c>
      <c r="BJ84" s="4">
        <v>0.68820000000000003</v>
      </c>
      <c r="BK84" s="4">
        <v>0.8054</v>
      </c>
      <c r="BL84" s="4">
        <v>0.34300000000000003</v>
      </c>
      <c r="BM84" s="4">
        <v>0.88790000000000002</v>
      </c>
      <c r="BN84" s="4">
        <v>0.28370000000000001</v>
      </c>
      <c r="BO84" s="5">
        <v>0.73670000000000002</v>
      </c>
      <c r="BP84" s="5">
        <v>0.91710000000000003</v>
      </c>
      <c r="BQ84" s="5">
        <v>0.29530000000000001</v>
      </c>
      <c r="BR84" s="5">
        <v>0.83489999999999998</v>
      </c>
      <c r="BS84" s="5">
        <v>0.18679999999999999</v>
      </c>
      <c r="BT84" s="4">
        <v>0.84109999999999996</v>
      </c>
      <c r="BU84" s="4">
        <v>1.1921999999999999</v>
      </c>
      <c r="BV84" s="4">
        <v>0.19489999999999999</v>
      </c>
      <c r="BW84" s="4">
        <v>0.57440000000000002</v>
      </c>
      <c r="BX84" s="4">
        <v>5.7599999999999998E-2</v>
      </c>
      <c r="BY84" s="5">
        <v>0.64129999999999998</v>
      </c>
      <c r="BZ84" s="5">
        <v>0.70650000000000002</v>
      </c>
      <c r="CA84" s="5">
        <v>0.4002</v>
      </c>
      <c r="CB84" s="5">
        <v>0.92830000000000001</v>
      </c>
      <c r="CC84" s="5">
        <v>0.17280000000000001</v>
      </c>
      <c r="CD84" s="4">
        <v>0.65849999999999997</v>
      </c>
      <c r="CE84" s="4">
        <v>0.74380000000000002</v>
      </c>
      <c r="CF84" s="4">
        <v>0.37480000000000002</v>
      </c>
      <c r="CG84" s="4">
        <v>0.91239999999999999</v>
      </c>
      <c r="CH84" s="4">
        <v>0.22789999999999999</v>
      </c>
      <c r="CI84" s="5">
        <v>0.68730000000000002</v>
      </c>
      <c r="CJ84" s="5">
        <v>0.80410000000000004</v>
      </c>
      <c r="CK84" s="5">
        <v>0.34439999999999998</v>
      </c>
      <c r="CL84" s="5">
        <v>0.8881</v>
      </c>
      <c r="CM84" s="5">
        <v>0.21929999999999999</v>
      </c>
      <c r="CN84" s="4">
        <v>0.73650000000000004</v>
      </c>
      <c r="CO84" s="4">
        <v>0.91659999999999997</v>
      </c>
      <c r="CP84" s="4">
        <v>0.29360000000000003</v>
      </c>
      <c r="CQ84" s="4">
        <v>0.83499999999999996</v>
      </c>
      <c r="CR84" s="4">
        <v>0.12470000000000001</v>
      </c>
      <c r="CS84" s="5">
        <v>0.8417</v>
      </c>
      <c r="CT84" s="5">
        <v>1.1934</v>
      </c>
      <c r="CU84" s="5">
        <v>0.19470000000000001</v>
      </c>
      <c r="CV84" s="5">
        <v>0.57430000000000003</v>
      </c>
      <c r="CW84" s="5">
        <v>4.4299999999999999E-2</v>
      </c>
      <c r="CX84" s="4">
        <v>0.64349999999999996</v>
      </c>
      <c r="CY84" s="4">
        <v>0.71030000000000004</v>
      </c>
      <c r="CZ84" s="4">
        <v>0.39460000000000001</v>
      </c>
      <c r="DA84" s="4">
        <v>0.92759999999999998</v>
      </c>
      <c r="DB84" s="4">
        <v>0.21579999999999999</v>
      </c>
      <c r="DC84" s="5">
        <v>0.6583</v>
      </c>
      <c r="DD84" s="5">
        <v>0.74150000000000005</v>
      </c>
      <c r="DE84" s="5">
        <v>0.37640000000000001</v>
      </c>
      <c r="DF84" s="5">
        <v>0.91320000000000001</v>
      </c>
      <c r="DG84" s="5">
        <v>0.26519999999999999</v>
      </c>
      <c r="DH84" s="4">
        <v>0.68700000000000006</v>
      </c>
      <c r="DI84" s="4">
        <v>0.80320000000000003</v>
      </c>
      <c r="DJ84" s="4">
        <v>0.34620000000000001</v>
      </c>
      <c r="DK84" s="4">
        <v>0.88719999999999999</v>
      </c>
      <c r="DL84" s="4">
        <v>0.19819999999999999</v>
      </c>
      <c r="DM84" s="5">
        <v>0.73670000000000002</v>
      </c>
      <c r="DN84" s="5">
        <v>0.91700000000000004</v>
      </c>
      <c r="DO84" s="5">
        <v>0.29470000000000002</v>
      </c>
      <c r="DP84" s="5">
        <v>0.83509999999999995</v>
      </c>
      <c r="DQ84" s="5">
        <v>0.1603</v>
      </c>
      <c r="DR84" s="4"/>
      <c r="DS84" s="4"/>
      <c r="DT84" s="4"/>
      <c r="DU84" s="4"/>
      <c r="DV84" s="4"/>
      <c r="DW84" s="5"/>
      <c r="DX84" s="5"/>
      <c r="DY84" s="5"/>
      <c r="DZ84" s="5"/>
      <c r="EA84" s="5"/>
      <c r="EB84" s="4"/>
      <c r="EC84" s="4"/>
      <c r="ED84" s="4"/>
      <c r="EE84" s="4"/>
      <c r="EF84" s="4"/>
      <c r="EG84" s="5">
        <v>0.68689999999999996</v>
      </c>
      <c r="EH84" s="5">
        <v>0.80310000000000004</v>
      </c>
      <c r="EI84" s="5">
        <v>0.34549999999999997</v>
      </c>
      <c r="EJ84" s="5">
        <v>0.88770000000000004</v>
      </c>
      <c r="EK84" s="5">
        <v>0.24959999999999999</v>
      </c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>
        <f t="shared" si="6"/>
        <v>0.70706000000000002</v>
      </c>
      <c r="EW84" s="4">
        <f t="shared" si="7"/>
        <v>0.85692800000000002</v>
      </c>
      <c r="EX84" s="4">
        <f t="shared" si="8"/>
        <v>0.326152</v>
      </c>
      <c r="EY84" s="4">
        <f t="shared" si="9"/>
        <v>0.84029199999999993</v>
      </c>
      <c r="EZ84" s="4">
        <f t="shared" si="10"/>
        <v>0.22275999999999996</v>
      </c>
      <c r="FA84" s="11" t="str" cm="1">
        <f t="array" aca="1" ref="FA84" ca="1">CONCATENATE(INDIRECT(ADDRESS(1,MATCH(_xlfn.MINIFS(B84:EU84,metrics.est,"MAE"),B84:EU84,0)+1)), ", ", INDIRECT(ADDRESS(2,MATCH(_xlfn.MINIFS(B84:EU84,metrics.est,"MAE"),B84:EU84,0)+1)))</f>
        <v>k=20, r=0.1</v>
      </c>
      <c r="FB84" s="11" t="str" cm="1">
        <f t="array" aca="1" ref="FB84" ca="1">CONCATENATE(INDIRECT(ADDRESS(1,MATCH(_xlfn.MINIFS(B84:EU84,metrics.est,"MSE"),B84:EU84,0)+1)), ", ", INDIRECT(ADDRESS(2,MATCH(_xlfn.MINIFS(B84:EU84,metrics.est,"MSE"),B84:EU84,0)+1)))</f>
        <v>k=5, r=0.1</v>
      </c>
      <c r="FC84" s="11" t="str" cm="1">
        <f t="array" aca="1" ref="FC84" ca="1">CONCATENATE(INDIRECT(ADDRESS(1,MATCH(_xlfn.MAXIFS(B84:EU84,metrics.est,"R"),B84:EU84,0)+1)), ", ", INDIRECT(ADDRESS(2,MATCH(_xlfn.MAXIFS(B84:EU84,metrics.est,"R"),B84:EU84,0)+1)))</f>
        <v>k=20, r=0.1</v>
      </c>
      <c r="FD84" s="11" t="str" cm="1">
        <f t="array" aca="1" ref="FD84" ca="1">CONCATENATE(INDIRECT(ADDRESS(1,MATCH(_xlfn.MAXIFS(B84:EU84,metrics.est,"Coverage"),B84:EU84,0)+1)), ", ", INDIRECT(ADDRESS(2,MATCH(_xlfn.MAXIFS(B84:EU84,metrics.est,"Coverage"),B84:EU84,0)+1)))</f>
        <v>k=5, r=0.1</v>
      </c>
      <c r="FE84" s="11" t="str" cm="1">
        <f t="array" aca="1" ref="FE84" ca="1">CONCATENATE(INDIRECT(ADDRESS(1,MATCH(_xlfn.MINIFS(B84:EU84,metrics.est,"Time"),B84:EU84,0)+1)), ", ", INDIRECT(ADDRESS(2,MATCH(_xlfn.MINIFS(B84:EU84,metrics.est,"Time"),B84:EU84,0)+1)))</f>
        <v>k=20, r=0.9</v>
      </c>
    </row>
    <row r="85" spans="1:161" x14ac:dyDescent="0.2">
      <c r="A85" s="1" t="s">
        <v>78</v>
      </c>
      <c r="B85" s="4">
        <v>0.66369999999999996</v>
      </c>
      <c r="C85" s="4">
        <v>0.74870000000000003</v>
      </c>
      <c r="D85" s="4">
        <v>0.34329999999999999</v>
      </c>
      <c r="E85" s="4">
        <v>0.93059999999999998</v>
      </c>
      <c r="F85" s="4">
        <v>0.27950000000000003</v>
      </c>
      <c r="G85" s="5">
        <v>0.67620000000000002</v>
      </c>
      <c r="H85" s="5">
        <v>0.77869999999999995</v>
      </c>
      <c r="I85" s="5">
        <v>0.35249999999999998</v>
      </c>
      <c r="J85" s="5">
        <v>0.91339999999999999</v>
      </c>
      <c r="K85" s="5">
        <v>0.43580000000000002</v>
      </c>
      <c r="L85" s="4">
        <v>0.69720000000000004</v>
      </c>
      <c r="M85" s="4">
        <v>0.82230000000000003</v>
      </c>
      <c r="N85" s="4">
        <v>0.33529999999999999</v>
      </c>
      <c r="O85" s="4">
        <v>0.88649999999999995</v>
      </c>
      <c r="P85" s="4">
        <v>0.37969999999999998</v>
      </c>
      <c r="Q85" s="5">
        <v>0.73909999999999998</v>
      </c>
      <c r="R85" s="5">
        <v>0.92059999999999997</v>
      </c>
      <c r="S85" s="5">
        <v>0.28989999999999999</v>
      </c>
      <c r="T85" s="5">
        <v>0.83499999999999996</v>
      </c>
      <c r="U85" s="5">
        <v>0.25800000000000001</v>
      </c>
      <c r="V85" s="4">
        <v>0.83689999999999998</v>
      </c>
      <c r="W85" s="4">
        <v>1.1783999999999999</v>
      </c>
      <c r="X85" s="4">
        <v>0.20369999999999999</v>
      </c>
      <c r="Y85" s="4">
        <v>0.57779999999999998</v>
      </c>
      <c r="Z85" s="4">
        <v>9.3399999999999997E-2</v>
      </c>
      <c r="AA85" s="14">
        <v>0.66439999999999999</v>
      </c>
      <c r="AB85" s="14">
        <v>0.75249999999999995</v>
      </c>
      <c r="AC85" s="14">
        <v>0.36930000000000002</v>
      </c>
      <c r="AD85" s="14">
        <v>0.92910000000000004</v>
      </c>
      <c r="AE85" s="14">
        <v>0.2571</v>
      </c>
      <c r="AF85" s="4">
        <v>0.67620000000000002</v>
      </c>
      <c r="AG85" s="4">
        <v>0.77690000000000003</v>
      </c>
      <c r="AH85" s="4">
        <v>0.35499999999999998</v>
      </c>
      <c r="AI85" s="4">
        <v>0.91269999999999996</v>
      </c>
      <c r="AJ85" s="4">
        <v>0.3548</v>
      </c>
      <c r="AK85" s="14">
        <v>0.69779999999999998</v>
      </c>
      <c r="AL85" s="14">
        <v>0.82450000000000001</v>
      </c>
      <c r="AM85" s="14">
        <v>0.33090000000000003</v>
      </c>
      <c r="AN85" s="14">
        <v>0.88649999999999995</v>
      </c>
      <c r="AO85" s="14">
        <v>0.33189999999999997</v>
      </c>
      <c r="AP85" s="4">
        <v>0.73929999999999996</v>
      </c>
      <c r="AQ85" s="4">
        <v>0.91979999999999995</v>
      </c>
      <c r="AR85" s="4">
        <v>0.29160000000000003</v>
      </c>
      <c r="AS85" s="4">
        <v>0.83360000000000001</v>
      </c>
      <c r="AT85" s="4">
        <v>0.22159999999999999</v>
      </c>
      <c r="AU85" s="14">
        <v>0.83860000000000001</v>
      </c>
      <c r="AV85" s="14">
        <v>1.1849000000000001</v>
      </c>
      <c r="AW85" s="14">
        <v>0.19020000000000001</v>
      </c>
      <c r="AX85" s="14">
        <v>0.57530000000000003</v>
      </c>
      <c r="AY85" s="14">
        <v>5.04E-2</v>
      </c>
      <c r="AZ85" s="4">
        <v>0.66579999999999995</v>
      </c>
      <c r="BA85" s="4">
        <v>0.75360000000000005</v>
      </c>
      <c r="BB85" s="4">
        <v>0.36009999999999998</v>
      </c>
      <c r="BC85" s="4">
        <v>0.92749999999999999</v>
      </c>
      <c r="BD85" s="4">
        <v>0.20930000000000001</v>
      </c>
      <c r="BE85" s="5">
        <v>0.6754</v>
      </c>
      <c r="BF85" s="5">
        <v>0.77739999999999998</v>
      </c>
      <c r="BG85" s="5">
        <v>0.35220000000000001</v>
      </c>
      <c r="BH85" s="5">
        <v>0.91320000000000001</v>
      </c>
      <c r="BI85" s="5">
        <v>0.32369999999999999</v>
      </c>
      <c r="BJ85" s="4">
        <v>0.6996</v>
      </c>
      <c r="BK85" s="4">
        <v>0.8276</v>
      </c>
      <c r="BL85" s="4">
        <v>0.32990000000000003</v>
      </c>
      <c r="BM85" s="4">
        <v>0.88790000000000002</v>
      </c>
      <c r="BN85" s="4">
        <v>0.28270000000000001</v>
      </c>
      <c r="BO85" s="5">
        <v>0.74060000000000004</v>
      </c>
      <c r="BP85" s="5">
        <v>0.92320000000000002</v>
      </c>
      <c r="BQ85" s="5">
        <v>0.29289999999999999</v>
      </c>
      <c r="BR85" s="5">
        <v>0.83489999999999998</v>
      </c>
      <c r="BS85" s="5">
        <v>0.20300000000000001</v>
      </c>
      <c r="BT85" s="4">
        <v>0.8377</v>
      </c>
      <c r="BU85" s="4">
        <v>1.1822999999999999</v>
      </c>
      <c r="BV85" s="4">
        <v>0.1966</v>
      </c>
      <c r="BW85" s="4">
        <v>0.57440000000000002</v>
      </c>
      <c r="BX85" s="4">
        <v>5.8299999999999998E-2</v>
      </c>
      <c r="BY85" s="5">
        <v>0.66279999999999994</v>
      </c>
      <c r="BZ85" s="5">
        <v>0.75</v>
      </c>
      <c r="CA85" s="5">
        <v>0.3695</v>
      </c>
      <c r="CB85" s="5">
        <v>0.92830000000000001</v>
      </c>
      <c r="CC85" s="5">
        <v>0.17199999999999999</v>
      </c>
      <c r="CD85" s="4">
        <v>0.67510000000000003</v>
      </c>
      <c r="CE85" s="4">
        <v>0.77729999999999999</v>
      </c>
      <c r="CF85" s="4">
        <v>0.35289999999999999</v>
      </c>
      <c r="CG85" s="4">
        <v>0.91239999999999999</v>
      </c>
      <c r="CH85" s="4">
        <v>0.22919999999999999</v>
      </c>
      <c r="CI85" s="5">
        <v>0.69879999999999998</v>
      </c>
      <c r="CJ85" s="5">
        <v>0.8266</v>
      </c>
      <c r="CK85" s="5">
        <v>0.33090000000000003</v>
      </c>
      <c r="CL85" s="5">
        <v>0.8881</v>
      </c>
      <c r="CM85" s="5">
        <v>0.22220000000000001</v>
      </c>
      <c r="CN85" s="4">
        <v>0.74039999999999995</v>
      </c>
      <c r="CO85" s="4">
        <v>0.92249999999999999</v>
      </c>
      <c r="CP85" s="4">
        <v>0.29070000000000001</v>
      </c>
      <c r="CQ85" s="4">
        <v>0.83499999999999996</v>
      </c>
      <c r="CR85" s="4">
        <v>0.126</v>
      </c>
      <c r="CS85" s="5">
        <v>0.83850000000000002</v>
      </c>
      <c r="CT85" s="5">
        <v>1.1839</v>
      </c>
      <c r="CU85" s="5">
        <v>0.19589999999999999</v>
      </c>
      <c r="CV85" s="5">
        <v>0.57430000000000003</v>
      </c>
      <c r="CW85" s="5">
        <v>4.6300000000000001E-2</v>
      </c>
      <c r="CX85" s="4">
        <v>0.66490000000000005</v>
      </c>
      <c r="CY85" s="4">
        <v>0.75380000000000003</v>
      </c>
      <c r="CZ85" s="4">
        <v>0.3629</v>
      </c>
      <c r="DA85" s="4">
        <v>0.92759999999999998</v>
      </c>
      <c r="DB85" s="4">
        <v>0.21529999999999999</v>
      </c>
      <c r="DC85" s="5">
        <v>0.67490000000000006</v>
      </c>
      <c r="DD85" s="5">
        <v>0.7752</v>
      </c>
      <c r="DE85" s="5">
        <v>0.35510000000000003</v>
      </c>
      <c r="DF85" s="5">
        <v>0.91320000000000001</v>
      </c>
      <c r="DG85" s="5">
        <v>0.26500000000000001</v>
      </c>
      <c r="DH85" s="4">
        <v>0.69830000000000003</v>
      </c>
      <c r="DI85" s="4">
        <v>0.8256</v>
      </c>
      <c r="DJ85" s="4">
        <v>0.33360000000000001</v>
      </c>
      <c r="DK85" s="4">
        <v>0.88719999999999999</v>
      </c>
      <c r="DL85" s="4">
        <v>0.19689999999999999</v>
      </c>
      <c r="DM85" s="5">
        <v>0.74050000000000005</v>
      </c>
      <c r="DN85" s="5">
        <v>0.92279999999999995</v>
      </c>
      <c r="DO85" s="5">
        <v>0.29220000000000002</v>
      </c>
      <c r="DP85" s="5">
        <v>0.83509999999999995</v>
      </c>
      <c r="DQ85" s="5">
        <v>0.16120000000000001</v>
      </c>
      <c r="DR85" s="4"/>
      <c r="DS85" s="4"/>
      <c r="DT85" s="4"/>
      <c r="DU85" s="4"/>
      <c r="DV85" s="4"/>
      <c r="DW85" s="5"/>
      <c r="DX85" s="5"/>
      <c r="DY85" s="5"/>
      <c r="DZ85" s="5"/>
      <c r="EA85" s="5"/>
      <c r="EB85" s="4"/>
      <c r="EC85" s="4"/>
      <c r="ED85" s="4"/>
      <c r="EE85" s="4"/>
      <c r="EF85" s="4"/>
      <c r="EG85" s="5"/>
      <c r="EH85" s="5"/>
      <c r="EI85" s="5"/>
      <c r="EJ85" s="5"/>
      <c r="EK85" s="5"/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>
        <f t="shared" si="6"/>
        <v>0.71844583333333345</v>
      </c>
      <c r="EW85" s="4">
        <f t="shared" si="7"/>
        <v>0.87954583333333358</v>
      </c>
      <c r="EX85" s="4">
        <f t="shared" si="8"/>
        <v>0.31154583333333336</v>
      </c>
      <c r="EY85" s="4">
        <f t="shared" si="9"/>
        <v>0.8383166666666666</v>
      </c>
      <c r="EZ85" s="4">
        <f t="shared" si="10"/>
        <v>0.22388750000000002</v>
      </c>
      <c r="FA85" s="11" t="str" cm="1">
        <f t="array" aca="1" ref="FA85" ca="1">CONCATENATE(INDIRECT(ADDRESS(1,MATCH(_xlfn.MINIFS(B85:EU85,metrics.est,"MAE"),B85:EU85,0)+1)), ", ", INDIRECT(ADDRESS(2,MATCH(_xlfn.MINIFS(B85:EU85,metrics.est,"MAE"),B85:EU85,0)+1)))</f>
        <v>k=20, r=0.1</v>
      </c>
      <c r="FB85" s="11" t="str" cm="1">
        <f t="array" aca="1" ref="FB85" ca="1">CONCATENATE(INDIRECT(ADDRESS(1,MATCH(_xlfn.MINIFS(B85:EU85,metrics.est,"MSE"),B85:EU85,0)+1)), ", ", INDIRECT(ADDRESS(2,MATCH(_xlfn.MINIFS(B85:EU85,metrics.est,"MSE"),B85:EU85,0)+1)))</f>
        <v>k=5, r=0.1</v>
      </c>
      <c r="FC85" s="11" t="str" cm="1">
        <f t="array" aca="1" ref="FC85" ca="1">CONCATENATE(INDIRECT(ADDRESS(1,MATCH(_xlfn.MAXIFS(B85:EU85,metrics.est,"R"),B85:EU85,0)+1)), ", ", INDIRECT(ADDRESS(2,MATCH(_xlfn.MAXIFS(B85:EU85,metrics.est,"R"),B85:EU85,0)+1)))</f>
        <v>k=20, r=0.1</v>
      </c>
      <c r="FD85" s="11" t="str" cm="1">
        <f t="array" aca="1" ref="FD85" ca="1">CONCATENATE(INDIRECT(ADDRESS(1,MATCH(_xlfn.MAXIFS(B85:EU85,metrics.est,"Coverage"),B85:EU85,0)+1)), ", ", INDIRECT(ADDRESS(2,MATCH(_xlfn.MAXIFS(B85:EU85,metrics.est,"Coverage"),B85:EU85,0)+1)))</f>
        <v>k=5, r=0.1</v>
      </c>
      <c r="FE85" s="11" t="str" cm="1">
        <f t="array" aca="1" ref="FE85" ca="1">CONCATENATE(INDIRECT(ADDRESS(1,MATCH(_xlfn.MINIFS(B85:EU85,metrics.est,"Time"),B85:EU85,0)+1)), ", ", INDIRECT(ADDRESS(2,MATCH(_xlfn.MINIFS(B85:EU85,metrics.est,"Time"),B85:EU85,0)+1)))</f>
        <v>k=20, r=0.9</v>
      </c>
    </row>
    <row r="86" spans="1:161" x14ac:dyDescent="0.2">
      <c r="A86" s="1" t="s">
        <v>79</v>
      </c>
      <c r="B86" s="4">
        <v>0.65080000000000005</v>
      </c>
      <c r="C86" s="4">
        <v>0.72089999999999999</v>
      </c>
      <c r="D86" s="4">
        <v>0.36449999999999999</v>
      </c>
      <c r="E86" s="4">
        <v>0.93059999999999998</v>
      </c>
      <c r="F86" s="4">
        <v>0.27960000000000002</v>
      </c>
      <c r="G86" s="5">
        <v>0.66479999999999995</v>
      </c>
      <c r="H86" s="5">
        <v>0.75409999999999999</v>
      </c>
      <c r="I86" s="5">
        <v>0.37240000000000001</v>
      </c>
      <c r="J86" s="5">
        <v>0.91339999999999999</v>
      </c>
      <c r="K86" s="5">
        <v>0.55079999999999996</v>
      </c>
      <c r="L86" s="4">
        <v>0.68740000000000001</v>
      </c>
      <c r="M86" s="4">
        <v>0.80169999999999997</v>
      </c>
      <c r="N86" s="4">
        <v>0.34799999999999998</v>
      </c>
      <c r="O86" s="4">
        <v>0.88649999999999995</v>
      </c>
      <c r="P86" s="4">
        <v>0.37090000000000001</v>
      </c>
      <c r="Q86" s="5">
        <v>0.73380000000000001</v>
      </c>
      <c r="R86" s="5">
        <v>0.90939999999999999</v>
      </c>
      <c r="S86" s="5">
        <v>0.29649999999999999</v>
      </c>
      <c r="T86" s="5">
        <v>0.83499999999999996</v>
      </c>
      <c r="U86" s="5">
        <v>0.2883</v>
      </c>
      <c r="V86" s="4">
        <v>0.83650000000000002</v>
      </c>
      <c r="W86" s="4">
        <v>1.1778</v>
      </c>
      <c r="X86" s="4">
        <v>0.2044</v>
      </c>
      <c r="Y86" s="4">
        <v>0.57779999999999998</v>
      </c>
      <c r="Z86" s="4">
        <v>9.5899999999999999E-2</v>
      </c>
      <c r="AA86" s="14">
        <v>0.65200000000000002</v>
      </c>
      <c r="AB86" s="14">
        <v>0.72550000000000003</v>
      </c>
      <c r="AC86" s="14">
        <v>0.3891</v>
      </c>
      <c r="AD86" s="14">
        <v>0.92910000000000004</v>
      </c>
      <c r="AE86" s="14">
        <v>0.25919999999999999</v>
      </c>
      <c r="AF86" s="4">
        <v>0.66449999999999998</v>
      </c>
      <c r="AG86" s="4">
        <v>0.75219999999999998</v>
      </c>
      <c r="AH86" s="4">
        <v>0.3745</v>
      </c>
      <c r="AI86" s="4">
        <v>0.91269999999999996</v>
      </c>
      <c r="AJ86" s="4">
        <v>0.34489999999999998</v>
      </c>
      <c r="AK86" s="14">
        <v>0.68789999999999996</v>
      </c>
      <c r="AL86" s="14">
        <v>0.80410000000000004</v>
      </c>
      <c r="AM86" s="14">
        <v>0.34439999999999998</v>
      </c>
      <c r="AN86" s="14">
        <v>0.88649999999999995</v>
      </c>
      <c r="AO86" s="14">
        <v>0.33160000000000001</v>
      </c>
      <c r="AP86" s="4">
        <v>0.73360000000000003</v>
      </c>
      <c r="AQ86" s="4">
        <v>0.90820000000000001</v>
      </c>
      <c r="AR86" s="4">
        <v>0.29730000000000001</v>
      </c>
      <c r="AS86" s="4">
        <v>0.83360000000000001</v>
      </c>
      <c r="AT86" s="4">
        <v>0.2132</v>
      </c>
      <c r="AU86" s="14">
        <v>0.83830000000000005</v>
      </c>
      <c r="AV86" s="14">
        <v>1.1845000000000001</v>
      </c>
      <c r="AW86" s="14">
        <v>0.19070000000000001</v>
      </c>
      <c r="AX86" s="14">
        <v>0.57530000000000003</v>
      </c>
      <c r="AY86" s="14">
        <v>4.8500000000000001E-2</v>
      </c>
      <c r="AZ86" s="4">
        <v>0.65290000000000004</v>
      </c>
      <c r="BA86" s="4">
        <v>0.72570000000000001</v>
      </c>
      <c r="BB86" s="4">
        <v>0.37740000000000001</v>
      </c>
      <c r="BC86" s="4">
        <v>0.92749999999999999</v>
      </c>
      <c r="BD86" s="4">
        <v>0.20949999999999999</v>
      </c>
      <c r="BE86" s="5">
        <v>0.66390000000000005</v>
      </c>
      <c r="BF86" s="5">
        <v>0.75249999999999995</v>
      </c>
      <c r="BG86" s="5">
        <v>0.37130000000000002</v>
      </c>
      <c r="BH86" s="5">
        <v>0.91320000000000001</v>
      </c>
      <c r="BI86" s="5">
        <v>0.30890000000000001</v>
      </c>
      <c r="BJ86" s="4">
        <v>0.68969999999999998</v>
      </c>
      <c r="BK86" s="4">
        <v>0.80740000000000001</v>
      </c>
      <c r="BL86" s="4">
        <v>0.34350000000000003</v>
      </c>
      <c r="BM86" s="4">
        <v>0.88790000000000002</v>
      </c>
      <c r="BN86" s="4">
        <v>0.2666</v>
      </c>
      <c r="BO86" s="5">
        <v>0.73509999999999998</v>
      </c>
      <c r="BP86" s="5">
        <v>0.91169999999999995</v>
      </c>
      <c r="BQ86" s="5">
        <v>0.29880000000000001</v>
      </c>
      <c r="BR86" s="5">
        <v>0.83489999999999998</v>
      </c>
      <c r="BS86" s="5">
        <v>0.19070000000000001</v>
      </c>
      <c r="BT86" s="4">
        <v>0.83730000000000004</v>
      </c>
      <c r="BU86" s="4">
        <v>1.1819</v>
      </c>
      <c r="BV86" s="4">
        <v>0.19689999999999999</v>
      </c>
      <c r="BW86" s="4">
        <v>0.57440000000000002</v>
      </c>
      <c r="BX86" s="4">
        <v>5.7500000000000002E-2</v>
      </c>
      <c r="BY86" s="5">
        <v>0.64990000000000003</v>
      </c>
      <c r="BZ86" s="5">
        <v>0.72209999999999996</v>
      </c>
      <c r="CA86" s="5">
        <v>0.38829999999999998</v>
      </c>
      <c r="CB86" s="5">
        <v>0.92830000000000001</v>
      </c>
      <c r="CC86" s="5">
        <v>0.17100000000000001</v>
      </c>
      <c r="CD86" s="4">
        <v>0.66359999999999997</v>
      </c>
      <c r="CE86" s="4">
        <v>0.75260000000000005</v>
      </c>
      <c r="CF86" s="4">
        <v>0.37169999999999997</v>
      </c>
      <c r="CG86" s="4">
        <v>0.91239999999999999</v>
      </c>
      <c r="CH86" s="4">
        <v>0.2291</v>
      </c>
      <c r="CI86" s="5">
        <v>0.68889999999999996</v>
      </c>
      <c r="CJ86" s="5">
        <v>0.80620000000000003</v>
      </c>
      <c r="CK86" s="5">
        <v>0.34510000000000002</v>
      </c>
      <c r="CL86" s="5">
        <v>0.8881</v>
      </c>
      <c r="CM86" s="5">
        <v>0.2208</v>
      </c>
      <c r="CN86" s="4">
        <v>0.73470000000000002</v>
      </c>
      <c r="CO86" s="4">
        <v>0.91090000000000004</v>
      </c>
      <c r="CP86" s="4">
        <v>0.2969</v>
      </c>
      <c r="CQ86" s="4">
        <v>0.83499999999999996</v>
      </c>
      <c r="CR86" s="4">
        <v>0.12559999999999999</v>
      </c>
      <c r="CS86" s="5">
        <v>0.83819999999999995</v>
      </c>
      <c r="CT86" s="5">
        <v>1.1836</v>
      </c>
      <c r="CU86" s="5">
        <v>0.1966</v>
      </c>
      <c r="CV86" s="5">
        <v>0.57430000000000003</v>
      </c>
      <c r="CW86" s="5">
        <v>4.4999999999999998E-2</v>
      </c>
      <c r="CX86" s="4">
        <v>0.65249999999999997</v>
      </c>
      <c r="CY86" s="4">
        <v>0.7268</v>
      </c>
      <c r="CZ86" s="4">
        <v>0.38429999999999997</v>
      </c>
      <c r="DA86" s="4">
        <v>0.92759999999999998</v>
      </c>
      <c r="DB86" s="4">
        <v>0.21229999999999999</v>
      </c>
      <c r="DC86" s="5">
        <v>0.66320000000000001</v>
      </c>
      <c r="DD86" s="5">
        <v>0.75039999999999996</v>
      </c>
      <c r="DE86" s="5">
        <v>0.37269999999999998</v>
      </c>
      <c r="DF86" s="5">
        <v>0.91320000000000001</v>
      </c>
      <c r="DG86" s="5">
        <v>0.2641</v>
      </c>
      <c r="DH86" s="4">
        <v>0.68859999999999999</v>
      </c>
      <c r="DI86" s="4">
        <v>0.80520000000000003</v>
      </c>
      <c r="DJ86" s="4">
        <v>0.34689999999999999</v>
      </c>
      <c r="DK86" s="4">
        <v>0.88719999999999999</v>
      </c>
      <c r="DL86" s="4">
        <v>0.19800000000000001</v>
      </c>
      <c r="DM86" s="5">
        <v>0.7349</v>
      </c>
      <c r="DN86" s="5">
        <v>0.91149999999999998</v>
      </c>
      <c r="DO86" s="5">
        <v>0.29799999999999999</v>
      </c>
      <c r="DP86" s="5">
        <v>0.83509999999999995</v>
      </c>
      <c r="DQ86" s="5">
        <v>0.1605</v>
      </c>
      <c r="DR86" s="4"/>
      <c r="DS86" s="4"/>
      <c r="DT86" s="4"/>
      <c r="DU86" s="4"/>
      <c r="DV86" s="4"/>
      <c r="DW86" s="5"/>
      <c r="DX86" s="5"/>
      <c r="DY86" s="5"/>
      <c r="DZ86" s="5"/>
      <c r="EA86" s="5"/>
      <c r="EB86" s="4"/>
      <c r="EC86" s="4"/>
      <c r="ED86" s="4"/>
      <c r="EE86" s="4"/>
      <c r="EF86" s="4"/>
      <c r="EG86" s="5"/>
      <c r="EH86" s="5"/>
      <c r="EI86" s="5"/>
      <c r="EJ86" s="5"/>
      <c r="EK86" s="5"/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>
        <f t="shared" si="6"/>
        <v>0.71012500000000012</v>
      </c>
      <c r="EW86" s="4">
        <f t="shared" si="7"/>
        <v>0.86195416666666658</v>
      </c>
      <c r="EX86" s="4">
        <f t="shared" si="8"/>
        <v>0.32375833333333331</v>
      </c>
      <c r="EY86" s="4">
        <f t="shared" si="9"/>
        <v>0.8383166666666666</v>
      </c>
      <c r="EZ86" s="4">
        <f t="shared" si="10"/>
        <v>0.22677083333333334</v>
      </c>
      <c r="FA86" s="11" t="str" cm="1">
        <f t="array" aca="1" ref="FA86" ca="1">CONCATENATE(INDIRECT(ADDRESS(1,MATCH(_xlfn.MINIFS(B86:EU86,metrics.est,"MAE"),B86:EU86,0)+1)), ", ", INDIRECT(ADDRESS(2,MATCH(_xlfn.MINIFS(B86:EU86,metrics.est,"MAE"),B86:EU86,0)+1)))</f>
        <v>k=20, r=0.1</v>
      </c>
      <c r="FB86" s="11" t="str" cm="1">
        <f t="array" aca="1" ref="FB86" ca="1">CONCATENATE(INDIRECT(ADDRESS(1,MATCH(_xlfn.MINIFS(B86:EU86,metrics.est,"MSE"),B86:EU86,0)+1)), ", ", INDIRECT(ADDRESS(2,MATCH(_xlfn.MINIFS(B86:EU86,metrics.est,"MSE"),B86:EU86,0)+1)))</f>
        <v>k=5, r=0.1</v>
      </c>
      <c r="FC86" s="11" t="str" cm="1">
        <f t="array" aca="1" ref="FC86" ca="1">CONCATENATE(INDIRECT(ADDRESS(1,MATCH(_xlfn.MAXIFS(B86:EU86,metrics.est,"R"),B86:EU86,0)+1)), ", ", INDIRECT(ADDRESS(2,MATCH(_xlfn.MAXIFS(B86:EU86,metrics.est,"R"),B86:EU86,0)+1)))</f>
        <v>k=10, r=0.1</v>
      </c>
      <c r="FD86" s="11" t="str" cm="1">
        <f t="array" aca="1" ref="FD86" ca="1">CONCATENATE(INDIRECT(ADDRESS(1,MATCH(_xlfn.MAXIFS(B86:EU86,metrics.est,"Coverage"),B86:EU86,0)+1)), ", ", INDIRECT(ADDRESS(2,MATCH(_xlfn.MAXIFS(B86:EU86,metrics.est,"Coverage"),B86:EU86,0)+1)))</f>
        <v>k=5, r=0.1</v>
      </c>
      <c r="FE86" s="11" t="str" cm="1">
        <f t="array" aca="1" ref="FE86" ca="1">CONCATENATE(INDIRECT(ADDRESS(1,MATCH(_xlfn.MINIFS(B86:EU86,metrics.est,"Time"),B86:EU86,0)+1)), ", ", INDIRECT(ADDRESS(2,MATCH(_xlfn.MINIFS(B86:EU86,metrics.est,"Time"),B86:EU86,0)+1)))</f>
        <v>k=20, r=0.9</v>
      </c>
    </row>
    <row r="87" spans="1:161" x14ac:dyDescent="0.2">
      <c r="A87" s="1" t="s">
        <v>80</v>
      </c>
      <c r="B87" s="4">
        <v>0.64729999999999999</v>
      </c>
      <c r="C87" s="4">
        <v>0.71830000000000005</v>
      </c>
      <c r="D87" s="4">
        <v>0.36199999999999999</v>
      </c>
      <c r="E87" s="4">
        <v>0.96419999999999995</v>
      </c>
      <c r="F87" s="4">
        <v>0.23350000000000001</v>
      </c>
      <c r="G87" s="5">
        <v>0.65949999999999998</v>
      </c>
      <c r="H87" s="5">
        <v>0.74770000000000003</v>
      </c>
      <c r="I87" s="5">
        <v>0.37009999999999998</v>
      </c>
      <c r="J87" s="5">
        <v>0.95540000000000003</v>
      </c>
      <c r="K87" s="5">
        <v>0.37590000000000001</v>
      </c>
      <c r="L87" s="4">
        <v>0.67320000000000002</v>
      </c>
      <c r="M87" s="4">
        <v>0.77559999999999996</v>
      </c>
      <c r="N87" s="4">
        <v>0.35649999999999998</v>
      </c>
      <c r="O87" s="4">
        <v>0.94110000000000005</v>
      </c>
      <c r="P87" s="4">
        <v>0.31090000000000001</v>
      </c>
      <c r="Q87" s="5">
        <v>0.70130000000000003</v>
      </c>
      <c r="R87" s="5">
        <v>0.8417</v>
      </c>
      <c r="S87" s="5">
        <v>0.31190000000000001</v>
      </c>
      <c r="T87" s="5">
        <v>0.91</v>
      </c>
      <c r="U87" s="5">
        <v>0.224</v>
      </c>
      <c r="V87" s="4">
        <v>0.79449999999999998</v>
      </c>
      <c r="W87" s="4">
        <v>1.0784</v>
      </c>
      <c r="X87" s="4">
        <v>0.2306</v>
      </c>
      <c r="Y87" s="4">
        <v>0.68110000000000004</v>
      </c>
      <c r="Z87" s="4">
        <v>8.1500000000000003E-2</v>
      </c>
      <c r="AA87" s="14">
        <v>0.64749999999999996</v>
      </c>
      <c r="AB87" s="14">
        <v>0.71989999999999998</v>
      </c>
      <c r="AC87" s="14">
        <v>0.38600000000000001</v>
      </c>
      <c r="AD87" s="14">
        <v>0.96299999999999997</v>
      </c>
      <c r="AE87" s="14">
        <v>0.21260000000000001</v>
      </c>
      <c r="AF87" s="4">
        <v>0.65869999999999995</v>
      </c>
      <c r="AG87" s="4">
        <v>0.74319999999999997</v>
      </c>
      <c r="AH87" s="4">
        <v>0.37490000000000001</v>
      </c>
      <c r="AI87" s="4">
        <v>0.95469999999999999</v>
      </c>
      <c r="AJ87" s="4">
        <v>0.28999999999999998</v>
      </c>
      <c r="AK87" s="14">
        <v>0.67390000000000005</v>
      </c>
      <c r="AL87" s="14">
        <v>0.77869999999999995</v>
      </c>
      <c r="AM87" s="14">
        <v>0.35039999999999999</v>
      </c>
      <c r="AN87" s="14">
        <v>0.9415</v>
      </c>
      <c r="AO87" s="14">
        <v>0.28510000000000002</v>
      </c>
      <c r="AP87" s="4">
        <v>0.70189999999999997</v>
      </c>
      <c r="AQ87" s="4">
        <v>0.84230000000000005</v>
      </c>
      <c r="AR87" s="4">
        <v>0.31469999999999998</v>
      </c>
      <c r="AS87" s="4">
        <v>0.91020000000000001</v>
      </c>
      <c r="AT87" s="4">
        <v>0.19550000000000001</v>
      </c>
      <c r="AU87" s="14">
        <v>0.7954</v>
      </c>
      <c r="AV87" s="14">
        <v>1.0785</v>
      </c>
      <c r="AW87" s="14">
        <v>0.223</v>
      </c>
      <c r="AX87" s="14">
        <v>0.68010000000000004</v>
      </c>
      <c r="AY87" s="14">
        <v>4.4400000000000002E-2</v>
      </c>
      <c r="AZ87" s="4">
        <v>0.64849999999999997</v>
      </c>
      <c r="BA87" s="4">
        <v>0.72170000000000001</v>
      </c>
      <c r="BB87" s="4">
        <v>0.371</v>
      </c>
      <c r="BC87" s="4">
        <v>0.96279999999999999</v>
      </c>
      <c r="BD87" s="4">
        <v>0.18970000000000001</v>
      </c>
      <c r="BE87" s="5">
        <v>0.65920000000000001</v>
      </c>
      <c r="BF87" s="5">
        <v>0.74609999999999999</v>
      </c>
      <c r="BG87" s="5">
        <v>0.37140000000000001</v>
      </c>
      <c r="BH87" s="5">
        <v>0.95550000000000002</v>
      </c>
      <c r="BI87" s="5">
        <v>0.26440000000000002</v>
      </c>
      <c r="BJ87" s="4">
        <v>0.67530000000000001</v>
      </c>
      <c r="BK87" s="4">
        <v>0.78120000000000001</v>
      </c>
      <c r="BL87" s="4">
        <v>0.35060000000000002</v>
      </c>
      <c r="BM87" s="4">
        <v>0.94169999999999998</v>
      </c>
      <c r="BN87" s="4">
        <v>0.24099999999999999</v>
      </c>
      <c r="BO87" s="5">
        <v>0.7026</v>
      </c>
      <c r="BP87" s="5">
        <v>0.84630000000000005</v>
      </c>
      <c r="BQ87" s="5">
        <v>0.314</v>
      </c>
      <c r="BR87" s="5">
        <v>0.91</v>
      </c>
      <c r="BS87" s="5">
        <v>0.1575</v>
      </c>
      <c r="BT87" s="4">
        <v>0.7944</v>
      </c>
      <c r="BU87" s="4">
        <v>1.0787</v>
      </c>
      <c r="BV87" s="4">
        <v>0.2286</v>
      </c>
      <c r="BW87" s="4">
        <v>0.68020000000000003</v>
      </c>
      <c r="BX87" s="4">
        <v>5.2299999999999999E-2</v>
      </c>
      <c r="BY87" s="5">
        <v>0.64580000000000004</v>
      </c>
      <c r="BZ87" s="5">
        <v>0.71709999999999996</v>
      </c>
      <c r="CA87" s="5">
        <v>0.3891</v>
      </c>
      <c r="CB87" s="5">
        <v>0.96289999999999998</v>
      </c>
      <c r="CC87" s="5">
        <v>0.1389</v>
      </c>
      <c r="CD87" s="4">
        <v>0.65890000000000004</v>
      </c>
      <c r="CE87" s="4">
        <v>0.746</v>
      </c>
      <c r="CF87" s="4">
        <v>0.3715</v>
      </c>
      <c r="CG87" s="4">
        <v>0.95520000000000005</v>
      </c>
      <c r="CH87" s="4">
        <v>0.1867</v>
      </c>
      <c r="CI87" s="5">
        <v>0.67459999999999998</v>
      </c>
      <c r="CJ87" s="5">
        <v>0.78</v>
      </c>
      <c r="CK87" s="5">
        <v>0.3503</v>
      </c>
      <c r="CL87" s="5">
        <v>0.94199999999999995</v>
      </c>
      <c r="CM87" s="5">
        <v>0.18390000000000001</v>
      </c>
      <c r="CN87" s="4">
        <v>0.70199999999999996</v>
      </c>
      <c r="CO87" s="4">
        <v>0.84440000000000004</v>
      </c>
      <c r="CP87" s="4">
        <v>0.31590000000000001</v>
      </c>
      <c r="CQ87" s="4">
        <v>0.9103</v>
      </c>
      <c r="CR87" s="4">
        <v>0.10580000000000001</v>
      </c>
      <c r="CS87" s="5">
        <v>0.79490000000000005</v>
      </c>
      <c r="CT87" s="5">
        <v>1.0789</v>
      </c>
      <c r="CU87" s="5">
        <v>0.22739999999999999</v>
      </c>
      <c r="CV87" s="5">
        <v>0.67959999999999998</v>
      </c>
      <c r="CW87" s="5">
        <v>4.0300000000000002E-2</v>
      </c>
      <c r="CX87" s="4">
        <v>0.6482</v>
      </c>
      <c r="CY87" s="4">
        <v>0.72170000000000001</v>
      </c>
      <c r="CZ87" s="4">
        <v>0.38250000000000001</v>
      </c>
      <c r="DA87" s="4">
        <v>0.96240000000000003</v>
      </c>
      <c r="DB87" s="4">
        <v>0.1757</v>
      </c>
      <c r="DC87" s="5">
        <v>0.65780000000000005</v>
      </c>
      <c r="DD87" s="5">
        <v>0.74229999999999996</v>
      </c>
      <c r="DE87" s="5">
        <v>0.37290000000000001</v>
      </c>
      <c r="DF87" s="5">
        <v>0.95489999999999997</v>
      </c>
      <c r="DG87" s="5">
        <v>0.22040000000000001</v>
      </c>
      <c r="DH87" s="4">
        <v>0.67410000000000003</v>
      </c>
      <c r="DI87" s="4">
        <v>0.77869999999999995</v>
      </c>
      <c r="DJ87" s="4">
        <v>0.35410000000000003</v>
      </c>
      <c r="DK87" s="4">
        <v>0.94120000000000004</v>
      </c>
      <c r="DL87" s="4">
        <v>0.1623</v>
      </c>
      <c r="DM87" s="5">
        <v>0.70240000000000002</v>
      </c>
      <c r="DN87" s="5">
        <v>0.84509999999999996</v>
      </c>
      <c r="DO87" s="5">
        <v>0.31490000000000001</v>
      </c>
      <c r="DP87" s="5">
        <v>0.91049999999999998</v>
      </c>
      <c r="DQ87" s="5">
        <v>0.13619999999999999</v>
      </c>
      <c r="DR87" s="4"/>
      <c r="DS87" s="4"/>
      <c r="DT87" s="4"/>
      <c r="DU87" s="4"/>
      <c r="DV87" s="4"/>
      <c r="DW87" s="5"/>
      <c r="DX87" s="5"/>
      <c r="DY87" s="5"/>
      <c r="DZ87" s="5"/>
      <c r="EA87" s="5"/>
      <c r="EB87" s="4"/>
      <c r="EC87" s="4"/>
      <c r="ED87" s="4"/>
      <c r="EE87" s="4"/>
      <c r="EF87" s="4"/>
      <c r="EG87" s="5"/>
      <c r="EH87" s="5"/>
      <c r="EI87" s="5"/>
      <c r="EJ87" s="5"/>
      <c r="EK87" s="5"/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>
        <f t="shared" si="6"/>
        <v>0.69132916666666666</v>
      </c>
      <c r="EW87" s="4">
        <f t="shared" si="7"/>
        <v>0.8230208333333332</v>
      </c>
      <c r="EX87" s="4">
        <f t="shared" si="8"/>
        <v>0.33309583333333331</v>
      </c>
      <c r="EY87" s="4">
        <f t="shared" si="9"/>
        <v>0.89877083333333296</v>
      </c>
      <c r="EZ87" s="4">
        <f t="shared" si="10"/>
        <v>0.18785416666666666</v>
      </c>
      <c r="FA87" s="11" t="str" cm="1">
        <f t="array" aca="1" ref="FA87" ca="1">CONCATENATE(INDIRECT(ADDRESS(1,MATCH(_xlfn.MINIFS(B87:EU87,metrics.est,"MAE"),B87:EU87,0)+1)), ", ", INDIRECT(ADDRESS(2,MATCH(_xlfn.MINIFS(B87:EU87,metrics.est,"MAE"),B87:EU87,0)+1)))</f>
        <v>k=20, r=0.1</v>
      </c>
      <c r="FB87" s="11" t="str" cm="1">
        <f t="array" aca="1" ref="FB87" ca="1">CONCATENATE(INDIRECT(ADDRESS(1,MATCH(_xlfn.MINIFS(B87:EU87,metrics.est,"MSE"),B87:EU87,0)+1)), ", ", INDIRECT(ADDRESS(2,MATCH(_xlfn.MINIFS(B87:EU87,metrics.est,"MSE"),B87:EU87,0)+1)))</f>
        <v>k=20, r=0.1</v>
      </c>
      <c r="FC87" s="11" t="str" cm="1">
        <f t="array" aca="1" ref="FC87" ca="1">CONCATENATE(INDIRECT(ADDRESS(1,MATCH(_xlfn.MAXIFS(B87:EU87,metrics.est,"R"),B87:EU87,0)+1)), ", ", INDIRECT(ADDRESS(2,MATCH(_xlfn.MAXIFS(B87:EU87,metrics.est,"R"),B87:EU87,0)+1)))</f>
        <v>k=20, r=0.1</v>
      </c>
      <c r="FD87" s="11" t="str" cm="1">
        <f t="array" aca="1" ref="FD87" ca="1">CONCATENATE(INDIRECT(ADDRESS(1,MATCH(_xlfn.MAXIFS(B87:EU87,metrics.est,"Coverage"),B87:EU87,0)+1)), ", ", INDIRECT(ADDRESS(2,MATCH(_xlfn.MAXIFS(B87:EU87,metrics.est,"Coverage"),B87:EU87,0)+1)))</f>
        <v>k=5, r=0.1</v>
      </c>
      <c r="FE87" s="11" t="str" cm="1">
        <f t="array" aca="1" ref="FE87" ca="1">CONCATENATE(INDIRECT(ADDRESS(1,MATCH(_xlfn.MINIFS(B87:EU87,metrics.est,"Time"),B87:EU87,0)+1)), ", ", INDIRECT(ADDRESS(2,MATCH(_xlfn.MINIFS(B87:EU87,metrics.est,"Time"),B87:EU87,0)+1)))</f>
        <v>k=20, r=0.9</v>
      </c>
    </row>
    <row r="88" spans="1:161" x14ac:dyDescent="0.2">
      <c r="A88" s="1" t="s">
        <v>81</v>
      </c>
      <c r="B88" s="4">
        <v>0.65980000000000005</v>
      </c>
      <c r="C88" s="4">
        <v>0.74270000000000003</v>
      </c>
      <c r="D88" s="4">
        <v>0.35859999999999997</v>
      </c>
      <c r="E88" s="4">
        <v>0.96419999999999995</v>
      </c>
      <c r="F88" s="4">
        <v>0.16850000000000001</v>
      </c>
      <c r="G88" s="5">
        <v>0.66779999999999995</v>
      </c>
      <c r="H88" s="5">
        <v>0.76349999999999996</v>
      </c>
      <c r="I88" s="5">
        <v>0.36730000000000002</v>
      </c>
      <c r="J88" s="5">
        <v>0.95540000000000003</v>
      </c>
      <c r="K88" s="5">
        <v>0.29880000000000001</v>
      </c>
      <c r="L88" s="4">
        <v>0.6774</v>
      </c>
      <c r="M88" s="4">
        <v>0.7843</v>
      </c>
      <c r="N88" s="4">
        <v>0.35549999999999998</v>
      </c>
      <c r="O88" s="4">
        <v>0.94110000000000005</v>
      </c>
      <c r="P88" s="4">
        <v>0.2571</v>
      </c>
      <c r="Q88" s="5">
        <v>0.70340000000000003</v>
      </c>
      <c r="R88" s="5">
        <v>0.84640000000000004</v>
      </c>
      <c r="S88" s="5">
        <v>0.31069999999999998</v>
      </c>
      <c r="T88" s="5">
        <v>0.91</v>
      </c>
      <c r="U88" s="5">
        <v>0.18129999999999999</v>
      </c>
      <c r="V88" s="4">
        <v>0.80189999999999995</v>
      </c>
      <c r="W88" s="4">
        <v>1.1000000000000001</v>
      </c>
      <c r="X88" s="4">
        <v>0.2266</v>
      </c>
      <c r="Y88" s="4">
        <v>0.68110000000000004</v>
      </c>
      <c r="Z88" s="4">
        <v>7.6600000000000001E-2</v>
      </c>
      <c r="AA88" s="14">
        <v>0.66010000000000002</v>
      </c>
      <c r="AB88" s="14">
        <v>0.74390000000000001</v>
      </c>
      <c r="AC88" s="14">
        <v>0.3805</v>
      </c>
      <c r="AD88" s="14">
        <v>0.96299999999999997</v>
      </c>
      <c r="AE88" s="14">
        <v>0.1749</v>
      </c>
      <c r="AF88" s="4">
        <v>0.66679999999999995</v>
      </c>
      <c r="AG88" s="4">
        <v>0.75839999999999996</v>
      </c>
      <c r="AH88" s="4">
        <v>0.37409999999999999</v>
      </c>
      <c r="AI88" s="4">
        <v>0.95469999999999999</v>
      </c>
      <c r="AJ88" s="4">
        <v>0.2291</v>
      </c>
      <c r="AK88" s="14">
        <v>0.67800000000000005</v>
      </c>
      <c r="AL88" s="14">
        <v>0.78639999999999999</v>
      </c>
      <c r="AM88" s="14">
        <v>0.35070000000000001</v>
      </c>
      <c r="AN88" s="14">
        <v>0.9415</v>
      </c>
      <c r="AO88" s="14">
        <v>0.2359</v>
      </c>
      <c r="AP88" s="4">
        <v>0.70409999999999995</v>
      </c>
      <c r="AQ88" s="4">
        <v>0.84689999999999999</v>
      </c>
      <c r="AR88" s="4">
        <v>0.31359999999999999</v>
      </c>
      <c r="AS88" s="4">
        <v>0.91020000000000001</v>
      </c>
      <c r="AT88" s="4">
        <v>0.1525</v>
      </c>
      <c r="AU88" s="14">
        <v>0.80359999999999998</v>
      </c>
      <c r="AV88" s="14">
        <v>1.1027</v>
      </c>
      <c r="AW88" s="14">
        <v>0.2195</v>
      </c>
      <c r="AX88" s="14">
        <v>0.68010000000000004</v>
      </c>
      <c r="AY88" s="14">
        <v>4.2200000000000001E-2</v>
      </c>
      <c r="AZ88" s="4">
        <v>0.65990000000000004</v>
      </c>
      <c r="BA88" s="4">
        <v>0.74239999999999995</v>
      </c>
      <c r="BB88" s="4">
        <v>0.37169999999999997</v>
      </c>
      <c r="BC88" s="4">
        <v>0.96279999999999999</v>
      </c>
      <c r="BD88" s="4">
        <v>0.13519999999999999</v>
      </c>
      <c r="BE88" s="5">
        <v>0.66710000000000003</v>
      </c>
      <c r="BF88" s="5">
        <v>0.76070000000000004</v>
      </c>
      <c r="BG88" s="5">
        <v>0.37019999999999997</v>
      </c>
      <c r="BH88" s="5">
        <v>0.95550000000000002</v>
      </c>
      <c r="BI88" s="5">
        <v>0.20730000000000001</v>
      </c>
      <c r="BJ88" s="4">
        <v>0.67959999999999998</v>
      </c>
      <c r="BK88" s="4">
        <v>0.78949999999999998</v>
      </c>
      <c r="BL88" s="4">
        <v>0.35020000000000001</v>
      </c>
      <c r="BM88" s="4">
        <v>0.94169999999999998</v>
      </c>
      <c r="BN88" s="4">
        <v>0.20030000000000001</v>
      </c>
      <c r="BO88" s="5">
        <v>0.70489999999999997</v>
      </c>
      <c r="BP88" s="5">
        <v>0.8508</v>
      </c>
      <c r="BQ88" s="5">
        <v>0.31369999999999998</v>
      </c>
      <c r="BR88" s="5">
        <v>0.91</v>
      </c>
      <c r="BS88" s="5">
        <v>0.1263</v>
      </c>
      <c r="BT88" s="4">
        <v>0.80300000000000005</v>
      </c>
      <c r="BU88" s="4">
        <v>1.1036999999999999</v>
      </c>
      <c r="BV88" s="4">
        <v>0.22420000000000001</v>
      </c>
      <c r="BW88" s="4">
        <v>0.68020000000000003</v>
      </c>
      <c r="BX88" s="4">
        <v>4.8800000000000003E-2</v>
      </c>
      <c r="BY88" s="5">
        <v>0.65780000000000005</v>
      </c>
      <c r="BZ88" s="5">
        <v>0.73950000000000005</v>
      </c>
      <c r="CA88" s="5">
        <v>0.38579999999999998</v>
      </c>
      <c r="CB88" s="5">
        <v>0.96289999999999998</v>
      </c>
      <c r="CC88" s="5">
        <v>9.7900000000000001E-2</v>
      </c>
      <c r="CD88" s="4">
        <v>0.66700000000000004</v>
      </c>
      <c r="CE88" s="4">
        <v>0.76139999999999997</v>
      </c>
      <c r="CF88" s="4">
        <v>0.37040000000000001</v>
      </c>
      <c r="CG88" s="4">
        <v>0.95520000000000005</v>
      </c>
      <c r="CH88" s="4">
        <v>0.1346</v>
      </c>
      <c r="CI88" s="5">
        <v>0.67910000000000004</v>
      </c>
      <c r="CJ88" s="5">
        <v>0.78839999999999999</v>
      </c>
      <c r="CK88" s="5">
        <v>0.35089999999999999</v>
      </c>
      <c r="CL88" s="5">
        <v>0.94199999999999995</v>
      </c>
      <c r="CM88" s="5">
        <v>0.1391</v>
      </c>
      <c r="CN88" s="4">
        <v>0.70479999999999998</v>
      </c>
      <c r="CO88" s="4">
        <v>0.85040000000000004</v>
      </c>
      <c r="CP88" s="4">
        <v>0.314</v>
      </c>
      <c r="CQ88" s="4">
        <v>0.9103</v>
      </c>
      <c r="CR88" s="4">
        <v>8.5800000000000001E-2</v>
      </c>
      <c r="CS88" s="5">
        <v>0.80330000000000001</v>
      </c>
      <c r="CT88" s="5">
        <v>1.1031</v>
      </c>
      <c r="CU88" s="5">
        <v>0.2225</v>
      </c>
      <c r="CV88" s="5">
        <v>0.67959999999999998</v>
      </c>
      <c r="CW88" s="5">
        <v>3.6200000000000003E-2</v>
      </c>
      <c r="CX88" s="4">
        <v>0.66039999999999999</v>
      </c>
      <c r="CY88" s="4">
        <v>0.74509999999999998</v>
      </c>
      <c r="CZ88" s="4">
        <v>0.37969999999999998</v>
      </c>
      <c r="DA88" s="4">
        <v>0.96240000000000003</v>
      </c>
      <c r="DB88" s="4">
        <v>0.1229</v>
      </c>
      <c r="DC88" s="5">
        <v>0.66579999999999995</v>
      </c>
      <c r="DD88" s="5">
        <v>0.75770000000000004</v>
      </c>
      <c r="DE88" s="5">
        <v>0.37109999999999999</v>
      </c>
      <c r="DF88" s="5">
        <v>0.95489999999999997</v>
      </c>
      <c r="DG88" s="5">
        <v>0.1694</v>
      </c>
      <c r="DH88" s="4">
        <v>0.6784</v>
      </c>
      <c r="DI88" s="4">
        <v>0.78690000000000004</v>
      </c>
      <c r="DJ88" s="4">
        <v>0.35360000000000003</v>
      </c>
      <c r="DK88" s="4">
        <v>0.94120000000000004</v>
      </c>
      <c r="DL88" s="4">
        <v>0.1208</v>
      </c>
      <c r="DM88" s="5">
        <v>0.70479999999999998</v>
      </c>
      <c r="DN88" s="5">
        <v>0.85009999999999997</v>
      </c>
      <c r="DO88" s="5">
        <v>0.31369999999999998</v>
      </c>
      <c r="DP88" s="5">
        <v>0.91049999999999998</v>
      </c>
      <c r="DQ88" s="5">
        <v>0.10780000000000001</v>
      </c>
      <c r="DR88" s="4"/>
      <c r="DS88" s="4"/>
      <c r="DT88" s="4"/>
      <c r="DU88" s="4"/>
      <c r="DV88" s="4"/>
      <c r="DW88" s="5"/>
      <c r="DX88" s="5"/>
      <c r="DY88" s="5"/>
      <c r="DZ88" s="5"/>
      <c r="EA88" s="5"/>
      <c r="EB88" s="4"/>
      <c r="EC88" s="4"/>
      <c r="ED88" s="4"/>
      <c r="EE88" s="4"/>
      <c r="EF88" s="4"/>
      <c r="EG88" s="5"/>
      <c r="EH88" s="5"/>
      <c r="EI88" s="5"/>
      <c r="EJ88" s="5"/>
      <c r="EK88" s="5"/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>
        <f t="shared" si="6"/>
        <v>0.69828333333333337</v>
      </c>
      <c r="EW88" s="4">
        <f t="shared" si="7"/>
        <v>0.83770416666666669</v>
      </c>
      <c r="EX88" s="4">
        <f t="shared" si="8"/>
        <v>0.33119999999999999</v>
      </c>
      <c r="EY88" s="4">
        <f t="shared" si="9"/>
        <v>0.89877083333333296</v>
      </c>
      <c r="EZ88" s="4">
        <f t="shared" si="10"/>
        <v>0.14788750000000001</v>
      </c>
      <c r="FA88" s="11" t="str" cm="1">
        <f t="array" aca="1" ref="FA88" ca="1">CONCATENATE(INDIRECT(ADDRESS(1,MATCH(_xlfn.MINIFS(B88:EU88,metrics.est,"MAE"),B88:EU88,0)+1)), ", ", INDIRECT(ADDRESS(2,MATCH(_xlfn.MINIFS(B88:EU88,metrics.est,"MAE"),B88:EU88,0)+1)))</f>
        <v>k=20, r=0.1</v>
      </c>
      <c r="FB88" s="11" t="str" cm="1">
        <f t="array" aca="1" ref="FB88" ca="1">CONCATENATE(INDIRECT(ADDRESS(1,MATCH(_xlfn.MINIFS(B88:EU88,metrics.est,"MSE"),B88:EU88,0)+1)), ", ", INDIRECT(ADDRESS(2,MATCH(_xlfn.MINIFS(B88:EU88,metrics.est,"MSE"),B88:EU88,0)+1)))</f>
        <v>k=20, r=0.1</v>
      </c>
      <c r="FC88" s="11" t="str" cm="1">
        <f t="array" aca="1" ref="FC88" ca="1">CONCATENATE(INDIRECT(ADDRESS(1,MATCH(_xlfn.MAXIFS(B88:EU88,metrics.est,"R"),B88:EU88,0)+1)), ", ", INDIRECT(ADDRESS(2,MATCH(_xlfn.MAXIFS(B88:EU88,metrics.est,"R"),B88:EU88,0)+1)))</f>
        <v>k=20, r=0.1</v>
      </c>
      <c r="FD88" s="11" t="str" cm="1">
        <f t="array" aca="1" ref="FD88" ca="1">CONCATENATE(INDIRECT(ADDRESS(1,MATCH(_xlfn.MAXIFS(B88:EU88,metrics.est,"Coverage"),B88:EU88,0)+1)), ", ", INDIRECT(ADDRESS(2,MATCH(_xlfn.MAXIFS(B88:EU88,metrics.est,"Coverage"),B88:EU88,0)+1)))</f>
        <v>k=5, r=0.1</v>
      </c>
      <c r="FE88" s="11" t="str" cm="1">
        <f t="array" aca="1" ref="FE88" ca="1">CONCATENATE(INDIRECT(ADDRESS(1,MATCH(_xlfn.MINIFS(B88:EU88,metrics.est,"Time"),B88:EU88,0)+1)), ", ", INDIRECT(ADDRESS(2,MATCH(_xlfn.MINIFS(B88:EU88,metrics.est,"Time"),B88:EU88,0)+1)))</f>
        <v>k=20, r=0.9</v>
      </c>
    </row>
    <row r="89" spans="1:161" x14ac:dyDescent="0.2">
      <c r="A89" s="1" t="s">
        <v>82</v>
      </c>
      <c r="B89" s="4">
        <v>0.64290000000000003</v>
      </c>
      <c r="C89" s="4">
        <v>0.71020000000000005</v>
      </c>
      <c r="D89" s="4">
        <v>0.37109999999999999</v>
      </c>
      <c r="E89" s="4">
        <v>0.96419999999999995</v>
      </c>
      <c r="F89" s="4">
        <v>0.3785</v>
      </c>
      <c r="G89" s="5">
        <v>0.6552</v>
      </c>
      <c r="H89" s="5">
        <v>0.73960000000000004</v>
      </c>
      <c r="I89" s="5">
        <v>0.37869999999999998</v>
      </c>
      <c r="J89" s="5">
        <v>0.95540000000000003</v>
      </c>
      <c r="K89" s="5">
        <v>0.66400000000000003</v>
      </c>
      <c r="L89" s="4">
        <v>0.66930000000000001</v>
      </c>
      <c r="M89" s="4">
        <v>0.76929999999999998</v>
      </c>
      <c r="N89" s="4">
        <v>0.36130000000000001</v>
      </c>
      <c r="O89" s="4">
        <v>0.94110000000000005</v>
      </c>
      <c r="P89" s="4">
        <v>0.46829999999999999</v>
      </c>
      <c r="Q89" s="5">
        <v>0.70089999999999997</v>
      </c>
      <c r="R89" s="5">
        <v>0.84399999999999997</v>
      </c>
      <c r="S89" s="5">
        <v>0.30980000000000002</v>
      </c>
      <c r="T89" s="5">
        <v>0.91</v>
      </c>
      <c r="U89" s="5">
        <v>0.32990000000000003</v>
      </c>
      <c r="V89" s="4">
        <v>0.80089999999999995</v>
      </c>
      <c r="W89" s="4">
        <v>1.0978000000000001</v>
      </c>
      <c r="X89" s="4">
        <v>0.22600000000000001</v>
      </c>
      <c r="Y89" s="4">
        <v>0.68110000000000004</v>
      </c>
      <c r="Z89" s="4">
        <v>0.11600000000000001</v>
      </c>
      <c r="AA89" s="14">
        <v>0.64290000000000003</v>
      </c>
      <c r="AB89" s="14">
        <v>0.71099999999999997</v>
      </c>
      <c r="AC89" s="14">
        <v>0.39779999999999999</v>
      </c>
      <c r="AD89" s="14">
        <v>0.96299999999999997</v>
      </c>
      <c r="AE89" s="14">
        <v>0.3387</v>
      </c>
      <c r="AF89" s="4">
        <v>0.65410000000000001</v>
      </c>
      <c r="AG89" s="4">
        <v>0.73480000000000001</v>
      </c>
      <c r="AH89" s="4">
        <v>0.38519999999999999</v>
      </c>
      <c r="AI89" s="4">
        <v>0.95469999999999999</v>
      </c>
      <c r="AJ89" s="4">
        <v>0.45090000000000002</v>
      </c>
      <c r="AK89" s="14">
        <v>0.67</v>
      </c>
      <c r="AL89" s="14">
        <v>0.77210000000000001</v>
      </c>
      <c r="AM89" s="14">
        <v>0.35560000000000003</v>
      </c>
      <c r="AN89" s="14">
        <v>0.9415</v>
      </c>
      <c r="AO89" s="14">
        <v>0.40589999999999998</v>
      </c>
      <c r="AP89" s="4">
        <v>0.70140000000000002</v>
      </c>
      <c r="AQ89" s="4">
        <v>0.8448</v>
      </c>
      <c r="AR89" s="4">
        <v>0.31169999999999998</v>
      </c>
      <c r="AS89" s="4">
        <v>0.91020000000000001</v>
      </c>
      <c r="AT89" s="4">
        <v>0.27110000000000001</v>
      </c>
      <c r="AU89" s="14">
        <v>0.8024</v>
      </c>
      <c r="AV89" s="14">
        <v>1.0992</v>
      </c>
      <c r="AW89" s="14">
        <v>0.21870000000000001</v>
      </c>
      <c r="AX89" s="14">
        <v>0.68010000000000004</v>
      </c>
      <c r="AY89" s="14">
        <v>6.8000000000000005E-2</v>
      </c>
      <c r="AZ89" s="4">
        <v>0.64380000000000004</v>
      </c>
      <c r="BA89" s="4">
        <v>0.71240000000000003</v>
      </c>
      <c r="BB89" s="4">
        <v>0.38300000000000001</v>
      </c>
      <c r="BC89" s="4">
        <v>0.96279999999999999</v>
      </c>
      <c r="BD89" s="4">
        <v>0.2838</v>
      </c>
      <c r="BE89" s="5">
        <v>0.65459999999999996</v>
      </c>
      <c r="BF89" s="5">
        <v>0.73750000000000004</v>
      </c>
      <c r="BG89" s="5">
        <v>0.38129999999999997</v>
      </c>
      <c r="BH89" s="5">
        <v>0.95550000000000002</v>
      </c>
      <c r="BI89" s="5">
        <v>0.4042</v>
      </c>
      <c r="BJ89" s="4">
        <v>0.6714</v>
      </c>
      <c r="BK89" s="4">
        <v>0.77480000000000004</v>
      </c>
      <c r="BL89" s="4">
        <v>0.35580000000000001</v>
      </c>
      <c r="BM89" s="4">
        <v>0.94169999999999998</v>
      </c>
      <c r="BN89" s="4">
        <v>0.35439999999999999</v>
      </c>
      <c r="BO89" s="5">
        <v>0.70220000000000005</v>
      </c>
      <c r="BP89" s="5">
        <v>0.84870000000000001</v>
      </c>
      <c r="BQ89" s="5">
        <v>0.31119999999999998</v>
      </c>
      <c r="BR89" s="5">
        <v>0.91</v>
      </c>
      <c r="BS89" s="5">
        <v>0.2404</v>
      </c>
      <c r="BT89" s="4">
        <v>0.80079999999999996</v>
      </c>
      <c r="BU89" s="4">
        <v>1.0979000000000001</v>
      </c>
      <c r="BV89" s="4">
        <v>0.22439999999999999</v>
      </c>
      <c r="BW89" s="4">
        <v>0.68020000000000003</v>
      </c>
      <c r="BX89" s="4">
        <v>7.0400000000000004E-2</v>
      </c>
      <c r="BY89" s="5">
        <v>0.64119999999999999</v>
      </c>
      <c r="BZ89" s="5">
        <v>0.70820000000000005</v>
      </c>
      <c r="CA89" s="5">
        <v>0.39939999999999998</v>
      </c>
      <c r="CB89" s="5">
        <v>0.96289999999999998</v>
      </c>
      <c r="CC89" s="5">
        <v>0.23649999999999999</v>
      </c>
      <c r="CD89" s="4">
        <v>0.65429999999999999</v>
      </c>
      <c r="CE89" s="4">
        <v>0.73719999999999997</v>
      </c>
      <c r="CF89" s="4">
        <v>0.38159999999999999</v>
      </c>
      <c r="CG89" s="4">
        <v>0.95520000000000005</v>
      </c>
      <c r="CH89" s="4">
        <v>0.3115</v>
      </c>
      <c r="CI89" s="5">
        <v>0.67079999999999995</v>
      </c>
      <c r="CJ89" s="5">
        <v>0.77339999999999998</v>
      </c>
      <c r="CK89" s="5">
        <v>0.35580000000000001</v>
      </c>
      <c r="CL89" s="5">
        <v>0.94199999999999995</v>
      </c>
      <c r="CM89" s="5">
        <v>0.2848</v>
      </c>
      <c r="CN89" s="4">
        <v>0.7016</v>
      </c>
      <c r="CO89" s="4">
        <v>0.84689999999999999</v>
      </c>
      <c r="CP89" s="4">
        <v>0.3125</v>
      </c>
      <c r="CQ89" s="4">
        <v>0.9103</v>
      </c>
      <c r="CR89" s="4">
        <v>0.1593</v>
      </c>
      <c r="CS89" s="5">
        <v>0.80130000000000001</v>
      </c>
      <c r="CT89" s="5">
        <v>1.0984</v>
      </c>
      <c r="CU89" s="5">
        <v>0.22270000000000001</v>
      </c>
      <c r="CV89" s="5">
        <v>0.67959999999999998</v>
      </c>
      <c r="CW89" s="5">
        <v>5.2400000000000002E-2</v>
      </c>
      <c r="CX89" s="4">
        <v>0.64359999999999995</v>
      </c>
      <c r="CY89" s="4">
        <v>0.71279999999999999</v>
      </c>
      <c r="CZ89" s="4">
        <v>0.39400000000000002</v>
      </c>
      <c r="DA89" s="4">
        <v>0.96240000000000003</v>
      </c>
      <c r="DB89" s="4">
        <v>0.29459999999999997</v>
      </c>
      <c r="DC89" s="5">
        <v>0.65310000000000001</v>
      </c>
      <c r="DD89" s="5">
        <v>0.73370000000000002</v>
      </c>
      <c r="DE89" s="5">
        <v>0.38200000000000001</v>
      </c>
      <c r="DF89" s="5">
        <v>0.95489999999999997</v>
      </c>
      <c r="DG89" s="5">
        <v>0.34079999999999999</v>
      </c>
      <c r="DH89" s="4">
        <v>0.67030000000000001</v>
      </c>
      <c r="DI89" s="4">
        <v>0.77239999999999998</v>
      </c>
      <c r="DJ89" s="4">
        <v>0.35880000000000001</v>
      </c>
      <c r="DK89" s="4">
        <v>0.94120000000000004</v>
      </c>
      <c r="DL89" s="4">
        <v>0.2596</v>
      </c>
      <c r="DM89" s="5">
        <v>0.70199999999999996</v>
      </c>
      <c r="DN89" s="5">
        <v>0.84750000000000003</v>
      </c>
      <c r="DO89" s="5">
        <v>0.31169999999999998</v>
      </c>
      <c r="DP89" s="5">
        <v>0.91049999999999998</v>
      </c>
      <c r="DQ89" s="5">
        <v>0.19869999999999999</v>
      </c>
      <c r="DR89" s="4"/>
      <c r="DS89" s="4"/>
      <c r="DT89" s="4"/>
      <c r="DU89" s="4"/>
      <c r="DV89" s="4"/>
      <c r="DW89" s="5"/>
      <c r="DX89" s="5"/>
      <c r="DY89" s="5"/>
      <c r="DZ89" s="5"/>
      <c r="EA89" s="5"/>
      <c r="EB89" s="4"/>
      <c r="EC89" s="4"/>
      <c r="ED89" s="4"/>
      <c r="EE89" s="4"/>
      <c r="EF89" s="4"/>
      <c r="EG89" s="5"/>
      <c r="EH89" s="5"/>
      <c r="EI89" s="5"/>
      <c r="EJ89" s="5"/>
      <c r="EK89" s="5"/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>
        <f t="shared" si="6"/>
        <v>0.68962499999999982</v>
      </c>
      <c r="EW89" s="4">
        <f t="shared" si="7"/>
        <v>0.82185833333333358</v>
      </c>
      <c r="EX89" s="4">
        <f t="shared" si="8"/>
        <v>0.33708749999999998</v>
      </c>
      <c r="EY89" s="4">
        <f t="shared" si="9"/>
        <v>0.89877083333333296</v>
      </c>
      <c r="EZ89" s="4">
        <f t="shared" si="10"/>
        <v>0.29094583333333329</v>
      </c>
      <c r="FA89" s="11" t="str" cm="1">
        <f t="array" aca="1" ref="FA89" ca="1">CONCATENATE(INDIRECT(ADDRESS(1,MATCH(_xlfn.MINIFS(B89:EU89,metrics.est,"MAE"),B89:EU89,0)+1)), ", ", INDIRECT(ADDRESS(2,MATCH(_xlfn.MINIFS(B89:EU89,metrics.est,"MAE"),B89:EU89,0)+1)))</f>
        <v>k=20, r=0.1</v>
      </c>
      <c r="FB89" s="11" t="str" cm="1">
        <f t="array" aca="1" ref="FB89" ca="1">CONCATENATE(INDIRECT(ADDRESS(1,MATCH(_xlfn.MINIFS(B89:EU89,metrics.est,"MSE"),B89:EU89,0)+1)), ", ", INDIRECT(ADDRESS(2,MATCH(_xlfn.MINIFS(B89:EU89,metrics.est,"MSE"),B89:EU89,0)+1)))</f>
        <v>k=20, r=0.1</v>
      </c>
      <c r="FC89" s="11" t="str" cm="1">
        <f t="array" aca="1" ref="FC89" ca="1">CONCATENATE(INDIRECT(ADDRESS(1,MATCH(_xlfn.MAXIFS(B89:EU89,metrics.est,"R"),B89:EU89,0)+1)), ", ", INDIRECT(ADDRESS(2,MATCH(_xlfn.MAXIFS(B89:EU89,metrics.est,"R"),B89:EU89,0)+1)))</f>
        <v>k=20, r=0.1</v>
      </c>
      <c r="FD89" s="11" t="str" cm="1">
        <f t="array" aca="1" ref="FD89" ca="1">CONCATENATE(INDIRECT(ADDRESS(1,MATCH(_xlfn.MAXIFS(B89:EU89,metrics.est,"Coverage"),B89:EU89,0)+1)), ", ", INDIRECT(ADDRESS(2,MATCH(_xlfn.MAXIFS(B89:EU89,metrics.est,"Coverage"),B89:EU89,0)+1)))</f>
        <v>k=5, r=0.1</v>
      </c>
      <c r="FE89" s="11" t="str" cm="1">
        <f t="array" aca="1" ref="FE89" ca="1">CONCATENATE(INDIRECT(ADDRESS(1,MATCH(_xlfn.MINIFS(B89:EU89,metrics.est,"Time"),B89:EU89,0)+1)), ", ", INDIRECT(ADDRESS(2,MATCH(_xlfn.MINIFS(B89:EU89,metrics.est,"Time"),B89:EU89,0)+1)))</f>
        <v>k=20, r=0.9</v>
      </c>
    </row>
    <row r="90" spans="1:161" x14ac:dyDescent="0.2">
      <c r="A90" s="1" t="s">
        <v>238</v>
      </c>
      <c r="B90" s="4"/>
      <c r="C90" s="4"/>
      <c r="D90" s="4"/>
      <c r="E90" s="4"/>
      <c r="F90" s="4"/>
      <c r="G90" s="5"/>
      <c r="H90" s="5"/>
      <c r="I90" s="5"/>
      <c r="J90" s="5"/>
      <c r="K90" s="5"/>
      <c r="L90" s="4"/>
      <c r="M90" s="4"/>
      <c r="N90" s="4"/>
      <c r="O90" s="4"/>
      <c r="P90" s="4"/>
      <c r="Q90" s="5"/>
      <c r="R90" s="5"/>
      <c r="S90" s="5"/>
      <c r="T90" s="5"/>
      <c r="U90" s="5"/>
      <c r="V90" s="4"/>
      <c r="W90" s="4"/>
      <c r="X90" s="4"/>
      <c r="Y90" s="4"/>
      <c r="Z90" s="4"/>
      <c r="AA90" s="14"/>
      <c r="AB90" s="14"/>
      <c r="AC90" s="14"/>
      <c r="AD90" s="14"/>
      <c r="AE90" s="14"/>
      <c r="AF90" s="4"/>
      <c r="AG90" s="4"/>
      <c r="AH90" s="4"/>
      <c r="AI90" s="4"/>
      <c r="AJ90" s="4"/>
      <c r="AK90" s="14"/>
      <c r="AL90" s="14"/>
      <c r="AM90" s="14"/>
      <c r="AN90" s="14"/>
      <c r="AO90" s="14"/>
      <c r="AP90" s="4"/>
      <c r="AQ90" s="4"/>
      <c r="AR90" s="4"/>
      <c r="AS90" s="4"/>
      <c r="AT90" s="4"/>
      <c r="AU90" s="14"/>
      <c r="AV90" s="14"/>
      <c r="AW90" s="14"/>
      <c r="AX90" s="14"/>
      <c r="AY90" s="14"/>
      <c r="AZ90" s="4">
        <v>0.64680000000000004</v>
      </c>
      <c r="BA90" s="4">
        <v>0.71719999999999995</v>
      </c>
      <c r="BB90" s="4">
        <v>0.38479999999999998</v>
      </c>
      <c r="BC90" s="4">
        <v>0.96279999999999999</v>
      </c>
      <c r="BD90" s="4">
        <v>0.32429999999999998</v>
      </c>
      <c r="BE90" s="5">
        <v>0.65680000000000005</v>
      </c>
      <c r="BF90" s="5">
        <v>0.74060000000000004</v>
      </c>
      <c r="BG90" s="5">
        <v>0.38379999999999997</v>
      </c>
      <c r="BH90" s="5">
        <v>0.95550000000000002</v>
      </c>
      <c r="BI90" s="5">
        <v>0.4229</v>
      </c>
      <c r="BJ90" s="4">
        <v>0.67249999999999999</v>
      </c>
      <c r="BK90" s="4">
        <v>0.77649999999999997</v>
      </c>
      <c r="BL90" s="4">
        <v>0.35799999999999998</v>
      </c>
      <c r="BM90" s="4">
        <v>0.94169999999999998</v>
      </c>
      <c r="BN90" s="4">
        <v>0.3836</v>
      </c>
      <c r="BO90" s="5">
        <v>0.70279999999999998</v>
      </c>
      <c r="BP90" s="5">
        <v>0.85</v>
      </c>
      <c r="BQ90" s="5">
        <v>0.31290000000000001</v>
      </c>
      <c r="BR90" s="5">
        <v>0.91</v>
      </c>
      <c r="BS90" s="5">
        <v>0.25509999999999999</v>
      </c>
      <c r="BT90" s="4">
        <v>0.80210000000000004</v>
      </c>
      <c r="BU90" s="4">
        <v>1.1023000000000001</v>
      </c>
      <c r="BV90" s="4">
        <v>0.2248</v>
      </c>
      <c r="BW90" s="4">
        <v>0.68020000000000003</v>
      </c>
      <c r="BX90" s="4">
        <v>7.2300000000000003E-2</v>
      </c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5"/>
      <c r="CJ90" s="5"/>
      <c r="CK90" s="5"/>
      <c r="CL90" s="5"/>
      <c r="CM90" s="5"/>
      <c r="CN90" s="4"/>
      <c r="CO90" s="4"/>
      <c r="CP90" s="4"/>
      <c r="CQ90" s="4"/>
      <c r="CR90" s="4"/>
      <c r="CS90" s="5"/>
      <c r="CT90" s="5"/>
      <c r="CU90" s="5"/>
      <c r="CV90" s="5"/>
      <c r="CW90" s="5"/>
      <c r="CX90" s="4"/>
      <c r="CY90" s="4"/>
      <c r="CZ90" s="4"/>
      <c r="DA90" s="4"/>
      <c r="DB90" s="4"/>
      <c r="DC90" s="5">
        <v>0.6552</v>
      </c>
      <c r="DD90" s="5">
        <v>0.7369</v>
      </c>
      <c r="DE90" s="5">
        <v>0.3841</v>
      </c>
      <c r="DF90" s="5">
        <v>0.95489999999999997</v>
      </c>
      <c r="DG90" s="5">
        <v>0.37759999999999999</v>
      </c>
      <c r="DH90" s="4"/>
      <c r="DI90" s="4"/>
      <c r="DJ90" s="4"/>
      <c r="DK90" s="4"/>
      <c r="DL90" s="4"/>
      <c r="DM90" s="5">
        <v>0.7026</v>
      </c>
      <c r="DN90" s="5">
        <v>0.84889999999999999</v>
      </c>
      <c r="DO90" s="5">
        <v>0.313</v>
      </c>
      <c r="DP90" s="5">
        <v>0.91049999999999998</v>
      </c>
      <c r="DQ90" s="5">
        <v>0.21959999999999999</v>
      </c>
      <c r="DR90" s="4"/>
      <c r="DS90" s="4"/>
      <c r="DT90" s="4"/>
      <c r="DU90" s="4"/>
      <c r="DV90" s="4"/>
      <c r="DW90" s="5"/>
      <c r="DX90" s="5"/>
      <c r="DY90" s="5"/>
      <c r="DZ90" s="5"/>
      <c r="EA90" s="5"/>
      <c r="EB90" s="4"/>
      <c r="EC90" s="4"/>
      <c r="ED90" s="4"/>
      <c r="EE90" s="4"/>
      <c r="EF90" s="4"/>
      <c r="EG90" s="5"/>
      <c r="EH90" s="5"/>
      <c r="EI90" s="5"/>
      <c r="EJ90" s="5"/>
      <c r="EK90" s="5"/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>
        <f t="shared" ref="EV90" si="11">AVERAGEIFS(B90:EU90,metrics.est,"MAE")</f>
        <v>0.6912571428571429</v>
      </c>
      <c r="EW90" s="4">
        <f t="shared" ref="EW90" si="12">AVERAGEIFS(B90:EU90,metrics.est,"MSE")</f>
        <v>0.8246285714285716</v>
      </c>
      <c r="EX90" s="4">
        <f t="shared" ref="EX90" si="13">AVERAGEIFS(B90:EU90,metrics.est,"R")</f>
        <v>0.33734285714285717</v>
      </c>
      <c r="EY90" s="4">
        <f t="shared" ref="EY90" si="14">AVERAGEIFS(B90:EU90,metrics.est,"Coverage")</f>
        <v>0.90222857142857138</v>
      </c>
      <c r="EZ90" s="4">
        <f t="shared" ref="EZ90" si="15">AVERAGEIFS(B90:EU90,metrics.est,"Time")</f>
        <v>0.29362857142857141</v>
      </c>
      <c r="FA90" s="11" t="str" cm="1">
        <f t="array" aca="1" ref="FA90" ca="1">CONCATENATE(INDIRECT(ADDRESS(1,MATCH(_xlfn.MINIFS(B90:EU90,metrics.est,"MAE"),B90:EU90,0)+1)), ", ", INDIRECT(ADDRESS(2,MATCH(_xlfn.MINIFS(B90:EU90,metrics.est,"MAE"),B90:EU90,0)+1)))</f>
        <v>k=15, r=0.1</v>
      </c>
      <c r="FB90" s="11" t="str" cm="1">
        <f t="array" aca="1" ref="FB90" ca="1">CONCATENATE(INDIRECT(ADDRESS(1,MATCH(_xlfn.MINIFS(B90:EU90,metrics.est,"MSE"),B90:EU90,0)+1)), ", ", INDIRECT(ADDRESS(2,MATCH(_xlfn.MINIFS(B90:EU90,metrics.est,"MSE"),B90:EU90,0)+1)))</f>
        <v>k=15, r=0.1</v>
      </c>
      <c r="FC90" s="11" t="str" cm="1">
        <f t="array" aca="1" ref="FC90" ca="1">CONCATENATE(INDIRECT(ADDRESS(1,MATCH(_xlfn.MAXIFS(B90:EU90,metrics.est,"R"),B90:EU90,0)+1)), ", ", INDIRECT(ADDRESS(2,MATCH(_xlfn.MAXIFS(B90:EU90,metrics.est,"R"),B90:EU90,0)+1)))</f>
        <v>k=15, r=0.1</v>
      </c>
      <c r="FD90" s="11" t="str" cm="1">
        <f t="array" aca="1" ref="FD90" ca="1">CONCATENATE(INDIRECT(ADDRESS(1,MATCH(_xlfn.MAXIFS(B90:EU90,metrics.est,"Coverage"),B90:EU90,0)+1)), ", ", INDIRECT(ADDRESS(2,MATCH(_xlfn.MAXIFS(B90:EU90,metrics.est,"Coverage"),B90:EU90,0)+1)))</f>
        <v>k=15, r=0.1</v>
      </c>
      <c r="FE90" s="11" t="str" cm="1">
        <f t="array" aca="1" ref="FE90" ca="1">CONCATENATE(INDIRECT(ADDRESS(1,MATCH(_xlfn.MINIFS(B90:EU90,metrics.est,"Time"),B90:EU90,0)+1)), ", ", INDIRECT(ADDRESS(2,MATCH(_xlfn.MINIFS(B90:EU90,metrics.est,"Time"),B90:EU90,0)+1)))</f>
        <v>k=15, r=0.9</v>
      </c>
    </row>
    <row r="91" spans="1:161" x14ac:dyDescent="0.2">
      <c r="A91" s="1" t="s">
        <v>239</v>
      </c>
      <c r="B91" s="4"/>
      <c r="C91" s="4"/>
      <c r="D91" s="4"/>
      <c r="E91" s="4"/>
      <c r="F91" s="4"/>
      <c r="G91" s="5"/>
      <c r="H91" s="5"/>
      <c r="I91" s="5"/>
      <c r="J91" s="5"/>
      <c r="K91" s="5"/>
      <c r="L91" s="4"/>
      <c r="M91" s="4"/>
      <c r="N91" s="4"/>
      <c r="O91" s="4"/>
      <c r="P91" s="4"/>
      <c r="Q91" s="5"/>
      <c r="R91" s="5"/>
      <c r="S91" s="5"/>
      <c r="T91" s="5"/>
      <c r="U91" s="5"/>
      <c r="V91" s="4"/>
      <c r="W91" s="4"/>
      <c r="X91" s="4"/>
      <c r="Y91" s="4"/>
      <c r="Z91" s="4"/>
      <c r="AA91" s="14"/>
      <c r="AB91" s="14"/>
      <c r="AC91" s="14"/>
      <c r="AD91" s="14"/>
      <c r="AE91" s="14"/>
      <c r="AF91" s="4"/>
      <c r="AG91" s="4"/>
      <c r="AH91" s="4"/>
      <c r="AI91" s="4"/>
      <c r="AJ91" s="4"/>
      <c r="AK91" s="14"/>
      <c r="AL91" s="14"/>
      <c r="AM91" s="14"/>
      <c r="AN91" s="14"/>
      <c r="AO91" s="14"/>
      <c r="AP91" s="4"/>
      <c r="AQ91" s="4"/>
      <c r="AR91" s="4"/>
      <c r="AS91" s="4"/>
      <c r="AT91" s="4"/>
      <c r="AU91" s="14"/>
      <c r="AV91" s="14"/>
      <c r="AW91" s="14"/>
      <c r="AX91" s="14"/>
      <c r="AY91" s="14"/>
      <c r="AZ91" s="4">
        <v>0.64890000000000003</v>
      </c>
      <c r="BA91" s="4">
        <v>0.72160000000000002</v>
      </c>
      <c r="BB91" s="4">
        <v>0.38200000000000001</v>
      </c>
      <c r="BC91" s="4">
        <v>0.96279999999999999</v>
      </c>
      <c r="BD91" s="4">
        <v>0.31909999999999999</v>
      </c>
      <c r="BE91" s="5">
        <v>0.65859999999999996</v>
      </c>
      <c r="BF91" s="5">
        <v>0.74450000000000005</v>
      </c>
      <c r="BG91" s="5">
        <v>0.38169999999999998</v>
      </c>
      <c r="BH91" s="5">
        <v>0.95550000000000002</v>
      </c>
      <c r="BI91" s="5">
        <v>0.43480000000000002</v>
      </c>
      <c r="BJ91" s="4">
        <v>0.67410000000000003</v>
      </c>
      <c r="BK91" s="4">
        <v>0.77990000000000004</v>
      </c>
      <c r="BL91" s="4">
        <v>0.35649999999999998</v>
      </c>
      <c r="BM91" s="4">
        <v>0.94169999999999998</v>
      </c>
      <c r="BN91" s="4">
        <v>0.39119999999999999</v>
      </c>
      <c r="BO91" s="5">
        <v>0.70369999999999999</v>
      </c>
      <c r="BP91" s="5">
        <v>0.85170000000000001</v>
      </c>
      <c r="BQ91" s="5">
        <v>0.31330000000000002</v>
      </c>
      <c r="BR91" s="5">
        <v>0.91</v>
      </c>
      <c r="BS91" s="5">
        <v>0.23910000000000001</v>
      </c>
      <c r="BT91" s="4">
        <v>0.8</v>
      </c>
      <c r="BU91" s="4">
        <v>1.0964</v>
      </c>
      <c r="BV91" s="4">
        <v>0.22639999999999999</v>
      </c>
      <c r="BW91" s="4">
        <v>0.68020000000000003</v>
      </c>
      <c r="BX91" s="4">
        <v>7.1599999999999997E-2</v>
      </c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5"/>
      <c r="CJ91" s="5"/>
      <c r="CK91" s="5"/>
      <c r="CL91" s="5"/>
      <c r="CM91" s="5"/>
      <c r="CN91" s="4"/>
      <c r="CO91" s="4"/>
      <c r="CP91" s="4"/>
      <c r="CQ91" s="4"/>
      <c r="CR91" s="4"/>
      <c r="CS91" s="5"/>
      <c r="CT91" s="5"/>
      <c r="CU91" s="5"/>
      <c r="CV91" s="5"/>
      <c r="CW91" s="5"/>
      <c r="CX91" s="4"/>
      <c r="CY91" s="4"/>
      <c r="CZ91" s="4"/>
      <c r="DA91" s="4"/>
      <c r="DB91" s="4"/>
      <c r="DC91" s="5">
        <v>0.65710000000000002</v>
      </c>
      <c r="DD91" s="5">
        <v>0.7409</v>
      </c>
      <c r="DE91" s="5">
        <v>0.38179999999999997</v>
      </c>
      <c r="DF91" s="5">
        <v>0.95489999999999997</v>
      </c>
      <c r="DG91" s="5">
        <v>0.38030000000000003</v>
      </c>
      <c r="DH91" s="4"/>
      <c r="DI91" s="4"/>
      <c r="DJ91" s="4"/>
      <c r="DK91" s="4"/>
      <c r="DL91" s="4"/>
      <c r="DM91" s="5">
        <v>0.70340000000000003</v>
      </c>
      <c r="DN91" s="5">
        <v>0.85029999999999994</v>
      </c>
      <c r="DO91" s="5">
        <v>0.3135</v>
      </c>
      <c r="DP91" s="5">
        <v>0.91049999999999998</v>
      </c>
      <c r="DQ91" s="5">
        <v>0.2175</v>
      </c>
      <c r="DR91" s="4"/>
      <c r="DS91" s="4"/>
      <c r="DT91" s="4"/>
      <c r="DU91" s="4"/>
      <c r="DV91" s="4"/>
      <c r="DW91" s="5"/>
      <c r="DX91" s="5"/>
      <c r="DY91" s="5"/>
      <c r="DZ91" s="5"/>
      <c r="EA91" s="5"/>
      <c r="EB91" s="4"/>
      <c r="EC91" s="4"/>
      <c r="ED91" s="4"/>
      <c r="EE91" s="4"/>
      <c r="EF91" s="4"/>
      <c r="EG91" s="5"/>
      <c r="EH91" s="5"/>
      <c r="EI91" s="5"/>
      <c r="EJ91" s="5"/>
      <c r="EK91" s="5"/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>
        <f t="shared" ref="EV91" si="16">AVERAGEIFS(B91:EU91,metrics.est,"MAE")</f>
        <v>0.6922571428571429</v>
      </c>
      <c r="EW91" s="4">
        <f t="shared" ref="EW91" si="17">AVERAGEIFS(B91:EU91,metrics.est,"MSE")</f>
        <v>0.82647142857142863</v>
      </c>
      <c r="EX91" s="4">
        <f t="shared" ref="EX91" si="18">AVERAGEIFS(B91:EU91,metrics.est,"R")</f>
        <v>0.33645714285714284</v>
      </c>
      <c r="EY91" s="4">
        <f t="shared" ref="EY91" si="19">AVERAGEIFS(B91:EU91,metrics.est,"Coverage")</f>
        <v>0.90222857142857138</v>
      </c>
      <c r="EZ91" s="4">
        <f t="shared" ref="EZ91" si="20">AVERAGEIFS(B91:EU91,metrics.est,"Time")</f>
        <v>0.29337142857142856</v>
      </c>
      <c r="FA91" s="11" t="str" cm="1">
        <f t="array" aca="1" ref="FA91" ca="1">CONCATENATE(INDIRECT(ADDRESS(1,MATCH(_xlfn.MINIFS(B91:EU91,metrics.est,"MAE"),B91:EU91,0)+1)), ", ", INDIRECT(ADDRESS(2,MATCH(_xlfn.MINIFS(B91:EU91,metrics.est,"MAE"),B91:EU91,0)+1)))</f>
        <v>k=15, r=0.1</v>
      </c>
      <c r="FB91" s="11" t="str" cm="1">
        <f t="array" aca="1" ref="FB91" ca="1">CONCATENATE(INDIRECT(ADDRESS(1,MATCH(_xlfn.MINIFS(B91:EU91,metrics.est,"MSE"),B91:EU91,0)+1)), ", ", INDIRECT(ADDRESS(2,MATCH(_xlfn.MINIFS(B91:EU91,metrics.est,"MSE"),B91:EU91,0)+1)))</f>
        <v>k=15, r=0.1</v>
      </c>
      <c r="FC91" s="11" t="str" cm="1">
        <f t="array" aca="1" ref="FC91" ca="1">CONCATENATE(INDIRECT(ADDRESS(1,MATCH(_xlfn.MAXIFS(B91:EU91,metrics.est,"R"),B91:EU91,0)+1)), ", ", INDIRECT(ADDRESS(2,MATCH(_xlfn.MAXIFS(B91:EU91,metrics.est,"R"),B91:EU91,0)+1)))</f>
        <v>k=15, r=0.1</v>
      </c>
      <c r="FD91" s="11" t="str" cm="1">
        <f t="array" aca="1" ref="FD91" ca="1">CONCATENATE(INDIRECT(ADDRESS(1,MATCH(_xlfn.MAXIFS(B91:EU91,metrics.est,"Coverage"),B91:EU91,0)+1)), ", ", INDIRECT(ADDRESS(2,MATCH(_xlfn.MAXIFS(B91:EU91,metrics.est,"Coverage"),B91:EU91,0)+1)))</f>
        <v>k=15, r=0.1</v>
      </c>
      <c r="FE91" s="11" t="str" cm="1">
        <f t="array" aca="1" ref="FE91" ca="1">CONCATENATE(INDIRECT(ADDRESS(1,MATCH(_xlfn.MINIFS(B91:EU91,metrics.est,"Time"),B91:EU91,0)+1)), ", ", INDIRECT(ADDRESS(2,MATCH(_xlfn.MINIFS(B91:EU91,metrics.est,"Time"),B91:EU91,0)+1)))</f>
        <v>k=15, r=0.9</v>
      </c>
    </row>
    <row r="92" spans="1:161" x14ac:dyDescent="0.2">
      <c r="A92" s="1" t="s">
        <v>83</v>
      </c>
      <c r="B92" s="4">
        <v>0.64810000000000001</v>
      </c>
      <c r="C92" s="4">
        <v>0.71819999999999995</v>
      </c>
      <c r="D92" s="4">
        <v>0.37059999999999998</v>
      </c>
      <c r="E92" s="4">
        <v>0.96419999999999995</v>
      </c>
      <c r="F92" s="4">
        <v>0.2432</v>
      </c>
      <c r="G92" s="5">
        <v>0.6593</v>
      </c>
      <c r="H92" s="5">
        <v>0.74590000000000001</v>
      </c>
      <c r="I92" s="5">
        <v>0.37930000000000003</v>
      </c>
      <c r="J92" s="5">
        <v>0.95540000000000003</v>
      </c>
      <c r="K92" s="5">
        <v>0.441</v>
      </c>
      <c r="L92" s="4">
        <v>0.67249999999999999</v>
      </c>
      <c r="M92" s="4">
        <v>0.77390000000000003</v>
      </c>
      <c r="N92" s="4">
        <v>0.3624</v>
      </c>
      <c r="O92" s="4">
        <v>0.94110000000000005</v>
      </c>
      <c r="P92" s="4">
        <v>0.32090000000000002</v>
      </c>
      <c r="Q92" s="5">
        <v>0.70599999999999996</v>
      </c>
      <c r="R92" s="5">
        <v>0.85470000000000002</v>
      </c>
      <c r="S92" s="5">
        <v>0.31019999999999998</v>
      </c>
      <c r="T92" s="5">
        <v>0.90959999999999996</v>
      </c>
      <c r="U92" s="5">
        <v>0.2051</v>
      </c>
      <c r="V92" s="4">
        <v>0.80100000000000005</v>
      </c>
      <c r="W92" s="4">
        <v>1.0965</v>
      </c>
      <c r="X92" s="4">
        <v>0.2283</v>
      </c>
      <c r="Y92" s="4">
        <v>0.68110000000000004</v>
      </c>
      <c r="Z92" s="4">
        <v>7.9899999999999999E-2</v>
      </c>
      <c r="AA92" s="14">
        <v>0.6482</v>
      </c>
      <c r="AB92" s="14">
        <v>0.71950000000000003</v>
      </c>
      <c r="AC92" s="14">
        <v>0.39910000000000001</v>
      </c>
      <c r="AD92" s="14">
        <v>0.96299999999999997</v>
      </c>
      <c r="AE92" s="14">
        <v>0.21679999999999999</v>
      </c>
      <c r="AF92" s="4">
        <v>0.65839999999999999</v>
      </c>
      <c r="AG92" s="4">
        <v>0.74119999999999997</v>
      </c>
      <c r="AH92" s="4">
        <v>0.38619999999999999</v>
      </c>
      <c r="AI92" s="4">
        <v>0.95469999999999999</v>
      </c>
      <c r="AJ92" s="4">
        <v>0.31130000000000002</v>
      </c>
      <c r="AK92" s="14">
        <v>0.67300000000000004</v>
      </c>
      <c r="AL92" s="14">
        <v>0.77639999999999998</v>
      </c>
      <c r="AM92" s="14">
        <v>0.35720000000000002</v>
      </c>
      <c r="AN92" s="14">
        <v>0.9415</v>
      </c>
      <c r="AO92" s="14">
        <v>0.2893</v>
      </c>
      <c r="AP92" s="4">
        <v>0.70369999999999999</v>
      </c>
      <c r="AQ92" s="4">
        <v>0.84770000000000001</v>
      </c>
      <c r="AR92" s="4">
        <v>0.31290000000000001</v>
      </c>
      <c r="AS92" s="4">
        <v>0.91020000000000001</v>
      </c>
      <c r="AT92" s="4">
        <v>0.18720000000000001</v>
      </c>
      <c r="AU92" s="14">
        <v>0.80249999999999999</v>
      </c>
      <c r="AV92" s="14">
        <v>1.0974999999999999</v>
      </c>
      <c r="AW92" s="14">
        <v>0.2205</v>
      </c>
      <c r="AX92" s="14">
        <v>0.68010000000000004</v>
      </c>
      <c r="AY92" s="14">
        <v>5.2400000000000002E-2</v>
      </c>
      <c r="AZ92" s="4">
        <v>0.64910000000000001</v>
      </c>
      <c r="BA92" s="4">
        <v>0.72099999999999997</v>
      </c>
      <c r="BB92" s="4">
        <v>0.38340000000000002</v>
      </c>
      <c r="BC92" s="4">
        <v>0.96279999999999999</v>
      </c>
      <c r="BD92" s="4">
        <v>0.17330000000000001</v>
      </c>
      <c r="BE92" s="5">
        <v>0.66069999999999995</v>
      </c>
      <c r="BF92" s="5">
        <v>0.74850000000000005</v>
      </c>
      <c r="BG92" s="5">
        <v>0.3846</v>
      </c>
      <c r="BH92" s="5">
        <v>0.9556</v>
      </c>
      <c r="BI92" s="5">
        <v>0.26500000000000001</v>
      </c>
      <c r="BJ92" s="4">
        <v>0.67469999999999997</v>
      </c>
      <c r="BK92" s="4">
        <v>0.77980000000000005</v>
      </c>
      <c r="BL92" s="4">
        <v>0.35709999999999997</v>
      </c>
      <c r="BM92" s="4">
        <v>0.94169999999999998</v>
      </c>
      <c r="BN92" s="4">
        <v>0.23830000000000001</v>
      </c>
      <c r="BO92" s="5">
        <v>0.70450000000000002</v>
      </c>
      <c r="BP92" s="5">
        <v>0.8518</v>
      </c>
      <c r="BQ92" s="5">
        <v>0.31340000000000001</v>
      </c>
      <c r="BR92" s="5">
        <v>0.91</v>
      </c>
      <c r="BS92" s="5">
        <v>0.15679999999999999</v>
      </c>
      <c r="BT92" s="4">
        <v>0.80100000000000005</v>
      </c>
      <c r="BU92" s="4">
        <v>1.0968</v>
      </c>
      <c r="BV92" s="4">
        <v>0.22600000000000001</v>
      </c>
      <c r="BW92" s="4">
        <v>0.68020000000000003</v>
      </c>
      <c r="BX92" s="4">
        <v>5.8099999999999999E-2</v>
      </c>
      <c r="BY92" s="5">
        <v>0.64629999999999999</v>
      </c>
      <c r="BZ92" s="5">
        <v>0.71619999999999995</v>
      </c>
      <c r="CA92" s="5">
        <v>0.39979999999999999</v>
      </c>
      <c r="CB92" s="5">
        <v>0.96289999999999998</v>
      </c>
      <c r="CC92" s="5">
        <v>0.13869999999999999</v>
      </c>
      <c r="CD92" s="4">
        <v>0.65859999999999996</v>
      </c>
      <c r="CE92" s="4">
        <v>0.74409999999999998</v>
      </c>
      <c r="CF92" s="4">
        <v>0.38279999999999997</v>
      </c>
      <c r="CG92" s="4">
        <v>0.95520000000000005</v>
      </c>
      <c r="CH92" s="4">
        <v>0.18920000000000001</v>
      </c>
      <c r="CI92" s="5">
        <v>0.67410000000000003</v>
      </c>
      <c r="CJ92" s="5">
        <v>0.77859999999999996</v>
      </c>
      <c r="CK92" s="5">
        <v>0.3569</v>
      </c>
      <c r="CL92" s="5">
        <v>0.94199999999999995</v>
      </c>
      <c r="CM92" s="5">
        <v>0.18629999999999999</v>
      </c>
      <c r="CN92" s="4">
        <v>0.70399999999999996</v>
      </c>
      <c r="CO92" s="4">
        <v>0.85019999999999996</v>
      </c>
      <c r="CP92" s="4">
        <v>0.3145</v>
      </c>
      <c r="CQ92" s="4">
        <v>0.9103</v>
      </c>
      <c r="CR92" s="4">
        <v>0.10680000000000001</v>
      </c>
      <c r="CS92" s="5">
        <v>0.80159999999999998</v>
      </c>
      <c r="CT92" s="5">
        <v>1.0972</v>
      </c>
      <c r="CU92" s="5">
        <v>0.22420000000000001</v>
      </c>
      <c r="CV92" s="5">
        <v>0.67959999999999998</v>
      </c>
      <c r="CW92" s="5">
        <v>4.0099999999999997E-2</v>
      </c>
      <c r="CX92" s="4">
        <v>0.64880000000000004</v>
      </c>
      <c r="CY92" s="4">
        <v>0.72109999999999996</v>
      </c>
      <c r="CZ92" s="4">
        <v>0.39489999999999997</v>
      </c>
      <c r="DA92" s="4">
        <v>0.96240000000000003</v>
      </c>
      <c r="DB92" s="4">
        <v>0.17599999999999999</v>
      </c>
      <c r="DC92" s="5">
        <v>0.65739999999999998</v>
      </c>
      <c r="DD92" s="5">
        <v>0.74029999999999996</v>
      </c>
      <c r="DE92" s="5">
        <v>0.38300000000000001</v>
      </c>
      <c r="DF92" s="5">
        <v>0.95489999999999997</v>
      </c>
      <c r="DG92" s="5">
        <v>0.22409999999999999</v>
      </c>
      <c r="DH92" s="4">
        <v>0.67349999999999999</v>
      </c>
      <c r="DI92" s="4">
        <v>0.77710000000000001</v>
      </c>
      <c r="DJ92" s="4">
        <v>0.36020000000000002</v>
      </c>
      <c r="DK92" s="4">
        <v>0.94120000000000004</v>
      </c>
      <c r="DL92" s="4">
        <v>0.16159999999999999</v>
      </c>
      <c r="DM92" s="5">
        <v>0.70430000000000004</v>
      </c>
      <c r="DN92" s="5">
        <v>0.85060000000000002</v>
      </c>
      <c r="DO92" s="5">
        <v>0.31340000000000001</v>
      </c>
      <c r="DP92" s="5">
        <v>0.91049999999999998</v>
      </c>
      <c r="DQ92" s="5">
        <v>0.13650000000000001</v>
      </c>
      <c r="DR92" s="4"/>
      <c r="DS92" s="4"/>
      <c r="DT92" s="4"/>
      <c r="DU92" s="4"/>
      <c r="DV92" s="4"/>
      <c r="DW92" s="5"/>
      <c r="DX92" s="5"/>
      <c r="DY92" s="5"/>
      <c r="DZ92" s="5"/>
      <c r="EA92" s="5"/>
      <c r="EB92" s="4"/>
      <c r="EC92" s="4"/>
      <c r="ED92" s="4"/>
      <c r="EE92" s="4"/>
      <c r="EF92" s="4"/>
      <c r="EG92" s="5">
        <v>0.67349999999999999</v>
      </c>
      <c r="EH92" s="5">
        <v>0.77749999999999997</v>
      </c>
      <c r="EI92" s="5">
        <v>0.35849999999999999</v>
      </c>
      <c r="EJ92" s="5">
        <v>0.94140000000000001</v>
      </c>
      <c r="EK92" s="5">
        <v>0.21240000000000001</v>
      </c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>
        <f t="shared" si="6"/>
        <v>0.69219200000000003</v>
      </c>
      <c r="EW92" s="4">
        <f t="shared" si="7"/>
        <v>0.82489199999999996</v>
      </c>
      <c r="EX92" s="4">
        <f t="shared" si="8"/>
        <v>0.33917599999999992</v>
      </c>
      <c r="EY92" s="4">
        <f t="shared" si="9"/>
        <v>0.90046399999999982</v>
      </c>
      <c r="EZ92" s="4">
        <f t="shared" si="10"/>
        <v>0.19241200000000003</v>
      </c>
      <c r="FA92" s="11" t="str" cm="1">
        <f t="array" aca="1" ref="FA92" ca="1">CONCATENATE(INDIRECT(ADDRESS(1,MATCH(_xlfn.MINIFS(B92:EU92,metrics.est,"MAE"),B92:EU92,0)+1)), ", ", INDIRECT(ADDRESS(2,MATCH(_xlfn.MINIFS(B92:EU92,metrics.est,"MAE"),B92:EU92,0)+1)))</f>
        <v>k=20, r=0.1</v>
      </c>
      <c r="FB92" s="11" t="str" cm="1">
        <f t="array" aca="1" ref="FB92" ca="1">CONCATENATE(INDIRECT(ADDRESS(1,MATCH(_xlfn.MINIFS(B92:EU92,metrics.est,"MSE"),B92:EU92,0)+1)), ", ", INDIRECT(ADDRESS(2,MATCH(_xlfn.MINIFS(B92:EU92,metrics.est,"MSE"),B92:EU92,0)+1)))</f>
        <v>k=20, r=0.1</v>
      </c>
      <c r="FC92" s="11" t="str" cm="1">
        <f t="array" aca="1" ref="FC92" ca="1">CONCATENATE(INDIRECT(ADDRESS(1,MATCH(_xlfn.MAXIFS(B92:EU92,metrics.est,"R"),B92:EU92,0)+1)), ", ", INDIRECT(ADDRESS(2,MATCH(_xlfn.MAXIFS(B92:EU92,metrics.est,"R"),B92:EU92,0)+1)))</f>
        <v>k=20, r=0.1</v>
      </c>
      <c r="FD92" s="11" t="str" cm="1">
        <f t="array" aca="1" ref="FD92" ca="1">CONCATENATE(INDIRECT(ADDRESS(1,MATCH(_xlfn.MAXIFS(B92:EU92,metrics.est,"Coverage"),B92:EU92,0)+1)), ", ", INDIRECT(ADDRESS(2,MATCH(_xlfn.MAXIFS(B92:EU92,metrics.est,"Coverage"),B92:EU92,0)+1)))</f>
        <v>k=5, r=0.1</v>
      </c>
      <c r="FE92" s="11" t="str" cm="1">
        <f t="array" aca="1" ref="FE92" ca="1">CONCATENATE(INDIRECT(ADDRESS(1,MATCH(_xlfn.MINIFS(B92:EU92,metrics.est,"Time"),B92:EU92,0)+1)), ", ", INDIRECT(ADDRESS(2,MATCH(_xlfn.MINIFS(B92:EU92,metrics.est,"Time"),B92:EU92,0)+1)))</f>
        <v>k=20, r=0.9</v>
      </c>
    </row>
    <row r="93" spans="1:161" x14ac:dyDescent="0.2">
      <c r="A93" s="1" t="s">
        <v>84</v>
      </c>
      <c r="B93" s="4">
        <v>0.68779999999999997</v>
      </c>
      <c r="C93" s="4">
        <v>0.80249999999999999</v>
      </c>
      <c r="D93" s="4">
        <v>0.32779999999999998</v>
      </c>
      <c r="E93" s="4">
        <v>0.96430000000000005</v>
      </c>
      <c r="F93" s="4">
        <v>2.0669</v>
      </c>
      <c r="G93" s="5">
        <v>0.69669999999999999</v>
      </c>
      <c r="H93" s="5">
        <v>0.82850000000000001</v>
      </c>
      <c r="I93" s="5">
        <v>0.33210000000000001</v>
      </c>
      <c r="J93" s="5">
        <v>0.95550000000000002</v>
      </c>
      <c r="K93" s="5">
        <v>1.9489000000000001</v>
      </c>
      <c r="L93" s="4">
        <v>0.70699999999999996</v>
      </c>
      <c r="M93" s="4">
        <v>0.85419999999999996</v>
      </c>
      <c r="N93" s="4">
        <v>0.32400000000000001</v>
      </c>
      <c r="O93" s="4">
        <v>0.94169999999999998</v>
      </c>
      <c r="P93" s="4">
        <v>1.1926000000000001</v>
      </c>
      <c r="Q93" s="5">
        <v>0.72970000000000002</v>
      </c>
      <c r="R93" s="5">
        <v>0.91169999999999995</v>
      </c>
      <c r="S93" s="5">
        <v>0.2969</v>
      </c>
      <c r="T93" s="5">
        <v>0.91469999999999996</v>
      </c>
      <c r="U93" s="5">
        <v>0.50839999999999996</v>
      </c>
      <c r="V93" s="4">
        <v>0.79890000000000005</v>
      </c>
      <c r="W93" s="4">
        <v>1.0942000000000001</v>
      </c>
      <c r="X93" s="4">
        <v>0.23769999999999999</v>
      </c>
      <c r="Y93" s="4">
        <v>0.80930000000000002</v>
      </c>
      <c r="Z93" s="4">
        <v>0.1401</v>
      </c>
      <c r="AA93" s="14">
        <v>0.68889999999999996</v>
      </c>
      <c r="AB93" s="14">
        <v>0.80759999999999998</v>
      </c>
      <c r="AC93" s="14">
        <v>0.34720000000000001</v>
      </c>
      <c r="AD93" s="14">
        <v>0.96309999999999996</v>
      </c>
      <c r="AE93" s="14">
        <v>1.7986</v>
      </c>
      <c r="AF93" s="4">
        <v>0.69589999999999996</v>
      </c>
      <c r="AG93" s="4">
        <v>0.82420000000000004</v>
      </c>
      <c r="AH93" s="4">
        <v>0.33760000000000001</v>
      </c>
      <c r="AI93" s="4">
        <v>0.95489999999999997</v>
      </c>
      <c r="AJ93" s="4">
        <v>1.4650000000000001</v>
      </c>
      <c r="AK93" s="14">
        <v>0.70740000000000003</v>
      </c>
      <c r="AL93" s="14">
        <v>0.85529999999999995</v>
      </c>
      <c r="AM93" s="14">
        <v>0.32179999999999997</v>
      </c>
      <c r="AN93" s="14">
        <v>0.94199999999999995</v>
      </c>
      <c r="AO93" s="14">
        <v>0.9244</v>
      </c>
      <c r="AP93" s="4">
        <v>0.73060000000000003</v>
      </c>
      <c r="AQ93" s="4">
        <v>0.91410000000000002</v>
      </c>
      <c r="AR93" s="4">
        <v>0.2959</v>
      </c>
      <c r="AS93" s="4">
        <v>0.91459999999999997</v>
      </c>
      <c r="AT93" s="4">
        <v>0.48480000000000001</v>
      </c>
      <c r="AU93" s="14">
        <v>0.79869999999999997</v>
      </c>
      <c r="AV93" s="14">
        <v>1.0947</v>
      </c>
      <c r="AW93" s="14">
        <v>0.23300000000000001</v>
      </c>
      <c r="AX93" s="14">
        <v>0.80810000000000004</v>
      </c>
      <c r="AY93" s="14">
        <v>9.6000000000000002E-2</v>
      </c>
      <c r="AZ93" s="4">
        <v>0.68820000000000003</v>
      </c>
      <c r="BA93" s="4">
        <v>0.80400000000000005</v>
      </c>
      <c r="BB93" s="4">
        <v>0.33750000000000002</v>
      </c>
      <c r="BC93" s="4">
        <v>0.96289999999999998</v>
      </c>
      <c r="BD93" s="4">
        <v>1.6753</v>
      </c>
      <c r="BE93" s="5">
        <v>0.69540000000000002</v>
      </c>
      <c r="BF93" s="5">
        <v>0.82379999999999998</v>
      </c>
      <c r="BG93" s="5">
        <v>0.33289999999999997</v>
      </c>
      <c r="BH93" s="5">
        <v>0.95589999999999997</v>
      </c>
      <c r="BI93" s="5">
        <v>1.3504</v>
      </c>
      <c r="BJ93" s="4">
        <v>0.70920000000000005</v>
      </c>
      <c r="BK93" s="4">
        <v>0.85960000000000003</v>
      </c>
      <c r="BL93" s="4">
        <v>0.31979999999999997</v>
      </c>
      <c r="BM93" s="4">
        <v>0.94230000000000003</v>
      </c>
      <c r="BN93" s="4">
        <v>0.82540000000000002</v>
      </c>
      <c r="BO93" s="5">
        <v>0.73150000000000004</v>
      </c>
      <c r="BP93" s="5">
        <v>0.91710000000000003</v>
      </c>
      <c r="BQ93" s="5">
        <v>0.2974</v>
      </c>
      <c r="BR93" s="5">
        <v>0.91439999999999999</v>
      </c>
      <c r="BS93" s="5">
        <v>0.4345</v>
      </c>
      <c r="BT93" s="4">
        <v>0.80030000000000001</v>
      </c>
      <c r="BU93" s="4">
        <v>1.1002000000000001</v>
      </c>
      <c r="BV93" s="4">
        <v>0.23680000000000001</v>
      </c>
      <c r="BW93" s="4">
        <v>0.80820000000000003</v>
      </c>
      <c r="BX93" s="4">
        <v>9.3100000000000002E-2</v>
      </c>
      <c r="BY93" s="5">
        <v>0.68610000000000004</v>
      </c>
      <c r="BZ93" s="5">
        <v>0.80110000000000003</v>
      </c>
      <c r="CA93" s="5">
        <v>0.35120000000000001</v>
      </c>
      <c r="CB93" s="5">
        <v>0.96299999999999997</v>
      </c>
      <c r="CC93" s="5">
        <v>1.2007000000000001</v>
      </c>
      <c r="CD93" s="4">
        <v>0.69550000000000001</v>
      </c>
      <c r="CE93" s="4">
        <v>0.82520000000000004</v>
      </c>
      <c r="CF93" s="4">
        <v>0.3362</v>
      </c>
      <c r="CG93" s="4">
        <v>0.95530000000000004</v>
      </c>
      <c r="CH93" s="4">
        <v>0.99850000000000005</v>
      </c>
      <c r="CI93" s="5">
        <v>0.70820000000000005</v>
      </c>
      <c r="CJ93" s="5">
        <v>0.85670000000000002</v>
      </c>
      <c r="CK93" s="5">
        <v>0.32029999999999997</v>
      </c>
      <c r="CL93" s="5">
        <v>0.94259999999999999</v>
      </c>
      <c r="CM93" s="5">
        <v>0.6764</v>
      </c>
      <c r="CN93" s="4">
        <v>0.73119999999999996</v>
      </c>
      <c r="CO93" s="4">
        <v>0.91600000000000004</v>
      </c>
      <c r="CP93" s="4">
        <v>0.29870000000000002</v>
      </c>
      <c r="CQ93" s="4">
        <v>0.91459999999999997</v>
      </c>
      <c r="CR93" s="4">
        <v>0.30330000000000001</v>
      </c>
      <c r="CS93" s="5">
        <v>0.8</v>
      </c>
      <c r="CT93" s="5">
        <v>1.1002000000000001</v>
      </c>
      <c r="CU93" s="5">
        <v>0.23619999999999999</v>
      </c>
      <c r="CV93" s="5">
        <v>0.80830000000000002</v>
      </c>
      <c r="CW93" s="5">
        <v>6.7199999999999996E-2</v>
      </c>
      <c r="CX93" s="4">
        <v>0.68920000000000003</v>
      </c>
      <c r="CY93" s="4">
        <v>0.80789999999999995</v>
      </c>
      <c r="CZ93" s="4">
        <v>0.34350000000000003</v>
      </c>
      <c r="DA93" s="4">
        <v>0.96240000000000003</v>
      </c>
      <c r="DB93" s="4">
        <v>1.4204000000000001</v>
      </c>
      <c r="DC93" s="5">
        <v>0.69440000000000002</v>
      </c>
      <c r="DD93" s="5">
        <v>0.82240000000000002</v>
      </c>
      <c r="DE93" s="5">
        <v>0.3357</v>
      </c>
      <c r="DF93" s="5">
        <v>0.95499999999999996</v>
      </c>
      <c r="DG93" s="5">
        <v>1.1064000000000001</v>
      </c>
      <c r="DH93" s="4">
        <v>0.70760000000000001</v>
      </c>
      <c r="DI93" s="4">
        <v>0.85580000000000001</v>
      </c>
      <c r="DJ93" s="4">
        <v>0.3236</v>
      </c>
      <c r="DK93" s="4">
        <v>0.94179999999999997</v>
      </c>
      <c r="DL93" s="4">
        <v>0.62129999999999996</v>
      </c>
      <c r="DM93" s="5">
        <v>0.73109999999999997</v>
      </c>
      <c r="DN93" s="5">
        <v>0.91559999999999997</v>
      </c>
      <c r="DO93" s="5">
        <v>0.2969</v>
      </c>
      <c r="DP93" s="5">
        <v>0.91490000000000005</v>
      </c>
      <c r="DQ93" s="5">
        <v>0.36420000000000002</v>
      </c>
      <c r="DR93" s="4"/>
      <c r="DS93" s="4"/>
      <c r="DT93" s="4"/>
      <c r="DU93" s="4"/>
      <c r="DV93" s="4"/>
      <c r="DW93" s="5"/>
      <c r="DX93" s="5"/>
      <c r="DY93" s="5"/>
      <c r="DZ93" s="5"/>
      <c r="EA93" s="5"/>
      <c r="EB93" s="4"/>
      <c r="EC93" s="4"/>
      <c r="ED93" s="4"/>
      <c r="EE93" s="4"/>
      <c r="EF93" s="4"/>
      <c r="EG93" s="5"/>
      <c r="EH93" s="5"/>
      <c r="EI93" s="5"/>
      <c r="EJ93" s="5"/>
      <c r="EK93" s="5"/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>
        <f t="shared" si="6"/>
        <v>0.7212291666666667</v>
      </c>
      <c r="EW93" s="4">
        <f t="shared" si="7"/>
        <v>0.89135833333333336</v>
      </c>
      <c r="EX93" s="4">
        <f t="shared" si="8"/>
        <v>0.30919583333333328</v>
      </c>
      <c r="EY93" s="4">
        <f t="shared" si="9"/>
        <v>0.9212416666666664</v>
      </c>
      <c r="EZ93" s="4">
        <f t="shared" si="10"/>
        <v>0.90678333333333361</v>
      </c>
      <c r="FA93" s="11" t="str" cm="1">
        <f t="array" aca="1" ref="FA93" ca="1">CONCATENATE(INDIRECT(ADDRESS(1,MATCH(_xlfn.MINIFS(B93:EU93,metrics.est,"MAE"),B93:EU93,0)+1)), ", ", INDIRECT(ADDRESS(2,MATCH(_xlfn.MINIFS(B93:EU93,metrics.est,"MAE"),B93:EU93,0)+1)))</f>
        <v>k=20, r=0.1</v>
      </c>
      <c r="FB93" s="11" t="str" cm="1">
        <f t="array" aca="1" ref="FB93" ca="1">CONCATENATE(INDIRECT(ADDRESS(1,MATCH(_xlfn.MINIFS(B93:EU93,metrics.est,"MSE"),B93:EU93,0)+1)), ", ", INDIRECT(ADDRESS(2,MATCH(_xlfn.MINIFS(B93:EU93,metrics.est,"MSE"),B93:EU93,0)+1)))</f>
        <v>k=20, r=0.1</v>
      </c>
      <c r="FC93" s="11" t="str" cm="1">
        <f t="array" aca="1" ref="FC93" ca="1">CONCATENATE(INDIRECT(ADDRESS(1,MATCH(_xlfn.MAXIFS(B93:EU93,metrics.est,"R"),B93:EU93,0)+1)), ", ", INDIRECT(ADDRESS(2,MATCH(_xlfn.MAXIFS(B93:EU93,metrics.est,"R"),B93:EU93,0)+1)))</f>
        <v>k=20, r=0.1</v>
      </c>
      <c r="FD93" s="11" t="str" cm="1">
        <f t="array" aca="1" ref="FD93" ca="1">CONCATENATE(INDIRECT(ADDRESS(1,MATCH(_xlfn.MAXIFS(B93:EU93,metrics.est,"Coverage"),B93:EU93,0)+1)), ", ", INDIRECT(ADDRESS(2,MATCH(_xlfn.MAXIFS(B93:EU93,metrics.est,"Coverage"),B93:EU93,0)+1)))</f>
        <v>k=5, r=0.1</v>
      </c>
      <c r="FE93" s="11" t="str" cm="1">
        <f t="array" aca="1" ref="FE93" ca="1">CONCATENATE(INDIRECT(ADDRESS(1,MATCH(_xlfn.MINIFS(B93:EU93,metrics.est,"Time"),B93:EU93,0)+1)), ", ", INDIRECT(ADDRESS(2,MATCH(_xlfn.MINIFS(B93:EU93,metrics.est,"Time"),B93:EU93,0)+1)))</f>
        <v>k=20, r=0.9</v>
      </c>
    </row>
    <row r="94" spans="1:161" x14ac:dyDescent="0.2">
      <c r="A94" s="1" t="s">
        <v>85</v>
      </c>
      <c r="B94" s="4">
        <v>0.72240000000000004</v>
      </c>
      <c r="C94" s="4">
        <v>0.88849999999999996</v>
      </c>
      <c r="D94" s="4">
        <v>0.28070000000000001</v>
      </c>
      <c r="E94" s="4">
        <v>0.96419999999999995</v>
      </c>
      <c r="F94" s="4">
        <v>0.34739999999999999</v>
      </c>
      <c r="G94" s="5">
        <v>0.74529999999999996</v>
      </c>
      <c r="H94" s="5">
        <v>0.95150000000000001</v>
      </c>
      <c r="I94" s="5">
        <v>0.28510000000000002</v>
      </c>
      <c r="J94" s="5">
        <v>0.95540000000000003</v>
      </c>
      <c r="K94" s="5">
        <v>0.60929999999999995</v>
      </c>
      <c r="L94" s="4">
        <v>0.77769999999999995</v>
      </c>
      <c r="M94" s="4">
        <v>1.0310999999999999</v>
      </c>
      <c r="N94" s="4">
        <v>0.27300000000000002</v>
      </c>
      <c r="O94" s="4">
        <v>0.94110000000000005</v>
      </c>
      <c r="P94" s="4">
        <v>0.56000000000000005</v>
      </c>
      <c r="Q94" s="5">
        <v>0.82640000000000002</v>
      </c>
      <c r="R94" s="5">
        <v>1.1552</v>
      </c>
      <c r="S94" s="5">
        <v>0.23599999999999999</v>
      </c>
      <c r="T94" s="5">
        <v>0.91</v>
      </c>
      <c r="U94" s="5">
        <v>0.28610000000000002</v>
      </c>
      <c r="V94" s="4">
        <v>0.86029999999999995</v>
      </c>
      <c r="W94" s="4">
        <v>1.2506999999999999</v>
      </c>
      <c r="X94" s="4">
        <v>0.1898</v>
      </c>
      <c r="Y94" s="4">
        <v>0.68110000000000004</v>
      </c>
      <c r="Z94" s="4">
        <v>0.122</v>
      </c>
      <c r="AA94" s="14">
        <v>0.72489999999999999</v>
      </c>
      <c r="AB94" s="14">
        <v>0.89990000000000003</v>
      </c>
      <c r="AC94" s="14">
        <v>0.30020000000000002</v>
      </c>
      <c r="AD94" s="14">
        <v>0.96299999999999997</v>
      </c>
      <c r="AE94" s="14">
        <v>0.32819999999999999</v>
      </c>
      <c r="AF94" s="4">
        <v>0.74480000000000002</v>
      </c>
      <c r="AG94" s="4">
        <v>0.94899999999999995</v>
      </c>
      <c r="AH94" s="4">
        <v>0.29010000000000002</v>
      </c>
      <c r="AI94" s="4">
        <v>0.95469999999999999</v>
      </c>
      <c r="AJ94" s="4">
        <v>0.42370000000000002</v>
      </c>
      <c r="AK94" s="14">
        <v>0.77839999999999998</v>
      </c>
      <c r="AL94" s="14">
        <v>1.034</v>
      </c>
      <c r="AM94" s="14">
        <v>0.26860000000000001</v>
      </c>
      <c r="AN94" s="14">
        <v>0.9415</v>
      </c>
      <c r="AO94" s="14">
        <v>0.39360000000000001</v>
      </c>
      <c r="AP94" s="4">
        <v>0.82879999999999998</v>
      </c>
      <c r="AQ94" s="4">
        <v>1.161</v>
      </c>
      <c r="AR94" s="4">
        <v>0.24179999999999999</v>
      </c>
      <c r="AS94" s="4">
        <v>0.91020000000000001</v>
      </c>
      <c r="AT94" s="4">
        <v>0.26400000000000001</v>
      </c>
      <c r="AU94" s="14">
        <v>0.86270000000000002</v>
      </c>
      <c r="AV94" s="14">
        <v>1.2575000000000001</v>
      </c>
      <c r="AW94" s="14">
        <v>0.1847</v>
      </c>
      <c r="AX94" s="14">
        <v>0.68010000000000004</v>
      </c>
      <c r="AY94" s="14">
        <v>7.6499999999999999E-2</v>
      </c>
      <c r="AZ94" s="4">
        <v>0.72619999999999996</v>
      </c>
      <c r="BA94" s="4">
        <v>0.90229999999999999</v>
      </c>
      <c r="BB94" s="4">
        <v>0.28399999999999997</v>
      </c>
      <c r="BC94" s="4">
        <v>0.96350000000000002</v>
      </c>
      <c r="BD94" s="4">
        <v>0.2727</v>
      </c>
      <c r="BE94" s="5">
        <v>0.74429999999999996</v>
      </c>
      <c r="BF94" s="5">
        <v>0.9486</v>
      </c>
      <c r="BG94" s="5">
        <v>0.2873</v>
      </c>
      <c r="BH94" s="5">
        <v>0.95550000000000002</v>
      </c>
      <c r="BI94" s="5">
        <v>0.42259999999999998</v>
      </c>
      <c r="BJ94" s="4">
        <v>0.78069999999999995</v>
      </c>
      <c r="BK94" s="4">
        <v>1.0384</v>
      </c>
      <c r="BL94" s="4">
        <v>0.26879999999999998</v>
      </c>
      <c r="BM94" s="4">
        <v>0.94169999999999998</v>
      </c>
      <c r="BN94" s="4">
        <v>0.35120000000000001</v>
      </c>
      <c r="BO94" s="5">
        <v>0.82869999999999999</v>
      </c>
      <c r="BP94" s="5">
        <v>1.1611</v>
      </c>
      <c r="BQ94" s="5">
        <v>0.24199999999999999</v>
      </c>
      <c r="BR94" s="5">
        <v>0.91</v>
      </c>
      <c r="BS94" s="5">
        <v>0.21929999999999999</v>
      </c>
      <c r="BT94" s="4">
        <v>0.86319999999999997</v>
      </c>
      <c r="BU94" s="4">
        <v>1.2604</v>
      </c>
      <c r="BV94" s="4">
        <v>0.18640000000000001</v>
      </c>
      <c r="BW94" s="4">
        <v>0.68020000000000003</v>
      </c>
      <c r="BX94" s="4">
        <v>6.7699999999999996E-2</v>
      </c>
      <c r="BY94" s="5">
        <v>0.72289999999999999</v>
      </c>
      <c r="BZ94" s="5">
        <v>0.89539999999999997</v>
      </c>
      <c r="CA94" s="5">
        <v>0.2959</v>
      </c>
      <c r="CB94" s="5">
        <v>0.96289999999999998</v>
      </c>
      <c r="CC94" s="5">
        <v>0.22700000000000001</v>
      </c>
      <c r="CD94" s="4">
        <v>0.74399999999999999</v>
      </c>
      <c r="CE94" s="4">
        <v>0.94850000000000001</v>
      </c>
      <c r="CF94" s="4">
        <v>0.28920000000000001</v>
      </c>
      <c r="CG94" s="4">
        <v>0.95520000000000005</v>
      </c>
      <c r="CH94" s="4">
        <v>0.30209999999999998</v>
      </c>
      <c r="CI94" s="5">
        <v>0.78010000000000002</v>
      </c>
      <c r="CJ94" s="5">
        <v>1.0367</v>
      </c>
      <c r="CK94" s="5">
        <v>0.26860000000000001</v>
      </c>
      <c r="CL94" s="5">
        <v>0.94199999999999995</v>
      </c>
      <c r="CM94" s="5">
        <v>0.28100000000000003</v>
      </c>
      <c r="CN94" s="4">
        <v>0.82789999999999997</v>
      </c>
      <c r="CO94" s="4">
        <v>1.1581999999999999</v>
      </c>
      <c r="CP94" s="4">
        <v>0.2442</v>
      </c>
      <c r="CQ94" s="4">
        <v>0.9103</v>
      </c>
      <c r="CR94" s="4">
        <v>0.16139999999999999</v>
      </c>
      <c r="CS94" s="5">
        <v>0.86260000000000003</v>
      </c>
      <c r="CT94" s="5">
        <v>1.2574000000000001</v>
      </c>
      <c r="CU94" s="5">
        <v>0.18740000000000001</v>
      </c>
      <c r="CV94" s="5">
        <v>0.67959999999999998</v>
      </c>
      <c r="CW94" s="5">
        <v>5.33E-2</v>
      </c>
      <c r="CX94" s="4">
        <v>0.72560000000000002</v>
      </c>
      <c r="CY94" s="4">
        <v>0.90059999999999996</v>
      </c>
      <c r="CZ94" s="4">
        <v>0.29380000000000001</v>
      </c>
      <c r="DA94" s="4">
        <v>0.96240000000000003</v>
      </c>
      <c r="DB94" s="4">
        <v>0.30109999999999998</v>
      </c>
      <c r="DC94" s="5">
        <v>0.74339999999999995</v>
      </c>
      <c r="DD94" s="5">
        <v>0.94669999999999999</v>
      </c>
      <c r="DE94" s="5">
        <v>0.28989999999999999</v>
      </c>
      <c r="DF94" s="5">
        <v>0.95489999999999997</v>
      </c>
      <c r="DG94" s="5">
        <v>0.33110000000000001</v>
      </c>
      <c r="DH94" s="4">
        <v>0.77929999999999999</v>
      </c>
      <c r="DI94" s="4">
        <v>1.0353000000000001</v>
      </c>
      <c r="DJ94" s="4">
        <v>0.27129999999999999</v>
      </c>
      <c r="DK94" s="4">
        <v>0.94120000000000004</v>
      </c>
      <c r="DL94" s="4">
        <v>0.25380000000000003</v>
      </c>
      <c r="DM94" s="5">
        <v>0.82889999999999997</v>
      </c>
      <c r="DN94" s="5">
        <v>1.1609</v>
      </c>
      <c r="DO94" s="5">
        <v>0.24079999999999999</v>
      </c>
      <c r="DP94" s="5">
        <v>0.91049999999999998</v>
      </c>
      <c r="DQ94" s="5">
        <v>0.19500000000000001</v>
      </c>
      <c r="DR94" s="4"/>
      <c r="DS94" s="4"/>
      <c r="DT94" s="4"/>
      <c r="DU94" s="4"/>
      <c r="DV94" s="4"/>
      <c r="DW94" s="5"/>
      <c r="DX94" s="5"/>
      <c r="DY94" s="5"/>
      <c r="DZ94" s="5"/>
      <c r="EA94" s="5"/>
      <c r="EB94" s="4"/>
      <c r="EC94" s="4"/>
      <c r="ED94" s="4"/>
      <c r="EE94" s="4"/>
      <c r="EF94" s="4"/>
      <c r="EG94" s="5"/>
      <c r="EH94" s="5"/>
      <c r="EI94" s="5"/>
      <c r="EJ94" s="5"/>
      <c r="EK94" s="5"/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>
        <f t="shared" si="6"/>
        <v>0.78456249999999994</v>
      </c>
      <c r="EW94" s="4">
        <f t="shared" si="7"/>
        <v>1.0512041666666667</v>
      </c>
      <c r="EX94" s="4">
        <f t="shared" si="8"/>
        <v>0.25831666666666669</v>
      </c>
      <c r="EY94" s="4">
        <f t="shared" si="9"/>
        <v>0.89879999999999971</v>
      </c>
      <c r="EZ94" s="4">
        <f t="shared" si="10"/>
        <v>0.28542083333333335</v>
      </c>
      <c r="FA94" s="11" t="str" cm="1">
        <f t="array" aca="1" ref="FA94" ca="1">CONCATENATE(INDIRECT(ADDRESS(1,MATCH(_xlfn.MINIFS(B94:EU94,metrics.est,"MAE"),B94:EU94,0)+1)), ", ", INDIRECT(ADDRESS(2,MATCH(_xlfn.MINIFS(B94:EU94,metrics.est,"MAE"),B94:EU94,0)+1)))</f>
        <v>k=5, r=0.1</v>
      </c>
      <c r="FB94" s="11" t="str" cm="1">
        <f t="array" aca="1" ref="FB94" ca="1">CONCATENATE(INDIRECT(ADDRESS(1,MATCH(_xlfn.MINIFS(B94:EU94,metrics.est,"MSE"),B94:EU94,0)+1)), ", ", INDIRECT(ADDRESS(2,MATCH(_xlfn.MINIFS(B94:EU94,metrics.est,"MSE"),B94:EU94,0)+1)))</f>
        <v>k=5, r=0.1</v>
      </c>
      <c r="FC94" s="11" t="str" cm="1">
        <f t="array" aca="1" ref="FC94" ca="1">CONCATENATE(INDIRECT(ADDRESS(1,MATCH(_xlfn.MAXIFS(B94:EU94,metrics.est,"R"),B94:EU94,0)+1)), ", ", INDIRECT(ADDRESS(2,MATCH(_xlfn.MAXIFS(B94:EU94,metrics.est,"R"),B94:EU94,0)+1)))</f>
        <v>k=10, r=0.1</v>
      </c>
      <c r="FD94" s="11" t="str" cm="1">
        <f t="array" aca="1" ref="FD94" ca="1">CONCATENATE(INDIRECT(ADDRESS(1,MATCH(_xlfn.MAXIFS(B94:EU94,metrics.est,"Coverage"),B94:EU94,0)+1)), ", ", INDIRECT(ADDRESS(2,MATCH(_xlfn.MAXIFS(B94:EU94,metrics.est,"Coverage"),B94:EU94,0)+1)))</f>
        <v>k=5, r=0.1</v>
      </c>
      <c r="FE94" s="11" t="str" cm="1">
        <f t="array" aca="1" ref="FE94" ca="1">CONCATENATE(INDIRECT(ADDRESS(1,MATCH(_xlfn.MINIFS(B94:EU94,metrics.est,"Time"),B94:EU94,0)+1)), ", ", INDIRECT(ADDRESS(2,MATCH(_xlfn.MINIFS(B94:EU94,metrics.est,"Time"),B94:EU94,0)+1)))</f>
        <v>k=20, r=0.9</v>
      </c>
    </row>
    <row r="95" spans="1:161" x14ac:dyDescent="0.2">
      <c r="A95" s="1" t="s">
        <v>86</v>
      </c>
      <c r="B95" s="4">
        <v>0.64859999999999995</v>
      </c>
      <c r="C95" s="4">
        <v>0.72130000000000005</v>
      </c>
      <c r="D95" s="4">
        <v>0.3614</v>
      </c>
      <c r="E95" s="4">
        <v>0.96419999999999995</v>
      </c>
      <c r="F95" s="4">
        <v>0.28589999999999999</v>
      </c>
      <c r="G95" s="5">
        <v>0.66059999999999997</v>
      </c>
      <c r="H95" s="5">
        <v>0.75039999999999996</v>
      </c>
      <c r="I95" s="5">
        <v>0.36709999999999998</v>
      </c>
      <c r="J95" s="5">
        <v>0.95530000000000004</v>
      </c>
      <c r="K95" s="5">
        <v>0.52329999999999999</v>
      </c>
      <c r="L95" s="4">
        <v>0.67459999999999998</v>
      </c>
      <c r="M95" s="4">
        <v>0.77900000000000003</v>
      </c>
      <c r="N95" s="4">
        <v>0.35539999999999999</v>
      </c>
      <c r="O95" s="4">
        <v>0.94110000000000005</v>
      </c>
      <c r="P95" s="4">
        <v>0.36449999999999999</v>
      </c>
      <c r="Q95" s="5">
        <v>0.70240000000000002</v>
      </c>
      <c r="R95" s="5">
        <v>0.84450000000000003</v>
      </c>
      <c r="S95" s="5">
        <v>0.31180000000000002</v>
      </c>
      <c r="T95" s="5">
        <v>0.91</v>
      </c>
      <c r="U95" s="5">
        <v>0.19309999999999999</v>
      </c>
      <c r="V95" s="4">
        <v>0.79500000000000004</v>
      </c>
      <c r="W95" s="4">
        <v>1.0795999999999999</v>
      </c>
      <c r="X95" s="4">
        <v>0.23139999999999999</v>
      </c>
      <c r="Y95" s="4">
        <v>0.68110000000000004</v>
      </c>
      <c r="Z95" s="4">
        <v>7.9200000000000007E-2</v>
      </c>
      <c r="AA95" s="14">
        <v>0.64900000000000002</v>
      </c>
      <c r="AB95" s="14">
        <v>0.72330000000000005</v>
      </c>
      <c r="AC95" s="14">
        <v>0.38379999999999997</v>
      </c>
      <c r="AD95" s="14">
        <v>0.96299999999999997</v>
      </c>
      <c r="AE95" s="14">
        <v>0.2722</v>
      </c>
      <c r="AF95" s="4">
        <v>0.66020000000000001</v>
      </c>
      <c r="AG95" s="4">
        <v>0.74650000000000005</v>
      </c>
      <c r="AH95" s="4">
        <v>0.37359999999999999</v>
      </c>
      <c r="AI95" s="4">
        <v>0.95469999999999999</v>
      </c>
      <c r="AJ95" s="4">
        <v>0.3518</v>
      </c>
      <c r="AK95" s="14">
        <v>0.67530000000000001</v>
      </c>
      <c r="AL95" s="14">
        <v>0.78200000000000003</v>
      </c>
      <c r="AM95" s="14">
        <v>0.34939999999999999</v>
      </c>
      <c r="AN95" s="14">
        <v>0.9415</v>
      </c>
      <c r="AO95" s="14">
        <v>0.3211</v>
      </c>
      <c r="AP95" s="4">
        <v>0.70309999999999995</v>
      </c>
      <c r="AQ95" s="4">
        <v>0.84519999999999995</v>
      </c>
      <c r="AR95" s="4">
        <v>0.3145</v>
      </c>
      <c r="AS95" s="4">
        <v>0.91020000000000001</v>
      </c>
      <c r="AT95" s="4">
        <v>0.2077</v>
      </c>
      <c r="AU95" s="14">
        <v>0.79590000000000005</v>
      </c>
      <c r="AV95" s="14">
        <v>1.0797000000000001</v>
      </c>
      <c r="AW95" s="14">
        <v>0.22450000000000001</v>
      </c>
      <c r="AX95" s="14">
        <v>0.68010000000000004</v>
      </c>
      <c r="AY95" s="14">
        <v>5.4699999999999999E-2</v>
      </c>
      <c r="AZ95" s="4">
        <v>0.64990000000000003</v>
      </c>
      <c r="BA95" s="4">
        <v>0.72489999999999999</v>
      </c>
      <c r="BB95" s="4">
        <v>0.36969999999999997</v>
      </c>
      <c r="BC95" s="4">
        <v>0.96279999999999999</v>
      </c>
      <c r="BD95" s="4">
        <v>0.22</v>
      </c>
      <c r="BE95" s="5">
        <v>0.66069999999999995</v>
      </c>
      <c r="BF95" s="5">
        <v>0.74950000000000006</v>
      </c>
      <c r="BG95" s="5">
        <v>0.37009999999999998</v>
      </c>
      <c r="BH95" s="5">
        <v>0.95550000000000002</v>
      </c>
      <c r="BI95" s="5">
        <v>0.3301</v>
      </c>
      <c r="BJ95" s="4">
        <v>0.67689999999999995</v>
      </c>
      <c r="BK95" s="4">
        <v>0.78410000000000002</v>
      </c>
      <c r="BL95" s="4">
        <v>0.35049999999999998</v>
      </c>
      <c r="BM95" s="4">
        <v>0.94189999999999996</v>
      </c>
      <c r="BN95" s="4">
        <v>0.27310000000000001</v>
      </c>
      <c r="BO95" s="5">
        <v>0.70369999999999999</v>
      </c>
      <c r="BP95" s="5">
        <v>0.84899999999999998</v>
      </c>
      <c r="BQ95" s="5">
        <v>0.31380000000000002</v>
      </c>
      <c r="BR95" s="5">
        <v>0.91</v>
      </c>
      <c r="BS95" s="5">
        <v>0.16839999999999999</v>
      </c>
      <c r="BT95" s="4">
        <v>0.79479999999999995</v>
      </c>
      <c r="BU95" s="4">
        <v>1.0801000000000001</v>
      </c>
      <c r="BV95" s="4">
        <v>0.2293</v>
      </c>
      <c r="BW95" s="4">
        <v>0.68020000000000003</v>
      </c>
      <c r="BX95" s="4">
        <v>5.45E-2</v>
      </c>
      <c r="BY95" s="5">
        <v>0.64729999999999999</v>
      </c>
      <c r="BZ95" s="5">
        <v>0.72019999999999995</v>
      </c>
      <c r="CA95" s="5">
        <v>0.38819999999999999</v>
      </c>
      <c r="CB95" s="5">
        <v>0.96289999999999998</v>
      </c>
      <c r="CC95" s="5">
        <v>0.17730000000000001</v>
      </c>
      <c r="CD95" s="4">
        <v>0.66039999999999999</v>
      </c>
      <c r="CE95" s="4">
        <v>0.74929999999999997</v>
      </c>
      <c r="CF95" s="4">
        <v>0.37040000000000001</v>
      </c>
      <c r="CG95" s="4">
        <v>0.95520000000000005</v>
      </c>
      <c r="CH95" s="4">
        <v>0.22950000000000001</v>
      </c>
      <c r="CI95" s="5">
        <v>0.67600000000000005</v>
      </c>
      <c r="CJ95" s="5">
        <v>0.78320000000000001</v>
      </c>
      <c r="CK95" s="5">
        <v>0.3493</v>
      </c>
      <c r="CL95" s="5">
        <v>0.94199999999999995</v>
      </c>
      <c r="CM95" s="5">
        <v>0.20799999999999999</v>
      </c>
      <c r="CN95" s="4">
        <v>0.70320000000000005</v>
      </c>
      <c r="CO95" s="4">
        <v>0.84709999999999996</v>
      </c>
      <c r="CP95" s="4">
        <v>0.31580000000000003</v>
      </c>
      <c r="CQ95" s="4">
        <v>0.9103</v>
      </c>
      <c r="CR95" s="4">
        <v>0.1133</v>
      </c>
      <c r="CS95" s="5">
        <v>0.79530000000000001</v>
      </c>
      <c r="CT95" s="5">
        <v>1.0799000000000001</v>
      </c>
      <c r="CU95" s="5">
        <v>0.22850000000000001</v>
      </c>
      <c r="CV95" s="5">
        <v>0.67959999999999998</v>
      </c>
      <c r="CW95" s="5">
        <v>4.0500000000000001E-2</v>
      </c>
      <c r="CX95" s="4">
        <v>0.64970000000000006</v>
      </c>
      <c r="CY95" s="4">
        <v>0.72489999999999999</v>
      </c>
      <c r="CZ95" s="4">
        <v>0.3805</v>
      </c>
      <c r="DA95" s="4">
        <v>0.96240000000000003</v>
      </c>
      <c r="DB95" s="4">
        <v>0.23480000000000001</v>
      </c>
      <c r="DC95" s="5">
        <v>0.65920000000000001</v>
      </c>
      <c r="DD95" s="5">
        <v>0.74570000000000003</v>
      </c>
      <c r="DE95" s="5">
        <v>0.37140000000000001</v>
      </c>
      <c r="DF95" s="5">
        <v>0.95489999999999997</v>
      </c>
      <c r="DG95" s="5">
        <v>0.26150000000000001</v>
      </c>
      <c r="DH95" s="4">
        <v>0.67549999999999999</v>
      </c>
      <c r="DI95" s="4">
        <v>0.78200000000000003</v>
      </c>
      <c r="DJ95" s="4">
        <v>0.35320000000000001</v>
      </c>
      <c r="DK95" s="4">
        <v>0.94120000000000004</v>
      </c>
      <c r="DL95" s="4">
        <v>0.18690000000000001</v>
      </c>
      <c r="DM95" s="5">
        <v>0.7036</v>
      </c>
      <c r="DN95" s="5">
        <v>0.84789999999999999</v>
      </c>
      <c r="DO95" s="5">
        <v>0.31459999999999999</v>
      </c>
      <c r="DP95" s="5">
        <v>0.91049999999999998</v>
      </c>
      <c r="DQ95" s="5">
        <v>0.1454</v>
      </c>
      <c r="DR95" s="4"/>
      <c r="DS95" s="4"/>
      <c r="DT95" s="4"/>
      <c r="DU95" s="4"/>
      <c r="DV95" s="4"/>
      <c r="DW95" s="5"/>
      <c r="DX95" s="5"/>
      <c r="DY95" s="5"/>
      <c r="DZ95" s="5"/>
      <c r="EA95" s="5"/>
      <c r="EB95" s="4"/>
      <c r="EC95" s="4"/>
      <c r="ED95" s="4"/>
      <c r="EE95" s="4"/>
      <c r="EF95" s="4"/>
      <c r="EG95" s="5"/>
      <c r="EH95" s="5"/>
      <c r="EI95" s="5"/>
      <c r="EJ95" s="5"/>
      <c r="EK95" s="5"/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>
        <f t="shared" si="6"/>
        <v>0.69253749999999992</v>
      </c>
      <c r="EW95" s="4">
        <f t="shared" si="7"/>
        <v>0.82580416666666678</v>
      </c>
      <c r="EX95" s="4">
        <f t="shared" si="8"/>
        <v>0.33242500000000003</v>
      </c>
      <c r="EY95" s="4">
        <f t="shared" si="9"/>
        <v>0.89877499999999966</v>
      </c>
      <c r="EZ95" s="4">
        <f t="shared" si="10"/>
        <v>0.22069999999999998</v>
      </c>
      <c r="FA95" s="11" t="str" cm="1">
        <f t="array" aca="1" ref="FA95" ca="1">CONCATENATE(INDIRECT(ADDRESS(1,MATCH(_xlfn.MINIFS(B95:EU95,metrics.est,"MAE"),B95:EU95,0)+1)), ", ", INDIRECT(ADDRESS(2,MATCH(_xlfn.MINIFS(B95:EU95,metrics.est,"MAE"),B95:EU95,0)+1)))</f>
        <v>k=20, r=0.1</v>
      </c>
      <c r="FB95" s="11" t="str" cm="1">
        <f t="array" aca="1" ref="FB95" ca="1">CONCATENATE(INDIRECT(ADDRESS(1,MATCH(_xlfn.MINIFS(B95:EU95,metrics.est,"MSE"),B95:EU95,0)+1)), ", ", INDIRECT(ADDRESS(2,MATCH(_xlfn.MINIFS(B95:EU95,metrics.est,"MSE"),B95:EU95,0)+1)))</f>
        <v>k=20, r=0.1</v>
      </c>
      <c r="FC95" s="11" t="str" cm="1">
        <f t="array" aca="1" ref="FC95" ca="1">CONCATENATE(INDIRECT(ADDRESS(1,MATCH(_xlfn.MAXIFS(B95:EU95,metrics.est,"R"),B95:EU95,0)+1)), ", ", INDIRECT(ADDRESS(2,MATCH(_xlfn.MAXIFS(B95:EU95,metrics.est,"R"),B95:EU95,0)+1)))</f>
        <v>k=20, r=0.1</v>
      </c>
      <c r="FD95" s="11" t="str" cm="1">
        <f t="array" aca="1" ref="FD95" ca="1">CONCATENATE(INDIRECT(ADDRESS(1,MATCH(_xlfn.MAXIFS(B95:EU95,metrics.est,"Coverage"),B95:EU95,0)+1)), ", ", INDIRECT(ADDRESS(2,MATCH(_xlfn.MAXIFS(B95:EU95,metrics.est,"Coverage"),B95:EU95,0)+1)))</f>
        <v>k=5, r=0.1</v>
      </c>
      <c r="FE95" s="11" t="str" cm="1">
        <f t="array" aca="1" ref="FE95" ca="1">CONCATENATE(INDIRECT(ADDRESS(1,MATCH(_xlfn.MINIFS(B95:EU95,metrics.est,"Time"),B95:EU95,0)+1)), ", ", INDIRECT(ADDRESS(2,MATCH(_xlfn.MINIFS(B95:EU95,metrics.est,"Time"),B95:EU95,0)+1)))</f>
        <v>k=20, r=0.9</v>
      </c>
    </row>
    <row r="96" spans="1:161" x14ac:dyDescent="0.2">
      <c r="A96" s="1" t="s">
        <v>87</v>
      </c>
      <c r="B96" s="4">
        <v>0.64680000000000004</v>
      </c>
      <c r="C96" s="4">
        <v>0.7177</v>
      </c>
      <c r="D96" s="4">
        <v>0.36130000000000001</v>
      </c>
      <c r="E96" s="4">
        <v>0.96430000000000005</v>
      </c>
      <c r="F96" s="4">
        <v>0.20810000000000001</v>
      </c>
      <c r="G96" s="5">
        <v>0.65910000000000002</v>
      </c>
      <c r="H96" s="5">
        <v>0.747</v>
      </c>
      <c r="I96" s="5">
        <v>0.36919999999999997</v>
      </c>
      <c r="J96" s="5">
        <v>0.95550000000000002</v>
      </c>
      <c r="K96" s="5">
        <v>0.34239999999999998</v>
      </c>
      <c r="L96" s="4">
        <v>0.67310000000000003</v>
      </c>
      <c r="M96" s="4">
        <v>0.77629999999999999</v>
      </c>
      <c r="N96" s="4">
        <v>0.35489999999999999</v>
      </c>
      <c r="O96" s="4">
        <v>0.94169999999999998</v>
      </c>
      <c r="P96" s="4">
        <v>0.30730000000000002</v>
      </c>
      <c r="Q96" s="5">
        <v>0.70269999999999999</v>
      </c>
      <c r="R96" s="5">
        <v>0.84640000000000004</v>
      </c>
      <c r="S96" s="5">
        <v>0.311</v>
      </c>
      <c r="T96" s="5">
        <v>0.91469999999999996</v>
      </c>
      <c r="U96" s="5">
        <v>0.1691</v>
      </c>
      <c r="V96" s="4">
        <v>0.81830000000000003</v>
      </c>
      <c r="W96" s="4">
        <v>1.1458999999999999</v>
      </c>
      <c r="X96" s="4">
        <v>0.22309999999999999</v>
      </c>
      <c r="Y96" s="4">
        <v>0.80910000000000004</v>
      </c>
      <c r="Z96" s="4">
        <v>6.7100000000000007E-2</v>
      </c>
      <c r="AA96" s="14">
        <v>0.64700000000000002</v>
      </c>
      <c r="AB96" s="14">
        <v>0.71909999999999996</v>
      </c>
      <c r="AC96" s="14">
        <v>0.38529999999999998</v>
      </c>
      <c r="AD96" s="14">
        <v>0.96309999999999996</v>
      </c>
      <c r="AE96" s="14">
        <v>0.19120000000000001</v>
      </c>
      <c r="AF96" s="4">
        <v>0.65820000000000001</v>
      </c>
      <c r="AG96" s="4">
        <v>0.74229999999999996</v>
      </c>
      <c r="AH96" s="4">
        <v>0.37480000000000002</v>
      </c>
      <c r="AI96" s="4">
        <v>0.95489999999999997</v>
      </c>
      <c r="AJ96" s="4">
        <v>0.27529999999999999</v>
      </c>
      <c r="AK96" s="14">
        <v>0.67369999999999997</v>
      </c>
      <c r="AL96" s="14">
        <v>0.77859999999999996</v>
      </c>
      <c r="AM96" s="14">
        <v>0.3503</v>
      </c>
      <c r="AN96" s="14">
        <v>0.94199999999999995</v>
      </c>
      <c r="AO96" s="14">
        <v>0.26490000000000002</v>
      </c>
      <c r="AP96" s="4">
        <v>0.70340000000000003</v>
      </c>
      <c r="AQ96" s="4">
        <v>0.84750000000000003</v>
      </c>
      <c r="AR96" s="4">
        <v>0.31309999999999999</v>
      </c>
      <c r="AS96" s="4">
        <v>0.91459999999999997</v>
      </c>
      <c r="AT96" s="4">
        <v>0.184</v>
      </c>
      <c r="AU96" s="14">
        <v>0.81840000000000002</v>
      </c>
      <c r="AV96" s="14">
        <v>1.1443000000000001</v>
      </c>
      <c r="AW96" s="14">
        <v>0.219</v>
      </c>
      <c r="AX96" s="14">
        <v>0.80810000000000004</v>
      </c>
      <c r="AY96" s="14">
        <v>5.57E-2</v>
      </c>
      <c r="AZ96" s="4">
        <v>0.64790000000000003</v>
      </c>
      <c r="BA96" s="4">
        <v>0.7208</v>
      </c>
      <c r="BB96" s="4">
        <v>0.37119999999999997</v>
      </c>
      <c r="BC96" s="4">
        <v>0.96289999999999998</v>
      </c>
      <c r="BD96" s="4">
        <v>0.17460000000000001</v>
      </c>
      <c r="BE96" s="5">
        <v>0.65880000000000005</v>
      </c>
      <c r="BF96" s="5">
        <v>0.74560000000000004</v>
      </c>
      <c r="BG96" s="5">
        <v>0.37040000000000001</v>
      </c>
      <c r="BH96" s="5">
        <v>0.95569999999999999</v>
      </c>
      <c r="BI96" s="5">
        <v>0.23960000000000001</v>
      </c>
      <c r="BJ96" s="4">
        <v>0.67510000000000003</v>
      </c>
      <c r="BK96" s="4">
        <v>0.78129999999999999</v>
      </c>
      <c r="BL96" s="4">
        <v>0.34989999999999999</v>
      </c>
      <c r="BM96" s="4">
        <v>0.94230000000000003</v>
      </c>
      <c r="BN96" s="4">
        <v>0.21920000000000001</v>
      </c>
      <c r="BO96" s="5">
        <v>0.70409999999999995</v>
      </c>
      <c r="BP96" s="5">
        <v>0.85140000000000005</v>
      </c>
      <c r="BQ96" s="5">
        <v>0.31190000000000001</v>
      </c>
      <c r="BR96" s="5">
        <v>0.91439999999999999</v>
      </c>
      <c r="BS96" s="5">
        <v>0.15620000000000001</v>
      </c>
      <c r="BT96" s="4">
        <v>0.81810000000000005</v>
      </c>
      <c r="BU96" s="4">
        <v>1.1464000000000001</v>
      </c>
      <c r="BV96" s="4">
        <v>0.2243</v>
      </c>
      <c r="BW96" s="4">
        <v>0.80820000000000003</v>
      </c>
      <c r="BX96" s="4">
        <v>5.1799999999999999E-2</v>
      </c>
      <c r="BY96" s="5">
        <v>0.64529999999999998</v>
      </c>
      <c r="BZ96" s="5">
        <v>0.71630000000000005</v>
      </c>
      <c r="CA96" s="5">
        <v>0.38940000000000002</v>
      </c>
      <c r="CB96" s="5">
        <v>0.96299999999999997</v>
      </c>
      <c r="CC96" s="5">
        <v>0.1207</v>
      </c>
      <c r="CD96" s="4">
        <v>0.6583</v>
      </c>
      <c r="CE96" s="4">
        <v>0.745</v>
      </c>
      <c r="CF96" s="4">
        <v>0.3715</v>
      </c>
      <c r="CG96" s="4">
        <v>0.95530000000000004</v>
      </c>
      <c r="CH96" s="4">
        <v>0.16850000000000001</v>
      </c>
      <c r="CI96" s="5">
        <v>0.67449999999999999</v>
      </c>
      <c r="CJ96" s="5">
        <v>0.78010000000000002</v>
      </c>
      <c r="CK96" s="5">
        <v>0.34970000000000001</v>
      </c>
      <c r="CL96" s="5">
        <v>0.94259999999999999</v>
      </c>
      <c r="CM96" s="5">
        <v>0.16320000000000001</v>
      </c>
      <c r="CN96" s="4">
        <v>0.70350000000000001</v>
      </c>
      <c r="CO96" s="4">
        <v>0.84909999999999997</v>
      </c>
      <c r="CP96" s="4">
        <v>0.31390000000000001</v>
      </c>
      <c r="CQ96" s="4">
        <v>0.91459999999999997</v>
      </c>
      <c r="CR96" s="4">
        <v>0.1013</v>
      </c>
      <c r="CS96" s="5">
        <v>0.81830000000000003</v>
      </c>
      <c r="CT96" s="5">
        <v>1.1464000000000001</v>
      </c>
      <c r="CU96" s="5">
        <v>0.223</v>
      </c>
      <c r="CV96" s="5">
        <v>0.80830000000000002</v>
      </c>
      <c r="CW96" s="5">
        <v>4.1099999999999998E-2</v>
      </c>
      <c r="CX96" s="4">
        <v>0.64770000000000005</v>
      </c>
      <c r="CY96" s="4">
        <v>0.7208</v>
      </c>
      <c r="CZ96" s="4">
        <v>0.38140000000000002</v>
      </c>
      <c r="DA96" s="4">
        <v>0.96240000000000003</v>
      </c>
      <c r="DB96" s="4">
        <v>0.15970000000000001</v>
      </c>
      <c r="DC96" s="5">
        <v>0.6573</v>
      </c>
      <c r="DD96" s="5">
        <v>0.74160000000000004</v>
      </c>
      <c r="DE96" s="5">
        <v>0.372</v>
      </c>
      <c r="DF96" s="5">
        <v>0.95499999999999996</v>
      </c>
      <c r="DG96" s="5">
        <v>0.2041</v>
      </c>
      <c r="DH96" s="4">
        <v>0.67390000000000005</v>
      </c>
      <c r="DI96" s="4">
        <v>0.77880000000000005</v>
      </c>
      <c r="DJ96" s="4">
        <v>0.35320000000000001</v>
      </c>
      <c r="DK96" s="4">
        <v>0.94179999999999997</v>
      </c>
      <c r="DL96" s="4">
        <v>0.1477</v>
      </c>
      <c r="DM96" s="5">
        <v>0.70399999999999996</v>
      </c>
      <c r="DN96" s="5">
        <v>0.85029999999999994</v>
      </c>
      <c r="DO96" s="5">
        <v>0.312</v>
      </c>
      <c r="DP96" s="5">
        <v>0.91490000000000005</v>
      </c>
      <c r="DQ96" s="5">
        <v>0.12859999999999999</v>
      </c>
      <c r="DR96" s="4"/>
      <c r="DS96" s="4"/>
      <c r="DT96" s="4"/>
      <c r="DU96" s="4"/>
      <c r="DV96" s="4"/>
      <c r="DW96" s="5"/>
      <c r="DX96" s="5"/>
      <c r="DY96" s="5"/>
      <c r="DZ96" s="5"/>
      <c r="EA96" s="5"/>
      <c r="EB96" s="4"/>
      <c r="EC96" s="4"/>
      <c r="ED96" s="4"/>
      <c r="EE96" s="4"/>
      <c r="EF96" s="4"/>
      <c r="EG96" s="5">
        <v>0.67400000000000004</v>
      </c>
      <c r="EH96" s="5">
        <v>0.77949999999999997</v>
      </c>
      <c r="EI96" s="5">
        <v>0.35139999999999999</v>
      </c>
      <c r="EJ96" s="5">
        <v>0.94210000000000005</v>
      </c>
      <c r="EK96" s="5">
        <v>0.19589999999999999</v>
      </c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>
        <f t="shared" si="6"/>
        <v>0.69445999999999997</v>
      </c>
      <c r="EW96" s="4">
        <f t="shared" si="7"/>
        <v>0.83274000000000004</v>
      </c>
      <c r="EX96" s="4">
        <f t="shared" si="8"/>
        <v>0.33228800000000008</v>
      </c>
      <c r="EY96" s="4">
        <f t="shared" si="9"/>
        <v>0.92205999999999977</v>
      </c>
      <c r="EZ96" s="4">
        <f t="shared" si="10"/>
        <v>0.17349199999999995</v>
      </c>
      <c r="FA96" s="11" t="str" cm="1">
        <f t="array" aca="1" ref="FA96" ca="1">CONCATENATE(INDIRECT(ADDRESS(1,MATCH(_xlfn.MINIFS(B96:EU96,metrics.est,"MAE"),B96:EU96,0)+1)), ", ", INDIRECT(ADDRESS(2,MATCH(_xlfn.MINIFS(B96:EU96,metrics.est,"MAE"),B96:EU96,0)+1)))</f>
        <v>k=20, r=0.1</v>
      </c>
      <c r="FB96" s="11" t="str" cm="1">
        <f t="array" aca="1" ref="FB96" ca="1">CONCATENATE(INDIRECT(ADDRESS(1,MATCH(_xlfn.MINIFS(B96:EU96,metrics.est,"MSE"),B96:EU96,0)+1)), ", ", INDIRECT(ADDRESS(2,MATCH(_xlfn.MINIFS(B96:EU96,metrics.est,"MSE"),B96:EU96,0)+1)))</f>
        <v>k=20, r=0.1</v>
      </c>
      <c r="FC96" s="11" t="str" cm="1">
        <f t="array" aca="1" ref="FC96" ca="1">CONCATENATE(INDIRECT(ADDRESS(1,MATCH(_xlfn.MAXIFS(B96:EU96,metrics.est,"R"),B96:EU96,0)+1)), ", ", INDIRECT(ADDRESS(2,MATCH(_xlfn.MAXIFS(B96:EU96,metrics.est,"R"),B96:EU96,0)+1)))</f>
        <v>k=20, r=0.1</v>
      </c>
      <c r="FD96" s="11" t="str" cm="1">
        <f t="array" aca="1" ref="FD96" ca="1">CONCATENATE(INDIRECT(ADDRESS(1,MATCH(_xlfn.MAXIFS(B96:EU96,metrics.est,"Coverage"),B96:EU96,0)+1)), ", ", INDIRECT(ADDRESS(2,MATCH(_xlfn.MAXIFS(B96:EU96,metrics.est,"Coverage"),B96:EU96,0)+1)))</f>
        <v>k=5, r=0.1</v>
      </c>
      <c r="FE96" s="11" t="str" cm="1">
        <f t="array" aca="1" ref="FE96" ca="1">CONCATENATE(INDIRECT(ADDRESS(1,MATCH(_xlfn.MINIFS(B96:EU96,metrics.est,"Time"),B96:EU96,0)+1)), ", ", INDIRECT(ADDRESS(2,MATCH(_xlfn.MINIFS(B96:EU96,metrics.est,"Time"),B96:EU96,0)+1)))</f>
        <v>k=20, r=0.9</v>
      </c>
    </row>
    <row r="97" spans="1:161" x14ac:dyDescent="0.2">
      <c r="A97" s="1" t="s">
        <v>88</v>
      </c>
      <c r="B97" s="4">
        <v>0.6411</v>
      </c>
      <c r="C97" s="4">
        <v>0.70569999999999999</v>
      </c>
      <c r="D97" s="4">
        <v>0.37730000000000002</v>
      </c>
      <c r="E97" s="4">
        <v>0.96430000000000005</v>
      </c>
      <c r="F97" s="4">
        <v>0.27929999999999999</v>
      </c>
      <c r="G97" s="5">
        <v>0.65449999999999997</v>
      </c>
      <c r="H97" s="5">
        <v>0.73750000000000004</v>
      </c>
      <c r="I97" s="5">
        <v>0.38040000000000002</v>
      </c>
      <c r="J97" s="5">
        <v>0.95550000000000002</v>
      </c>
      <c r="K97" s="5">
        <v>0.44579999999999997</v>
      </c>
      <c r="L97" s="4">
        <v>0.67010000000000003</v>
      </c>
      <c r="M97" s="4">
        <v>0.77129999999999999</v>
      </c>
      <c r="N97" s="4">
        <v>0.35980000000000001</v>
      </c>
      <c r="O97" s="4">
        <v>0.94169999999999998</v>
      </c>
      <c r="P97" s="4">
        <v>0.34079999999999999</v>
      </c>
      <c r="Q97" s="5">
        <v>0.70489999999999997</v>
      </c>
      <c r="R97" s="5">
        <v>0.85440000000000005</v>
      </c>
      <c r="S97" s="5">
        <v>0.30649999999999999</v>
      </c>
      <c r="T97" s="5">
        <v>0.91469999999999996</v>
      </c>
      <c r="U97" s="5">
        <v>0.1963</v>
      </c>
      <c r="V97" s="4">
        <v>0.82450000000000001</v>
      </c>
      <c r="W97" s="4">
        <v>1.1627000000000001</v>
      </c>
      <c r="X97" s="4">
        <v>0.2205</v>
      </c>
      <c r="Y97" s="4">
        <v>0.80930000000000002</v>
      </c>
      <c r="Z97" s="4">
        <v>9.5100000000000004E-2</v>
      </c>
      <c r="AA97" s="14">
        <v>0.64159999999999995</v>
      </c>
      <c r="AB97" s="14">
        <v>0.70750000000000002</v>
      </c>
      <c r="AC97" s="14">
        <v>0.4012</v>
      </c>
      <c r="AD97" s="14">
        <v>0.96309999999999996</v>
      </c>
      <c r="AE97" s="14">
        <v>0.24260000000000001</v>
      </c>
      <c r="AF97" s="4">
        <v>0.65359999999999996</v>
      </c>
      <c r="AG97" s="4">
        <v>0.73309999999999997</v>
      </c>
      <c r="AH97" s="4">
        <v>0.38700000000000001</v>
      </c>
      <c r="AI97" s="4">
        <v>0.95489999999999997</v>
      </c>
      <c r="AJ97" s="4">
        <v>0.34860000000000002</v>
      </c>
      <c r="AK97" s="14">
        <v>0.67079999999999995</v>
      </c>
      <c r="AL97" s="14">
        <v>0.77390000000000003</v>
      </c>
      <c r="AM97" s="14">
        <v>0.35520000000000002</v>
      </c>
      <c r="AN97" s="14">
        <v>0.94199999999999995</v>
      </c>
      <c r="AO97" s="14">
        <v>0.316</v>
      </c>
      <c r="AP97" s="4">
        <v>0.70540000000000003</v>
      </c>
      <c r="AQ97" s="4">
        <v>0.85529999999999995</v>
      </c>
      <c r="AR97" s="4">
        <v>0.30859999999999999</v>
      </c>
      <c r="AS97" s="4">
        <v>0.91459999999999997</v>
      </c>
      <c r="AT97" s="4">
        <v>0.2099</v>
      </c>
      <c r="AU97" s="14">
        <v>0.8256</v>
      </c>
      <c r="AV97" s="14">
        <v>1.1635</v>
      </c>
      <c r="AW97" s="14">
        <v>0.216</v>
      </c>
      <c r="AX97" s="14">
        <v>0.80810000000000004</v>
      </c>
      <c r="AY97" s="14">
        <v>5.3900000000000003E-2</v>
      </c>
      <c r="AZ97" s="4">
        <v>0.64290000000000003</v>
      </c>
      <c r="BA97" s="4">
        <v>0.71040000000000003</v>
      </c>
      <c r="BB97" s="4">
        <v>0.38650000000000001</v>
      </c>
      <c r="BC97" s="4">
        <v>0.96289999999999998</v>
      </c>
      <c r="BD97" s="4">
        <v>0.2203</v>
      </c>
      <c r="BE97" s="5">
        <v>0.65449999999999997</v>
      </c>
      <c r="BF97" s="5">
        <v>0.73670000000000002</v>
      </c>
      <c r="BG97" s="5">
        <v>0.3821</v>
      </c>
      <c r="BH97" s="5">
        <v>0.95569999999999999</v>
      </c>
      <c r="BI97" s="5">
        <v>0.31280000000000002</v>
      </c>
      <c r="BJ97" s="4">
        <v>0.67230000000000001</v>
      </c>
      <c r="BK97" s="4">
        <v>0.77680000000000005</v>
      </c>
      <c r="BL97" s="4">
        <v>0.3543</v>
      </c>
      <c r="BM97" s="4">
        <v>0.94230000000000003</v>
      </c>
      <c r="BN97" s="4">
        <v>0.29220000000000002</v>
      </c>
      <c r="BO97" s="5">
        <v>0.70620000000000005</v>
      </c>
      <c r="BP97" s="5">
        <v>0.85940000000000005</v>
      </c>
      <c r="BQ97" s="5">
        <v>0.30740000000000001</v>
      </c>
      <c r="BR97" s="5">
        <v>0.91439999999999999</v>
      </c>
      <c r="BS97" s="5">
        <v>0.186</v>
      </c>
      <c r="BT97" s="4">
        <v>0.82520000000000004</v>
      </c>
      <c r="BU97" s="4">
        <v>1.1655</v>
      </c>
      <c r="BV97" s="4">
        <v>0.2215</v>
      </c>
      <c r="BW97" s="4">
        <v>0.80820000000000003</v>
      </c>
      <c r="BX97" s="4">
        <v>6.6699999999999995E-2</v>
      </c>
      <c r="BY97" s="5">
        <v>0.63990000000000002</v>
      </c>
      <c r="BZ97" s="5">
        <v>0.70499999999999996</v>
      </c>
      <c r="CA97" s="5">
        <v>0.40300000000000002</v>
      </c>
      <c r="CB97" s="5">
        <v>0.96299999999999997</v>
      </c>
      <c r="CC97" s="5">
        <v>0.1656</v>
      </c>
      <c r="CD97" s="4">
        <v>0.65369999999999995</v>
      </c>
      <c r="CE97" s="4">
        <v>0.73570000000000002</v>
      </c>
      <c r="CF97" s="4">
        <v>0.38290000000000002</v>
      </c>
      <c r="CG97" s="4">
        <v>0.95530000000000004</v>
      </c>
      <c r="CH97" s="4">
        <v>0.2215</v>
      </c>
      <c r="CI97" s="5">
        <v>0.67169999999999996</v>
      </c>
      <c r="CJ97" s="5">
        <v>0.77539999999999998</v>
      </c>
      <c r="CK97" s="5">
        <v>0.35439999999999999</v>
      </c>
      <c r="CL97" s="5">
        <v>0.94259999999999999</v>
      </c>
      <c r="CM97" s="5">
        <v>0.21210000000000001</v>
      </c>
      <c r="CN97" s="4">
        <v>0.70540000000000003</v>
      </c>
      <c r="CO97" s="4">
        <v>0.85680000000000001</v>
      </c>
      <c r="CP97" s="4">
        <v>0.30940000000000001</v>
      </c>
      <c r="CQ97" s="4">
        <v>0.91459999999999997</v>
      </c>
      <c r="CR97" s="4">
        <v>0.1236</v>
      </c>
      <c r="CS97" s="5">
        <v>0.82509999999999994</v>
      </c>
      <c r="CT97" s="5">
        <v>1.1649</v>
      </c>
      <c r="CU97" s="5">
        <v>0.22020000000000001</v>
      </c>
      <c r="CV97" s="5">
        <v>0.80830000000000002</v>
      </c>
      <c r="CW97" s="5">
        <v>4.5499999999999999E-2</v>
      </c>
      <c r="CX97" s="4">
        <v>0.64229999999999998</v>
      </c>
      <c r="CY97" s="4">
        <v>0.70940000000000003</v>
      </c>
      <c r="CZ97" s="4">
        <v>0.39839999999999998</v>
      </c>
      <c r="DA97" s="4">
        <v>0.96240000000000003</v>
      </c>
      <c r="DB97" s="4">
        <v>0.2152</v>
      </c>
      <c r="DC97" s="5">
        <v>0.65269999999999995</v>
      </c>
      <c r="DD97" s="5">
        <v>0.73229999999999995</v>
      </c>
      <c r="DE97" s="5">
        <v>0.3831</v>
      </c>
      <c r="DF97" s="5">
        <v>0.95499999999999996</v>
      </c>
      <c r="DG97" s="5">
        <v>0.25629999999999997</v>
      </c>
      <c r="DH97" s="4">
        <v>0.67110000000000003</v>
      </c>
      <c r="DI97" s="4">
        <v>0.77410000000000001</v>
      </c>
      <c r="DJ97" s="4">
        <v>0.35780000000000001</v>
      </c>
      <c r="DK97" s="4">
        <v>0.94179999999999997</v>
      </c>
      <c r="DL97" s="4">
        <v>0.1925</v>
      </c>
      <c r="DM97" s="5">
        <v>0.70609999999999995</v>
      </c>
      <c r="DN97" s="5">
        <v>0.85809999999999997</v>
      </c>
      <c r="DO97" s="5">
        <v>0.30730000000000002</v>
      </c>
      <c r="DP97" s="5">
        <v>0.91490000000000005</v>
      </c>
      <c r="DQ97" s="5">
        <v>0.15770000000000001</v>
      </c>
      <c r="DR97" s="4"/>
      <c r="DS97" s="4"/>
      <c r="DT97" s="4"/>
      <c r="DU97" s="4"/>
      <c r="DV97" s="4"/>
      <c r="DW97" s="5"/>
      <c r="DX97" s="5"/>
      <c r="DY97" s="5"/>
      <c r="DZ97" s="5"/>
      <c r="EA97" s="5"/>
      <c r="EB97" s="4"/>
      <c r="EC97" s="4"/>
      <c r="ED97" s="4"/>
      <c r="EE97" s="4"/>
      <c r="EF97" s="4"/>
      <c r="EG97" s="5">
        <v>0.67110000000000003</v>
      </c>
      <c r="EH97" s="5">
        <v>0.77449999999999997</v>
      </c>
      <c r="EI97" s="5">
        <v>0.35599999999999998</v>
      </c>
      <c r="EJ97" s="5">
        <v>0.94199999999999995</v>
      </c>
      <c r="EK97" s="5">
        <v>0.24660000000000001</v>
      </c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>
        <f t="shared" si="6"/>
        <v>0.69329200000000002</v>
      </c>
      <c r="EW97" s="4">
        <f t="shared" si="7"/>
        <v>0.83199599999999985</v>
      </c>
      <c r="EX97" s="4">
        <f t="shared" si="8"/>
        <v>0.33747199999999999</v>
      </c>
      <c r="EY97" s="4">
        <f t="shared" si="9"/>
        <v>0.92206399999999977</v>
      </c>
      <c r="EZ97" s="4">
        <f t="shared" si="10"/>
        <v>0.21771599999999999</v>
      </c>
      <c r="FA97" s="11" t="str" cm="1">
        <f t="array" aca="1" ref="FA97" ca="1">CONCATENATE(INDIRECT(ADDRESS(1,MATCH(_xlfn.MINIFS(B97:EU97,metrics.est,"MAE"),B97:EU97,0)+1)), ", ", INDIRECT(ADDRESS(2,MATCH(_xlfn.MINIFS(B97:EU97,metrics.est,"MAE"),B97:EU97,0)+1)))</f>
        <v>k=20, r=0.1</v>
      </c>
      <c r="FB97" s="11" t="str" cm="1">
        <f t="array" aca="1" ref="FB97" ca="1">CONCATENATE(INDIRECT(ADDRESS(1,MATCH(_xlfn.MINIFS(B97:EU97,metrics.est,"MSE"),B97:EU97,0)+1)), ", ", INDIRECT(ADDRESS(2,MATCH(_xlfn.MINIFS(B97:EU97,metrics.est,"MSE"),B97:EU97,0)+1)))</f>
        <v>k=20, r=0.1</v>
      </c>
      <c r="FC97" s="11" t="str" cm="1">
        <f t="array" aca="1" ref="FC97" ca="1">CONCATENATE(INDIRECT(ADDRESS(1,MATCH(_xlfn.MAXIFS(B97:EU97,metrics.est,"R"),B97:EU97,0)+1)), ", ", INDIRECT(ADDRESS(2,MATCH(_xlfn.MAXIFS(B97:EU97,metrics.est,"R"),B97:EU97,0)+1)))</f>
        <v>k=20, r=0.1</v>
      </c>
      <c r="FD97" s="11" t="str" cm="1">
        <f t="array" aca="1" ref="FD97" ca="1">CONCATENATE(INDIRECT(ADDRESS(1,MATCH(_xlfn.MAXIFS(B97:EU97,metrics.est,"Coverage"),B97:EU97,0)+1)), ", ", INDIRECT(ADDRESS(2,MATCH(_xlfn.MAXIFS(B97:EU97,metrics.est,"Coverage"),B97:EU97,0)+1)))</f>
        <v>k=5, r=0.1</v>
      </c>
      <c r="FE97" s="11" t="str" cm="1">
        <f t="array" aca="1" ref="FE97" ca="1">CONCATENATE(INDIRECT(ADDRESS(1,MATCH(_xlfn.MINIFS(B97:EU97,metrics.est,"Time"),B97:EU97,0)+1)), ", ", INDIRECT(ADDRESS(2,MATCH(_xlfn.MINIFS(B97:EU97,metrics.est,"Time"),B97:EU97,0)+1)))</f>
        <v>k=20, r=0.9</v>
      </c>
    </row>
    <row r="98" spans="1:161" x14ac:dyDescent="0.2">
      <c r="A98" s="1" t="s">
        <v>89</v>
      </c>
      <c r="B98" s="4">
        <v>0.66379999999999995</v>
      </c>
      <c r="C98" s="4">
        <v>0.75160000000000005</v>
      </c>
      <c r="D98" s="4">
        <v>0.34649999999999997</v>
      </c>
      <c r="E98" s="4">
        <v>0.96430000000000005</v>
      </c>
      <c r="F98" s="4">
        <v>0.1983</v>
      </c>
      <c r="G98" s="5">
        <v>0.67269999999999996</v>
      </c>
      <c r="H98" s="5">
        <v>0.77380000000000004</v>
      </c>
      <c r="I98" s="5">
        <v>0.35510000000000003</v>
      </c>
      <c r="J98" s="5">
        <v>0.95550000000000002</v>
      </c>
      <c r="K98" s="5">
        <v>0.38219999999999998</v>
      </c>
      <c r="L98" s="4">
        <v>0.68330000000000002</v>
      </c>
      <c r="M98" s="4">
        <v>0.79700000000000004</v>
      </c>
      <c r="N98" s="4">
        <v>0.34460000000000002</v>
      </c>
      <c r="O98" s="4">
        <v>0.94169999999999998</v>
      </c>
      <c r="P98" s="4">
        <v>0.29289999999999999</v>
      </c>
      <c r="Q98" s="5">
        <v>0.71060000000000001</v>
      </c>
      <c r="R98" s="5">
        <v>0.86219999999999997</v>
      </c>
      <c r="S98" s="5">
        <v>0.30690000000000001</v>
      </c>
      <c r="T98" s="5">
        <v>0.91469999999999996</v>
      </c>
      <c r="U98" s="5">
        <v>0.16650000000000001</v>
      </c>
      <c r="V98" s="4">
        <v>0.82899999999999996</v>
      </c>
      <c r="W98" s="4">
        <v>1.1695</v>
      </c>
      <c r="X98" s="4">
        <v>0.21909999999999999</v>
      </c>
      <c r="Y98" s="4">
        <v>0.80930000000000002</v>
      </c>
      <c r="Z98" s="4">
        <v>6.7400000000000002E-2</v>
      </c>
      <c r="AA98" s="14">
        <v>0.66400000000000003</v>
      </c>
      <c r="AB98" s="14">
        <v>0.75249999999999995</v>
      </c>
      <c r="AC98" s="14">
        <v>0.3669</v>
      </c>
      <c r="AD98" s="14">
        <v>0.96309999999999996</v>
      </c>
      <c r="AE98" s="14">
        <v>0.19059999999999999</v>
      </c>
      <c r="AF98" s="4">
        <v>0.67190000000000005</v>
      </c>
      <c r="AG98" s="4">
        <v>0.76910000000000001</v>
      </c>
      <c r="AH98" s="4">
        <v>0.36099999999999999</v>
      </c>
      <c r="AI98" s="4">
        <v>0.95489999999999997</v>
      </c>
      <c r="AJ98" s="4">
        <v>0.27429999999999999</v>
      </c>
      <c r="AK98" s="14">
        <v>0.68400000000000005</v>
      </c>
      <c r="AL98" s="14">
        <v>0.79900000000000004</v>
      </c>
      <c r="AM98" s="14">
        <v>0.34079999999999999</v>
      </c>
      <c r="AN98" s="14">
        <v>0.94199999999999995</v>
      </c>
      <c r="AO98" s="14">
        <v>0.25659999999999999</v>
      </c>
      <c r="AP98" s="4">
        <v>0.71099999999999997</v>
      </c>
      <c r="AQ98" s="4">
        <v>0.86240000000000006</v>
      </c>
      <c r="AR98" s="4">
        <v>0.309</v>
      </c>
      <c r="AS98" s="4">
        <v>0.91459999999999997</v>
      </c>
      <c r="AT98" s="4">
        <v>0.18310000000000001</v>
      </c>
      <c r="AU98" s="14">
        <v>0.82940000000000003</v>
      </c>
      <c r="AV98" s="14">
        <v>1.1704000000000001</v>
      </c>
      <c r="AW98" s="14">
        <v>0.21460000000000001</v>
      </c>
      <c r="AX98" s="14">
        <v>0.80810000000000004</v>
      </c>
      <c r="AY98" s="14">
        <v>5.9499999999999997E-2</v>
      </c>
      <c r="AZ98" s="4">
        <v>0.66449999999999998</v>
      </c>
      <c r="BA98" s="4">
        <v>0.75209999999999999</v>
      </c>
      <c r="BB98" s="4">
        <v>0.35920000000000002</v>
      </c>
      <c r="BC98" s="4">
        <v>0.96289999999999998</v>
      </c>
      <c r="BD98" s="4">
        <v>0.1641</v>
      </c>
      <c r="BE98" s="5">
        <v>0.67200000000000004</v>
      </c>
      <c r="BF98" s="5">
        <v>0.77159999999999995</v>
      </c>
      <c r="BG98" s="5">
        <v>0.35630000000000001</v>
      </c>
      <c r="BH98" s="5">
        <v>0.95569999999999999</v>
      </c>
      <c r="BI98" s="5">
        <v>0.25979999999999998</v>
      </c>
      <c r="BJ98" s="4">
        <v>0.68530000000000002</v>
      </c>
      <c r="BK98" s="4">
        <v>0.80179999999999996</v>
      </c>
      <c r="BL98" s="4">
        <v>0.3407</v>
      </c>
      <c r="BM98" s="4">
        <v>0.94230000000000003</v>
      </c>
      <c r="BN98" s="4">
        <v>0.2437</v>
      </c>
      <c r="BO98" s="5">
        <v>0.7117</v>
      </c>
      <c r="BP98" s="5">
        <v>0.86660000000000004</v>
      </c>
      <c r="BQ98" s="5">
        <v>0.30769999999999997</v>
      </c>
      <c r="BR98" s="5">
        <v>0.91439999999999999</v>
      </c>
      <c r="BS98" s="5">
        <v>0.14749999999999999</v>
      </c>
      <c r="BT98" s="4">
        <v>0.82879999999999998</v>
      </c>
      <c r="BU98" s="4">
        <v>1.1712</v>
      </c>
      <c r="BV98" s="4">
        <v>0.221</v>
      </c>
      <c r="BW98" s="4">
        <v>0.80820000000000003</v>
      </c>
      <c r="BX98" s="4">
        <v>5.4399999999999997E-2</v>
      </c>
      <c r="BY98" s="5">
        <v>0.6623</v>
      </c>
      <c r="BZ98" s="5">
        <v>0.74909999999999999</v>
      </c>
      <c r="CA98" s="5">
        <v>0.37080000000000002</v>
      </c>
      <c r="CB98" s="5">
        <v>0.96299999999999997</v>
      </c>
      <c r="CC98" s="5">
        <v>0.1216</v>
      </c>
      <c r="CD98" s="4">
        <v>0.67149999999999999</v>
      </c>
      <c r="CE98" s="4">
        <v>0.7712</v>
      </c>
      <c r="CF98" s="4">
        <v>0.35870000000000002</v>
      </c>
      <c r="CG98" s="4">
        <v>0.95530000000000004</v>
      </c>
      <c r="CH98" s="4">
        <v>0.16930000000000001</v>
      </c>
      <c r="CI98" s="5">
        <v>0.68479999999999996</v>
      </c>
      <c r="CJ98" s="5">
        <v>0.80069999999999997</v>
      </c>
      <c r="CK98" s="5">
        <v>0.34039999999999998</v>
      </c>
      <c r="CL98" s="5">
        <v>0.94259999999999999</v>
      </c>
      <c r="CM98" s="5">
        <v>0.16639999999999999</v>
      </c>
      <c r="CN98" s="4">
        <v>0.71120000000000005</v>
      </c>
      <c r="CO98" s="4">
        <v>0.86470000000000002</v>
      </c>
      <c r="CP98" s="4">
        <v>0.30969999999999998</v>
      </c>
      <c r="CQ98" s="4">
        <v>0.91459999999999997</v>
      </c>
      <c r="CR98" s="4">
        <v>0.1</v>
      </c>
      <c r="CS98" s="5">
        <v>0.82940000000000003</v>
      </c>
      <c r="CT98" s="5">
        <v>1.1722999999999999</v>
      </c>
      <c r="CU98" s="5">
        <v>0.21859999999999999</v>
      </c>
      <c r="CV98" s="5">
        <v>0.80830000000000002</v>
      </c>
      <c r="CW98" s="5">
        <v>4.0300000000000002E-2</v>
      </c>
      <c r="CX98" s="4">
        <v>0.66479999999999995</v>
      </c>
      <c r="CY98" s="4">
        <v>0.75429999999999997</v>
      </c>
      <c r="CZ98" s="4">
        <v>0.36520000000000002</v>
      </c>
      <c r="DA98" s="4">
        <v>0.96240000000000003</v>
      </c>
      <c r="DB98" s="4">
        <v>0.1638</v>
      </c>
      <c r="DC98" s="5">
        <v>0.67100000000000004</v>
      </c>
      <c r="DD98" s="5">
        <v>0.76880000000000004</v>
      </c>
      <c r="DE98" s="5">
        <v>0.35759999999999997</v>
      </c>
      <c r="DF98" s="5">
        <v>0.95499999999999996</v>
      </c>
      <c r="DG98" s="5">
        <v>0.20300000000000001</v>
      </c>
      <c r="DH98" s="4">
        <v>0.68420000000000003</v>
      </c>
      <c r="DI98" s="4">
        <v>0.79949999999999999</v>
      </c>
      <c r="DJ98" s="4">
        <v>0.34350000000000003</v>
      </c>
      <c r="DK98" s="4">
        <v>0.94179999999999997</v>
      </c>
      <c r="DL98" s="4">
        <v>0.15029999999999999</v>
      </c>
      <c r="DM98" s="5">
        <v>0.71160000000000001</v>
      </c>
      <c r="DN98" s="5">
        <v>0.86539999999999995</v>
      </c>
      <c r="DO98" s="5">
        <v>0.3075</v>
      </c>
      <c r="DP98" s="5">
        <v>0.91490000000000005</v>
      </c>
      <c r="DQ98" s="5">
        <v>0.12559999999999999</v>
      </c>
      <c r="DR98" s="4"/>
      <c r="DS98" s="4"/>
      <c r="DT98" s="4"/>
      <c r="DU98" s="4"/>
      <c r="DV98" s="4"/>
      <c r="DW98" s="5"/>
      <c r="DX98" s="5"/>
      <c r="DY98" s="5"/>
      <c r="DZ98" s="5"/>
      <c r="EA98" s="5"/>
      <c r="EB98" s="4"/>
      <c r="EC98" s="4"/>
      <c r="ED98" s="4"/>
      <c r="EE98" s="4"/>
      <c r="EF98" s="4"/>
      <c r="EG98" s="5"/>
      <c r="EH98" s="5"/>
      <c r="EI98" s="5"/>
      <c r="EJ98" s="5"/>
      <c r="EK98" s="5"/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>
        <f t="shared" si="6"/>
        <v>0.70719999999999994</v>
      </c>
      <c r="EW98" s="4">
        <f t="shared" si="7"/>
        <v>0.85903333333333343</v>
      </c>
      <c r="EX98" s="4">
        <f t="shared" si="8"/>
        <v>0.32172499999999998</v>
      </c>
      <c r="EY98" s="4">
        <f t="shared" si="9"/>
        <v>0.92123333333333302</v>
      </c>
      <c r="EZ98" s="4">
        <f t="shared" si="10"/>
        <v>0.17421666666666666</v>
      </c>
      <c r="FA98" s="11" t="str" cm="1">
        <f t="array" aca="1" ref="FA98" ca="1">CONCATENATE(INDIRECT(ADDRESS(1,MATCH(_xlfn.MINIFS(B98:EU98,metrics.est,"MAE"),B98:EU98,0)+1)), ", ", INDIRECT(ADDRESS(2,MATCH(_xlfn.MINIFS(B98:EU98,metrics.est,"MAE"),B98:EU98,0)+1)))</f>
        <v>k=20, r=0.1</v>
      </c>
      <c r="FB98" s="11" t="str" cm="1">
        <f t="array" aca="1" ref="FB98" ca="1">CONCATENATE(INDIRECT(ADDRESS(1,MATCH(_xlfn.MINIFS(B98:EU98,metrics.est,"MSE"),B98:EU98,0)+1)), ", ", INDIRECT(ADDRESS(2,MATCH(_xlfn.MINIFS(B98:EU98,metrics.est,"MSE"),B98:EU98,0)+1)))</f>
        <v>k=20, r=0.1</v>
      </c>
      <c r="FC98" s="11" t="str" cm="1">
        <f t="array" aca="1" ref="FC98" ca="1">CONCATENATE(INDIRECT(ADDRESS(1,MATCH(_xlfn.MAXIFS(B98:EU98,metrics.est,"R"),B98:EU98,0)+1)), ", ", INDIRECT(ADDRESS(2,MATCH(_xlfn.MAXIFS(B98:EU98,metrics.est,"R"),B98:EU98,0)+1)))</f>
        <v>k=20, r=0.1</v>
      </c>
      <c r="FD98" s="11" t="str" cm="1">
        <f t="array" aca="1" ref="FD98" ca="1">CONCATENATE(INDIRECT(ADDRESS(1,MATCH(_xlfn.MAXIFS(B98:EU98,metrics.est,"Coverage"),B98:EU98,0)+1)), ", ", INDIRECT(ADDRESS(2,MATCH(_xlfn.MAXIFS(B98:EU98,metrics.est,"Coverage"),B98:EU98,0)+1)))</f>
        <v>k=5, r=0.1</v>
      </c>
      <c r="FE98" s="11" t="str" cm="1">
        <f t="array" aca="1" ref="FE98" ca="1">CONCATENATE(INDIRECT(ADDRESS(1,MATCH(_xlfn.MINIFS(B98:EU98,metrics.est,"Time"),B98:EU98,0)+1)), ", ", INDIRECT(ADDRESS(2,MATCH(_xlfn.MINIFS(B98:EU98,metrics.est,"Time"),B98:EU98,0)+1)))</f>
        <v>k=20, r=0.9</v>
      </c>
    </row>
    <row r="99" spans="1:161" x14ac:dyDescent="0.2">
      <c r="A99" s="1" t="s">
        <v>90</v>
      </c>
      <c r="B99" s="4">
        <v>0.64780000000000004</v>
      </c>
      <c r="C99" s="4">
        <v>0.71840000000000004</v>
      </c>
      <c r="D99" s="4">
        <v>0.36890000000000001</v>
      </c>
      <c r="E99" s="4">
        <v>0.96430000000000005</v>
      </c>
      <c r="F99" s="4">
        <v>0.26440000000000002</v>
      </c>
      <c r="G99" s="5">
        <v>0.66010000000000002</v>
      </c>
      <c r="H99" s="5">
        <v>0.74850000000000005</v>
      </c>
      <c r="I99" s="5">
        <v>0.3745</v>
      </c>
      <c r="J99" s="5">
        <v>0.95550000000000002</v>
      </c>
      <c r="K99" s="5">
        <v>0.41549999999999998</v>
      </c>
      <c r="L99" s="4">
        <v>0.67469999999999997</v>
      </c>
      <c r="M99" s="4">
        <v>0.77929999999999999</v>
      </c>
      <c r="N99" s="4">
        <v>0.35680000000000001</v>
      </c>
      <c r="O99" s="4">
        <v>0.94169999999999998</v>
      </c>
      <c r="P99" s="4">
        <v>0.34839999999999999</v>
      </c>
      <c r="Q99" s="5">
        <v>0.70720000000000005</v>
      </c>
      <c r="R99" s="5">
        <v>0.85680000000000001</v>
      </c>
      <c r="S99" s="5">
        <v>0.30730000000000002</v>
      </c>
      <c r="T99" s="5">
        <v>0.91469999999999996</v>
      </c>
      <c r="U99" s="5">
        <v>0.24929999999999999</v>
      </c>
      <c r="V99" s="4">
        <v>0.82410000000000005</v>
      </c>
      <c r="W99" s="4">
        <v>1.1593</v>
      </c>
      <c r="X99" s="4">
        <v>0.22059999999999999</v>
      </c>
      <c r="Y99" s="4">
        <v>0.80930000000000002</v>
      </c>
      <c r="Z99" s="4">
        <v>7.2599999999999998E-2</v>
      </c>
      <c r="AA99" s="14">
        <v>0.64780000000000004</v>
      </c>
      <c r="AB99" s="14">
        <v>0.71970000000000001</v>
      </c>
      <c r="AC99" s="14">
        <v>0.39169999999999999</v>
      </c>
      <c r="AD99" s="14">
        <v>0.96309999999999996</v>
      </c>
      <c r="AE99" s="14">
        <v>0.2447</v>
      </c>
      <c r="AF99" s="4">
        <v>0.65920000000000001</v>
      </c>
      <c r="AG99" s="4">
        <v>0.74370000000000003</v>
      </c>
      <c r="AH99" s="4">
        <v>0.38080000000000003</v>
      </c>
      <c r="AI99" s="4">
        <v>0.95489999999999997</v>
      </c>
      <c r="AJ99" s="4">
        <v>0.33750000000000002</v>
      </c>
      <c r="AK99" s="14">
        <v>0.67520000000000002</v>
      </c>
      <c r="AL99" s="14">
        <v>0.78139999999999998</v>
      </c>
      <c r="AM99" s="14">
        <v>0.3523</v>
      </c>
      <c r="AN99" s="14">
        <v>0.94199999999999995</v>
      </c>
      <c r="AO99" s="14">
        <v>0.3095</v>
      </c>
      <c r="AP99" s="4">
        <v>0.70779999999999998</v>
      </c>
      <c r="AQ99" s="4">
        <v>0.85750000000000004</v>
      </c>
      <c r="AR99" s="4">
        <v>0.309</v>
      </c>
      <c r="AS99" s="4">
        <v>0.91459999999999997</v>
      </c>
      <c r="AT99" s="4">
        <v>0.2056</v>
      </c>
      <c r="AU99" s="14">
        <v>0.82499999999999996</v>
      </c>
      <c r="AV99" s="14">
        <v>1.1599999999999999</v>
      </c>
      <c r="AW99" s="14">
        <v>0.21629999999999999</v>
      </c>
      <c r="AX99" s="14">
        <v>0.80810000000000004</v>
      </c>
      <c r="AY99" s="14">
        <v>6.2E-2</v>
      </c>
      <c r="AZ99" s="4">
        <v>0.64890000000000003</v>
      </c>
      <c r="BA99" s="4">
        <v>0.72160000000000002</v>
      </c>
      <c r="BB99" s="4">
        <v>0.379</v>
      </c>
      <c r="BC99" s="4">
        <v>0.96289999999999998</v>
      </c>
      <c r="BD99" s="4">
        <v>0.20930000000000001</v>
      </c>
      <c r="BE99" s="5">
        <v>0.65980000000000005</v>
      </c>
      <c r="BF99" s="5">
        <v>0.74670000000000003</v>
      </c>
      <c r="BG99" s="5">
        <v>0.3765</v>
      </c>
      <c r="BH99" s="5">
        <v>0.95569999999999999</v>
      </c>
      <c r="BI99" s="5">
        <v>0.32300000000000001</v>
      </c>
      <c r="BJ99" s="4">
        <v>0.67659999999999998</v>
      </c>
      <c r="BK99" s="4">
        <v>0.78439999999999999</v>
      </c>
      <c r="BL99" s="4">
        <v>0.35189999999999999</v>
      </c>
      <c r="BM99" s="4">
        <v>0.94230000000000003</v>
      </c>
      <c r="BN99" s="4">
        <v>0.2787</v>
      </c>
      <c r="BO99" s="5">
        <v>0.70840000000000003</v>
      </c>
      <c r="BP99" s="5">
        <v>0.86129999999999995</v>
      </c>
      <c r="BQ99" s="5">
        <v>0.30830000000000002</v>
      </c>
      <c r="BR99" s="5">
        <v>0.91439999999999999</v>
      </c>
      <c r="BS99" s="5">
        <v>0.1802</v>
      </c>
      <c r="BT99" s="4">
        <v>0.8246</v>
      </c>
      <c r="BU99" s="4">
        <v>1.1617999999999999</v>
      </c>
      <c r="BV99" s="4">
        <v>0.222</v>
      </c>
      <c r="BW99" s="4">
        <v>0.80820000000000003</v>
      </c>
      <c r="BX99" s="4">
        <v>5.8599999999999999E-2</v>
      </c>
      <c r="BY99" s="5">
        <v>0.64610000000000001</v>
      </c>
      <c r="BZ99" s="5">
        <v>0.71679999999999999</v>
      </c>
      <c r="CA99" s="5">
        <v>0.39579999999999999</v>
      </c>
      <c r="CB99" s="5">
        <v>0.96299999999999997</v>
      </c>
      <c r="CC99" s="5">
        <v>0.16769999999999999</v>
      </c>
      <c r="CD99" s="4">
        <v>0.65920000000000001</v>
      </c>
      <c r="CE99" s="4">
        <v>0.74609999999999999</v>
      </c>
      <c r="CF99" s="4">
        <v>0.378</v>
      </c>
      <c r="CG99" s="4">
        <v>0.95530000000000004</v>
      </c>
      <c r="CH99" s="4">
        <v>0.22270000000000001</v>
      </c>
      <c r="CI99" s="5">
        <v>0.67600000000000005</v>
      </c>
      <c r="CJ99" s="5">
        <v>0.78320000000000001</v>
      </c>
      <c r="CK99" s="5">
        <v>0.35170000000000001</v>
      </c>
      <c r="CL99" s="5">
        <v>0.94259999999999999</v>
      </c>
      <c r="CM99" s="5">
        <v>0.2122</v>
      </c>
      <c r="CN99" s="4">
        <v>0.7077</v>
      </c>
      <c r="CO99" s="4">
        <v>0.85899999999999999</v>
      </c>
      <c r="CP99" s="4">
        <v>0.31030000000000002</v>
      </c>
      <c r="CQ99" s="4">
        <v>0.91459999999999997</v>
      </c>
      <c r="CR99" s="4">
        <v>0.1249</v>
      </c>
      <c r="CS99" s="5">
        <v>0.8246</v>
      </c>
      <c r="CT99" s="5">
        <v>1.1615</v>
      </c>
      <c r="CU99" s="5">
        <v>0.22059999999999999</v>
      </c>
      <c r="CV99" s="5">
        <v>0.80830000000000002</v>
      </c>
      <c r="CW99" s="5">
        <v>4.5600000000000002E-2</v>
      </c>
      <c r="CX99" s="4">
        <v>0.64849999999999997</v>
      </c>
      <c r="CY99" s="4">
        <v>0.72140000000000004</v>
      </c>
      <c r="CZ99" s="4">
        <v>0.38929999999999998</v>
      </c>
      <c r="DA99" s="4">
        <v>0.96240000000000003</v>
      </c>
      <c r="DB99" s="4">
        <v>0.217</v>
      </c>
      <c r="DC99" s="5">
        <v>0.65820000000000001</v>
      </c>
      <c r="DD99" s="5">
        <v>0.74280000000000002</v>
      </c>
      <c r="DE99" s="5">
        <v>0.37730000000000002</v>
      </c>
      <c r="DF99" s="5">
        <v>0.95499999999999996</v>
      </c>
      <c r="DG99" s="5">
        <v>0.25790000000000002</v>
      </c>
      <c r="DH99" s="4">
        <v>0.6754</v>
      </c>
      <c r="DI99" s="4">
        <v>0.78180000000000005</v>
      </c>
      <c r="DJ99" s="4">
        <v>0.35539999999999999</v>
      </c>
      <c r="DK99" s="4">
        <v>0.94179999999999997</v>
      </c>
      <c r="DL99" s="4">
        <v>0.1875</v>
      </c>
      <c r="DM99" s="5">
        <v>0.70830000000000004</v>
      </c>
      <c r="DN99" s="5">
        <v>0.86019999999999996</v>
      </c>
      <c r="DO99" s="5">
        <v>0.30809999999999998</v>
      </c>
      <c r="DP99" s="5">
        <v>0.91490000000000005</v>
      </c>
      <c r="DQ99" s="5">
        <v>0.1598</v>
      </c>
      <c r="DR99" s="4"/>
      <c r="DS99" s="4"/>
      <c r="DT99" s="4"/>
      <c r="DU99" s="4"/>
      <c r="DV99" s="4"/>
      <c r="DW99" s="5"/>
      <c r="DX99" s="5"/>
      <c r="DY99" s="5"/>
      <c r="DZ99" s="5"/>
      <c r="EA99" s="5"/>
      <c r="EB99" s="4"/>
      <c r="EC99" s="4"/>
      <c r="ED99" s="4"/>
      <c r="EE99" s="4"/>
      <c r="EF99" s="4"/>
      <c r="EG99" s="5"/>
      <c r="EH99" s="5"/>
      <c r="EI99" s="5"/>
      <c r="EJ99" s="5"/>
      <c r="EK99" s="5"/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>
        <f t="shared" si="6"/>
        <v>0.69796666666666685</v>
      </c>
      <c r="EW99" s="4">
        <f t="shared" si="7"/>
        <v>0.84054999999999991</v>
      </c>
      <c r="EX99" s="4">
        <f t="shared" si="8"/>
        <v>0.33343333333333341</v>
      </c>
      <c r="EY99" s="4">
        <f t="shared" si="9"/>
        <v>0.92123333333333302</v>
      </c>
      <c r="EZ99" s="4">
        <f t="shared" si="10"/>
        <v>0.21477500000000002</v>
      </c>
      <c r="FA99" s="11" t="str" cm="1">
        <f t="array" aca="1" ref="FA99" ca="1">CONCATENATE(INDIRECT(ADDRESS(1,MATCH(_xlfn.MINIFS(B99:EU99,metrics.est,"MAE"),B99:EU99,0)+1)), ", ", INDIRECT(ADDRESS(2,MATCH(_xlfn.MINIFS(B99:EU99,metrics.est,"MAE"),B99:EU99,0)+1)))</f>
        <v>k=20, r=0.1</v>
      </c>
      <c r="FB99" s="11" t="str" cm="1">
        <f t="array" aca="1" ref="FB99" ca="1">CONCATENATE(INDIRECT(ADDRESS(1,MATCH(_xlfn.MINIFS(B99:EU99,metrics.est,"MSE"),B99:EU99,0)+1)), ", ", INDIRECT(ADDRESS(2,MATCH(_xlfn.MINIFS(B99:EU99,metrics.est,"MSE"),B99:EU99,0)+1)))</f>
        <v>k=20, r=0.1</v>
      </c>
      <c r="FC99" s="11" t="str" cm="1">
        <f t="array" aca="1" ref="FC99" ca="1">CONCATENATE(INDIRECT(ADDRESS(1,MATCH(_xlfn.MAXIFS(B99:EU99,metrics.est,"R"),B99:EU99,0)+1)), ", ", INDIRECT(ADDRESS(2,MATCH(_xlfn.MAXIFS(B99:EU99,metrics.est,"R"),B99:EU99,0)+1)))</f>
        <v>k=20, r=0.1</v>
      </c>
      <c r="FD99" s="11" t="str" cm="1">
        <f t="array" aca="1" ref="FD99" ca="1">CONCATENATE(INDIRECT(ADDRESS(1,MATCH(_xlfn.MAXIFS(B99:EU99,metrics.est,"Coverage"),B99:EU99,0)+1)), ", ", INDIRECT(ADDRESS(2,MATCH(_xlfn.MAXIFS(B99:EU99,metrics.est,"Coverage"),B99:EU99,0)+1)))</f>
        <v>k=5, r=0.1</v>
      </c>
      <c r="FE99" s="11" t="str" cm="1">
        <f t="array" aca="1" ref="FE99" ca="1">CONCATENATE(INDIRECT(ADDRESS(1,MATCH(_xlfn.MINIFS(B99:EU99,metrics.est,"Time"),B99:EU99,0)+1)), ", ", INDIRECT(ADDRESS(2,MATCH(_xlfn.MINIFS(B99:EU99,metrics.est,"Time"),B99:EU99,0)+1)))</f>
        <v>k=20, r=0.9</v>
      </c>
    </row>
    <row r="100" spans="1:161" x14ac:dyDescent="0.2">
      <c r="A100" s="1" t="s">
        <v>91</v>
      </c>
      <c r="B100" s="4">
        <v>0.64680000000000004</v>
      </c>
      <c r="C100" s="4">
        <v>0.71550000000000002</v>
      </c>
      <c r="D100" s="4">
        <v>0.37230000000000002</v>
      </c>
      <c r="E100" s="4">
        <v>0.96430000000000005</v>
      </c>
      <c r="F100" s="4">
        <v>0.2157</v>
      </c>
      <c r="G100" s="5">
        <v>0.65939999999999999</v>
      </c>
      <c r="H100" s="5">
        <v>0.746</v>
      </c>
      <c r="I100" s="5">
        <v>0.37880000000000003</v>
      </c>
      <c r="J100" s="5">
        <v>0.95550000000000002</v>
      </c>
      <c r="K100" s="5">
        <v>0.33069999999999999</v>
      </c>
      <c r="L100" s="4">
        <v>0.67549999999999999</v>
      </c>
      <c r="M100" s="4">
        <v>0.78059999999999996</v>
      </c>
      <c r="N100" s="4">
        <v>0.35759999999999997</v>
      </c>
      <c r="O100" s="4">
        <v>0.94169999999999998</v>
      </c>
      <c r="P100" s="4">
        <v>0.27750000000000002</v>
      </c>
      <c r="Q100" s="5">
        <v>0.71330000000000005</v>
      </c>
      <c r="R100" s="5">
        <v>0.87060000000000004</v>
      </c>
      <c r="S100" s="5">
        <v>0.3009</v>
      </c>
      <c r="T100" s="5">
        <v>0.91469999999999996</v>
      </c>
      <c r="U100" s="5">
        <v>0.1736</v>
      </c>
      <c r="V100" s="4">
        <v>0.83409999999999995</v>
      </c>
      <c r="W100" s="4">
        <v>1.1839999999999999</v>
      </c>
      <c r="X100" s="4">
        <v>0.2167</v>
      </c>
      <c r="Y100" s="4">
        <v>0.80930000000000002</v>
      </c>
      <c r="Z100" s="4">
        <v>6.0900000000000003E-2</v>
      </c>
      <c r="AA100" s="14">
        <v>0.64670000000000005</v>
      </c>
      <c r="AB100" s="14">
        <v>0.71640000000000004</v>
      </c>
      <c r="AC100" s="14">
        <v>0.39750000000000002</v>
      </c>
      <c r="AD100" s="14">
        <v>0.96309999999999996</v>
      </c>
      <c r="AE100" s="14">
        <v>0.1898</v>
      </c>
      <c r="AF100" s="4">
        <v>0.65839999999999999</v>
      </c>
      <c r="AG100" s="4">
        <v>0.74119999999999997</v>
      </c>
      <c r="AH100" s="4">
        <v>0.38590000000000002</v>
      </c>
      <c r="AI100" s="4">
        <v>0.95489999999999997</v>
      </c>
      <c r="AJ100" s="4">
        <v>0.27229999999999999</v>
      </c>
      <c r="AK100" s="14">
        <v>0.67589999999999995</v>
      </c>
      <c r="AL100" s="14">
        <v>0.78239999999999998</v>
      </c>
      <c r="AM100" s="14">
        <v>0.35310000000000002</v>
      </c>
      <c r="AN100" s="14">
        <v>0.94199999999999995</v>
      </c>
      <c r="AO100" s="14">
        <v>0.25359999999999999</v>
      </c>
      <c r="AP100" s="4">
        <v>0.7137</v>
      </c>
      <c r="AQ100" s="4">
        <v>0.87090000000000001</v>
      </c>
      <c r="AR100" s="4">
        <v>0.30270000000000002</v>
      </c>
      <c r="AS100" s="4">
        <v>0.91459999999999997</v>
      </c>
      <c r="AT100" s="4">
        <v>0.16020000000000001</v>
      </c>
      <c r="AU100" s="14">
        <v>0.8347</v>
      </c>
      <c r="AV100" s="14">
        <v>1.1841999999999999</v>
      </c>
      <c r="AW100" s="14">
        <v>0.21249999999999999</v>
      </c>
      <c r="AX100" s="14">
        <v>0.80810000000000004</v>
      </c>
      <c r="AY100" s="14">
        <v>5.2499999999999998E-2</v>
      </c>
      <c r="AZ100" s="4">
        <v>0.64790000000000003</v>
      </c>
      <c r="BA100" s="4">
        <v>0.71860000000000002</v>
      </c>
      <c r="BB100" s="4">
        <v>0.38619999999999999</v>
      </c>
      <c r="BC100" s="4">
        <v>0.96289999999999998</v>
      </c>
      <c r="BD100" s="4">
        <v>0.17230000000000001</v>
      </c>
      <c r="BE100" s="5">
        <v>0.65880000000000005</v>
      </c>
      <c r="BF100" s="5">
        <v>0.74409999999999998</v>
      </c>
      <c r="BG100" s="5">
        <v>0.38150000000000001</v>
      </c>
      <c r="BH100" s="5">
        <v>0.95569999999999999</v>
      </c>
      <c r="BI100" s="5">
        <v>0.26190000000000002</v>
      </c>
      <c r="BJ100" s="4">
        <v>0.6774</v>
      </c>
      <c r="BK100" s="4">
        <v>0.78559999999999997</v>
      </c>
      <c r="BL100" s="4">
        <v>0.35270000000000001</v>
      </c>
      <c r="BM100" s="4">
        <v>0.94230000000000003</v>
      </c>
      <c r="BN100" s="4">
        <v>0.22450000000000001</v>
      </c>
      <c r="BO100" s="5">
        <v>0.71409999999999996</v>
      </c>
      <c r="BP100" s="5">
        <v>0.87450000000000006</v>
      </c>
      <c r="BQ100" s="5">
        <v>0.3024</v>
      </c>
      <c r="BR100" s="5">
        <v>0.91439999999999999</v>
      </c>
      <c r="BS100" s="5">
        <v>0.15210000000000001</v>
      </c>
      <c r="BT100" s="4">
        <v>0.83430000000000004</v>
      </c>
      <c r="BU100" s="4">
        <v>1.1858</v>
      </c>
      <c r="BV100" s="4">
        <v>0.21829999999999999</v>
      </c>
      <c r="BW100" s="4">
        <v>0.80820000000000003</v>
      </c>
      <c r="BX100" s="4">
        <v>5.3499999999999999E-2</v>
      </c>
      <c r="BY100" s="5">
        <v>0.64500000000000002</v>
      </c>
      <c r="BZ100" s="5">
        <v>0.71350000000000002</v>
      </c>
      <c r="CA100" s="5">
        <v>0.40139999999999998</v>
      </c>
      <c r="CB100" s="5">
        <v>0.96299999999999997</v>
      </c>
      <c r="CC100" s="5">
        <v>0.124</v>
      </c>
      <c r="CD100" s="4">
        <v>0.65839999999999999</v>
      </c>
      <c r="CE100" s="4">
        <v>0.74350000000000005</v>
      </c>
      <c r="CF100" s="4">
        <v>0.38329999999999997</v>
      </c>
      <c r="CG100" s="4">
        <v>0.95530000000000004</v>
      </c>
      <c r="CH100" s="4">
        <v>0.1731</v>
      </c>
      <c r="CI100" s="5">
        <v>0.67689999999999995</v>
      </c>
      <c r="CJ100" s="5">
        <v>0.78449999999999998</v>
      </c>
      <c r="CK100" s="5">
        <v>0.35249999999999998</v>
      </c>
      <c r="CL100" s="5">
        <v>0.94259999999999999</v>
      </c>
      <c r="CM100" s="5">
        <v>0.1653</v>
      </c>
      <c r="CN100" s="4">
        <v>0.7137</v>
      </c>
      <c r="CO100" s="4">
        <v>0.87270000000000003</v>
      </c>
      <c r="CP100" s="4">
        <v>0.30359999999999998</v>
      </c>
      <c r="CQ100" s="4">
        <v>0.91459999999999997</v>
      </c>
      <c r="CR100" s="4">
        <v>9.9199999999999997E-2</v>
      </c>
      <c r="CS100" s="5">
        <v>0.83420000000000005</v>
      </c>
      <c r="CT100" s="5">
        <v>1.1852</v>
      </c>
      <c r="CU100" s="5">
        <v>0.21690000000000001</v>
      </c>
      <c r="CV100" s="5">
        <v>0.80830000000000002</v>
      </c>
      <c r="CW100" s="5">
        <v>4.0399999999999998E-2</v>
      </c>
      <c r="CX100" s="4">
        <v>0.64739999999999998</v>
      </c>
      <c r="CY100" s="4">
        <v>0.71819999999999995</v>
      </c>
      <c r="CZ100" s="4">
        <v>0.3962</v>
      </c>
      <c r="DA100" s="4">
        <v>0.96240000000000003</v>
      </c>
      <c r="DB100" s="4">
        <v>0.1651</v>
      </c>
      <c r="DC100" s="5">
        <v>0.65739999999999998</v>
      </c>
      <c r="DD100" s="5">
        <v>0.74019999999999997</v>
      </c>
      <c r="DE100" s="5">
        <v>0.38200000000000001</v>
      </c>
      <c r="DF100" s="5">
        <v>0.95499999999999996</v>
      </c>
      <c r="DG100" s="5">
        <v>0.2034</v>
      </c>
      <c r="DH100" s="4">
        <v>0.67620000000000002</v>
      </c>
      <c r="DI100" s="4">
        <v>0.78310000000000002</v>
      </c>
      <c r="DJ100" s="4">
        <v>0.35580000000000001</v>
      </c>
      <c r="DK100" s="4">
        <v>0.94179999999999997</v>
      </c>
      <c r="DL100" s="4">
        <v>0.14000000000000001</v>
      </c>
      <c r="DM100" s="5">
        <v>0.71419999999999995</v>
      </c>
      <c r="DN100" s="5">
        <v>0.87380000000000002</v>
      </c>
      <c r="DO100" s="5">
        <v>0.3014</v>
      </c>
      <c r="DP100" s="5">
        <v>0.91490000000000005</v>
      </c>
      <c r="DQ100" s="5">
        <v>0.12920000000000001</v>
      </c>
      <c r="DR100" s="4"/>
      <c r="DS100" s="4"/>
      <c r="DT100" s="4"/>
      <c r="DU100" s="4"/>
      <c r="DV100" s="4"/>
      <c r="DW100" s="5"/>
      <c r="DX100" s="5"/>
      <c r="DY100" s="5"/>
      <c r="DZ100" s="5"/>
      <c r="EA100" s="5"/>
      <c r="EB100" s="4"/>
      <c r="EC100" s="4"/>
      <c r="ED100" s="4"/>
      <c r="EE100" s="4"/>
      <c r="EF100" s="4"/>
      <c r="EG100" s="5"/>
      <c r="EH100" s="5"/>
      <c r="EI100" s="5"/>
      <c r="EJ100" s="5"/>
      <c r="EK100" s="5"/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>
        <f t="shared" si="6"/>
        <v>0.70060000000000022</v>
      </c>
      <c r="EW100" s="4">
        <f t="shared" si="7"/>
        <v>0.8464624999999999</v>
      </c>
      <c r="EX100" s="4">
        <f t="shared" si="8"/>
        <v>0.33384166666666676</v>
      </c>
      <c r="EY100" s="4">
        <f t="shared" si="9"/>
        <v>0.92123333333333302</v>
      </c>
      <c r="EZ100" s="4">
        <f t="shared" si="10"/>
        <v>0.17045000000000002</v>
      </c>
      <c r="FA100" s="11" t="str" cm="1">
        <f t="array" aca="1" ref="FA100" ca="1">CONCATENATE(INDIRECT(ADDRESS(1,MATCH(_xlfn.MINIFS(B100:EU100,metrics.est,"MAE"),B100:EU100,0)+1)), ", ", INDIRECT(ADDRESS(2,MATCH(_xlfn.MINIFS(B100:EU100,metrics.est,"MAE"),B100:EU100,0)+1)))</f>
        <v>k=20, r=0.1</v>
      </c>
      <c r="FB100" s="11" t="str" cm="1">
        <f t="array" aca="1" ref="FB100" ca="1">CONCATENATE(INDIRECT(ADDRESS(1,MATCH(_xlfn.MINIFS(B100:EU100,metrics.est,"MSE"),B100:EU100,0)+1)), ", ", INDIRECT(ADDRESS(2,MATCH(_xlfn.MINIFS(B100:EU100,metrics.est,"MSE"),B100:EU100,0)+1)))</f>
        <v>k=20, r=0.1</v>
      </c>
      <c r="FC100" s="11" t="str" cm="1">
        <f t="array" aca="1" ref="FC100" ca="1">CONCATENATE(INDIRECT(ADDRESS(1,MATCH(_xlfn.MAXIFS(B100:EU100,metrics.est,"R"),B100:EU100,0)+1)), ", ", INDIRECT(ADDRESS(2,MATCH(_xlfn.MAXIFS(B100:EU100,metrics.est,"R"),B100:EU100,0)+1)))</f>
        <v>k=20, r=0.1</v>
      </c>
      <c r="FD100" s="11" t="str" cm="1">
        <f t="array" aca="1" ref="FD100" ca="1">CONCATENATE(INDIRECT(ADDRESS(1,MATCH(_xlfn.MAXIFS(B100:EU100,metrics.est,"Coverage"),B100:EU100,0)+1)), ", ", INDIRECT(ADDRESS(2,MATCH(_xlfn.MAXIFS(B100:EU100,metrics.est,"Coverage"),B100:EU100,0)+1)))</f>
        <v>k=5, r=0.1</v>
      </c>
      <c r="FE100" s="11" t="str" cm="1">
        <f t="array" aca="1" ref="FE100" ca="1">CONCATENATE(INDIRECT(ADDRESS(1,MATCH(_xlfn.MINIFS(B100:EU100,metrics.est,"Time"),B100:EU100,0)+1)), ", ", INDIRECT(ADDRESS(2,MATCH(_xlfn.MINIFS(B100:EU100,metrics.est,"Time"),B100:EU100,0)+1)))</f>
        <v>k=20, r=0.9</v>
      </c>
    </row>
    <row r="101" spans="1:161" x14ac:dyDescent="0.2">
      <c r="A101" s="1" t="s">
        <v>92</v>
      </c>
      <c r="B101" s="4">
        <v>0.63800000000000001</v>
      </c>
      <c r="C101" s="4">
        <v>0.70179999999999998</v>
      </c>
      <c r="D101" s="4">
        <v>0.3931</v>
      </c>
      <c r="E101" s="4">
        <v>0.96489999999999998</v>
      </c>
      <c r="F101" s="4">
        <v>0.26</v>
      </c>
      <c r="G101" s="5">
        <v>0.65549999999999997</v>
      </c>
      <c r="H101" s="5">
        <v>0.74360000000000004</v>
      </c>
      <c r="I101" s="5">
        <v>0.38600000000000001</v>
      </c>
      <c r="J101" s="5">
        <v>0.95550000000000002</v>
      </c>
      <c r="K101" s="5">
        <v>0.46479999999999999</v>
      </c>
      <c r="L101" s="4">
        <v>0.67969999999999997</v>
      </c>
      <c r="M101" s="4">
        <v>0.7974</v>
      </c>
      <c r="N101" s="4">
        <v>0.34970000000000001</v>
      </c>
      <c r="O101" s="4">
        <v>0.94169999999999998</v>
      </c>
      <c r="P101" s="4">
        <v>0.34179999999999999</v>
      </c>
      <c r="Q101" s="5">
        <v>0.73050000000000004</v>
      </c>
      <c r="R101" s="5">
        <v>0.92010000000000003</v>
      </c>
      <c r="S101" s="5">
        <v>0.28439999999999999</v>
      </c>
      <c r="T101" s="5">
        <v>0.91469999999999996</v>
      </c>
      <c r="U101" s="5">
        <v>0.19839999999999999</v>
      </c>
      <c r="V101" s="4">
        <v>0.84899999999999998</v>
      </c>
      <c r="W101" s="4">
        <v>1.2253000000000001</v>
      </c>
      <c r="X101" s="4">
        <v>0.21260000000000001</v>
      </c>
      <c r="Y101" s="4">
        <v>0.80930000000000002</v>
      </c>
      <c r="Z101" s="4">
        <v>7.6899999999999996E-2</v>
      </c>
      <c r="AA101" s="14">
        <v>0.6381</v>
      </c>
      <c r="AB101" s="14">
        <v>0.70269999999999999</v>
      </c>
      <c r="AC101" s="14">
        <v>0.4103</v>
      </c>
      <c r="AD101" s="14">
        <v>0.96309999999999996</v>
      </c>
      <c r="AE101" s="14">
        <v>0.25130000000000002</v>
      </c>
      <c r="AF101" s="4">
        <v>0.65480000000000005</v>
      </c>
      <c r="AG101" s="4">
        <v>0.73950000000000005</v>
      </c>
      <c r="AH101" s="4">
        <v>0.3896</v>
      </c>
      <c r="AI101" s="4">
        <v>0.95489999999999997</v>
      </c>
      <c r="AJ101" s="4">
        <v>0.3332</v>
      </c>
      <c r="AK101" s="14">
        <v>0.68</v>
      </c>
      <c r="AL101" s="14">
        <v>0.79910000000000003</v>
      </c>
      <c r="AM101" s="14">
        <v>0.34560000000000002</v>
      </c>
      <c r="AN101" s="14">
        <v>0.94199999999999995</v>
      </c>
      <c r="AO101" s="14">
        <v>0.31940000000000002</v>
      </c>
      <c r="AP101" s="4">
        <v>0.73060000000000003</v>
      </c>
      <c r="AQ101" s="4">
        <v>0.91959999999999997</v>
      </c>
      <c r="AR101" s="4">
        <v>0.2868</v>
      </c>
      <c r="AS101" s="4">
        <v>0.91459999999999997</v>
      </c>
      <c r="AT101" s="4">
        <v>0.2049</v>
      </c>
      <c r="AU101" s="14">
        <v>0.84909999999999997</v>
      </c>
      <c r="AV101" s="14">
        <v>1.2242999999999999</v>
      </c>
      <c r="AW101" s="14">
        <v>0.2082</v>
      </c>
      <c r="AX101" s="14">
        <v>0.80810000000000004</v>
      </c>
      <c r="AY101" s="14">
        <v>5.8299999999999998E-2</v>
      </c>
      <c r="AZ101" s="4">
        <v>0.63980000000000004</v>
      </c>
      <c r="BA101" s="4">
        <v>0.70669999999999999</v>
      </c>
      <c r="BB101" s="4">
        <v>0.39589999999999997</v>
      </c>
      <c r="BC101" s="4">
        <v>0.96289999999999998</v>
      </c>
      <c r="BD101" s="4">
        <v>0.22020000000000001</v>
      </c>
      <c r="BE101" s="5">
        <v>0.65559999999999996</v>
      </c>
      <c r="BF101" s="5">
        <v>0.74270000000000003</v>
      </c>
      <c r="BG101" s="5">
        <v>0.38600000000000001</v>
      </c>
      <c r="BH101" s="5">
        <v>0.95569999999999999</v>
      </c>
      <c r="BI101" s="5">
        <v>0.30530000000000002</v>
      </c>
      <c r="BJ101" s="4">
        <v>0.68149999999999999</v>
      </c>
      <c r="BK101" s="4">
        <v>0.80220000000000002</v>
      </c>
      <c r="BL101" s="4">
        <v>0.3448</v>
      </c>
      <c r="BM101" s="4">
        <v>0.94230000000000003</v>
      </c>
      <c r="BN101" s="4">
        <v>0.30709999999999998</v>
      </c>
      <c r="BO101" s="5">
        <v>0.73119999999999996</v>
      </c>
      <c r="BP101" s="5">
        <v>0.92390000000000005</v>
      </c>
      <c r="BQ101" s="5">
        <v>0.28599999999999998</v>
      </c>
      <c r="BR101" s="5">
        <v>0.91439999999999999</v>
      </c>
      <c r="BS101" s="5">
        <v>0.1764</v>
      </c>
      <c r="BT101" s="4">
        <v>0.84870000000000001</v>
      </c>
      <c r="BU101" s="4">
        <v>1.2258</v>
      </c>
      <c r="BV101" s="4">
        <v>0.21410000000000001</v>
      </c>
      <c r="BW101" s="4">
        <v>0.80820000000000003</v>
      </c>
      <c r="BX101" s="4">
        <v>6.1800000000000001E-2</v>
      </c>
      <c r="BY101" s="5">
        <v>0.63619999999999999</v>
      </c>
      <c r="BZ101" s="5">
        <v>0.70050000000000001</v>
      </c>
      <c r="CA101" s="5">
        <v>0.41439999999999999</v>
      </c>
      <c r="CB101" s="5">
        <v>0.96299999999999997</v>
      </c>
      <c r="CC101" s="5">
        <v>0.1704</v>
      </c>
      <c r="CD101" s="4">
        <v>0.65449999999999997</v>
      </c>
      <c r="CE101" s="4">
        <v>0.74080000000000001</v>
      </c>
      <c r="CF101" s="4">
        <v>0.38700000000000001</v>
      </c>
      <c r="CG101" s="4">
        <v>0.95530000000000004</v>
      </c>
      <c r="CH101" s="4">
        <v>0.22020000000000001</v>
      </c>
      <c r="CI101" s="5">
        <v>0.68110000000000004</v>
      </c>
      <c r="CJ101" s="5">
        <v>0.80130000000000001</v>
      </c>
      <c r="CK101" s="5">
        <v>0.34460000000000002</v>
      </c>
      <c r="CL101" s="5">
        <v>0.94259999999999999</v>
      </c>
      <c r="CM101" s="5">
        <v>0.21590000000000001</v>
      </c>
      <c r="CN101" s="4">
        <v>0.73060000000000003</v>
      </c>
      <c r="CO101" s="4">
        <v>0.92110000000000003</v>
      </c>
      <c r="CP101" s="4">
        <v>0.2873</v>
      </c>
      <c r="CQ101" s="4">
        <v>0.91459999999999997</v>
      </c>
      <c r="CR101" s="4">
        <v>0.12609999999999999</v>
      </c>
      <c r="CS101" s="5">
        <v>0.84819999999999995</v>
      </c>
      <c r="CT101" s="5">
        <v>1.224</v>
      </c>
      <c r="CU101" s="5">
        <v>0.21290000000000001</v>
      </c>
      <c r="CV101" s="5">
        <v>0.80830000000000002</v>
      </c>
      <c r="CW101" s="5">
        <v>4.4999999999999998E-2</v>
      </c>
      <c r="CX101" s="4">
        <v>0.63919999999999999</v>
      </c>
      <c r="CY101" s="4">
        <v>0.70550000000000002</v>
      </c>
      <c r="CZ101" s="4">
        <v>0.41099999999999998</v>
      </c>
      <c r="DA101" s="4">
        <v>0.96240000000000003</v>
      </c>
      <c r="DB101" s="4">
        <v>0.21970000000000001</v>
      </c>
      <c r="DC101" s="5">
        <v>0.65380000000000005</v>
      </c>
      <c r="DD101" s="5">
        <v>0.73829999999999996</v>
      </c>
      <c r="DE101" s="5">
        <v>0.38550000000000001</v>
      </c>
      <c r="DF101" s="5">
        <v>0.95499999999999996</v>
      </c>
      <c r="DG101" s="5">
        <v>0.26029999999999998</v>
      </c>
      <c r="DH101" s="4">
        <v>0.68030000000000002</v>
      </c>
      <c r="DI101" s="4">
        <v>0.79959999999999998</v>
      </c>
      <c r="DJ101" s="4">
        <v>0.34770000000000001</v>
      </c>
      <c r="DK101" s="4">
        <v>0.94179999999999997</v>
      </c>
      <c r="DL101" s="4">
        <v>0.18709999999999999</v>
      </c>
      <c r="DM101" s="5">
        <v>0.73129999999999995</v>
      </c>
      <c r="DN101" s="5">
        <v>0.92259999999999998</v>
      </c>
      <c r="DO101" s="5">
        <v>0.28470000000000001</v>
      </c>
      <c r="DP101" s="5">
        <v>0.91490000000000005</v>
      </c>
      <c r="DQ101" s="5">
        <v>0.1608</v>
      </c>
      <c r="DR101" s="4"/>
      <c r="DS101" s="4"/>
      <c r="DT101" s="4"/>
      <c r="DU101" s="4"/>
      <c r="DV101" s="4"/>
      <c r="DW101" s="5"/>
      <c r="DX101" s="5"/>
      <c r="DY101" s="5"/>
      <c r="DZ101" s="5"/>
      <c r="EA101" s="5"/>
      <c r="EB101" s="4"/>
      <c r="EC101" s="4"/>
      <c r="ED101" s="4"/>
      <c r="EE101" s="4"/>
      <c r="EF101" s="4"/>
      <c r="EG101" s="5"/>
      <c r="EH101" s="5"/>
      <c r="EI101" s="5"/>
      <c r="EJ101" s="5"/>
      <c r="EK101" s="5"/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>
        <f t="shared" si="6"/>
        <v>0.70488750000000022</v>
      </c>
      <c r="EW101" s="4">
        <f t="shared" si="7"/>
        <v>0.86368333333333325</v>
      </c>
      <c r="EX101" s="4">
        <f t="shared" si="8"/>
        <v>0.33200833333333329</v>
      </c>
      <c r="EY101" s="4">
        <f t="shared" si="9"/>
        <v>0.92125833333333296</v>
      </c>
      <c r="EZ101" s="4">
        <f t="shared" si="10"/>
        <v>0.21605416666666666</v>
      </c>
      <c r="FA101" s="11" t="str" cm="1">
        <f t="array" aca="1" ref="FA101" ca="1">CONCATENATE(INDIRECT(ADDRESS(1,MATCH(_xlfn.MINIFS(B101:EU101,metrics.est,"MAE"),B101:EU101,0)+1)), ", ", INDIRECT(ADDRESS(2,MATCH(_xlfn.MINIFS(B101:EU101,metrics.est,"MAE"),B101:EU101,0)+1)))</f>
        <v>k=20, r=0.1</v>
      </c>
      <c r="FB101" s="11" t="str" cm="1">
        <f t="array" aca="1" ref="FB101" ca="1">CONCATENATE(INDIRECT(ADDRESS(1,MATCH(_xlfn.MINIFS(B101:EU101,metrics.est,"MSE"),B101:EU101,0)+1)), ", ", INDIRECT(ADDRESS(2,MATCH(_xlfn.MINIFS(B101:EU101,metrics.est,"MSE"),B101:EU101,0)+1)))</f>
        <v>k=20, r=0.1</v>
      </c>
      <c r="FC101" s="11" t="str" cm="1">
        <f t="array" aca="1" ref="FC101" ca="1">CONCATENATE(INDIRECT(ADDRESS(1,MATCH(_xlfn.MAXIFS(B101:EU101,metrics.est,"R"),B101:EU101,0)+1)), ", ", INDIRECT(ADDRESS(2,MATCH(_xlfn.MAXIFS(B101:EU101,metrics.est,"R"),B101:EU101,0)+1)))</f>
        <v>k=20, r=0.1</v>
      </c>
      <c r="FD101" s="11" t="str" cm="1">
        <f t="array" aca="1" ref="FD101" ca="1">CONCATENATE(INDIRECT(ADDRESS(1,MATCH(_xlfn.MAXIFS(B101:EU101,metrics.est,"Coverage"),B101:EU101,0)+1)), ", ", INDIRECT(ADDRESS(2,MATCH(_xlfn.MAXIFS(B101:EU101,metrics.est,"Coverage"),B101:EU101,0)+1)))</f>
        <v>k=5, r=0.1</v>
      </c>
      <c r="FE101" s="11" t="str" cm="1">
        <f t="array" aca="1" ref="FE101" ca="1">CONCATENATE(INDIRECT(ADDRESS(1,MATCH(_xlfn.MINIFS(B101:EU101,metrics.est,"Time"),B101:EU101,0)+1)), ", ", INDIRECT(ADDRESS(2,MATCH(_xlfn.MINIFS(B101:EU101,metrics.est,"Time"),B101:EU101,0)+1)))</f>
        <v>k=20, r=0.9</v>
      </c>
    </row>
    <row r="102" spans="1:161" x14ac:dyDescent="0.2">
      <c r="A102" s="1" t="s">
        <v>93</v>
      </c>
      <c r="B102" s="4">
        <v>0.64410000000000001</v>
      </c>
      <c r="C102" s="4">
        <v>0.71179999999999999</v>
      </c>
      <c r="D102" s="4">
        <v>0.37369999999999998</v>
      </c>
      <c r="E102" s="4">
        <v>0.96430000000000005</v>
      </c>
      <c r="F102" s="4">
        <v>0.2283</v>
      </c>
      <c r="G102" s="5">
        <v>0.6573</v>
      </c>
      <c r="H102" s="5">
        <v>0.74370000000000003</v>
      </c>
      <c r="I102" s="5">
        <v>0.37759999999999999</v>
      </c>
      <c r="J102" s="5">
        <v>0.95550000000000002</v>
      </c>
      <c r="K102" s="5">
        <v>0.46970000000000001</v>
      </c>
      <c r="L102" s="4">
        <v>0.67300000000000004</v>
      </c>
      <c r="M102" s="4">
        <v>0.7772</v>
      </c>
      <c r="N102" s="4">
        <v>0.35770000000000002</v>
      </c>
      <c r="O102" s="4">
        <v>0.94169999999999998</v>
      </c>
      <c r="P102" s="4">
        <v>0.3347</v>
      </c>
      <c r="Q102" s="5">
        <v>0.70730000000000004</v>
      </c>
      <c r="R102" s="5">
        <v>0.85980000000000001</v>
      </c>
      <c r="S102" s="5">
        <v>0.3054</v>
      </c>
      <c r="T102" s="5">
        <v>0.91469999999999996</v>
      </c>
      <c r="U102" s="5">
        <v>0.19409999999999999</v>
      </c>
      <c r="V102" s="4">
        <v>0.82530000000000003</v>
      </c>
      <c r="W102" s="4">
        <v>1.1641999999999999</v>
      </c>
      <c r="X102" s="4">
        <v>0.22109999999999999</v>
      </c>
      <c r="Y102" s="4">
        <v>0.80930000000000002</v>
      </c>
      <c r="Z102" s="4">
        <v>9.1999999999999998E-2</v>
      </c>
      <c r="AA102" s="14">
        <v>0.64459999999999995</v>
      </c>
      <c r="AB102" s="14">
        <v>0.71379999999999999</v>
      </c>
      <c r="AC102" s="14">
        <v>0.39710000000000001</v>
      </c>
      <c r="AD102" s="14">
        <v>0.96309999999999996</v>
      </c>
      <c r="AE102" s="14">
        <v>0.2394</v>
      </c>
      <c r="AF102" s="4">
        <v>0.65659999999999996</v>
      </c>
      <c r="AG102" s="4">
        <v>0.73950000000000005</v>
      </c>
      <c r="AH102" s="4">
        <v>0.38400000000000001</v>
      </c>
      <c r="AI102" s="4">
        <v>0.95489999999999997</v>
      </c>
      <c r="AJ102" s="4">
        <v>0.32050000000000001</v>
      </c>
      <c r="AK102" s="14">
        <v>0.67359999999999998</v>
      </c>
      <c r="AL102" s="14">
        <v>0.77990000000000004</v>
      </c>
      <c r="AM102" s="14">
        <v>0.35289999999999999</v>
      </c>
      <c r="AN102" s="14">
        <v>0.94199999999999995</v>
      </c>
      <c r="AO102" s="14">
        <v>0.30609999999999998</v>
      </c>
      <c r="AP102" s="4">
        <v>0.70789999999999997</v>
      </c>
      <c r="AQ102" s="4">
        <v>0.86070000000000002</v>
      </c>
      <c r="AR102" s="4">
        <v>0.3075</v>
      </c>
      <c r="AS102" s="4">
        <v>0.91459999999999997</v>
      </c>
      <c r="AT102" s="4">
        <v>0.20549999999999999</v>
      </c>
      <c r="AU102" s="14">
        <v>0.82609999999999995</v>
      </c>
      <c r="AV102" s="14">
        <v>1.1648000000000001</v>
      </c>
      <c r="AW102" s="14">
        <v>0.2165</v>
      </c>
      <c r="AX102" s="14">
        <v>0.80810000000000004</v>
      </c>
      <c r="AY102" s="14">
        <v>5.8400000000000001E-2</v>
      </c>
      <c r="AZ102" s="4">
        <v>0.64600000000000002</v>
      </c>
      <c r="BA102" s="4">
        <v>0.7167</v>
      </c>
      <c r="BB102" s="4">
        <v>0.38179999999999997</v>
      </c>
      <c r="BC102" s="4">
        <v>0.96289999999999998</v>
      </c>
      <c r="BD102" s="4">
        <v>0.21210000000000001</v>
      </c>
      <c r="BE102" s="5">
        <v>0.65739999999999998</v>
      </c>
      <c r="BF102" s="5">
        <v>0.7429</v>
      </c>
      <c r="BG102" s="5">
        <v>0.37940000000000002</v>
      </c>
      <c r="BH102" s="5">
        <v>0.95569999999999999</v>
      </c>
      <c r="BI102" s="5">
        <v>0.31180000000000002</v>
      </c>
      <c r="BJ102" s="4">
        <v>0.67510000000000003</v>
      </c>
      <c r="BK102" s="4">
        <v>0.78290000000000004</v>
      </c>
      <c r="BL102" s="4">
        <v>0.35210000000000002</v>
      </c>
      <c r="BM102" s="4">
        <v>0.94230000000000003</v>
      </c>
      <c r="BN102" s="4">
        <v>0.27979999999999999</v>
      </c>
      <c r="BO102" s="5">
        <v>0.70850000000000002</v>
      </c>
      <c r="BP102" s="5">
        <v>0.86470000000000002</v>
      </c>
      <c r="BQ102" s="5">
        <v>0.30649999999999999</v>
      </c>
      <c r="BR102" s="5">
        <v>0.91439999999999999</v>
      </c>
      <c r="BS102" s="5">
        <v>0.17069999999999999</v>
      </c>
      <c r="BT102" s="4">
        <v>0.82579999999999998</v>
      </c>
      <c r="BU102" s="4">
        <v>1.1669</v>
      </c>
      <c r="BV102" s="4">
        <v>0.22209999999999999</v>
      </c>
      <c r="BW102" s="4">
        <v>0.80820000000000003</v>
      </c>
      <c r="BX102" s="4">
        <v>6.1199999999999997E-2</v>
      </c>
      <c r="BY102" s="5">
        <v>0.64300000000000002</v>
      </c>
      <c r="BZ102" s="5">
        <v>0.71109999999999995</v>
      </c>
      <c r="CA102" s="5">
        <v>0.39989999999999998</v>
      </c>
      <c r="CB102" s="5">
        <v>0.96299999999999997</v>
      </c>
      <c r="CC102" s="5">
        <v>0.16209999999999999</v>
      </c>
      <c r="CD102" s="4">
        <v>0.65659999999999996</v>
      </c>
      <c r="CE102" s="4">
        <v>0.74180000000000001</v>
      </c>
      <c r="CF102" s="4">
        <v>0.38009999999999999</v>
      </c>
      <c r="CG102" s="4">
        <v>0.95530000000000004</v>
      </c>
      <c r="CH102" s="4">
        <v>0.2203</v>
      </c>
      <c r="CI102" s="5">
        <v>0.6744</v>
      </c>
      <c r="CJ102" s="5">
        <v>0.78139999999999998</v>
      </c>
      <c r="CK102" s="5">
        <v>0.35220000000000001</v>
      </c>
      <c r="CL102" s="5">
        <v>0.94259999999999999</v>
      </c>
      <c r="CM102" s="5">
        <v>0.20799999999999999</v>
      </c>
      <c r="CN102" s="4">
        <v>0.7077</v>
      </c>
      <c r="CO102" s="4">
        <v>0.8619</v>
      </c>
      <c r="CP102" s="4">
        <v>0.30869999999999997</v>
      </c>
      <c r="CQ102" s="4">
        <v>0.91459999999999997</v>
      </c>
      <c r="CR102" s="4">
        <v>0.12280000000000001</v>
      </c>
      <c r="CS102" s="5">
        <v>0.82569999999999999</v>
      </c>
      <c r="CT102" s="5">
        <v>1.1661999999999999</v>
      </c>
      <c r="CU102" s="5">
        <v>0.22090000000000001</v>
      </c>
      <c r="CV102" s="5">
        <v>0.80830000000000002</v>
      </c>
      <c r="CW102" s="5">
        <v>4.6899999999999997E-2</v>
      </c>
      <c r="CX102" s="4">
        <v>0.64539999999999997</v>
      </c>
      <c r="CY102" s="4">
        <v>0.7157</v>
      </c>
      <c r="CZ102" s="4">
        <v>0.39529999999999998</v>
      </c>
      <c r="DA102" s="4">
        <v>0.96240000000000003</v>
      </c>
      <c r="DB102" s="4">
        <v>0.20619999999999999</v>
      </c>
      <c r="DC102" s="5">
        <v>0.65569999999999995</v>
      </c>
      <c r="DD102" s="5">
        <v>0.73850000000000005</v>
      </c>
      <c r="DE102" s="5">
        <v>0.38040000000000002</v>
      </c>
      <c r="DF102" s="5">
        <v>0.95499999999999996</v>
      </c>
      <c r="DG102" s="5">
        <v>0.253</v>
      </c>
      <c r="DH102" s="4">
        <v>0.67390000000000005</v>
      </c>
      <c r="DI102" s="4">
        <v>0.78010000000000002</v>
      </c>
      <c r="DJ102" s="4">
        <v>0.35580000000000001</v>
      </c>
      <c r="DK102" s="4">
        <v>0.94179999999999997</v>
      </c>
      <c r="DL102" s="4">
        <v>0.18149999999999999</v>
      </c>
      <c r="DM102" s="5">
        <v>0.70830000000000004</v>
      </c>
      <c r="DN102" s="5">
        <v>0.86319999999999997</v>
      </c>
      <c r="DO102" s="5">
        <v>0.30659999999999998</v>
      </c>
      <c r="DP102" s="5">
        <v>0.91490000000000005</v>
      </c>
      <c r="DQ102" s="5">
        <v>0.15840000000000001</v>
      </c>
      <c r="DR102" s="4"/>
      <c r="DS102" s="4"/>
      <c r="DT102" s="4"/>
      <c r="DU102" s="4"/>
      <c r="DV102" s="4"/>
      <c r="DW102" s="5"/>
      <c r="DX102" s="5"/>
      <c r="DY102" s="5"/>
      <c r="DZ102" s="5"/>
      <c r="EA102" s="5"/>
      <c r="EB102" s="4"/>
      <c r="EC102" s="4"/>
      <c r="ED102" s="4"/>
      <c r="EE102" s="4"/>
      <c r="EF102" s="4"/>
      <c r="EG102" s="5"/>
      <c r="EH102" s="5"/>
      <c r="EI102" s="5"/>
      <c r="EJ102" s="5"/>
      <c r="EK102" s="5"/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>
        <f t="shared" si="6"/>
        <v>0.69663750000000002</v>
      </c>
      <c r="EW102" s="4">
        <f t="shared" si="7"/>
        <v>0.83955833333333307</v>
      </c>
      <c r="EX102" s="4">
        <f t="shared" si="8"/>
        <v>0.33480416666666662</v>
      </c>
      <c r="EY102" s="4">
        <f t="shared" si="9"/>
        <v>0.92123333333333302</v>
      </c>
      <c r="EZ102" s="4">
        <f t="shared" si="10"/>
        <v>0.21014583333333328</v>
      </c>
      <c r="FA102" s="11" t="str" cm="1">
        <f t="array" aca="1" ref="FA102" ca="1">CONCATENATE(INDIRECT(ADDRESS(1,MATCH(_xlfn.MINIFS(B102:EU102,metrics.est,"MAE"),B102:EU102,0)+1)), ", ", INDIRECT(ADDRESS(2,MATCH(_xlfn.MINIFS(B102:EU102,metrics.est,"MAE"),B102:EU102,0)+1)))</f>
        <v>k=20, r=0.1</v>
      </c>
      <c r="FB102" s="11" t="str" cm="1">
        <f t="array" aca="1" ref="FB102" ca="1">CONCATENATE(INDIRECT(ADDRESS(1,MATCH(_xlfn.MINIFS(B102:EU102,metrics.est,"MSE"),B102:EU102,0)+1)), ", ", INDIRECT(ADDRESS(2,MATCH(_xlfn.MINIFS(B102:EU102,metrics.est,"MSE"),B102:EU102,0)+1)))</f>
        <v>k=20, r=0.1</v>
      </c>
      <c r="FC102" s="11" t="str" cm="1">
        <f t="array" aca="1" ref="FC102" ca="1">CONCATENATE(INDIRECT(ADDRESS(1,MATCH(_xlfn.MAXIFS(B102:EU102,metrics.est,"R"),B102:EU102,0)+1)), ", ", INDIRECT(ADDRESS(2,MATCH(_xlfn.MAXIFS(B102:EU102,metrics.est,"R"),B102:EU102,0)+1)))</f>
        <v>k=20, r=0.1</v>
      </c>
      <c r="FD102" s="11" t="str" cm="1">
        <f t="array" aca="1" ref="FD102" ca="1">CONCATENATE(INDIRECT(ADDRESS(1,MATCH(_xlfn.MAXIFS(B102:EU102,metrics.est,"Coverage"),B102:EU102,0)+1)), ", ", INDIRECT(ADDRESS(2,MATCH(_xlfn.MAXIFS(B102:EU102,metrics.est,"Coverage"),B102:EU102,0)+1)))</f>
        <v>k=5, r=0.1</v>
      </c>
      <c r="FE102" s="11" t="str" cm="1">
        <f t="array" aca="1" ref="FE102" ca="1">CONCATENATE(INDIRECT(ADDRESS(1,MATCH(_xlfn.MINIFS(B102:EU102,metrics.est,"Time"),B102:EU102,0)+1)), ", ", INDIRECT(ADDRESS(2,MATCH(_xlfn.MINIFS(B102:EU102,metrics.est,"Time"),B102:EU102,0)+1)))</f>
        <v>k=20, r=0.9</v>
      </c>
    </row>
    <row r="103" spans="1:161" x14ac:dyDescent="0.2">
      <c r="A103" s="1" t="s">
        <v>242</v>
      </c>
      <c r="B103" s="4"/>
      <c r="C103" s="4"/>
      <c r="D103" s="4"/>
      <c r="E103" s="4"/>
      <c r="F103" s="4"/>
      <c r="G103" s="5"/>
      <c r="H103" s="5"/>
      <c r="I103" s="5"/>
      <c r="J103" s="5"/>
      <c r="K103" s="5"/>
      <c r="L103" s="4"/>
      <c r="M103" s="4"/>
      <c r="N103" s="4"/>
      <c r="O103" s="4"/>
      <c r="P103" s="4"/>
      <c r="Q103" s="5"/>
      <c r="R103" s="5"/>
      <c r="S103" s="5"/>
      <c r="T103" s="5"/>
      <c r="U103" s="5"/>
      <c r="V103" s="4"/>
      <c r="W103" s="4"/>
      <c r="X103" s="4"/>
      <c r="Y103" s="4"/>
      <c r="Z103" s="4"/>
      <c r="AA103" s="14"/>
      <c r="AB103" s="14"/>
      <c r="AC103" s="14"/>
      <c r="AD103" s="14"/>
      <c r="AE103" s="14"/>
      <c r="AF103" s="4"/>
      <c r="AG103" s="4"/>
      <c r="AH103" s="4"/>
      <c r="AI103" s="4"/>
      <c r="AJ103" s="4"/>
      <c r="AK103" s="14"/>
      <c r="AL103" s="14"/>
      <c r="AM103" s="14"/>
      <c r="AN103" s="14"/>
      <c r="AO103" s="14"/>
      <c r="AP103" s="4"/>
      <c r="AQ103" s="4"/>
      <c r="AR103" s="4"/>
      <c r="AS103" s="4"/>
      <c r="AT103" s="4"/>
      <c r="AU103" s="14"/>
      <c r="AV103" s="14"/>
      <c r="AW103" s="14"/>
      <c r="AX103" s="14"/>
      <c r="AY103" s="14"/>
      <c r="AZ103" s="4">
        <v>0.64249999999999996</v>
      </c>
      <c r="BA103" s="4">
        <v>0.71050000000000002</v>
      </c>
      <c r="BB103" s="4">
        <v>0.38829999999999998</v>
      </c>
      <c r="BC103" s="4">
        <v>0.96279999999999999</v>
      </c>
      <c r="BD103" s="4">
        <v>0.2331</v>
      </c>
      <c r="BE103" s="5">
        <v>0.65529999999999999</v>
      </c>
      <c r="BF103" s="5">
        <v>0.73980000000000001</v>
      </c>
      <c r="BG103" s="5">
        <v>0.38519999999999999</v>
      </c>
      <c r="BH103" s="5">
        <v>0.95550000000000002</v>
      </c>
      <c r="BI103" s="5">
        <v>0.34320000000000001</v>
      </c>
      <c r="BJ103" s="4">
        <v>0.67589999999999995</v>
      </c>
      <c r="BK103" s="4">
        <v>0.78620000000000001</v>
      </c>
      <c r="BL103" s="4">
        <v>0.35160000000000002</v>
      </c>
      <c r="BM103" s="4">
        <v>0.94169999999999998</v>
      </c>
      <c r="BN103" s="4">
        <v>0.28839999999999999</v>
      </c>
      <c r="BO103" s="5">
        <v>0.71440000000000003</v>
      </c>
      <c r="BP103" s="5">
        <v>0.87970000000000004</v>
      </c>
      <c r="BQ103" s="5">
        <v>0.30109999999999998</v>
      </c>
      <c r="BR103" s="5">
        <v>0.91</v>
      </c>
      <c r="BS103" s="5">
        <v>0.1643</v>
      </c>
      <c r="BT103" s="4">
        <v>0.81589999999999996</v>
      </c>
      <c r="BU103" s="4">
        <v>1.1358999999999999</v>
      </c>
      <c r="BV103" s="4">
        <v>0.22090000000000001</v>
      </c>
      <c r="BW103" s="4">
        <v>0.68020000000000003</v>
      </c>
      <c r="BX103" s="4">
        <v>5.2299999999999999E-2</v>
      </c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5"/>
      <c r="CJ103" s="5"/>
      <c r="CK103" s="5"/>
      <c r="CL103" s="5"/>
      <c r="CM103" s="5"/>
      <c r="CN103" s="4"/>
      <c r="CO103" s="4"/>
      <c r="CP103" s="4"/>
      <c r="CQ103" s="4"/>
      <c r="CR103" s="4"/>
      <c r="CS103" s="5"/>
      <c r="CT103" s="5"/>
      <c r="CU103" s="5"/>
      <c r="CV103" s="5"/>
      <c r="CW103" s="5"/>
      <c r="CX103" s="4"/>
      <c r="CY103" s="4"/>
      <c r="CZ103" s="4"/>
      <c r="DA103" s="4"/>
      <c r="DB103" s="4"/>
      <c r="DC103" s="5">
        <v>0.65359999999999996</v>
      </c>
      <c r="DD103" s="5">
        <v>0.73529999999999995</v>
      </c>
      <c r="DE103" s="5">
        <v>0.38490000000000002</v>
      </c>
      <c r="DF103" s="5">
        <v>0.95489999999999997</v>
      </c>
      <c r="DG103" s="5">
        <v>0.25929999999999997</v>
      </c>
      <c r="DH103" s="4"/>
      <c r="DI103" s="4"/>
      <c r="DJ103" s="4"/>
      <c r="DK103" s="4"/>
      <c r="DL103" s="4"/>
      <c r="DM103" s="5">
        <v>0.71419999999999995</v>
      </c>
      <c r="DN103" s="5">
        <v>0.87829999999999997</v>
      </c>
      <c r="DO103" s="5">
        <v>0.30070000000000002</v>
      </c>
      <c r="DP103" s="5">
        <v>0.91049999999999998</v>
      </c>
      <c r="DQ103" s="5">
        <v>0.1522</v>
      </c>
      <c r="DR103" s="4"/>
      <c r="DS103" s="4"/>
      <c r="DT103" s="4"/>
      <c r="DU103" s="4"/>
      <c r="DV103" s="4"/>
      <c r="DW103" s="5"/>
      <c r="DX103" s="5"/>
      <c r="DY103" s="5"/>
      <c r="DZ103" s="5"/>
      <c r="EA103" s="5"/>
      <c r="EB103" s="4"/>
      <c r="EC103" s="4"/>
      <c r="ED103" s="4"/>
      <c r="EE103" s="4"/>
      <c r="EF103" s="4"/>
      <c r="EG103" s="5"/>
      <c r="EH103" s="5"/>
      <c r="EI103" s="5"/>
      <c r="EJ103" s="5"/>
      <c r="EK103" s="5"/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>
        <f t="shared" ref="EV103" si="21">AVERAGEIFS(B103:EU103,metrics.est,"MAE")</f>
        <v>0.69597142857142857</v>
      </c>
      <c r="EW103" s="4">
        <f t="shared" ref="EW103" si="22">AVERAGEIFS(B103:EU103,metrics.est,"MSE")</f>
        <v>0.83795714285714296</v>
      </c>
      <c r="EX103" s="4">
        <f t="shared" ref="EX103" si="23">AVERAGEIFS(B103:EU103,metrics.est,"R")</f>
        <v>0.33324285714285712</v>
      </c>
      <c r="EY103" s="4">
        <f t="shared" ref="EY103" si="24">AVERAGEIFS(B103:EU103,metrics.est,"Coverage")</f>
        <v>0.90222857142857138</v>
      </c>
      <c r="EZ103" s="4">
        <f t="shared" ref="EZ103" si="25">AVERAGEIFS(B103:EU103,metrics.est,"Time")</f>
        <v>0.21325714285714284</v>
      </c>
      <c r="FA103" s="11" t="str" cm="1">
        <f t="array" aca="1" ref="FA103" ca="1">CONCATENATE(INDIRECT(ADDRESS(1,MATCH(_xlfn.MINIFS(B103:EU103,metrics.est,"MAE"),B103:EU103,0)+1)), ", ", INDIRECT(ADDRESS(2,MATCH(_xlfn.MINIFS(B103:EU103,metrics.est,"MAE"),B103:EU103,0)+1)))</f>
        <v>k=15, r=0.1</v>
      </c>
      <c r="FB103" s="11" t="str" cm="1">
        <f t="array" aca="1" ref="FB103" ca="1">CONCATENATE(INDIRECT(ADDRESS(1,MATCH(_xlfn.MINIFS(B103:EU103,metrics.est,"MSE"),B103:EU103,0)+1)), ", ", INDIRECT(ADDRESS(2,MATCH(_xlfn.MINIFS(B103:EU103,metrics.est,"MSE"),B103:EU103,0)+1)))</f>
        <v>k=15, r=0.1</v>
      </c>
      <c r="FC103" s="11" t="str" cm="1">
        <f t="array" aca="1" ref="FC103" ca="1">CONCATENATE(INDIRECT(ADDRESS(1,MATCH(_xlfn.MAXIFS(B103:EU103,metrics.est,"R"),B103:EU103,0)+1)), ", ", INDIRECT(ADDRESS(2,MATCH(_xlfn.MAXIFS(B103:EU103,metrics.est,"R"),B103:EU103,0)+1)))</f>
        <v>k=15, r=0.1</v>
      </c>
      <c r="FD103" s="11" t="str" cm="1">
        <f t="array" aca="1" ref="FD103" ca="1">CONCATENATE(INDIRECT(ADDRESS(1,MATCH(_xlfn.MAXIFS(B103:EU103,metrics.est,"Coverage"),B103:EU103,0)+1)), ", ", INDIRECT(ADDRESS(2,MATCH(_xlfn.MAXIFS(B103:EU103,metrics.est,"Coverage"),B103:EU103,0)+1)))</f>
        <v>k=15, r=0.1</v>
      </c>
      <c r="FE103" s="11" t="str" cm="1">
        <f t="array" aca="1" ref="FE103" ca="1">CONCATENATE(INDIRECT(ADDRESS(1,MATCH(_xlfn.MINIFS(B103:EU103,metrics.est,"Time"),B103:EU103,0)+1)), ", ", INDIRECT(ADDRESS(2,MATCH(_xlfn.MINIFS(B103:EU103,metrics.est,"Time"),B103:EU103,0)+1)))</f>
        <v>k=15, r=0.9</v>
      </c>
    </row>
    <row r="104" spans="1:161" x14ac:dyDescent="0.2">
      <c r="A104" s="1" t="s">
        <v>225</v>
      </c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4">
        <v>0.66510000000000002</v>
      </c>
      <c r="AB104" s="14">
        <v>0.75590000000000002</v>
      </c>
      <c r="AC104" s="14">
        <v>0.3528</v>
      </c>
      <c r="AD104" s="14">
        <v>0.96299999999999997</v>
      </c>
      <c r="AE104" s="14">
        <v>0.16569999999999999</v>
      </c>
      <c r="AF104" s="4">
        <v>0.67279999999999995</v>
      </c>
      <c r="AG104" s="4">
        <v>0.77249999999999996</v>
      </c>
      <c r="AH104" s="4">
        <v>0.3498</v>
      </c>
      <c r="AI104" s="4">
        <v>0.95469999999999999</v>
      </c>
      <c r="AJ104" s="4">
        <v>0.21029999999999999</v>
      </c>
      <c r="AK104" s="14">
        <v>0.68410000000000004</v>
      </c>
      <c r="AL104" s="14">
        <v>0.79990000000000006</v>
      </c>
      <c r="AM104" s="14">
        <v>0.33379999999999999</v>
      </c>
      <c r="AN104" s="14">
        <v>0.9415</v>
      </c>
      <c r="AO104" s="14">
        <v>0.23180000000000001</v>
      </c>
      <c r="AP104" s="4">
        <v>0.70709999999999995</v>
      </c>
      <c r="AQ104" s="4">
        <v>0.85240000000000005</v>
      </c>
      <c r="AR104" s="4">
        <v>0.30840000000000001</v>
      </c>
      <c r="AS104" s="4">
        <v>0.91020000000000001</v>
      </c>
      <c r="AT104" s="4">
        <v>0.1381</v>
      </c>
      <c r="AU104" s="14">
        <v>0.79410000000000003</v>
      </c>
      <c r="AV104" s="14">
        <v>1.0746</v>
      </c>
      <c r="AW104" s="14">
        <v>0.22559999999999999</v>
      </c>
      <c r="AX104" s="14">
        <v>0.68010000000000004</v>
      </c>
      <c r="AY104" s="14">
        <v>5.0599999999999999E-2</v>
      </c>
      <c r="AZ104" s="4">
        <v>0.66539999999999999</v>
      </c>
      <c r="BA104" s="4">
        <v>0.75529999999999997</v>
      </c>
      <c r="BB104" s="4">
        <v>0.34599999999999997</v>
      </c>
      <c r="BC104" s="4">
        <v>0.96279999999999999</v>
      </c>
      <c r="BD104" s="4">
        <v>0.13919999999999999</v>
      </c>
      <c r="BE104" s="5">
        <v>0.67300000000000004</v>
      </c>
      <c r="BF104" s="5">
        <v>0.77480000000000004</v>
      </c>
      <c r="BG104" s="5">
        <v>0.34610000000000002</v>
      </c>
      <c r="BH104" s="5">
        <v>0.95550000000000002</v>
      </c>
      <c r="BI104" s="5">
        <v>0.23050000000000001</v>
      </c>
      <c r="BJ104" s="4">
        <v>0.68559999999999999</v>
      </c>
      <c r="BK104" s="4">
        <v>0.80249999999999999</v>
      </c>
      <c r="BL104" s="4">
        <v>0.3337</v>
      </c>
      <c r="BM104" s="4">
        <v>0.94169999999999998</v>
      </c>
      <c r="BN104" s="4">
        <v>0.19689999999999999</v>
      </c>
      <c r="BO104" s="5">
        <v>0.70799999999999996</v>
      </c>
      <c r="BP104" s="5">
        <v>0.85660000000000003</v>
      </c>
      <c r="BQ104" s="5">
        <v>0.30809999999999998</v>
      </c>
      <c r="BR104" s="5">
        <v>0.91</v>
      </c>
      <c r="BS104" s="5">
        <v>0.12239999999999999</v>
      </c>
      <c r="BT104" s="4">
        <v>0.79320000000000002</v>
      </c>
      <c r="BU104" s="4">
        <v>1.075</v>
      </c>
      <c r="BV104" s="4">
        <v>0.2306</v>
      </c>
      <c r="BW104" s="4">
        <v>0.68020000000000003</v>
      </c>
      <c r="BX104" s="4">
        <v>4.6300000000000001E-2</v>
      </c>
      <c r="BY104" s="5">
        <v>0.6633</v>
      </c>
      <c r="BZ104" s="5">
        <v>0.75309999999999999</v>
      </c>
      <c r="CA104" s="5">
        <v>0.35870000000000002</v>
      </c>
      <c r="CB104" s="5">
        <v>0.96289999999999998</v>
      </c>
      <c r="CC104" s="5">
        <v>9.8799999999999999E-2</v>
      </c>
      <c r="CD104" s="4">
        <v>0.67290000000000005</v>
      </c>
      <c r="CE104" s="4">
        <v>0.7752</v>
      </c>
      <c r="CF104" s="4">
        <v>0.3468</v>
      </c>
      <c r="CG104" s="4">
        <v>0.95520000000000005</v>
      </c>
      <c r="CH104" s="4">
        <v>0.13519999999999999</v>
      </c>
      <c r="CI104" s="5">
        <v>0.68510000000000004</v>
      </c>
      <c r="CJ104" s="5">
        <v>0.80149999999999999</v>
      </c>
      <c r="CK104" s="5">
        <v>0.33310000000000001</v>
      </c>
      <c r="CL104" s="5">
        <v>0.94199999999999995</v>
      </c>
      <c r="CM104" s="5">
        <v>0.1338</v>
      </c>
      <c r="CN104" s="4">
        <v>0.7077</v>
      </c>
      <c r="CO104" s="4">
        <v>0.85540000000000005</v>
      </c>
      <c r="CP104" s="4">
        <v>0.30940000000000001</v>
      </c>
      <c r="CQ104" s="4">
        <v>0.9103</v>
      </c>
      <c r="CR104" s="4">
        <v>8.5099999999999995E-2</v>
      </c>
      <c r="CS104" s="5">
        <v>0.79369999999999996</v>
      </c>
      <c r="CT104" s="5">
        <v>1.0751999999999999</v>
      </c>
      <c r="CU104" s="5">
        <v>0.22919999999999999</v>
      </c>
      <c r="CV104" s="5">
        <v>0.67959999999999998</v>
      </c>
      <c r="CW104" s="5">
        <v>3.6499999999999998E-2</v>
      </c>
      <c r="CX104" s="4">
        <v>0.66539999999999999</v>
      </c>
      <c r="CY104" s="4">
        <v>0.75770000000000004</v>
      </c>
      <c r="CZ104" s="4">
        <v>0.3513</v>
      </c>
      <c r="DA104" s="4">
        <v>0.96240000000000003</v>
      </c>
      <c r="DB104" s="4">
        <v>0.13589999999999999</v>
      </c>
      <c r="DC104" s="16"/>
      <c r="DD104" s="16"/>
      <c r="DE104" s="16"/>
      <c r="DF104" s="16"/>
      <c r="DG104" s="16"/>
      <c r="DH104" s="4">
        <v>0.68440000000000001</v>
      </c>
      <c r="DI104" s="4">
        <v>0.80020000000000002</v>
      </c>
      <c r="DJ104" s="4">
        <v>0.33660000000000001</v>
      </c>
      <c r="DK104" s="4">
        <v>0.94120000000000004</v>
      </c>
      <c r="DL104" s="4">
        <v>0.1139</v>
      </c>
      <c r="DM104" s="14">
        <v>0.70789999999999997</v>
      </c>
      <c r="DN104" s="14">
        <v>0.85570000000000002</v>
      </c>
      <c r="DO104" s="14">
        <v>0.30830000000000002</v>
      </c>
      <c r="DP104" s="14">
        <v>0.91049999999999998</v>
      </c>
      <c r="DQ104" s="14">
        <v>0.1095</v>
      </c>
      <c r="DR104" s="4"/>
      <c r="DS104" s="4"/>
      <c r="DT104" s="4"/>
      <c r="DU104" s="4"/>
      <c r="DV104" s="4"/>
      <c r="DW104" s="5"/>
      <c r="DX104" s="5"/>
      <c r="DY104" s="5"/>
      <c r="DZ104" s="5"/>
      <c r="EA104" s="5"/>
      <c r="EB104" s="4"/>
      <c r="EC104" s="4"/>
      <c r="ED104" s="4"/>
      <c r="EE104" s="4"/>
      <c r="EF104" s="4"/>
      <c r="EG104" s="5"/>
      <c r="EH104" s="5"/>
      <c r="EI104" s="5"/>
      <c r="EJ104" s="5"/>
      <c r="EK104" s="5"/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>
        <f t="shared" si="6"/>
        <v>0.7016</v>
      </c>
      <c r="EW104" s="4">
        <f t="shared" si="7"/>
        <v>0.84408333333333341</v>
      </c>
      <c r="EX104" s="4">
        <f t="shared" si="8"/>
        <v>0.31712777777777773</v>
      </c>
      <c r="EY104" s="4">
        <f t="shared" si="9"/>
        <v>0.89798888888888884</v>
      </c>
      <c r="EZ104" s="4">
        <f t="shared" si="10"/>
        <v>0.13225000000000001</v>
      </c>
      <c r="FA104" s="11" t="str" cm="1">
        <f t="array" aca="1" ref="FA104" ca="1">CONCATENATE(INDIRECT(ADDRESS(1,MATCH(_xlfn.MINIFS(B104:EU104,metrics.est,"MAE"),B104:EU104,0)+1)), ", ", INDIRECT(ADDRESS(2,MATCH(_xlfn.MINIFS(B104:EU104,metrics.est,"MAE"),B104:EU104,0)+1)))</f>
        <v>k=20, r=0.1</v>
      </c>
      <c r="FB104" s="11" t="str" cm="1">
        <f t="array" aca="1" ref="FB104" ca="1">CONCATENATE(INDIRECT(ADDRESS(1,MATCH(_xlfn.MINIFS(B104:EU104,metrics.est,"MSE"),B104:EU104,0)+1)), ", ", INDIRECT(ADDRESS(2,MATCH(_xlfn.MINIFS(B104:EU104,metrics.est,"MSE"),B104:EU104,0)+1)))</f>
        <v>k=20, r=0.1</v>
      </c>
      <c r="FC104" s="11" t="str" cm="1">
        <f t="array" aca="1" ref="FC104" ca="1">CONCATENATE(INDIRECT(ADDRESS(1,MATCH(_xlfn.MAXIFS(B104:EU104,metrics.est,"R"),B104:EU104,0)+1)), ", ", INDIRECT(ADDRESS(2,MATCH(_xlfn.MAXIFS(B104:EU104,metrics.est,"R"),B104:EU104,0)+1)))</f>
        <v>k=20, r=0.1</v>
      </c>
      <c r="FD104" s="11" t="str" cm="1">
        <f t="array" aca="1" ref="FD104" ca="1">CONCATENATE(INDIRECT(ADDRESS(1,MATCH(_xlfn.MAXIFS(B104:EU104,metrics.est,"Coverage"),B104:EU104,0)+1)), ", ", INDIRECT(ADDRESS(2,MATCH(_xlfn.MAXIFS(B104:EU104,metrics.est,"Coverage"),B104:EU104,0)+1)))</f>
        <v>k=10, r=0.1</v>
      </c>
      <c r="FE104" s="11" t="str" cm="1">
        <f t="array" aca="1" ref="FE104" ca="1">CONCATENATE(INDIRECT(ADDRESS(1,MATCH(_xlfn.MINIFS(B104:EU104,metrics.est,"Time"),B104:EU104,0)+1)), ", ", INDIRECT(ADDRESS(2,MATCH(_xlfn.MINIFS(B104:EU104,metrics.est,"Time"),B104:EU104,0)+1)))</f>
        <v>k=20, r=0.9</v>
      </c>
    </row>
    <row r="105" spans="1:161" x14ac:dyDescent="0.2">
      <c r="A105" s="1" t="s">
        <v>94</v>
      </c>
      <c r="B105" s="4">
        <v>0.64590000000000003</v>
      </c>
      <c r="C105" s="4">
        <v>0.71530000000000005</v>
      </c>
      <c r="D105" s="4">
        <v>0.3639</v>
      </c>
      <c r="E105" s="4">
        <v>0.96419999999999995</v>
      </c>
      <c r="F105" s="4">
        <v>0.22539999999999999</v>
      </c>
      <c r="G105" s="5">
        <v>0.65839999999999999</v>
      </c>
      <c r="H105" s="5">
        <v>0.74509999999999998</v>
      </c>
      <c r="I105" s="5">
        <v>0.37119999999999997</v>
      </c>
      <c r="J105" s="5">
        <v>0.95540000000000003</v>
      </c>
      <c r="K105" s="5">
        <v>0.40749999999999997</v>
      </c>
      <c r="L105" s="4">
        <v>0.67230000000000001</v>
      </c>
      <c r="M105" s="4">
        <v>0.77339999999999998</v>
      </c>
      <c r="N105" s="4">
        <v>0.35759999999999997</v>
      </c>
      <c r="O105" s="4">
        <v>0.94110000000000005</v>
      </c>
      <c r="P105" s="4">
        <v>0.31879999999999997</v>
      </c>
      <c r="Q105" s="5">
        <v>0.70089999999999997</v>
      </c>
      <c r="R105" s="5">
        <v>0.84050000000000002</v>
      </c>
      <c r="S105" s="5">
        <v>0.3125</v>
      </c>
      <c r="T105" s="5">
        <v>0.91</v>
      </c>
      <c r="U105" s="5">
        <v>0.2079</v>
      </c>
      <c r="V105" s="4">
        <v>0.79490000000000005</v>
      </c>
      <c r="W105" s="4">
        <v>1.0792999999999999</v>
      </c>
      <c r="X105" s="4">
        <v>0.23069999999999999</v>
      </c>
      <c r="Y105" s="4">
        <v>0.68110000000000004</v>
      </c>
      <c r="Z105" s="4">
        <v>6.7000000000000004E-2</v>
      </c>
      <c r="AA105" s="14">
        <v>0.64610000000000001</v>
      </c>
      <c r="AB105" s="14">
        <v>0.71679999999999999</v>
      </c>
      <c r="AC105" s="14">
        <v>0.3871</v>
      </c>
      <c r="AD105" s="14">
        <v>0.96299999999999997</v>
      </c>
      <c r="AE105" s="14">
        <v>0.21609999999999999</v>
      </c>
      <c r="AF105" s="4">
        <v>0.65749999999999997</v>
      </c>
      <c r="AG105" s="4">
        <v>0.74029999999999996</v>
      </c>
      <c r="AH105" s="4">
        <v>0.37630000000000002</v>
      </c>
      <c r="AI105" s="4">
        <v>0.95469999999999999</v>
      </c>
      <c r="AJ105" s="4">
        <v>0.28189999999999998</v>
      </c>
      <c r="AK105" s="14">
        <v>0.67300000000000004</v>
      </c>
      <c r="AL105" s="14">
        <v>0.77639999999999998</v>
      </c>
      <c r="AM105" s="14">
        <v>0.35149999999999998</v>
      </c>
      <c r="AN105" s="14">
        <v>0.9415</v>
      </c>
      <c r="AO105" s="14">
        <v>0.28010000000000002</v>
      </c>
      <c r="AP105" s="4">
        <v>0.70150000000000001</v>
      </c>
      <c r="AQ105" s="4">
        <v>0.84109999999999996</v>
      </c>
      <c r="AR105" s="4">
        <v>0.31530000000000002</v>
      </c>
      <c r="AS105" s="4">
        <v>0.91020000000000001</v>
      </c>
      <c r="AT105" s="4">
        <v>0.17979999999999999</v>
      </c>
      <c r="AU105" s="14">
        <v>0.79590000000000005</v>
      </c>
      <c r="AV105" s="14">
        <v>1.0795999999999999</v>
      </c>
      <c r="AW105" s="14">
        <v>0.22370000000000001</v>
      </c>
      <c r="AX105" s="14">
        <v>0.68010000000000004</v>
      </c>
      <c r="AY105" s="14">
        <v>0.06</v>
      </c>
      <c r="AZ105" s="4">
        <v>0.64700000000000002</v>
      </c>
      <c r="BA105" s="4">
        <v>0.71850000000000003</v>
      </c>
      <c r="BB105" s="4">
        <v>0.37190000000000001</v>
      </c>
      <c r="BC105" s="4">
        <v>0.96279999999999999</v>
      </c>
      <c r="BD105" s="4">
        <v>0.17460000000000001</v>
      </c>
      <c r="BE105" s="5">
        <v>0.65810000000000002</v>
      </c>
      <c r="BF105" s="5">
        <v>0.74339999999999995</v>
      </c>
      <c r="BG105" s="5">
        <v>0.37269999999999998</v>
      </c>
      <c r="BH105" s="5">
        <v>0.95550000000000002</v>
      </c>
      <c r="BI105" s="5">
        <v>0.27829999999999999</v>
      </c>
      <c r="BJ105" s="4">
        <v>0.6744</v>
      </c>
      <c r="BK105" s="4">
        <v>0.77900000000000003</v>
      </c>
      <c r="BL105" s="4">
        <v>0.3518</v>
      </c>
      <c r="BM105" s="4">
        <v>0.94169999999999998</v>
      </c>
      <c r="BN105" s="4">
        <v>0.23599999999999999</v>
      </c>
      <c r="BO105" s="5">
        <v>0.70240000000000002</v>
      </c>
      <c r="BP105" s="5">
        <v>0.84509999999999996</v>
      </c>
      <c r="BQ105" s="5">
        <v>0.3135</v>
      </c>
      <c r="BR105" s="5">
        <v>0.91010000000000002</v>
      </c>
      <c r="BS105" s="5">
        <v>0.15540000000000001</v>
      </c>
      <c r="BT105" s="4">
        <v>0.79469999999999996</v>
      </c>
      <c r="BU105" s="4">
        <v>1.0794999999999999</v>
      </c>
      <c r="BV105" s="4">
        <v>0.2286</v>
      </c>
      <c r="BW105" s="4">
        <v>0.68020000000000003</v>
      </c>
      <c r="BX105" s="4">
        <v>4.9399999999999999E-2</v>
      </c>
      <c r="BY105" s="5">
        <v>0.64439999999999997</v>
      </c>
      <c r="BZ105" s="5">
        <v>0.71389999999999998</v>
      </c>
      <c r="CA105" s="5">
        <v>0.39100000000000001</v>
      </c>
      <c r="CB105" s="5">
        <v>0.96289999999999998</v>
      </c>
      <c r="CC105" s="5">
        <v>0.13930000000000001</v>
      </c>
      <c r="CD105" s="4">
        <v>0.65780000000000005</v>
      </c>
      <c r="CE105" s="4">
        <v>0.74329999999999996</v>
      </c>
      <c r="CF105" s="4">
        <v>0.373</v>
      </c>
      <c r="CG105" s="4">
        <v>0.95520000000000005</v>
      </c>
      <c r="CH105" s="4">
        <v>0.18809999999999999</v>
      </c>
      <c r="CI105" s="5">
        <v>0.67379999999999995</v>
      </c>
      <c r="CJ105" s="5">
        <v>0.77780000000000005</v>
      </c>
      <c r="CK105" s="5">
        <v>0.35120000000000001</v>
      </c>
      <c r="CL105" s="5">
        <v>0.94199999999999995</v>
      </c>
      <c r="CM105" s="5">
        <v>0.17879999999999999</v>
      </c>
      <c r="CN105" s="4">
        <v>0.7016</v>
      </c>
      <c r="CO105" s="4">
        <v>0.84330000000000005</v>
      </c>
      <c r="CP105" s="4">
        <v>0.31630000000000003</v>
      </c>
      <c r="CQ105" s="4">
        <v>0.9103</v>
      </c>
      <c r="CR105" s="4">
        <v>0.1077</v>
      </c>
      <c r="CS105" s="5">
        <v>0.79530000000000001</v>
      </c>
      <c r="CT105" s="5">
        <v>1.0797000000000001</v>
      </c>
      <c r="CU105" s="5">
        <v>0.2276</v>
      </c>
      <c r="CV105" s="5">
        <v>0.67959999999999998</v>
      </c>
      <c r="CW105" s="5">
        <v>4.0599999999999997E-2</v>
      </c>
      <c r="CX105" s="4">
        <v>0.64680000000000004</v>
      </c>
      <c r="CY105" s="4">
        <v>0.71860000000000002</v>
      </c>
      <c r="CZ105" s="4">
        <v>0.38379999999999997</v>
      </c>
      <c r="DA105" s="4">
        <v>0.96240000000000003</v>
      </c>
      <c r="DB105" s="4">
        <v>0.19769999999999999</v>
      </c>
      <c r="DC105" s="16"/>
      <c r="DD105" s="16"/>
      <c r="DE105" s="16"/>
      <c r="DF105" s="16"/>
      <c r="DG105" s="16"/>
      <c r="DH105" s="4">
        <v>0.67320000000000002</v>
      </c>
      <c r="DI105" s="4">
        <v>0.77639999999999998</v>
      </c>
      <c r="DJ105" s="4">
        <v>0.35499999999999998</v>
      </c>
      <c r="DK105" s="4">
        <v>0.94120000000000004</v>
      </c>
      <c r="DL105" s="4">
        <v>0.1565</v>
      </c>
      <c r="DM105" s="14">
        <v>0.70209999999999995</v>
      </c>
      <c r="DN105" s="14">
        <v>0.84389999999999998</v>
      </c>
      <c r="DO105" s="14">
        <v>0.31519999999999998</v>
      </c>
      <c r="DP105" s="14">
        <v>0.91049999999999998</v>
      </c>
      <c r="DQ105" s="14">
        <v>0.1406</v>
      </c>
      <c r="DR105" s="4"/>
      <c r="DS105" s="4"/>
      <c r="DT105" s="4"/>
      <c r="DU105" s="4"/>
      <c r="DV105" s="4"/>
      <c r="DW105" s="5"/>
      <c r="DX105" s="5"/>
      <c r="DY105" s="5"/>
      <c r="DZ105" s="5"/>
      <c r="EA105" s="5"/>
      <c r="EB105" s="4"/>
      <c r="EC105" s="4"/>
      <c r="ED105" s="4"/>
      <c r="EE105" s="4"/>
      <c r="EF105" s="4"/>
      <c r="EG105" s="5">
        <v>0.67320000000000002</v>
      </c>
      <c r="EH105" s="5">
        <v>0.77680000000000005</v>
      </c>
      <c r="EI105" s="5">
        <v>0.3533</v>
      </c>
      <c r="EJ105" s="5">
        <v>0.94140000000000001</v>
      </c>
      <c r="EK105" s="5">
        <v>0.2087</v>
      </c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>
        <f t="shared" si="6"/>
        <v>0.69130000000000003</v>
      </c>
      <c r="EW105" s="4">
        <f t="shared" si="7"/>
        <v>0.82279166666666648</v>
      </c>
      <c r="EX105" s="4">
        <f t="shared" si="8"/>
        <v>0.33311249999999998</v>
      </c>
      <c r="EY105" s="4">
        <f t="shared" si="9"/>
        <v>0.89821249999999975</v>
      </c>
      <c r="EZ105" s="4">
        <f t="shared" si="10"/>
        <v>0.18734166666666666</v>
      </c>
      <c r="FA105" s="11" t="str" cm="1">
        <f t="array" aca="1" ref="FA105" ca="1">CONCATENATE(INDIRECT(ADDRESS(1,MATCH(_xlfn.MINIFS(B105:EU105,metrics.est,"MAE"),B105:EU105,0)+1)), ", ", INDIRECT(ADDRESS(2,MATCH(_xlfn.MINIFS(B105:EU105,metrics.est,"MAE"),B105:EU105,0)+1)))</f>
        <v>k=20, r=0.1</v>
      </c>
      <c r="FB105" s="11" t="str" cm="1">
        <f t="array" aca="1" ref="FB105" ca="1">CONCATENATE(INDIRECT(ADDRESS(1,MATCH(_xlfn.MINIFS(B105:EU105,metrics.est,"MSE"),B105:EU105,0)+1)), ", ", INDIRECT(ADDRESS(2,MATCH(_xlfn.MINIFS(B105:EU105,metrics.est,"MSE"),B105:EU105,0)+1)))</f>
        <v>k=20, r=0.1</v>
      </c>
      <c r="FC105" s="11" t="str" cm="1">
        <f t="array" aca="1" ref="FC105" ca="1">CONCATENATE(INDIRECT(ADDRESS(1,MATCH(_xlfn.MAXIFS(B105:EU105,metrics.est,"R"),B105:EU105,0)+1)), ", ", INDIRECT(ADDRESS(2,MATCH(_xlfn.MAXIFS(B105:EU105,metrics.est,"R"),B105:EU105,0)+1)))</f>
        <v>k=20, r=0.1</v>
      </c>
      <c r="FD105" s="11" t="str" cm="1">
        <f t="array" aca="1" ref="FD105" ca="1">CONCATENATE(INDIRECT(ADDRESS(1,MATCH(_xlfn.MAXIFS(B105:EU105,metrics.est,"Coverage"),B105:EU105,0)+1)), ", ", INDIRECT(ADDRESS(2,MATCH(_xlfn.MAXIFS(B105:EU105,metrics.est,"Coverage"),B105:EU105,0)+1)))</f>
        <v>k=5, r=0.1</v>
      </c>
      <c r="FE105" s="11" t="str" cm="1">
        <f t="array" aca="1" ref="FE105" ca="1">CONCATENATE(INDIRECT(ADDRESS(1,MATCH(_xlfn.MINIFS(B105:EU105,metrics.est,"Time"),B105:EU105,0)+1)), ", ", INDIRECT(ADDRESS(2,MATCH(_xlfn.MINIFS(B105:EU105,metrics.est,"Time"),B105:EU105,0)+1)))</f>
        <v>k=20, r=0.9</v>
      </c>
    </row>
    <row r="106" spans="1:161" x14ac:dyDescent="0.2">
      <c r="A106" s="1" t="s">
        <v>95</v>
      </c>
      <c r="B106" s="4">
        <v>0.67059999999999997</v>
      </c>
      <c r="C106" s="4">
        <v>0.76539999999999997</v>
      </c>
      <c r="D106" s="4">
        <v>0.33879999999999999</v>
      </c>
      <c r="E106" s="4">
        <v>0.95699999999999996</v>
      </c>
      <c r="F106" s="4">
        <v>0.14729999999999999</v>
      </c>
      <c r="G106" s="5">
        <v>0.68420000000000003</v>
      </c>
      <c r="H106" s="5">
        <v>0.79900000000000004</v>
      </c>
      <c r="I106" s="5">
        <v>0.34179999999999999</v>
      </c>
      <c r="J106" s="5">
        <v>0.94610000000000005</v>
      </c>
      <c r="K106" s="5">
        <v>0.33279999999999998</v>
      </c>
      <c r="L106" s="4">
        <v>0.70389999999999997</v>
      </c>
      <c r="M106" s="4">
        <v>0.8417</v>
      </c>
      <c r="N106" s="4">
        <v>0.3271</v>
      </c>
      <c r="O106" s="4">
        <v>0.92869999999999997</v>
      </c>
      <c r="P106" s="4">
        <v>0.26669999999999999</v>
      </c>
      <c r="Q106" s="5">
        <v>0.7389</v>
      </c>
      <c r="R106" s="5">
        <v>0.9284</v>
      </c>
      <c r="S106" s="5">
        <v>0.27450000000000002</v>
      </c>
      <c r="T106" s="5">
        <v>0.88919999999999999</v>
      </c>
      <c r="U106" s="5">
        <v>0.16200000000000001</v>
      </c>
      <c r="V106" s="4">
        <v>0.83069999999999999</v>
      </c>
      <c r="W106" s="4">
        <v>1.1729000000000001</v>
      </c>
      <c r="X106" s="4">
        <v>0.19969999999999999</v>
      </c>
      <c r="Y106" s="4">
        <v>0.60619999999999996</v>
      </c>
      <c r="Z106" s="4">
        <v>5.8200000000000002E-2</v>
      </c>
      <c r="AA106" s="14">
        <v>0.67120000000000002</v>
      </c>
      <c r="AB106" s="14">
        <v>0.76829999999999998</v>
      </c>
      <c r="AC106" s="14">
        <v>0.35909999999999997</v>
      </c>
      <c r="AD106" s="14">
        <v>0.95620000000000005</v>
      </c>
      <c r="AE106" s="14">
        <v>0.16769999999999999</v>
      </c>
      <c r="AF106" s="4">
        <v>0.68379999999999996</v>
      </c>
      <c r="AG106" s="4">
        <v>0.79669999999999996</v>
      </c>
      <c r="AH106" s="4">
        <v>0.34379999999999999</v>
      </c>
      <c r="AI106" s="4">
        <v>0.9456</v>
      </c>
      <c r="AJ106" s="4">
        <v>0.2293</v>
      </c>
      <c r="AK106" s="14">
        <v>0.70389999999999997</v>
      </c>
      <c r="AL106" s="14">
        <v>0.84340000000000004</v>
      </c>
      <c r="AM106" s="14">
        <v>0.32029999999999997</v>
      </c>
      <c r="AN106" s="14">
        <v>0.92879999999999996</v>
      </c>
      <c r="AO106" s="14">
        <v>0.2253</v>
      </c>
      <c r="AP106" s="4">
        <v>0.73880000000000001</v>
      </c>
      <c r="AQ106" s="4">
        <v>0.92810000000000004</v>
      </c>
      <c r="AR106" s="4">
        <v>0.27960000000000002</v>
      </c>
      <c r="AS106" s="4">
        <v>0.88880000000000003</v>
      </c>
      <c r="AT106" s="4">
        <v>0.15210000000000001</v>
      </c>
      <c r="AU106" s="14">
        <v>0.83220000000000005</v>
      </c>
      <c r="AV106" s="14">
        <v>1.1775</v>
      </c>
      <c r="AW106" s="14">
        <v>0.19409999999999999</v>
      </c>
      <c r="AX106" s="14">
        <v>0.60170000000000001</v>
      </c>
      <c r="AY106" s="14">
        <v>5.3100000000000001E-2</v>
      </c>
      <c r="AZ106" s="4">
        <v>0.67159999999999997</v>
      </c>
      <c r="BA106" s="4">
        <v>0.76780000000000004</v>
      </c>
      <c r="BB106" s="4">
        <v>0.35210000000000002</v>
      </c>
      <c r="BC106" s="4">
        <v>0.95530000000000004</v>
      </c>
      <c r="BD106" s="4">
        <v>0.14069999999999999</v>
      </c>
      <c r="BE106" s="5">
        <v>0.68330000000000002</v>
      </c>
      <c r="BF106" s="5">
        <v>0.79790000000000005</v>
      </c>
      <c r="BG106" s="5">
        <v>0.34279999999999999</v>
      </c>
      <c r="BH106" s="5">
        <v>0.94640000000000002</v>
      </c>
      <c r="BI106" s="5">
        <v>0.20730000000000001</v>
      </c>
      <c r="BJ106" s="4">
        <v>0.70569999999999999</v>
      </c>
      <c r="BK106" s="4">
        <v>0.8468</v>
      </c>
      <c r="BL106" s="4">
        <v>0.31890000000000002</v>
      </c>
      <c r="BM106" s="4">
        <v>0.92889999999999995</v>
      </c>
      <c r="BN106" s="4">
        <v>0.21260000000000001</v>
      </c>
      <c r="BO106" s="5">
        <v>0.7399</v>
      </c>
      <c r="BP106" s="5">
        <v>0.93149999999999999</v>
      </c>
      <c r="BQ106" s="5">
        <v>0.28170000000000001</v>
      </c>
      <c r="BR106" s="5">
        <v>0.88929999999999998</v>
      </c>
      <c r="BS106" s="5">
        <v>0.1201</v>
      </c>
      <c r="BT106" s="4">
        <v>0.83299999999999996</v>
      </c>
      <c r="BU106" s="4">
        <v>1.1812</v>
      </c>
      <c r="BV106" s="4">
        <v>0.1966</v>
      </c>
      <c r="BW106" s="4">
        <v>0.60329999999999995</v>
      </c>
      <c r="BX106" s="4">
        <v>4.7300000000000002E-2</v>
      </c>
      <c r="BY106" s="5">
        <v>0.66890000000000005</v>
      </c>
      <c r="BZ106" s="5">
        <v>0.76390000000000002</v>
      </c>
      <c r="CA106" s="5">
        <v>0.36559999999999998</v>
      </c>
      <c r="CB106" s="5">
        <v>0.95550000000000002</v>
      </c>
      <c r="CC106" s="5">
        <v>9.7299999999999998E-2</v>
      </c>
      <c r="CD106" s="4">
        <v>0.68330000000000002</v>
      </c>
      <c r="CE106" s="4">
        <v>0.79810000000000003</v>
      </c>
      <c r="CF106" s="4">
        <v>0.34329999999999999</v>
      </c>
      <c r="CG106" s="4">
        <v>0.94599999999999995</v>
      </c>
      <c r="CH106" s="4">
        <v>0.1321</v>
      </c>
      <c r="CI106" s="5">
        <v>0.70450000000000002</v>
      </c>
      <c r="CJ106" s="5">
        <v>0.84460000000000002</v>
      </c>
      <c r="CK106" s="5">
        <v>0.32169999999999999</v>
      </c>
      <c r="CL106" s="5">
        <v>0.92920000000000003</v>
      </c>
      <c r="CM106" s="5">
        <v>0.12609999999999999</v>
      </c>
      <c r="CN106" s="4">
        <v>0.73960000000000004</v>
      </c>
      <c r="CO106" s="4">
        <v>0.9304</v>
      </c>
      <c r="CP106" s="4">
        <v>0.2797</v>
      </c>
      <c r="CQ106" s="4">
        <v>0.88939999999999997</v>
      </c>
      <c r="CR106" s="4">
        <v>8.3699999999999997E-2</v>
      </c>
      <c r="CS106" s="5">
        <v>0.83220000000000005</v>
      </c>
      <c r="CT106" s="5">
        <v>1.1769000000000001</v>
      </c>
      <c r="CU106" s="5">
        <v>0.19869999999999999</v>
      </c>
      <c r="CV106" s="5">
        <v>0.60429999999999995</v>
      </c>
      <c r="CW106" s="5">
        <v>3.78E-2</v>
      </c>
      <c r="CX106" s="4">
        <v>0.67130000000000001</v>
      </c>
      <c r="CY106" s="4">
        <v>0.76949999999999996</v>
      </c>
      <c r="CZ106" s="4">
        <v>0.35599999999999998</v>
      </c>
      <c r="DA106" s="4">
        <v>0.95520000000000005</v>
      </c>
      <c r="DB106" s="4">
        <v>0.16370000000000001</v>
      </c>
      <c r="DC106" s="16"/>
      <c r="DD106" s="16"/>
      <c r="DE106" s="16"/>
      <c r="DF106" s="16"/>
      <c r="DG106" s="16"/>
      <c r="DH106" s="4">
        <v>0.70420000000000005</v>
      </c>
      <c r="DI106" s="4">
        <v>0.84430000000000005</v>
      </c>
      <c r="DJ106" s="4">
        <v>0.32229999999999998</v>
      </c>
      <c r="DK106" s="4">
        <v>0.92849999999999999</v>
      </c>
      <c r="DL106" s="4">
        <v>0.1147</v>
      </c>
      <c r="DM106" s="14">
        <v>0.73950000000000005</v>
      </c>
      <c r="DN106" s="14">
        <v>0.93</v>
      </c>
      <c r="DO106" s="14">
        <v>0.28070000000000001</v>
      </c>
      <c r="DP106" s="14">
        <v>0.88959999999999995</v>
      </c>
      <c r="DQ106" s="14">
        <v>0.109</v>
      </c>
      <c r="DR106" s="4"/>
      <c r="DS106" s="4"/>
      <c r="DT106" s="4"/>
      <c r="DU106" s="4"/>
      <c r="DV106" s="4"/>
      <c r="DW106" s="5"/>
      <c r="DX106" s="5"/>
      <c r="DY106" s="5"/>
      <c r="DZ106" s="5"/>
      <c r="EA106" s="5"/>
      <c r="EB106" s="4"/>
      <c r="EC106" s="4"/>
      <c r="ED106" s="4"/>
      <c r="EE106" s="4"/>
      <c r="EF106" s="4"/>
      <c r="EG106" s="5"/>
      <c r="EH106" s="5"/>
      <c r="EI106" s="5"/>
      <c r="EJ106" s="5"/>
      <c r="EK106" s="5"/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>
        <f t="shared" ref="EV106:EV138" si="26">AVERAGEIFS(B106:EU106,metrics.est,"MAE")</f>
        <v>0.72326956521739139</v>
      </c>
      <c r="EW106" s="4">
        <f t="shared" si="7"/>
        <v>0.89583913043478258</v>
      </c>
      <c r="EX106" s="4">
        <f t="shared" si="8"/>
        <v>0.30169130434782609</v>
      </c>
      <c r="EY106" s="4">
        <f t="shared" si="9"/>
        <v>0.8725739130434782</v>
      </c>
      <c r="EZ106" s="4">
        <f t="shared" si="10"/>
        <v>0.14725652173913042</v>
      </c>
      <c r="FA106" s="11" t="str" cm="1">
        <f t="array" aca="1" ref="FA106" ca="1">CONCATENATE(INDIRECT(ADDRESS(1,MATCH(_xlfn.MINIFS(B106:EU106,metrics.est,"MAE"),B106:EU106,0)+1)), ", ", INDIRECT(ADDRESS(2,MATCH(_xlfn.MINIFS(B106:EU106,metrics.est,"MAE"),B106:EU106,0)+1)))</f>
        <v>k=20, r=0.1</v>
      </c>
      <c r="FB106" s="11" t="str" cm="1">
        <f t="array" aca="1" ref="FB106" ca="1">CONCATENATE(INDIRECT(ADDRESS(1,MATCH(_xlfn.MINIFS(B106:EU106,metrics.est,"MSE"),B106:EU106,0)+1)), ", ", INDIRECT(ADDRESS(2,MATCH(_xlfn.MINIFS(B106:EU106,metrics.est,"MSE"),B106:EU106,0)+1)))</f>
        <v>k=20, r=0.1</v>
      </c>
      <c r="FC106" s="11" t="str" cm="1">
        <f t="array" aca="1" ref="FC106" ca="1">CONCATENATE(INDIRECT(ADDRESS(1,MATCH(_xlfn.MAXIFS(B106:EU106,metrics.est,"R"),B106:EU106,0)+1)), ", ", INDIRECT(ADDRESS(2,MATCH(_xlfn.MAXIFS(B106:EU106,metrics.est,"R"),B106:EU106,0)+1)))</f>
        <v>k=20, r=0.1</v>
      </c>
      <c r="FD106" s="11" t="str" cm="1">
        <f t="array" aca="1" ref="FD106" ca="1">CONCATENATE(INDIRECT(ADDRESS(1,MATCH(_xlfn.MAXIFS(B106:EU106,metrics.est,"Coverage"),B106:EU106,0)+1)), ", ", INDIRECT(ADDRESS(2,MATCH(_xlfn.MAXIFS(B106:EU106,metrics.est,"Coverage"),B106:EU106,0)+1)))</f>
        <v>k=5, r=0.1</v>
      </c>
      <c r="FE106" s="11" t="str" cm="1">
        <f t="array" aca="1" ref="FE106" ca="1">CONCATENATE(INDIRECT(ADDRESS(1,MATCH(_xlfn.MINIFS(B106:EU106,metrics.est,"Time"),B106:EU106,0)+1)), ", ", INDIRECT(ADDRESS(2,MATCH(_xlfn.MINIFS(B106:EU106,metrics.est,"Time"),B106:EU106,0)+1)))</f>
        <v>k=20, r=0.9</v>
      </c>
    </row>
    <row r="107" spans="1:161" x14ac:dyDescent="0.2">
      <c r="A107" s="1" t="s">
        <v>96</v>
      </c>
      <c r="B107" s="4">
        <v>0.64749999999999996</v>
      </c>
      <c r="C107" s="4">
        <v>0.71909999999999996</v>
      </c>
      <c r="D107" s="4">
        <v>0.37269999999999998</v>
      </c>
      <c r="E107" s="4">
        <v>0.95699999999999996</v>
      </c>
      <c r="F107" s="4">
        <v>0.18809999999999999</v>
      </c>
      <c r="G107" s="5">
        <v>0.66520000000000001</v>
      </c>
      <c r="H107" s="5">
        <v>0.76</v>
      </c>
      <c r="I107" s="5">
        <v>0.36880000000000002</v>
      </c>
      <c r="J107" s="5">
        <v>0.94610000000000005</v>
      </c>
      <c r="K107" s="5">
        <v>0.40960000000000002</v>
      </c>
      <c r="L107" s="4">
        <v>0.6895</v>
      </c>
      <c r="M107" s="4">
        <v>0.81230000000000002</v>
      </c>
      <c r="N107" s="4">
        <v>0.34789999999999999</v>
      </c>
      <c r="O107" s="4">
        <v>0.92869999999999997</v>
      </c>
      <c r="P107" s="4">
        <v>0.28039999999999998</v>
      </c>
      <c r="Q107" s="5">
        <v>0.73180000000000001</v>
      </c>
      <c r="R107" s="5">
        <v>0.91339999999999999</v>
      </c>
      <c r="S107" s="5">
        <v>0.28489999999999999</v>
      </c>
      <c r="T107" s="5">
        <v>0.88919999999999999</v>
      </c>
      <c r="U107" s="5">
        <v>0.19980000000000001</v>
      </c>
      <c r="V107" s="4">
        <v>0.83169999999999999</v>
      </c>
      <c r="W107" s="4">
        <v>1.1753</v>
      </c>
      <c r="X107" s="4">
        <v>0.1993</v>
      </c>
      <c r="Y107" s="4">
        <v>0.60619999999999996</v>
      </c>
      <c r="Z107" s="4">
        <v>7.51E-2</v>
      </c>
      <c r="AA107" s="14">
        <v>0.64790000000000003</v>
      </c>
      <c r="AB107" s="14">
        <v>0.7218</v>
      </c>
      <c r="AC107" s="14">
        <v>0.39510000000000001</v>
      </c>
      <c r="AD107" s="14">
        <v>0.95620000000000005</v>
      </c>
      <c r="AE107" s="14">
        <v>0.21190000000000001</v>
      </c>
      <c r="AF107" s="4">
        <v>0.66469999999999996</v>
      </c>
      <c r="AG107" s="4">
        <v>0.75839999999999996</v>
      </c>
      <c r="AH107" s="4">
        <v>0.37269999999999998</v>
      </c>
      <c r="AI107" s="4">
        <v>0.9456</v>
      </c>
      <c r="AJ107" s="4">
        <v>0.30449999999999999</v>
      </c>
      <c r="AK107" s="14">
        <v>0.68989999999999996</v>
      </c>
      <c r="AL107" s="14">
        <v>0.81489999999999996</v>
      </c>
      <c r="AM107" s="14">
        <v>0.33960000000000001</v>
      </c>
      <c r="AN107" s="14">
        <v>0.92879999999999996</v>
      </c>
      <c r="AO107" s="14">
        <v>0.28560000000000002</v>
      </c>
      <c r="AP107" s="4">
        <v>0.73150000000000004</v>
      </c>
      <c r="AQ107" s="4">
        <v>0.91320000000000001</v>
      </c>
      <c r="AR107" s="4">
        <v>0.28999999999999998</v>
      </c>
      <c r="AS107" s="4">
        <v>0.88880000000000003</v>
      </c>
      <c r="AT107" s="4">
        <v>0.1774</v>
      </c>
      <c r="AU107" s="14">
        <v>0.83320000000000005</v>
      </c>
      <c r="AV107" s="14">
        <v>1.1791</v>
      </c>
      <c r="AW107" s="14">
        <v>0.19359999999999999</v>
      </c>
      <c r="AX107" s="14">
        <v>0.60170000000000001</v>
      </c>
      <c r="AY107" s="14">
        <v>6.8400000000000002E-2</v>
      </c>
      <c r="AZ107" s="4">
        <v>0.64870000000000005</v>
      </c>
      <c r="BA107" s="4">
        <v>0.7228</v>
      </c>
      <c r="BB107" s="4">
        <v>0.38030000000000003</v>
      </c>
      <c r="BC107" s="4">
        <v>0.95530000000000004</v>
      </c>
      <c r="BD107" s="4">
        <v>0.1958</v>
      </c>
      <c r="BE107" s="5">
        <v>0.66459999999999997</v>
      </c>
      <c r="BF107" s="5">
        <v>0.75980000000000003</v>
      </c>
      <c r="BG107" s="5">
        <v>0.37</v>
      </c>
      <c r="BH107" s="5">
        <v>0.94640000000000002</v>
      </c>
      <c r="BI107" s="5">
        <v>0.26150000000000001</v>
      </c>
      <c r="BJ107" s="4">
        <v>0.69159999999999999</v>
      </c>
      <c r="BK107" s="4">
        <v>0.81810000000000005</v>
      </c>
      <c r="BL107" s="4">
        <v>0.33879999999999999</v>
      </c>
      <c r="BM107" s="4">
        <v>0.92889999999999995</v>
      </c>
      <c r="BN107" s="4">
        <v>0.26590000000000003</v>
      </c>
      <c r="BO107" s="5">
        <v>0.73270000000000002</v>
      </c>
      <c r="BP107" s="5">
        <v>0.91669999999999996</v>
      </c>
      <c r="BQ107" s="5">
        <v>0.29139999999999999</v>
      </c>
      <c r="BR107" s="5">
        <v>0.88929999999999998</v>
      </c>
      <c r="BS107" s="5">
        <v>0.17150000000000001</v>
      </c>
      <c r="BT107" s="4">
        <v>0.83360000000000001</v>
      </c>
      <c r="BU107" s="4">
        <v>1.1823999999999999</v>
      </c>
      <c r="BV107" s="4">
        <v>0.19589999999999999</v>
      </c>
      <c r="BW107" s="4">
        <v>0.60329999999999995</v>
      </c>
      <c r="BX107" s="4">
        <v>5.21E-2</v>
      </c>
      <c r="BY107" s="5">
        <v>0.64539999999999997</v>
      </c>
      <c r="BZ107" s="5">
        <v>0.71740000000000004</v>
      </c>
      <c r="CA107" s="5">
        <v>0.4002</v>
      </c>
      <c r="CB107" s="5">
        <v>0.95550000000000002</v>
      </c>
      <c r="CC107" s="5">
        <v>0.13980000000000001</v>
      </c>
      <c r="CD107" s="4">
        <v>0.66449999999999998</v>
      </c>
      <c r="CE107" s="4">
        <v>0.76019999999999999</v>
      </c>
      <c r="CF107" s="4">
        <v>0.3705</v>
      </c>
      <c r="CG107" s="4">
        <v>0.94599999999999995</v>
      </c>
      <c r="CH107" s="4">
        <v>0.18540000000000001</v>
      </c>
      <c r="CI107" s="5">
        <v>0.69059999999999999</v>
      </c>
      <c r="CJ107" s="5">
        <v>0.81610000000000005</v>
      </c>
      <c r="CK107" s="5">
        <v>0.34079999999999999</v>
      </c>
      <c r="CL107" s="5">
        <v>0.92920000000000003</v>
      </c>
      <c r="CM107" s="5">
        <v>0.17610000000000001</v>
      </c>
      <c r="CN107" s="4">
        <v>0.73240000000000005</v>
      </c>
      <c r="CO107" s="4">
        <v>0.91569999999999996</v>
      </c>
      <c r="CP107" s="4">
        <v>0.28899999999999998</v>
      </c>
      <c r="CQ107" s="4">
        <v>0.88939999999999997</v>
      </c>
      <c r="CR107" s="4">
        <v>0.10630000000000001</v>
      </c>
      <c r="CS107" s="5">
        <v>0.83279999999999998</v>
      </c>
      <c r="CT107" s="5">
        <v>1.1779999999999999</v>
      </c>
      <c r="CU107" s="5">
        <v>0.1983</v>
      </c>
      <c r="CV107" s="5">
        <v>0.60429999999999995</v>
      </c>
      <c r="CW107" s="5">
        <v>4.1200000000000001E-2</v>
      </c>
      <c r="CX107" s="4">
        <v>0.64829999999999999</v>
      </c>
      <c r="CY107" s="4">
        <v>0.72370000000000001</v>
      </c>
      <c r="CZ107" s="4">
        <v>0.39150000000000001</v>
      </c>
      <c r="DA107" s="4">
        <v>0.95520000000000005</v>
      </c>
      <c r="DB107" s="4">
        <v>0.2253</v>
      </c>
      <c r="DC107" s="16"/>
      <c r="DD107" s="16"/>
      <c r="DE107" s="16"/>
      <c r="DF107" s="16"/>
      <c r="DG107" s="16"/>
      <c r="DH107" s="4">
        <v>0.69030000000000002</v>
      </c>
      <c r="DI107" s="4">
        <v>0.81559999999999999</v>
      </c>
      <c r="DJ107" s="4">
        <v>0.34150000000000003</v>
      </c>
      <c r="DK107" s="4">
        <v>0.92849999999999999</v>
      </c>
      <c r="DL107" s="4">
        <v>0.15429999999999999</v>
      </c>
      <c r="DM107" s="14">
        <v>0.73250000000000004</v>
      </c>
      <c r="DN107" s="14">
        <v>0.91590000000000005</v>
      </c>
      <c r="DO107" s="14">
        <v>0.28939999999999999</v>
      </c>
      <c r="DP107" s="14">
        <v>0.88959999999999995</v>
      </c>
      <c r="DQ107" s="14">
        <v>0.13780000000000001</v>
      </c>
      <c r="DR107" s="4"/>
      <c r="DS107" s="4"/>
      <c r="DT107" s="4"/>
      <c r="DU107" s="4"/>
      <c r="DV107" s="4"/>
      <c r="DW107" s="5"/>
      <c r="DX107" s="5"/>
      <c r="DY107" s="5"/>
      <c r="DZ107" s="5"/>
      <c r="EA107" s="5"/>
      <c r="EB107" s="4"/>
      <c r="EC107" s="4"/>
      <c r="ED107" s="4"/>
      <c r="EE107" s="4"/>
      <c r="EF107" s="4"/>
      <c r="EG107" s="5"/>
      <c r="EH107" s="5"/>
      <c r="EI107" s="5"/>
      <c r="EJ107" s="5"/>
      <c r="EK107" s="5"/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>
        <f t="shared" si="26"/>
        <v>0.71047391304347829</v>
      </c>
      <c r="EW107" s="4">
        <f t="shared" si="7"/>
        <v>0.86999565217391295</v>
      </c>
      <c r="EX107" s="4">
        <f t="shared" si="8"/>
        <v>0.320095652173913</v>
      </c>
      <c r="EY107" s="4">
        <f t="shared" si="9"/>
        <v>0.8725739130434782</v>
      </c>
      <c r="EZ107" s="4">
        <f t="shared" si="10"/>
        <v>0.18755652173913046</v>
      </c>
      <c r="FA107" s="11" t="str" cm="1">
        <f t="array" aca="1" ref="FA107" ca="1">CONCATENATE(INDIRECT(ADDRESS(1,MATCH(_xlfn.MINIFS(B107:EU107,metrics.est,"MAE"),B107:EU107,0)+1)), ", ", INDIRECT(ADDRESS(2,MATCH(_xlfn.MINIFS(B107:EU107,metrics.est,"MAE"),B107:EU107,0)+1)))</f>
        <v>k=20, r=0.1</v>
      </c>
      <c r="FB107" s="11" t="str" cm="1">
        <f t="array" aca="1" ref="FB107" ca="1">CONCATENATE(INDIRECT(ADDRESS(1,MATCH(_xlfn.MINIFS(B107:EU107,metrics.est,"MSE"),B107:EU107,0)+1)), ", ", INDIRECT(ADDRESS(2,MATCH(_xlfn.MINIFS(B107:EU107,metrics.est,"MSE"),B107:EU107,0)+1)))</f>
        <v>k=20, r=0.1</v>
      </c>
      <c r="FC107" s="11" t="str" cm="1">
        <f t="array" aca="1" ref="FC107" ca="1">CONCATENATE(INDIRECT(ADDRESS(1,MATCH(_xlfn.MAXIFS(B107:EU107,metrics.est,"R"),B107:EU107,0)+1)), ", ", INDIRECT(ADDRESS(2,MATCH(_xlfn.MAXIFS(B107:EU107,metrics.est,"R"),B107:EU107,0)+1)))</f>
        <v>k=20, r=0.1</v>
      </c>
      <c r="FD107" s="11" t="str" cm="1">
        <f t="array" aca="1" ref="FD107" ca="1">CONCATENATE(INDIRECT(ADDRESS(1,MATCH(_xlfn.MAXIFS(B107:EU107,metrics.est,"Coverage"),B107:EU107,0)+1)), ", ", INDIRECT(ADDRESS(2,MATCH(_xlfn.MAXIFS(B107:EU107,metrics.est,"Coverage"),B107:EU107,0)+1)))</f>
        <v>k=5, r=0.1</v>
      </c>
      <c r="FE107" s="11" t="str" cm="1">
        <f t="array" aca="1" ref="FE107" ca="1">CONCATENATE(INDIRECT(ADDRESS(1,MATCH(_xlfn.MINIFS(B107:EU107,metrics.est,"Time"),B107:EU107,0)+1)), ", ", INDIRECT(ADDRESS(2,MATCH(_xlfn.MINIFS(B107:EU107,metrics.est,"Time"),B107:EU107,0)+1)))</f>
        <v>k=20, r=0.9</v>
      </c>
    </row>
    <row r="108" spans="1:161" x14ac:dyDescent="0.2">
      <c r="A108" s="1" t="s">
        <v>97</v>
      </c>
      <c r="B108" s="4">
        <v>0.66020000000000001</v>
      </c>
      <c r="C108" s="4">
        <v>0.74060000000000004</v>
      </c>
      <c r="D108" s="4">
        <v>0.34920000000000001</v>
      </c>
      <c r="E108" s="4">
        <v>0.93059999999999998</v>
      </c>
      <c r="F108" s="4">
        <v>0.1777</v>
      </c>
      <c r="G108" s="5">
        <v>0.67520000000000002</v>
      </c>
      <c r="H108" s="5">
        <v>0.77659999999999996</v>
      </c>
      <c r="I108" s="5">
        <v>0.34620000000000001</v>
      </c>
      <c r="J108" s="5">
        <v>0.91339999999999999</v>
      </c>
      <c r="K108" s="5">
        <v>0.41399999999999998</v>
      </c>
      <c r="L108" s="4">
        <v>0.69779999999999998</v>
      </c>
      <c r="M108" s="4">
        <v>0.82540000000000002</v>
      </c>
      <c r="N108" s="4">
        <v>0.32679999999999998</v>
      </c>
      <c r="O108" s="4">
        <v>0.88649999999999995</v>
      </c>
      <c r="P108" s="4">
        <v>0.28799999999999998</v>
      </c>
      <c r="Q108" s="5">
        <v>0.74260000000000004</v>
      </c>
      <c r="R108" s="5">
        <v>0.93220000000000003</v>
      </c>
      <c r="S108" s="5">
        <v>0.27960000000000002</v>
      </c>
      <c r="T108" s="5">
        <v>0.83499999999999996</v>
      </c>
      <c r="U108" s="5">
        <v>0.1893</v>
      </c>
      <c r="V108" s="4">
        <v>0.84799999999999998</v>
      </c>
      <c r="W108" s="4">
        <v>1.2103999999999999</v>
      </c>
      <c r="X108" s="4">
        <v>0.1991</v>
      </c>
      <c r="Y108" s="4">
        <v>0.57779999999999998</v>
      </c>
      <c r="Z108" s="4">
        <v>8.14E-2</v>
      </c>
      <c r="AA108" s="14">
        <v>0.66159999999999997</v>
      </c>
      <c r="AB108" s="14">
        <v>0.74539999999999995</v>
      </c>
      <c r="AC108" s="14">
        <v>0.37240000000000001</v>
      </c>
      <c r="AD108" s="14">
        <v>0.92910000000000004</v>
      </c>
      <c r="AE108" s="14">
        <v>0.20150000000000001</v>
      </c>
      <c r="AF108" s="4">
        <v>0.67449999999999999</v>
      </c>
      <c r="AG108" s="4">
        <v>0.77459999999999996</v>
      </c>
      <c r="AH108" s="4">
        <v>0.35110000000000002</v>
      </c>
      <c r="AI108" s="4">
        <v>0.91269999999999996</v>
      </c>
      <c r="AJ108" s="4">
        <v>0.28560000000000002</v>
      </c>
      <c r="AK108" s="14">
        <v>0.69779999999999998</v>
      </c>
      <c r="AL108" s="14">
        <v>0.82630000000000003</v>
      </c>
      <c r="AM108" s="14">
        <v>0.3271</v>
      </c>
      <c r="AN108" s="14">
        <v>0.88649999999999995</v>
      </c>
      <c r="AO108" s="14">
        <v>0.26590000000000003</v>
      </c>
      <c r="AP108" s="4">
        <v>0.7429</v>
      </c>
      <c r="AQ108" s="4">
        <v>0.93169999999999997</v>
      </c>
      <c r="AR108" s="4">
        <v>0.28199999999999997</v>
      </c>
      <c r="AS108" s="4">
        <v>0.83360000000000001</v>
      </c>
      <c r="AT108" s="4">
        <v>0.1736</v>
      </c>
      <c r="AU108" s="14">
        <v>0.85029999999999994</v>
      </c>
      <c r="AV108" s="14">
        <v>1.2181</v>
      </c>
      <c r="AW108" s="14">
        <v>0.18690000000000001</v>
      </c>
      <c r="AX108" s="14">
        <v>0.57530000000000003</v>
      </c>
      <c r="AY108" s="14">
        <v>6.7799999999999999E-2</v>
      </c>
      <c r="AZ108" s="4">
        <v>0.66300000000000003</v>
      </c>
      <c r="BA108" s="4">
        <v>0.74750000000000005</v>
      </c>
      <c r="BB108" s="4">
        <v>0.35870000000000002</v>
      </c>
      <c r="BC108" s="4">
        <v>0.92749999999999999</v>
      </c>
      <c r="BD108" s="4">
        <v>0.1842</v>
      </c>
      <c r="BE108" s="5">
        <v>0.67410000000000003</v>
      </c>
      <c r="BF108" s="5">
        <v>0.77500000000000002</v>
      </c>
      <c r="BG108" s="5">
        <v>0.34889999999999999</v>
      </c>
      <c r="BH108" s="5">
        <v>0.91320000000000001</v>
      </c>
      <c r="BI108" s="5">
        <v>0.26129999999999998</v>
      </c>
      <c r="BJ108" s="4">
        <v>0.69989999999999997</v>
      </c>
      <c r="BK108" s="4">
        <v>0.83050000000000002</v>
      </c>
      <c r="BL108" s="4">
        <v>0.3211</v>
      </c>
      <c r="BM108" s="4">
        <v>0.88790000000000002</v>
      </c>
      <c r="BN108" s="4">
        <v>0.2636</v>
      </c>
      <c r="BO108" s="5">
        <v>0.74439999999999995</v>
      </c>
      <c r="BP108" s="5">
        <v>0.93540000000000001</v>
      </c>
      <c r="BQ108" s="5">
        <v>0.28260000000000002</v>
      </c>
      <c r="BR108" s="5">
        <v>0.83489999999999998</v>
      </c>
      <c r="BS108" s="5">
        <v>0.16270000000000001</v>
      </c>
      <c r="BT108" s="4">
        <v>0.8488</v>
      </c>
      <c r="BU108" s="4">
        <v>1.2145999999999999</v>
      </c>
      <c r="BV108" s="4">
        <v>0.19220000000000001</v>
      </c>
      <c r="BW108" s="4">
        <v>0.57440000000000002</v>
      </c>
      <c r="BX108" s="4">
        <v>5.0999999999999997E-2</v>
      </c>
      <c r="BY108" s="5">
        <v>0.66010000000000002</v>
      </c>
      <c r="BZ108" s="5">
        <v>0.74439999999999995</v>
      </c>
      <c r="CA108" s="5">
        <v>0.36990000000000001</v>
      </c>
      <c r="CB108" s="5">
        <v>0.92830000000000001</v>
      </c>
      <c r="CC108" s="5">
        <v>0.13370000000000001</v>
      </c>
      <c r="CD108" s="4">
        <v>0.67400000000000004</v>
      </c>
      <c r="CE108" s="4">
        <v>0.77539999999999998</v>
      </c>
      <c r="CF108" s="4">
        <v>0.34860000000000002</v>
      </c>
      <c r="CG108" s="4">
        <v>0.91239999999999999</v>
      </c>
      <c r="CH108" s="4">
        <v>0.18060000000000001</v>
      </c>
      <c r="CI108" s="5">
        <v>0.69879999999999998</v>
      </c>
      <c r="CJ108" s="5">
        <v>0.82899999999999996</v>
      </c>
      <c r="CK108" s="5">
        <v>0.32200000000000001</v>
      </c>
      <c r="CL108" s="5">
        <v>0.8881</v>
      </c>
      <c r="CM108" s="5">
        <v>0.17510000000000001</v>
      </c>
      <c r="CN108" s="4">
        <v>0.74439999999999995</v>
      </c>
      <c r="CO108" s="4">
        <v>0.93579999999999997</v>
      </c>
      <c r="CP108" s="4">
        <v>0.28010000000000002</v>
      </c>
      <c r="CQ108" s="4">
        <v>0.83499999999999996</v>
      </c>
      <c r="CR108" s="4">
        <v>0.1032</v>
      </c>
      <c r="CS108" s="5">
        <v>0.84919999999999995</v>
      </c>
      <c r="CT108" s="5">
        <v>1.2148000000000001</v>
      </c>
      <c r="CU108" s="5">
        <v>0.1918</v>
      </c>
      <c r="CV108" s="5">
        <v>0.57430000000000003</v>
      </c>
      <c r="CW108" s="5">
        <v>4.02E-2</v>
      </c>
      <c r="CX108" s="4">
        <v>0.66210000000000002</v>
      </c>
      <c r="CY108" s="4">
        <v>0.74760000000000004</v>
      </c>
      <c r="CZ108" s="4">
        <v>0.36409999999999998</v>
      </c>
      <c r="DA108" s="4">
        <v>0.92759999999999998</v>
      </c>
      <c r="DB108" s="4">
        <v>0.22409999999999999</v>
      </c>
      <c r="DC108" s="16"/>
      <c r="DD108" s="16"/>
      <c r="DE108" s="16"/>
      <c r="DF108" s="16"/>
      <c r="DG108" s="16"/>
      <c r="DH108" s="4">
        <v>0.69840000000000002</v>
      </c>
      <c r="DI108" s="4">
        <v>0.82779999999999998</v>
      </c>
      <c r="DJ108" s="4">
        <v>0.32600000000000001</v>
      </c>
      <c r="DK108" s="4">
        <v>0.88719999999999999</v>
      </c>
      <c r="DL108" s="4">
        <v>0.15029999999999999</v>
      </c>
      <c r="DM108" s="14">
        <v>0.74429999999999996</v>
      </c>
      <c r="DN108" s="14">
        <v>0.93540000000000001</v>
      </c>
      <c r="DO108" s="14">
        <v>0.28170000000000001</v>
      </c>
      <c r="DP108" s="14">
        <v>0.83509999999999995</v>
      </c>
      <c r="DQ108" s="14">
        <v>0.1399</v>
      </c>
      <c r="DR108" s="4"/>
      <c r="DS108" s="4"/>
      <c r="DT108" s="4"/>
      <c r="DU108" s="4"/>
      <c r="DV108" s="4"/>
      <c r="DW108" s="5"/>
      <c r="DX108" s="5"/>
      <c r="DY108" s="5"/>
      <c r="DZ108" s="5"/>
      <c r="EA108" s="5"/>
      <c r="EB108" s="4"/>
      <c r="EC108" s="4"/>
      <c r="ED108" s="4"/>
      <c r="EE108" s="4"/>
      <c r="EF108" s="4"/>
      <c r="EG108" s="5"/>
      <c r="EH108" s="5"/>
      <c r="EI108" s="5"/>
      <c r="EJ108" s="5"/>
      <c r="EK108" s="5"/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>
        <f t="shared" si="26"/>
        <v>0.72227826086956526</v>
      </c>
      <c r="EW108" s="4">
        <f t="shared" si="7"/>
        <v>0.8910652173913044</v>
      </c>
      <c r="EX108" s="4">
        <f t="shared" si="8"/>
        <v>0.30469999999999997</v>
      </c>
      <c r="EY108" s="4">
        <f t="shared" si="9"/>
        <v>0.8350608695652173</v>
      </c>
      <c r="EZ108" s="4">
        <f t="shared" si="10"/>
        <v>0.18324782608695656</v>
      </c>
      <c r="FA108" s="11" t="str" cm="1">
        <f t="array" aca="1" ref="FA108" ca="1">CONCATENATE(INDIRECT(ADDRESS(1,MATCH(_xlfn.MINIFS(B108:EU108,metrics.est,"MAE"),B108:EU108,0)+1)), ", ", INDIRECT(ADDRESS(2,MATCH(_xlfn.MINIFS(B108:EU108,metrics.est,"MAE"),B108:EU108,0)+1)))</f>
        <v>k=20, r=0.1</v>
      </c>
      <c r="FB108" s="11" t="str" cm="1">
        <f t="array" aca="1" ref="FB108" ca="1">CONCATENATE(INDIRECT(ADDRESS(1,MATCH(_xlfn.MINIFS(B108:EU108,metrics.est,"MSE"),B108:EU108,0)+1)), ", ", INDIRECT(ADDRESS(2,MATCH(_xlfn.MINIFS(B108:EU108,metrics.est,"MSE"),B108:EU108,0)+1)))</f>
        <v>k=5, r=0.1</v>
      </c>
      <c r="FC108" s="11" t="str" cm="1">
        <f t="array" aca="1" ref="FC108" ca="1">CONCATENATE(INDIRECT(ADDRESS(1,MATCH(_xlfn.MAXIFS(B108:EU108,metrics.est,"R"),B108:EU108,0)+1)), ", ", INDIRECT(ADDRESS(2,MATCH(_xlfn.MAXIFS(B108:EU108,metrics.est,"R"),B108:EU108,0)+1)))</f>
        <v>k=10, r=0.1</v>
      </c>
      <c r="FD108" s="11" t="str" cm="1">
        <f t="array" aca="1" ref="FD108" ca="1">CONCATENATE(INDIRECT(ADDRESS(1,MATCH(_xlfn.MAXIFS(B108:EU108,metrics.est,"Coverage"),B108:EU108,0)+1)), ", ", INDIRECT(ADDRESS(2,MATCH(_xlfn.MAXIFS(B108:EU108,metrics.est,"Coverage"),B108:EU108,0)+1)))</f>
        <v>k=5, r=0.1</v>
      </c>
      <c r="FE108" s="11" t="str" cm="1">
        <f t="array" aca="1" ref="FE108" ca="1">CONCATENATE(INDIRECT(ADDRESS(1,MATCH(_xlfn.MINIFS(B108:EU108,metrics.est,"Time"),B108:EU108,0)+1)), ", ", INDIRECT(ADDRESS(2,MATCH(_xlfn.MINIFS(B108:EU108,metrics.est,"Time"),B108:EU108,0)+1)))</f>
        <v>k=20, r=0.9</v>
      </c>
    </row>
    <row r="109" spans="1:161" x14ac:dyDescent="0.2">
      <c r="A109" s="1" t="s">
        <v>98</v>
      </c>
      <c r="B109" s="4">
        <v>0.66859999999999997</v>
      </c>
      <c r="C109" s="4">
        <v>0.75849999999999995</v>
      </c>
      <c r="D109" s="4">
        <v>0.33989999999999998</v>
      </c>
      <c r="E109" s="4">
        <v>0.93059999999999998</v>
      </c>
      <c r="F109" s="4">
        <v>0.1855</v>
      </c>
      <c r="G109" s="5">
        <v>0.68089999999999995</v>
      </c>
      <c r="H109" s="5">
        <v>0.78849999999999998</v>
      </c>
      <c r="I109" s="5">
        <v>0.34660000000000002</v>
      </c>
      <c r="J109" s="5">
        <v>0.91339999999999999</v>
      </c>
      <c r="K109" s="5">
        <v>0.41770000000000002</v>
      </c>
      <c r="L109" s="4">
        <v>0.70120000000000005</v>
      </c>
      <c r="M109" s="4">
        <v>0.83089999999999997</v>
      </c>
      <c r="N109" s="4">
        <v>0.33050000000000002</v>
      </c>
      <c r="O109" s="4">
        <v>0.88649999999999995</v>
      </c>
      <c r="P109" s="4">
        <v>0.27229999999999999</v>
      </c>
      <c r="Q109" s="5">
        <v>0.74229999999999996</v>
      </c>
      <c r="R109" s="5">
        <v>0.92789999999999995</v>
      </c>
      <c r="S109" s="5">
        <v>0.28589999999999999</v>
      </c>
      <c r="T109" s="5">
        <v>0.83499999999999996</v>
      </c>
      <c r="U109" s="5">
        <v>0.20369999999999999</v>
      </c>
      <c r="V109" s="4">
        <v>0.83899999999999997</v>
      </c>
      <c r="W109" s="4">
        <v>1.1839</v>
      </c>
      <c r="X109" s="4">
        <v>0.2026</v>
      </c>
      <c r="Y109" s="4">
        <v>0.57779999999999998</v>
      </c>
      <c r="Z109" s="4">
        <v>7.8E-2</v>
      </c>
      <c r="AA109" s="14">
        <v>0.66930000000000001</v>
      </c>
      <c r="AB109" s="14">
        <v>0.76280000000000003</v>
      </c>
      <c r="AC109" s="14">
        <v>0.3669</v>
      </c>
      <c r="AD109" s="14">
        <v>0.92910000000000004</v>
      </c>
      <c r="AE109" s="14">
        <v>0.21560000000000001</v>
      </c>
      <c r="AF109" s="4">
        <v>0.68089999999999995</v>
      </c>
      <c r="AG109" s="4">
        <v>0.78669999999999995</v>
      </c>
      <c r="AH109" s="4">
        <v>0.34939999999999999</v>
      </c>
      <c r="AI109" s="4">
        <v>0.91269999999999996</v>
      </c>
      <c r="AJ109" s="4">
        <v>0.26069999999999999</v>
      </c>
      <c r="AK109" s="14">
        <v>0.70189999999999997</v>
      </c>
      <c r="AL109" s="14">
        <v>0.83320000000000005</v>
      </c>
      <c r="AM109" s="14">
        <v>0.3261</v>
      </c>
      <c r="AN109" s="14">
        <v>0.88649999999999995</v>
      </c>
      <c r="AO109" s="14">
        <v>0.27189999999999998</v>
      </c>
      <c r="AP109" s="4">
        <v>0.74250000000000005</v>
      </c>
      <c r="AQ109" s="4">
        <v>0.92720000000000002</v>
      </c>
      <c r="AR109" s="4">
        <v>0.28789999999999999</v>
      </c>
      <c r="AS109" s="4">
        <v>0.83360000000000001</v>
      </c>
      <c r="AT109" s="4">
        <v>0.16930000000000001</v>
      </c>
      <c r="AU109" s="14">
        <v>0.84079999999999999</v>
      </c>
      <c r="AV109" s="14">
        <v>1.1901999999999999</v>
      </c>
      <c r="AW109" s="14">
        <v>0.18940000000000001</v>
      </c>
      <c r="AX109" s="14">
        <v>0.57530000000000003</v>
      </c>
      <c r="AY109" s="14">
        <v>6.5299999999999997E-2</v>
      </c>
      <c r="AZ109" s="4">
        <v>0.67090000000000005</v>
      </c>
      <c r="BA109" s="4">
        <v>0.76400000000000001</v>
      </c>
      <c r="BB109" s="4">
        <v>0.35389999999999999</v>
      </c>
      <c r="BC109" s="4">
        <v>0.92749999999999999</v>
      </c>
      <c r="BD109" s="4">
        <v>0.19550000000000001</v>
      </c>
      <c r="BE109" s="5">
        <v>0.68010000000000004</v>
      </c>
      <c r="BF109" s="5">
        <v>0.7873</v>
      </c>
      <c r="BG109" s="5">
        <v>0.34789999999999999</v>
      </c>
      <c r="BH109" s="5">
        <v>0.91320000000000001</v>
      </c>
      <c r="BI109" s="5">
        <v>0.28249999999999997</v>
      </c>
      <c r="BJ109" s="4">
        <v>0.7036</v>
      </c>
      <c r="BK109" s="4">
        <v>0.83609999999999995</v>
      </c>
      <c r="BL109" s="4">
        <v>0.32519999999999999</v>
      </c>
      <c r="BM109" s="4">
        <v>0.88790000000000002</v>
      </c>
      <c r="BN109" s="4">
        <v>0.2475</v>
      </c>
      <c r="BO109" s="5">
        <v>0.74370000000000003</v>
      </c>
      <c r="BP109" s="5">
        <v>0.93020000000000003</v>
      </c>
      <c r="BQ109" s="5">
        <v>0.2893</v>
      </c>
      <c r="BR109" s="5">
        <v>0.83489999999999998</v>
      </c>
      <c r="BS109" s="5">
        <v>0.16370000000000001</v>
      </c>
      <c r="BT109" s="4">
        <v>0.84</v>
      </c>
      <c r="BU109" s="4">
        <v>1.1882999999999999</v>
      </c>
      <c r="BV109" s="4">
        <v>0.1948</v>
      </c>
      <c r="BW109" s="4">
        <v>0.57440000000000002</v>
      </c>
      <c r="BX109" s="4">
        <v>5.16E-2</v>
      </c>
      <c r="BY109" s="5">
        <v>0.66820000000000002</v>
      </c>
      <c r="BZ109" s="5">
        <v>0.76060000000000005</v>
      </c>
      <c r="CA109" s="5">
        <v>0.36349999999999999</v>
      </c>
      <c r="CB109" s="5">
        <v>0.92830000000000001</v>
      </c>
      <c r="CC109" s="5">
        <v>0.1384</v>
      </c>
      <c r="CD109" s="4">
        <v>0.67979999999999996</v>
      </c>
      <c r="CE109" s="4">
        <v>0.78690000000000004</v>
      </c>
      <c r="CF109" s="4">
        <v>0.34799999999999998</v>
      </c>
      <c r="CG109" s="4">
        <v>0.91239999999999999</v>
      </c>
      <c r="CH109" s="4">
        <v>0.1862</v>
      </c>
      <c r="CI109" s="5">
        <v>0.70269999999999999</v>
      </c>
      <c r="CJ109" s="5">
        <v>0.83509999999999995</v>
      </c>
      <c r="CK109" s="5">
        <v>0.32640000000000002</v>
      </c>
      <c r="CL109" s="5">
        <v>0.8881</v>
      </c>
      <c r="CM109" s="5">
        <v>0.17860000000000001</v>
      </c>
      <c r="CN109" s="4">
        <v>0.74360000000000004</v>
      </c>
      <c r="CO109" s="4">
        <v>0.92979999999999996</v>
      </c>
      <c r="CP109" s="4">
        <v>0.28649999999999998</v>
      </c>
      <c r="CQ109" s="4">
        <v>0.83499999999999996</v>
      </c>
      <c r="CR109" s="4">
        <v>0.1084</v>
      </c>
      <c r="CS109" s="5">
        <v>0.84050000000000002</v>
      </c>
      <c r="CT109" s="5">
        <v>1.1893</v>
      </c>
      <c r="CU109" s="5">
        <v>0.19500000000000001</v>
      </c>
      <c r="CV109" s="5">
        <v>0.57430000000000003</v>
      </c>
      <c r="CW109" s="5">
        <v>4.2000000000000003E-2</v>
      </c>
      <c r="CX109" s="4">
        <v>0.66990000000000005</v>
      </c>
      <c r="CY109" s="4">
        <v>0.7641</v>
      </c>
      <c r="CZ109" s="4">
        <v>0.35799999999999998</v>
      </c>
      <c r="DA109" s="4">
        <v>0.92759999999999998</v>
      </c>
      <c r="DB109" s="4">
        <v>0.21709999999999999</v>
      </c>
      <c r="DC109" s="16"/>
      <c r="DD109" s="16"/>
      <c r="DE109" s="16"/>
      <c r="DF109" s="16"/>
      <c r="DG109" s="16"/>
      <c r="DH109" s="4">
        <v>0.70220000000000005</v>
      </c>
      <c r="DI109" s="4">
        <v>0.83430000000000004</v>
      </c>
      <c r="DJ109" s="4">
        <v>0.32879999999999998</v>
      </c>
      <c r="DK109" s="4">
        <v>0.88719999999999999</v>
      </c>
      <c r="DL109" s="4">
        <v>0.153</v>
      </c>
      <c r="DM109" s="14">
        <v>0.74370000000000003</v>
      </c>
      <c r="DN109" s="14">
        <v>0.93020000000000003</v>
      </c>
      <c r="DO109" s="14">
        <v>0.2883</v>
      </c>
      <c r="DP109" s="14">
        <v>0.83509999999999995</v>
      </c>
      <c r="DQ109" s="14">
        <v>0.13789999999999999</v>
      </c>
      <c r="DR109" s="4"/>
      <c r="DS109" s="4"/>
      <c r="DT109" s="4"/>
      <c r="DU109" s="4"/>
      <c r="DV109" s="4"/>
      <c r="DW109" s="5"/>
      <c r="DX109" s="5"/>
      <c r="DY109" s="5"/>
      <c r="DZ109" s="5"/>
      <c r="EA109" s="5"/>
      <c r="EB109" s="4"/>
      <c r="EC109" s="4"/>
      <c r="ED109" s="4"/>
      <c r="EE109" s="4"/>
      <c r="EF109" s="4"/>
      <c r="EG109" s="5"/>
      <c r="EH109" s="5"/>
      <c r="EI109" s="5"/>
      <c r="EJ109" s="5"/>
      <c r="EK109" s="5"/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>
        <f t="shared" si="26"/>
        <v>0.72418695652173926</v>
      </c>
      <c r="EW109" s="4">
        <f t="shared" si="7"/>
        <v>0.89243478260869535</v>
      </c>
      <c r="EX109" s="4">
        <f t="shared" si="8"/>
        <v>0.30568695652173911</v>
      </c>
      <c r="EY109" s="4">
        <f t="shared" si="9"/>
        <v>0.8350608695652173</v>
      </c>
      <c r="EZ109" s="4">
        <f t="shared" si="10"/>
        <v>0.18445217391304347</v>
      </c>
      <c r="FA109" s="11" t="str" cm="1">
        <f t="array" aca="1" ref="FA109" ca="1">CONCATENATE(INDIRECT(ADDRESS(1,MATCH(_xlfn.MINIFS(B109:EU109,metrics.est,"MAE"),B109:EU109,0)+1)), ", ", INDIRECT(ADDRESS(2,MATCH(_xlfn.MINIFS(B109:EU109,metrics.est,"MAE"),B109:EU109,0)+1)))</f>
        <v>k=20, r=0.1</v>
      </c>
      <c r="FB109" s="11" t="str" cm="1">
        <f t="array" aca="1" ref="FB109" ca="1">CONCATENATE(INDIRECT(ADDRESS(1,MATCH(_xlfn.MINIFS(B109:EU109,metrics.est,"MSE"),B109:EU109,0)+1)), ", ", INDIRECT(ADDRESS(2,MATCH(_xlfn.MINIFS(B109:EU109,metrics.est,"MSE"),B109:EU109,0)+1)))</f>
        <v>k=5, r=0.1</v>
      </c>
      <c r="FC109" s="11" t="str" cm="1">
        <f t="array" aca="1" ref="FC109" ca="1">CONCATENATE(INDIRECT(ADDRESS(1,MATCH(_xlfn.MAXIFS(B109:EU109,metrics.est,"R"),B109:EU109,0)+1)), ", ", INDIRECT(ADDRESS(2,MATCH(_xlfn.MAXIFS(B109:EU109,metrics.est,"R"),B109:EU109,0)+1)))</f>
        <v>k=10, r=0.1</v>
      </c>
      <c r="FD109" s="11" t="str" cm="1">
        <f t="array" aca="1" ref="FD109" ca="1">CONCATENATE(INDIRECT(ADDRESS(1,MATCH(_xlfn.MAXIFS(B109:EU109,metrics.est,"Coverage"),B109:EU109,0)+1)), ", ", INDIRECT(ADDRESS(2,MATCH(_xlfn.MAXIFS(B109:EU109,metrics.est,"Coverage"),B109:EU109,0)+1)))</f>
        <v>k=5, r=0.1</v>
      </c>
      <c r="FE109" s="11" t="str" cm="1">
        <f t="array" aca="1" ref="FE109" ca="1">CONCATENATE(INDIRECT(ADDRESS(1,MATCH(_xlfn.MINIFS(B109:EU109,metrics.est,"Time"),B109:EU109,0)+1)), ", ", INDIRECT(ADDRESS(2,MATCH(_xlfn.MINIFS(B109:EU109,metrics.est,"Time"),B109:EU109,0)+1)))</f>
        <v>k=20, r=0.9</v>
      </c>
    </row>
    <row r="110" spans="1:161" x14ac:dyDescent="0.2">
      <c r="A110" s="1" t="s">
        <v>99</v>
      </c>
      <c r="B110" s="4">
        <v>0.7258</v>
      </c>
      <c r="C110" s="4">
        <v>0.89129999999999998</v>
      </c>
      <c r="D110" s="4">
        <v>0.30520000000000003</v>
      </c>
      <c r="E110" s="4">
        <v>0.78979999999999995</v>
      </c>
      <c r="F110" s="4">
        <v>1.1539999999999999</v>
      </c>
      <c r="G110" s="5">
        <v>0.69840000000000002</v>
      </c>
      <c r="H110" s="5">
        <v>0.82930000000000004</v>
      </c>
      <c r="I110" s="5">
        <v>0.3402</v>
      </c>
      <c r="J110" s="5">
        <v>0.92130000000000001</v>
      </c>
      <c r="K110" s="5">
        <v>1.4885999999999999</v>
      </c>
      <c r="L110" s="4">
        <v>0.74490000000000001</v>
      </c>
      <c r="M110" s="4">
        <v>0.9395</v>
      </c>
      <c r="N110" s="4">
        <v>0.3034</v>
      </c>
      <c r="O110" s="4">
        <v>0.63749999999999996</v>
      </c>
      <c r="P110" s="4">
        <v>0.65659999999999996</v>
      </c>
      <c r="Q110" s="5">
        <v>0.753</v>
      </c>
      <c r="R110" s="5">
        <v>0.9556</v>
      </c>
      <c r="S110" s="5">
        <v>0.29680000000000001</v>
      </c>
      <c r="T110" s="5">
        <v>0.59119999999999995</v>
      </c>
      <c r="U110" s="5">
        <v>0.40379999999999999</v>
      </c>
      <c r="V110" s="4">
        <v>0.9022</v>
      </c>
      <c r="W110" s="4">
        <v>1.3638999999999999</v>
      </c>
      <c r="X110" s="4">
        <v>0.2276</v>
      </c>
      <c r="Y110" s="4">
        <v>0.2319</v>
      </c>
      <c r="Z110" s="4">
        <v>0.1099</v>
      </c>
      <c r="AA110" s="14">
        <v>0.69220000000000004</v>
      </c>
      <c r="AB110" s="14">
        <v>0.81179999999999997</v>
      </c>
      <c r="AC110" s="14">
        <v>0.35120000000000001</v>
      </c>
      <c r="AD110" s="14">
        <v>0.95320000000000005</v>
      </c>
      <c r="AE110" s="14">
        <v>1.3616999999999999</v>
      </c>
      <c r="AF110" s="4">
        <v>0.69830000000000003</v>
      </c>
      <c r="AG110" s="4">
        <v>0.82689999999999997</v>
      </c>
      <c r="AH110" s="4">
        <v>0.34520000000000001</v>
      </c>
      <c r="AI110" s="4">
        <v>0.90190000000000003</v>
      </c>
      <c r="AJ110" s="4">
        <v>1.0960000000000001</v>
      </c>
      <c r="AK110" s="14">
        <v>0.76170000000000004</v>
      </c>
      <c r="AL110" s="14">
        <v>0.98209999999999997</v>
      </c>
      <c r="AM110" s="14">
        <v>0.30159999999999998</v>
      </c>
      <c r="AN110" s="14">
        <v>0.53920000000000001</v>
      </c>
      <c r="AO110" s="14">
        <v>0.74509999999999998</v>
      </c>
      <c r="AP110" s="4">
        <v>0.78739999999999999</v>
      </c>
      <c r="AQ110" s="4">
        <v>1.0405</v>
      </c>
      <c r="AR110" s="4">
        <v>0.2838</v>
      </c>
      <c r="AS110" s="4">
        <v>0.44240000000000002</v>
      </c>
      <c r="AT110" s="4">
        <v>0.36380000000000001</v>
      </c>
      <c r="AU110" s="14">
        <v>0.91559999999999997</v>
      </c>
      <c r="AV110" s="14">
        <v>1.4031</v>
      </c>
      <c r="AW110" s="14">
        <v>0.1986</v>
      </c>
      <c r="AX110" s="14">
        <v>0.1444</v>
      </c>
      <c r="AY110" s="14">
        <v>8.6800000000000002E-2</v>
      </c>
      <c r="AZ110" s="4">
        <v>0.6956</v>
      </c>
      <c r="BA110" s="4">
        <v>0.81730000000000003</v>
      </c>
      <c r="BB110" s="4">
        <v>0.33760000000000001</v>
      </c>
      <c r="BC110" s="4">
        <v>0.87329999999999997</v>
      </c>
      <c r="BD110" s="4">
        <v>1.0329999999999999</v>
      </c>
      <c r="BE110" s="5">
        <v>0.70250000000000001</v>
      </c>
      <c r="BF110" s="5">
        <v>0.83579999999999999</v>
      </c>
      <c r="BG110" s="5">
        <v>0.33829999999999999</v>
      </c>
      <c r="BH110" s="5">
        <v>0.84730000000000005</v>
      </c>
      <c r="BI110" s="5">
        <v>0.9365</v>
      </c>
      <c r="BJ110" s="4">
        <v>0.7218</v>
      </c>
      <c r="BK110" s="4">
        <v>0.88329999999999997</v>
      </c>
      <c r="BL110" s="4">
        <v>0.32479999999999998</v>
      </c>
      <c r="BM110" s="4">
        <v>0.80740000000000001</v>
      </c>
      <c r="BN110" s="4">
        <v>0.59809999999999997</v>
      </c>
      <c r="BO110" s="5">
        <v>0.80579999999999996</v>
      </c>
      <c r="BP110" s="5">
        <v>1.0942000000000001</v>
      </c>
      <c r="BQ110" s="5">
        <v>0.27950000000000003</v>
      </c>
      <c r="BR110" s="5">
        <v>0.42309999999999998</v>
      </c>
      <c r="BS110" s="5">
        <v>0.30609999999999998</v>
      </c>
      <c r="BT110" s="4">
        <v>0.89539999999999997</v>
      </c>
      <c r="BU110" s="4">
        <v>1.3367</v>
      </c>
      <c r="BV110" s="4">
        <v>0.2334</v>
      </c>
      <c r="BW110" s="4">
        <v>0.21129999999999999</v>
      </c>
      <c r="BX110" s="4">
        <v>6.9000000000000006E-2</v>
      </c>
      <c r="BY110" s="5">
        <v>0.69369999999999998</v>
      </c>
      <c r="BZ110" s="5">
        <v>0.81620000000000004</v>
      </c>
      <c r="CA110" s="5">
        <v>0.35370000000000001</v>
      </c>
      <c r="CB110" s="5">
        <v>0.91159999999999997</v>
      </c>
      <c r="CC110" s="5">
        <v>0.89759999999999995</v>
      </c>
      <c r="CD110" s="4">
        <v>0.71450000000000002</v>
      </c>
      <c r="CE110" s="4">
        <v>0.86719999999999997</v>
      </c>
      <c r="CF110" s="4">
        <v>0.33510000000000001</v>
      </c>
      <c r="CG110" s="4">
        <v>0.80530000000000002</v>
      </c>
      <c r="CH110" s="4">
        <v>0.77370000000000005</v>
      </c>
      <c r="CI110" s="5">
        <v>0.75829999999999997</v>
      </c>
      <c r="CJ110" s="5">
        <v>0.97199999999999998</v>
      </c>
      <c r="CK110" s="5">
        <v>0.30740000000000001</v>
      </c>
      <c r="CL110" s="5">
        <v>0.57809999999999995</v>
      </c>
      <c r="CM110" s="5">
        <v>0.4768</v>
      </c>
      <c r="CN110" s="4">
        <v>0.80349999999999999</v>
      </c>
      <c r="CO110" s="4">
        <v>1.0864</v>
      </c>
      <c r="CP110" s="4">
        <v>0.2883</v>
      </c>
      <c r="CQ110" s="4">
        <v>0.41360000000000002</v>
      </c>
      <c r="CR110" s="4">
        <v>0.23100000000000001</v>
      </c>
      <c r="CS110" s="5">
        <v>0.92659999999999998</v>
      </c>
      <c r="CT110" s="5">
        <v>1.4276</v>
      </c>
      <c r="CU110" s="5">
        <v>0.22950000000000001</v>
      </c>
      <c r="CV110" s="5">
        <v>0.13789999999999999</v>
      </c>
      <c r="CW110" s="5">
        <v>5.3900000000000003E-2</v>
      </c>
      <c r="CX110" s="4">
        <v>0.69930000000000003</v>
      </c>
      <c r="CY110" s="4">
        <v>0.82930000000000004</v>
      </c>
      <c r="CZ110" s="4">
        <v>0.34420000000000001</v>
      </c>
      <c r="DA110" s="4">
        <v>0.89710000000000001</v>
      </c>
      <c r="DB110" s="4">
        <v>1.1103000000000001</v>
      </c>
      <c r="DC110" s="5">
        <v>0.70699999999999996</v>
      </c>
      <c r="DD110" s="5">
        <v>0.84809999999999997</v>
      </c>
      <c r="DE110" s="5">
        <v>0.3382</v>
      </c>
      <c r="DF110" s="5">
        <v>0.85119999999999996</v>
      </c>
      <c r="DG110" s="5">
        <v>0.78390000000000004</v>
      </c>
      <c r="DH110" s="4">
        <v>0.74609999999999999</v>
      </c>
      <c r="DI110" s="4">
        <v>0.94240000000000002</v>
      </c>
      <c r="DJ110" s="4">
        <v>0.30969999999999998</v>
      </c>
      <c r="DK110" s="4">
        <v>0.62839999999999996</v>
      </c>
      <c r="DL110" s="4">
        <v>0.4486</v>
      </c>
      <c r="DM110" s="5">
        <v>0.7964</v>
      </c>
      <c r="DN110" s="5">
        <v>1.0676000000000001</v>
      </c>
      <c r="DO110" s="5">
        <v>0.28050000000000003</v>
      </c>
      <c r="DP110" s="5">
        <v>0.41310000000000002</v>
      </c>
      <c r="DQ110" s="5">
        <v>0.26800000000000002</v>
      </c>
      <c r="DR110" s="4"/>
      <c r="DS110" s="4"/>
      <c r="DT110" s="4"/>
      <c r="DU110" s="4"/>
      <c r="DV110" s="4"/>
      <c r="DW110" s="5"/>
      <c r="DX110" s="5"/>
      <c r="DY110" s="5"/>
      <c r="DZ110" s="5"/>
      <c r="EA110" s="5"/>
      <c r="EB110" s="4"/>
      <c r="EC110" s="4"/>
      <c r="ED110" s="4"/>
      <c r="EE110" s="4"/>
      <c r="EF110" s="4"/>
      <c r="EG110" s="5"/>
      <c r="EH110" s="5"/>
      <c r="EI110" s="5"/>
      <c r="EJ110" s="5"/>
      <c r="EK110" s="5"/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>
        <f t="shared" si="26"/>
        <v>0.76441666666666652</v>
      </c>
      <c r="EW110" s="4">
        <f t="shared" si="7"/>
        <v>0.99450416666666663</v>
      </c>
      <c r="EX110" s="4">
        <f t="shared" si="8"/>
        <v>0.30224166666666663</v>
      </c>
      <c r="EY110" s="4">
        <f t="shared" si="9"/>
        <v>0.62297916666666675</v>
      </c>
      <c r="EZ110" s="4">
        <f t="shared" si="10"/>
        <v>0.64386666666666692</v>
      </c>
      <c r="FA110" s="11" t="str" cm="1">
        <f t="array" aca="1" ref="FA110" ca="1">CONCATENATE(INDIRECT(ADDRESS(1,MATCH(_xlfn.MINIFS(B110:EU110,metrics.est,"MAE"),B110:EU110,0)+1)), ", ", INDIRECT(ADDRESS(2,MATCH(_xlfn.MINIFS(B110:EU110,metrics.est,"MAE"),B110:EU110,0)+1)))</f>
        <v>k=10, r=0.1</v>
      </c>
      <c r="FB110" s="11" t="str" cm="1">
        <f t="array" aca="1" ref="FB110" ca="1">CONCATENATE(INDIRECT(ADDRESS(1,MATCH(_xlfn.MINIFS(B110:EU110,metrics.est,"MSE"),B110:EU110,0)+1)), ", ", INDIRECT(ADDRESS(2,MATCH(_xlfn.MINIFS(B110:EU110,metrics.est,"MSE"),B110:EU110,0)+1)))</f>
        <v>k=10, r=0.1</v>
      </c>
      <c r="FC110" s="11" t="str" cm="1">
        <f t="array" aca="1" ref="FC110" ca="1">CONCATENATE(INDIRECT(ADDRESS(1,MATCH(_xlfn.MAXIFS(B110:EU110,metrics.est,"R"),B110:EU110,0)+1)), ", ", INDIRECT(ADDRESS(2,MATCH(_xlfn.MAXIFS(B110:EU110,metrics.est,"R"),B110:EU110,0)+1)))</f>
        <v>k=20, r=0.1</v>
      </c>
      <c r="FD110" s="11" t="str" cm="1">
        <f t="array" aca="1" ref="FD110" ca="1">CONCATENATE(INDIRECT(ADDRESS(1,MATCH(_xlfn.MAXIFS(B110:EU110,metrics.est,"Coverage"),B110:EU110,0)+1)), ", ", INDIRECT(ADDRESS(2,MATCH(_xlfn.MAXIFS(B110:EU110,metrics.est,"Coverage"),B110:EU110,0)+1)))</f>
        <v>k=10, r=0.1</v>
      </c>
      <c r="FE110" s="11" t="str" cm="1">
        <f t="array" aca="1" ref="FE110" ca="1">CONCATENATE(INDIRECT(ADDRESS(1,MATCH(_xlfn.MINIFS(B110:EU110,metrics.est,"Time"),B110:EU110,0)+1)), ", ", INDIRECT(ADDRESS(2,MATCH(_xlfn.MINIFS(B110:EU110,metrics.est,"Time"),B110:EU110,0)+1)))</f>
        <v>k=20, r=0.9</v>
      </c>
    </row>
    <row r="111" spans="1:161" x14ac:dyDescent="0.2">
      <c r="A111" s="1" t="s">
        <v>100</v>
      </c>
      <c r="B111" s="4">
        <v>0.66790000000000005</v>
      </c>
      <c r="C111" s="4">
        <v>0.75170000000000003</v>
      </c>
      <c r="D111" s="4">
        <v>0.3281</v>
      </c>
      <c r="E111" s="4">
        <v>0.96430000000000005</v>
      </c>
      <c r="F111" s="4">
        <v>0.19900000000000001</v>
      </c>
      <c r="G111" s="5">
        <v>0.67610000000000003</v>
      </c>
      <c r="H111" s="5">
        <v>0.77380000000000004</v>
      </c>
      <c r="I111" s="5">
        <v>0.34050000000000002</v>
      </c>
      <c r="J111" s="5">
        <v>0.95550000000000002</v>
      </c>
      <c r="K111" s="5">
        <v>0.44159999999999999</v>
      </c>
      <c r="L111" s="4">
        <v>0.68310000000000004</v>
      </c>
      <c r="M111" s="4">
        <v>0.78969999999999996</v>
      </c>
      <c r="N111" s="4">
        <v>0.33689999999999998</v>
      </c>
      <c r="O111" s="4">
        <v>0.94169999999999998</v>
      </c>
      <c r="P111" s="4">
        <v>0.25490000000000002</v>
      </c>
      <c r="Q111" s="5">
        <v>0.70209999999999995</v>
      </c>
      <c r="R111" s="5">
        <v>0.83240000000000003</v>
      </c>
      <c r="S111" s="5">
        <v>0.311</v>
      </c>
      <c r="T111" s="5">
        <v>0.91469999999999996</v>
      </c>
      <c r="U111" s="5">
        <v>0.20219999999999999</v>
      </c>
      <c r="V111" s="4">
        <v>0.76749999999999996</v>
      </c>
      <c r="W111" s="4">
        <v>0.99529999999999996</v>
      </c>
      <c r="X111" s="4">
        <v>0.25290000000000001</v>
      </c>
      <c r="Y111" s="4">
        <v>0.80930000000000002</v>
      </c>
      <c r="Z111" s="4">
        <v>7.5600000000000001E-2</v>
      </c>
      <c r="AA111" s="14">
        <v>0.67100000000000004</v>
      </c>
      <c r="AB111" s="14">
        <v>0.76070000000000004</v>
      </c>
      <c r="AC111" s="14">
        <v>0.3599</v>
      </c>
      <c r="AD111" s="14">
        <v>0.96309999999999996</v>
      </c>
      <c r="AE111" s="14">
        <v>0.19239999999999999</v>
      </c>
      <c r="AF111" s="4">
        <v>0.67710000000000004</v>
      </c>
      <c r="AG111" s="4">
        <v>0.77339999999999998</v>
      </c>
      <c r="AH111" s="4">
        <v>0.35089999999999999</v>
      </c>
      <c r="AI111" s="4">
        <v>0.95489999999999997</v>
      </c>
      <c r="AJ111" s="4">
        <v>0.25069999999999998</v>
      </c>
      <c r="AK111" s="14">
        <v>0.68479999999999996</v>
      </c>
      <c r="AL111" s="14">
        <v>0.79359999999999997</v>
      </c>
      <c r="AM111" s="14">
        <v>0.33360000000000001</v>
      </c>
      <c r="AN111" s="14">
        <v>0.94199999999999995</v>
      </c>
      <c r="AO111" s="14">
        <v>0.24690000000000001</v>
      </c>
      <c r="AP111" s="4">
        <v>0.70109999999999995</v>
      </c>
      <c r="AQ111" s="4">
        <v>0.83069999999999999</v>
      </c>
      <c r="AR111" s="4">
        <v>0.31240000000000001</v>
      </c>
      <c r="AS111" s="4">
        <v>0.91459999999999997</v>
      </c>
      <c r="AT111" s="4">
        <v>0.17560000000000001</v>
      </c>
      <c r="AU111" s="14">
        <v>0.76659999999999995</v>
      </c>
      <c r="AV111" s="14">
        <v>0.99260000000000004</v>
      </c>
      <c r="AW111" s="14">
        <v>0.2485</v>
      </c>
      <c r="AX111" s="14">
        <v>0.80810000000000004</v>
      </c>
      <c r="AY111" s="14">
        <v>5.8299999999999998E-2</v>
      </c>
      <c r="AZ111" s="4">
        <v>0.67069999999999996</v>
      </c>
      <c r="BA111" s="4">
        <v>0.75919999999999999</v>
      </c>
      <c r="BB111" s="4">
        <v>0.34910000000000002</v>
      </c>
      <c r="BC111" s="4">
        <v>0.96289999999999998</v>
      </c>
      <c r="BD111" s="4">
        <v>0.1618</v>
      </c>
      <c r="BE111" s="5">
        <v>0.6764</v>
      </c>
      <c r="BF111" s="5">
        <v>0.77470000000000006</v>
      </c>
      <c r="BG111" s="5">
        <v>0.34560000000000002</v>
      </c>
      <c r="BH111" s="5">
        <v>0.95569999999999999</v>
      </c>
      <c r="BI111" s="5">
        <v>0.24160000000000001</v>
      </c>
      <c r="BJ111" s="4">
        <v>0.68520000000000003</v>
      </c>
      <c r="BK111" s="4">
        <v>0.79369999999999996</v>
      </c>
      <c r="BL111" s="4">
        <v>0.33350000000000002</v>
      </c>
      <c r="BM111" s="4">
        <v>0.94230000000000003</v>
      </c>
      <c r="BN111" s="4">
        <v>0.2291</v>
      </c>
      <c r="BO111" s="5">
        <v>0.70220000000000005</v>
      </c>
      <c r="BP111" s="5">
        <v>0.83450000000000002</v>
      </c>
      <c r="BQ111" s="5">
        <v>0.31190000000000001</v>
      </c>
      <c r="BR111" s="5">
        <v>0.91439999999999999</v>
      </c>
      <c r="BS111" s="5">
        <v>0.15559999999999999</v>
      </c>
      <c r="BT111" s="4">
        <v>0.76729999999999998</v>
      </c>
      <c r="BU111" s="4">
        <v>0.99539999999999995</v>
      </c>
      <c r="BV111" s="4">
        <v>0.25109999999999999</v>
      </c>
      <c r="BW111" s="4">
        <v>0.80820000000000003</v>
      </c>
      <c r="BX111" s="4">
        <v>5.5899999999999998E-2</v>
      </c>
      <c r="BY111" s="5">
        <v>0.66920000000000002</v>
      </c>
      <c r="BZ111" s="5">
        <v>0.75590000000000002</v>
      </c>
      <c r="CA111" s="5">
        <v>0.35809999999999997</v>
      </c>
      <c r="CB111" s="5">
        <v>0.96299999999999997</v>
      </c>
      <c r="CC111" s="5">
        <v>0.13220000000000001</v>
      </c>
      <c r="CD111" s="4">
        <v>0.67620000000000002</v>
      </c>
      <c r="CE111" s="4">
        <v>0.77439999999999998</v>
      </c>
      <c r="CF111" s="4">
        <v>0.34770000000000001</v>
      </c>
      <c r="CG111" s="4">
        <v>0.95530000000000004</v>
      </c>
      <c r="CH111" s="4">
        <v>0.1817</v>
      </c>
      <c r="CI111" s="5">
        <v>0.68500000000000005</v>
      </c>
      <c r="CJ111" s="5">
        <v>0.79359999999999997</v>
      </c>
      <c r="CK111" s="5">
        <v>0.33450000000000002</v>
      </c>
      <c r="CL111" s="5">
        <v>0.94259999999999999</v>
      </c>
      <c r="CM111" s="5">
        <v>0.17960000000000001</v>
      </c>
      <c r="CN111" s="4">
        <v>0.70179999999999998</v>
      </c>
      <c r="CO111" s="4">
        <v>0.83309999999999995</v>
      </c>
      <c r="CP111" s="4">
        <v>0.31280000000000002</v>
      </c>
      <c r="CQ111" s="4">
        <v>0.91459999999999997</v>
      </c>
      <c r="CR111" s="4">
        <v>0.10680000000000001</v>
      </c>
      <c r="CS111" s="5">
        <v>0.76919999999999999</v>
      </c>
      <c r="CT111" s="5">
        <v>1.0009999999999999</v>
      </c>
      <c r="CU111" s="5">
        <v>0.25159999999999999</v>
      </c>
      <c r="CV111" s="5">
        <v>0.80830000000000002</v>
      </c>
      <c r="CW111" s="5">
        <v>4.1700000000000001E-2</v>
      </c>
      <c r="CX111" s="4">
        <v>0.67100000000000004</v>
      </c>
      <c r="CY111" s="4">
        <v>0.75960000000000005</v>
      </c>
      <c r="CZ111" s="4">
        <v>0.35560000000000003</v>
      </c>
      <c r="DA111" s="4">
        <v>0.96240000000000003</v>
      </c>
      <c r="DB111" s="4">
        <v>0.1938</v>
      </c>
      <c r="DC111" s="5">
        <v>0.67559999999999998</v>
      </c>
      <c r="DD111" s="5">
        <v>0.77239999999999998</v>
      </c>
      <c r="DE111" s="5">
        <v>0.34620000000000001</v>
      </c>
      <c r="DF111" s="5">
        <v>0.95499999999999996</v>
      </c>
      <c r="DG111" s="5">
        <v>0.20610000000000001</v>
      </c>
      <c r="DH111" s="4">
        <v>0.68430000000000002</v>
      </c>
      <c r="DI111" s="4">
        <v>0.79249999999999998</v>
      </c>
      <c r="DJ111" s="4">
        <v>0.33729999999999999</v>
      </c>
      <c r="DK111" s="4">
        <v>0.94179999999999997</v>
      </c>
      <c r="DL111" s="4">
        <v>0.15310000000000001</v>
      </c>
      <c r="DM111" s="5">
        <v>0.70220000000000005</v>
      </c>
      <c r="DN111" s="5">
        <v>0.83399999999999996</v>
      </c>
      <c r="DO111" s="5">
        <v>0.31180000000000002</v>
      </c>
      <c r="DP111" s="5">
        <v>0.91490000000000005</v>
      </c>
      <c r="DQ111" s="5">
        <v>0.13200000000000001</v>
      </c>
      <c r="DR111" s="4"/>
      <c r="DS111" s="4"/>
      <c r="DT111" s="4"/>
      <c r="DU111" s="4"/>
      <c r="DV111" s="4"/>
      <c r="DW111" s="5"/>
      <c r="DX111" s="5"/>
      <c r="DY111" s="5"/>
      <c r="DZ111" s="5"/>
      <c r="EA111" s="5"/>
      <c r="EB111" s="4"/>
      <c r="EC111" s="4"/>
      <c r="ED111" s="4"/>
      <c r="EE111" s="4"/>
      <c r="EF111" s="4"/>
      <c r="EG111" s="5"/>
      <c r="EH111" s="5"/>
      <c r="EI111" s="5"/>
      <c r="EJ111" s="5"/>
      <c r="EK111" s="5"/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>
        <f t="shared" si="26"/>
        <v>0.69723333333333326</v>
      </c>
      <c r="EW111" s="4">
        <f t="shared" si="7"/>
        <v>0.82366249999999985</v>
      </c>
      <c r="EX111" s="4">
        <f t="shared" si="8"/>
        <v>0.32172916666666662</v>
      </c>
      <c r="EY111" s="4">
        <f t="shared" si="9"/>
        <v>0.92123333333333302</v>
      </c>
      <c r="EZ111" s="4">
        <f t="shared" si="10"/>
        <v>0.1778416666666667</v>
      </c>
      <c r="FA111" s="11" t="str" cm="1">
        <f t="array" aca="1" ref="FA111" ca="1">CONCATENATE(INDIRECT(ADDRESS(1,MATCH(_xlfn.MINIFS(B111:EU111,metrics.est,"MAE"),B111:EU111,0)+1)), ", ", INDIRECT(ADDRESS(2,MATCH(_xlfn.MINIFS(B111:EU111,metrics.est,"MAE"),B111:EU111,0)+1)))</f>
        <v>k=5, r=0.1</v>
      </c>
      <c r="FB111" s="11" t="str" cm="1">
        <f t="array" aca="1" ref="FB111" ca="1">CONCATENATE(INDIRECT(ADDRESS(1,MATCH(_xlfn.MINIFS(B111:EU111,metrics.est,"MSE"),B111:EU111,0)+1)), ", ", INDIRECT(ADDRESS(2,MATCH(_xlfn.MINIFS(B111:EU111,metrics.est,"MSE"),B111:EU111,0)+1)))</f>
        <v>k=5, r=0.1</v>
      </c>
      <c r="FC111" s="11" t="str" cm="1">
        <f t="array" aca="1" ref="FC111" ca="1">CONCATENATE(INDIRECT(ADDRESS(1,MATCH(_xlfn.MAXIFS(B111:EU111,metrics.est,"R"),B111:EU111,0)+1)), ", ", INDIRECT(ADDRESS(2,MATCH(_xlfn.MAXIFS(B111:EU111,metrics.est,"R"),B111:EU111,0)+1)))</f>
        <v>k=10, r=0.1</v>
      </c>
      <c r="FD111" s="11" t="str" cm="1">
        <f t="array" aca="1" ref="FD111" ca="1">CONCATENATE(INDIRECT(ADDRESS(1,MATCH(_xlfn.MAXIFS(B111:EU111,metrics.est,"Coverage"),B111:EU111,0)+1)), ", ", INDIRECT(ADDRESS(2,MATCH(_xlfn.MAXIFS(B111:EU111,metrics.est,"Coverage"),B111:EU111,0)+1)))</f>
        <v>k=5, r=0.1</v>
      </c>
      <c r="FE111" s="11" t="str" cm="1">
        <f t="array" aca="1" ref="FE111" ca="1">CONCATENATE(INDIRECT(ADDRESS(1,MATCH(_xlfn.MINIFS(B111:EU111,metrics.est,"Time"),B111:EU111,0)+1)), ", ", INDIRECT(ADDRESS(2,MATCH(_xlfn.MINIFS(B111:EU111,metrics.est,"Time"),B111:EU111,0)+1)))</f>
        <v>k=20, r=0.9</v>
      </c>
    </row>
    <row r="112" spans="1:161" x14ac:dyDescent="0.2">
      <c r="A112" s="1" t="s">
        <v>101</v>
      </c>
      <c r="B112" s="4">
        <v>0.6391</v>
      </c>
      <c r="C112" s="4">
        <v>0.69079999999999997</v>
      </c>
      <c r="D112" s="4">
        <v>0.36330000000000001</v>
      </c>
      <c r="E112" s="4">
        <v>0.96430000000000005</v>
      </c>
      <c r="F112" s="4">
        <v>0.16900000000000001</v>
      </c>
      <c r="G112" s="5">
        <v>0.65010000000000001</v>
      </c>
      <c r="H112" s="5">
        <v>0.71679999999999999</v>
      </c>
      <c r="I112" s="5">
        <v>0.37080000000000002</v>
      </c>
      <c r="J112" s="5">
        <v>0.95550000000000002</v>
      </c>
      <c r="K112" s="5">
        <v>0.40139999999999998</v>
      </c>
      <c r="L112" s="4">
        <v>0.66249999999999998</v>
      </c>
      <c r="M112" s="4">
        <v>0.74419999999999997</v>
      </c>
      <c r="N112" s="4">
        <v>0.35749999999999998</v>
      </c>
      <c r="O112" s="4">
        <v>0.94169999999999998</v>
      </c>
      <c r="P112" s="4">
        <v>0.25369999999999998</v>
      </c>
      <c r="Q112" s="5">
        <v>0.69120000000000004</v>
      </c>
      <c r="R112" s="5">
        <v>0.81130000000000002</v>
      </c>
      <c r="S112" s="5">
        <v>0.31259999999999999</v>
      </c>
      <c r="T112" s="5">
        <v>0.91469999999999996</v>
      </c>
      <c r="U112" s="5">
        <v>0.18379999999999999</v>
      </c>
      <c r="V112" s="4">
        <v>0.8105</v>
      </c>
      <c r="W112" s="4">
        <v>1.1221000000000001</v>
      </c>
      <c r="X112" s="4">
        <v>0.22239999999999999</v>
      </c>
      <c r="Y112" s="4">
        <v>0.80930000000000002</v>
      </c>
      <c r="Z112" s="4">
        <v>7.8899999999999998E-2</v>
      </c>
      <c r="AA112" s="14">
        <v>0.64070000000000005</v>
      </c>
      <c r="AB112" s="14">
        <v>0.6956</v>
      </c>
      <c r="AC112" s="14">
        <v>0.39269999999999999</v>
      </c>
      <c r="AD112" s="14">
        <v>0.96309999999999996</v>
      </c>
      <c r="AE112" s="14">
        <v>0.19040000000000001</v>
      </c>
      <c r="AF112" s="4">
        <v>0.65059999999999996</v>
      </c>
      <c r="AG112" s="4">
        <v>0.71630000000000005</v>
      </c>
      <c r="AH112" s="4">
        <v>0.38069999999999998</v>
      </c>
      <c r="AI112" s="4">
        <v>0.95489999999999997</v>
      </c>
      <c r="AJ112" s="4">
        <v>0.2616</v>
      </c>
      <c r="AK112" s="14">
        <v>0.6633</v>
      </c>
      <c r="AL112" s="14">
        <v>0.74580000000000002</v>
      </c>
      <c r="AM112" s="14">
        <v>0.3538</v>
      </c>
      <c r="AN112" s="14">
        <v>0.94199999999999995</v>
      </c>
      <c r="AO112" s="14">
        <v>0.26069999999999999</v>
      </c>
      <c r="AP112" s="4">
        <v>0.69040000000000001</v>
      </c>
      <c r="AQ112" s="4">
        <v>0.80910000000000004</v>
      </c>
      <c r="AR112" s="4">
        <v>0.31519999999999998</v>
      </c>
      <c r="AS112" s="4">
        <v>0.91459999999999997</v>
      </c>
      <c r="AT112" s="4">
        <v>0.17299999999999999</v>
      </c>
      <c r="AU112" s="14">
        <v>0.80940000000000001</v>
      </c>
      <c r="AV112" s="14">
        <v>1.1187</v>
      </c>
      <c r="AW112" s="14">
        <v>0.21779999999999999</v>
      </c>
      <c r="AX112" s="14">
        <v>0.80810000000000004</v>
      </c>
      <c r="AY112" s="14">
        <v>6.0999999999999999E-2</v>
      </c>
      <c r="AZ112" s="4">
        <v>0.6421</v>
      </c>
      <c r="BA112" s="4">
        <v>0.69779999999999998</v>
      </c>
      <c r="BB112" s="4">
        <v>0.38379999999999997</v>
      </c>
      <c r="BC112" s="4">
        <v>0.96289999999999998</v>
      </c>
      <c r="BD112" s="4">
        <v>0.16800000000000001</v>
      </c>
      <c r="BE112" s="5">
        <v>0.64990000000000003</v>
      </c>
      <c r="BF112" s="5">
        <v>0.71699999999999997</v>
      </c>
      <c r="BG112" s="5">
        <v>0.3755</v>
      </c>
      <c r="BH112" s="5">
        <v>0.95569999999999999</v>
      </c>
      <c r="BI112" s="5">
        <v>0.24560000000000001</v>
      </c>
      <c r="BJ112" s="4">
        <v>0.6643</v>
      </c>
      <c r="BK112" s="4">
        <v>0.74829999999999997</v>
      </c>
      <c r="BL112" s="4">
        <v>0.35339999999999999</v>
      </c>
      <c r="BM112" s="4">
        <v>0.94230000000000003</v>
      </c>
      <c r="BN112" s="4">
        <v>0.24679999999999999</v>
      </c>
      <c r="BO112" s="5">
        <v>0.69130000000000003</v>
      </c>
      <c r="BP112" s="5">
        <v>0.81299999999999994</v>
      </c>
      <c r="BQ112" s="5">
        <v>0.31419999999999998</v>
      </c>
      <c r="BR112" s="5">
        <v>0.91439999999999999</v>
      </c>
      <c r="BS112" s="5">
        <v>0.1651</v>
      </c>
      <c r="BT112" s="4">
        <v>0.80879999999999996</v>
      </c>
      <c r="BU112" s="4">
        <v>1.1193</v>
      </c>
      <c r="BV112" s="4">
        <v>0.22289999999999999</v>
      </c>
      <c r="BW112" s="4">
        <v>0.80820000000000003</v>
      </c>
      <c r="BX112" s="4">
        <v>5.21E-2</v>
      </c>
      <c r="BY112" s="5">
        <v>0.6391</v>
      </c>
      <c r="BZ112" s="5">
        <v>0.69240000000000002</v>
      </c>
      <c r="CA112" s="5">
        <v>0.39319999999999999</v>
      </c>
      <c r="CB112" s="5">
        <v>0.96299999999999997</v>
      </c>
      <c r="CC112" s="5">
        <v>0.12959999999999999</v>
      </c>
      <c r="CD112" s="4">
        <v>0.65010000000000001</v>
      </c>
      <c r="CE112" s="4">
        <v>0.71689999999999998</v>
      </c>
      <c r="CF112" s="4">
        <v>0.37859999999999999</v>
      </c>
      <c r="CG112" s="4">
        <v>0.95530000000000004</v>
      </c>
      <c r="CH112" s="4">
        <v>0.17449999999999999</v>
      </c>
      <c r="CI112" s="5">
        <v>0.66379999999999995</v>
      </c>
      <c r="CJ112" s="5">
        <v>0.74719999999999998</v>
      </c>
      <c r="CK112" s="5">
        <v>0.35439999999999999</v>
      </c>
      <c r="CL112" s="5">
        <v>0.94259999999999999</v>
      </c>
      <c r="CM112" s="5">
        <v>0.17180000000000001</v>
      </c>
      <c r="CN112" s="4">
        <v>0.69059999999999999</v>
      </c>
      <c r="CO112" s="4">
        <v>0.81079999999999997</v>
      </c>
      <c r="CP112" s="4">
        <v>0.31440000000000001</v>
      </c>
      <c r="CQ112" s="4">
        <v>0.91459999999999997</v>
      </c>
      <c r="CR112" s="4">
        <v>0.10249999999999999</v>
      </c>
      <c r="CS112" s="5">
        <v>0.80959999999999999</v>
      </c>
      <c r="CT112" s="5">
        <v>1.1214</v>
      </c>
      <c r="CU112" s="5">
        <v>0.2215</v>
      </c>
      <c r="CV112" s="5">
        <v>0.80830000000000002</v>
      </c>
      <c r="CW112" s="5">
        <v>4.0800000000000003E-2</v>
      </c>
      <c r="CX112" s="4">
        <v>0.64190000000000003</v>
      </c>
      <c r="CY112" s="4">
        <v>0.6976</v>
      </c>
      <c r="CZ112" s="4">
        <v>0.39050000000000001</v>
      </c>
      <c r="DA112" s="4">
        <v>0.96240000000000003</v>
      </c>
      <c r="DB112" s="4">
        <v>0.18840000000000001</v>
      </c>
      <c r="DC112" s="5">
        <v>0.64949999999999997</v>
      </c>
      <c r="DD112" s="5">
        <v>0.71509999999999996</v>
      </c>
      <c r="DE112" s="5">
        <v>0.37559999999999999</v>
      </c>
      <c r="DF112" s="5">
        <v>0.95499999999999996</v>
      </c>
      <c r="DG112" s="5">
        <v>0.1981</v>
      </c>
      <c r="DH112" s="4">
        <v>0.66339999999999999</v>
      </c>
      <c r="DI112" s="4">
        <v>0.74619999999999997</v>
      </c>
      <c r="DJ112" s="4">
        <v>0.35709999999999997</v>
      </c>
      <c r="DK112" s="4">
        <v>0.94179999999999997</v>
      </c>
      <c r="DL112" s="4">
        <v>0.1452</v>
      </c>
      <c r="DM112" s="5">
        <v>0.69120000000000004</v>
      </c>
      <c r="DN112" s="5">
        <v>0.81240000000000001</v>
      </c>
      <c r="DO112" s="5">
        <v>0.31319999999999998</v>
      </c>
      <c r="DP112" s="5">
        <v>0.91490000000000005</v>
      </c>
      <c r="DQ112" s="5">
        <v>0.13150000000000001</v>
      </c>
      <c r="DR112" s="4"/>
      <c r="DS112" s="4"/>
      <c r="DT112" s="4"/>
      <c r="DU112" s="4"/>
      <c r="DV112" s="4"/>
      <c r="DW112" s="5"/>
      <c r="DX112" s="5"/>
      <c r="DY112" s="5"/>
      <c r="DZ112" s="5"/>
      <c r="EA112" s="5"/>
      <c r="EB112" s="4"/>
      <c r="EC112" s="4"/>
      <c r="ED112" s="4"/>
      <c r="EE112" s="4"/>
      <c r="EF112" s="4"/>
      <c r="EG112" s="5"/>
      <c r="EH112" s="5"/>
      <c r="EI112" s="5"/>
      <c r="EJ112" s="5"/>
      <c r="EK112" s="5"/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>
        <f t="shared" si="26"/>
        <v>0.68597499999999989</v>
      </c>
      <c r="EW112" s="4">
        <f t="shared" si="7"/>
        <v>0.80525416666666672</v>
      </c>
      <c r="EX112" s="4">
        <f t="shared" si="8"/>
        <v>0.33479583333333335</v>
      </c>
      <c r="EY112" s="4">
        <f t="shared" si="9"/>
        <v>0.92123333333333302</v>
      </c>
      <c r="EZ112" s="4">
        <f t="shared" si="10"/>
        <v>0.17472916666666669</v>
      </c>
      <c r="FA112" s="11" t="str" cm="1">
        <f t="array" aca="1" ref="FA112" ca="1">CONCATENATE(INDIRECT(ADDRESS(1,MATCH(_xlfn.MINIFS(B112:EU112,metrics.est,"MAE"),B112:EU112,0)+1)), ", ", INDIRECT(ADDRESS(2,MATCH(_xlfn.MINIFS(B112:EU112,metrics.est,"MAE"),B112:EU112,0)+1)))</f>
        <v>k=5, r=0.1</v>
      </c>
      <c r="FB112" s="11" t="str" cm="1">
        <f t="array" aca="1" ref="FB112" ca="1">CONCATENATE(INDIRECT(ADDRESS(1,MATCH(_xlfn.MINIFS(B112:EU112,metrics.est,"MSE"),B112:EU112,0)+1)), ", ", INDIRECT(ADDRESS(2,MATCH(_xlfn.MINIFS(B112:EU112,metrics.est,"MSE"),B112:EU112,0)+1)))</f>
        <v>k=5, r=0.1</v>
      </c>
      <c r="FC112" s="11" t="str" cm="1">
        <f t="array" aca="1" ref="FC112" ca="1">CONCATENATE(INDIRECT(ADDRESS(1,MATCH(_xlfn.MAXIFS(B112:EU112,metrics.est,"R"),B112:EU112,0)+1)), ", ", INDIRECT(ADDRESS(2,MATCH(_xlfn.MAXIFS(B112:EU112,metrics.est,"R"),B112:EU112,0)+1)))</f>
        <v>k=20, r=0.1</v>
      </c>
      <c r="FD112" s="11" t="str" cm="1">
        <f t="array" aca="1" ref="FD112" ca="1">CONCATENATE(INDIRECT(ADDRESS(1,MATCH(_xlfn.MAXIFS(B112:EU112,metrics.est,"Coverage"),B112:EU112,0)+1)), ", ", INDIRECT(ADDRESS(2,MATCH(_xlfn.MAXIFS(B112:EU112,metrics.est,"Coverage"),B112:EU112,0)+1)))</f>
        <v>k=5, r=0.1</v>
      </c>
      <c r="FE112" s="11" t="str" cm="1">
        <f t="array" aca="1" ref="FE112" ca="1">CONCATENATE(INDIRECT(ADDRESS(1,MATCH(_xlfn.MINIFS(B112:EU112,metrics.est,"Time"),B112:EU112,0)+1)), ", ", INDIRECT(ADDRESS(2,MATCH(_xlfn.MINIFS(B112:EU112,metrics.est,"Time"),B112:EU112,0)+1)))</f>
        <v>k=20, r=0.9</v>
      </c>
    </row>
    <row r="113" spans="1:161" x14ac:dyDescent="0.2">
      <c r="A113" s="1" t="s">
        <v>102</v>
      </c>
      <c r="B113" s="4">
        <v>0.62319999999999998</v>
      </c>
      <c r="C113" s="4">
        <v>0.66320000000000001</v>
      </c>
      <c r="D113" s="4">
        <v>0.38429999999999997</v>
      </c>
      <c r="E113" s="4">
        <v>0.96430000000000005</v>
      </c>
      <c r="F113" s="4">
        <v>0.1663</v>
      </c>
      <c r="G113" s="5">
        <v>0.63790000000000002</v>
      </c>
      <c r="H113" s="5">
        <v>0.69569999999999999</v>
      </c>
      <c r="I113" s="5">
        <v>0.3901</v>
      </c>
      <c r="J113" s="5">
        <v>0.95550000000000002</v>
      </c>
      <c r="K113" s="5">
        <v>0.39379999999999998</v>
      </c>
      <c r="L113" s="4">
        <v>0.65480000000000005</v>
      </c>
      <c r="M113" s="4">
        <v>0.73160000000000003</v>
      </c>
      <c r="N113" s="4">
        <v>0.36780000000000002</v>
      </c>
      <c r="O113" s="4">
        <v>0.94169999999999998</v>
      </c>
      <c r="P113" s="4">
        <v>0.25380000000000003</v>
      </c>
      <c r="Q113" s="5">
        <v>0.69169999999999998</v>
      </c>
      <c r="R113" s="5">
        <v>0.81630000000000003</v>
      </c>
      <c r="S113" s="5">
        <v>0.31109999999999999</v>
      </c>
      <c r="T113" s="5">
        <v>0.91469999999999996</v>
      </c>
      <c r="U113" s="5">
        <v>0.19800000000000001</v>
      </c>
      <c r="V113" s="4">
        <v>0.81569999999999998</v>
      </c>
      <c r="W113" s="4">
        <v>1.1362000000000001</v>
      </c>
      <c r="X113" s="4">
        <v>0.21959999999999999</v>
      </c>
      <c r="Y113" s="4">
        <v>0.80930000000000002</v>
      </c>
      <c r="Z113" s="4">
        <v>7.5600000000000001E-2</v>
      </c>
      <c r="AA113" s="14">
        <v>0.62450000000000006</v>
      </c>
      <c r="AB113" s="14">
        <v>0.66769999999999996</v>
      </c>
      <c r="AC113" s="14">
        <v>0.4148</v>
      </c>
      <c r="AD113" s="14">
        <v>0.96309999999999996</v>
      </c>
      <c r="AE113" s="14">
        <v>0.19819999999999999</v>
      </c>
      <c r="AF113" s="4">
        <v>0.63839999999999997</v>
      </c>
      <c r="AG113" s="4">
        <v>0.69530000000000003</v>
      </c>
      <c r="AH113" s="4">
        <v>0.39900000000000002</v>
      </c>
      <c r="AI113" s="4">
        <v>0.95489999999999997</v>
      </c>
      <c r="AJ113" s="4">
        <v>0.26219999999999999</v>
      </c>
      <c r="AK113" s="14">
        <v>0.65559999999999996</v>
      </c>
      <c r="AL113" s="14">
        <v>0.73340000000000005</v>
      </c>
      <c r="AM113" s="14">
        <v>0.3634</v>
      </c>
      <c r="AN113" s="14">
        <v>0.94199999999999995</v>
      </c>
      <c r="AO113" s="14">
        <v>0.2611</v>
      </c>
      <c r="AP113" s="4">
        <v>0.69099999999999995</v>
      </c>
      <c r="AQ113" s="4">
        <v>0.81420000000000003</v>
      </c>
      <c r="AR113" s="4">
        <v>0.31319999999999998</v>
      </c>
      <c r="AS113" s="4">
        <v>0.91459999999999997</v>
      </c>
      <c r="AT113" s="4">
        <v>0.1774</v>
      </c>
      <c r="AU113" s="14">
        <v>0.81640000000000001</v>
      </c>
      <c r="AV113" s="14">
        <v>1.1371</v>
      </c>
      <c r="AW113" s="14">
        <v>0.21490000000000001</v>
      </c>
      <c r="AX113" s="14">
        <v>0.80810000000000004</v>
      </c>
      <c r="AY113" s="14">
        <v>6.2399999999999997E-2</v>
      </c>
      <c r="AZ113" s="4">
        <v>0.62570000000000003</v>
      </c>
      <c r="BA113" s="4">
        <v>0.66990000000000005</v>
      </c>
      <c r="BB113" s="4">
        <v>0.40500000000000003</v>
      </c>
      <c r="BC113" s="4">
        <v>0.96289999999999998</v>
      </c>
      <c r="BD113" s="4">
        <v>0.17660000000000001</v>
      </c>
      <c r="BE113" s="5">
        <v>0.63770000000000004</v>
      </c>
      <c r="BF113" s="5">
        <v>0.69569999999999999</v>
      </c>
      <c r="BG113" s="5">
        <v>0.39510000000000001</v>
      </c>
      <c r="BH113" s="5">
        <v>0.95569999999999999</v>
      </c>
      <c r="BI113" s="5">
        <v>0.21740000000000001</v>
      </c>
      <c r="BJ113" s="4">
        <v>0.65690000000000004</v>
      </c>
      <c r="BK113" s="4">
        <v>0.73629999999999995</v>
      </c>
      <c r="BL113" s="4">
        <v>0.36249999999999999</v>
      </c>
      <c r="BM113" s="4">
        <v>0.94230000000000003</v>
      </c>
      <c r="BN113" s="4">
        <v>0.23760000000000001</v>
      </c>
      <c r="BO113" s="5">
        <v>0.6915</v>
      </c>
      <c r="BP113" s="5">
        <v>0.81779999999999997</v>
      </c>
      <c r="BQ113" s="5">
        <v>0.31240000000000001</v>
      </c>
      <c r="BR113" s="5">
        <v>0.91439999999999999</v>
      </c>
      <c r="BS113" s="5">
        <v>0.15590000000000001</v>
      </c>
      <c r="BT113" s="4">
        <v>0.81559999999999999</v>
      </c>
      <c r="BU113" s="4">
        <v>1.1375999999999999</v>
      </c>
      <c r="BV113" s="4">
        <v>0.2203</v>
      </c>
      <c r="BW113" s="4">
        <v>0.80820000000000003</v>
      </c>
      <c r="BX113" s="4">
        <v>5.3199999999999997E-2</v>
      </c>
      <c r="BY113" s="5">
        <v>0.62239999999999995</v>
      </c>
      <c r="BZ113" s="5">
        <v>0.66420000000000001</v>
      </c>
      <c r="CA113" s="5">
        <v>0.41639999999999999</v>
      </c>
      <c r="CB113" s="5">
        <v>0.96299999999999997</v>
      </c>
      <c r="CC113" s="5">
        <v>0.12759999999999999</v>
      </c>
      <c r="CD113" s="4">
        <v>0.63759999999999994</v>
      </c>
      <c r="CE113" s="4">
        <v>0.69540000000000002</v>
      </c>
      <c r="CF113" s="4">
        <v>0.39679999999999999</v>
      </c>
      <c r="CG113" s="4">
        <v>0.95530000000000004</v>
      </c>
      <c r="CH113" s="4">
        <v>0.17319999999999999</v>
      </c>
      <c r="CI113" s="5">
        <v>0.65629999999999999</v>
      </c>
      <c r="CJ113" s="5">
        <v>0.73499999999999999</v>
      </c>
      <c r="CK113" s="5">
        <v>0.36330000000000001</v>
      </c>
      <c r="CL113" s="5">
        <v>0.94259999999999999</v>
      </c>
      <c r="CM113" s="5">
        <v>0.17</v>
      </c>
      <c r="CN113" s="4">
        <v>0.69099999999999995</v>
      </c>
      <c r="CO113" s="4">
        <v>0.81559999999999999</v>
      </c>
      <c r="CP113" s="4">
        <v>0.3125</v>
      </c>
      <c r="CQ113" s="4">
        <v>0.91459999999999997</v>
      </c>
      <c r="CR113" s="4">
        <v>0.1033</v>
      </c>
      <c r="CS113" s="5">
        <v>0.81620000000000004</v>
      </c>
      <c r="CT113" s="5">
        <v>1.1393</v>
      </c>
      <c r="CU113" s="5">
        <v>0.21890000000000001</v>
      </c>
      <c r="CV113" s="5">
        <v>0.80830000000000002</v>
      </c>
      <c r="CW113" s="5">
        <v>3.9199999999999999E-2</v>
      </c>
      <c r="CX113" s="4">
        <v>0.62549999999999994</v>
      </c>
      <c r="CY113" s="4">
        <v>0.66890000000000005</v>
      </c>
      <c r="CZ113" s="4">
        <v>0.41389999999999999</v>
      </c>
      <c r="DA113" s="4">
        <v>0.96240000000000003</v>
      </c>
      <c r="DB113" s="4">
        <v>0.1825</v>
      </c>
      <c r="DC113" s="5">
        <v>0.63700000000000001</v>
      </c>
      <c r="DD113" s="5">
        <v>0.69340000000000002</v>
      </c>
      <c r="DE113" s="5">
        <v>0.39389999999999997</v>
      </c>
      <c r="DF113" s="5">
        <v>0.95499999999999996</v>
      </c>
      <c r="DG113" s="5">
        <v>0.1976</v>
      </c>
      <c r="DH113" s="4">
        <v>0.65580000000000005</v>
      </c>
      <c r="DI113" s="4">
        <v>0.73370000000000002</v>
      </c>
      <c r="DJ113" s="4">
        <v>0.36670000000000003</v>
      </c>
      <c r="DK113" s="4">
        <v>0.94179999999999997</v>
      </c>
      <c r="DL113" s="4">
        <v>0.1454</v>
      </c>
      <c r="DM113" s="5">
        <v>0.69169999999999998</v>
      </c>
      <c r="DN113" s="5">
        <v>0.81740000000000002</v>
      </c>
      <c r="DO113" s="5">
        <v>0.31119999999999998</v>
      </c>
      <c r="DP113" s="5">
        <v>0.91490000000000005</v>
      </c>
      <c r="DQ113" s="5">
        <v>0.13</v>
      </c>
      <c r="DR113" s="4"/>
      <c r="DS113" s="4"/>
      <c r="DT113" s="4"/>
      <c r="DU113" s="4"/>
      <c r="DV113" s="4"/>
      <c r="DW113" s="5"/>
      <c r="DX113" s="5"/>
      <c r="DY113" s="5"/>
      <c r="DZ113" s="5"/>
      <c r="EA113" s="5"/>
      <c r="EB113" s="4"/>
      <c r="EC113" s="4"/>
      <c r="ED113" s="4"/>
      <c r="EE113" s="4"/>
      <c r="EF113" s="4"/>
      <c r="EG113" s="5"/>
      <c r="EH113" s="5"/>
      <c r="EI113" s="5"/>
      <c r="EJ113" s="5"/>
      <c r="EK113" s="5"/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>
        <f t="shared" si="26"/>
        <v>0.67958750000000012</v>
      </c>
      <c r="EW113" s="4">
        <f t="shared" si="7"/>
        <v>0.79628749999999993</v>
      </c>
      <c r="EX113" s="4">
        <f t="shared" si="8"/>
        <v>0.34446249999999995</v>
      </c>
      <c r="EY113" s="4">
        <f t="shared" si="9"/>
        <v>0.92123333333333302</v>
      </c>
      <c r="EZ113" s="4">
        <f t="shared" si="10"/>
        <v>0.17326249999999999</v>
      </c>
      <c r="FA113" s="11" t="str" cm="1">
        <f t="array" aca="1" ref="FA113" ca="1">CONCATENATE(INDIRECT(ADDRESS(1,MATCH(_xlfn.MINIFS(B113:EU113,metrics.est,"MAE"),B113:EU113,0)+1)), ", ", INDIRECT(ADDRESS(2,MATCH(_xlfn.MINIFS(B113:EU113,metrics.est,"MAE"),B113:EU113,0)+1)))</f>
        <v>k=20, r=0.1</v>
      </c>
      <c r="FB113" s="11" t="str" cm="1">
        <f t="array" aca="1" ref="FB113" ca="1">CONCATENATE(INDIRECT(ADDRESS(1,MATCH(_xlfn.MINIFS(B113:EU113,metrics.est,"MSE"),B113:EU113,0)+1)), ", ", INDIRECT(ADDRESS(2,MATCH(_xlfn.MINIFS(B113:EU113,metrics.est,"MSE"),B113:EU113,0)+1)))</f>
        <v>k=5, r=0.1</v>
      </c>
      <c r="FC113" s="11" t="str" cm="1">
        <f t="array" aca="1" ref="FC113" ca="1">CONCATENATE(INDIRECT(ADDRESS(1,MATCH(_xlfn.MAXIFS(B113:EU113,metrics.est,"R"),B113:EU113,0)+1)), ", ", INDIRECT(ADDRESS(2,MATCH(_xlfn.MAXIFS(B113:EU113,metrics.est,"R"),B113:EU113,0)+1)))</f>
        <v>k=20, r=0.1</v>
      </c>
      <c r="FD113" s="11" t="str" cm="1">
        <f t="array" aca="1" ref="FD113" ca="1">CONCATENATE(INDIRECT(ADDRESS(1,MATCH(_xlfn.MAXIFS(B113:EU113,metrics.est,"Coverage"),B113:EU113,0)+1)), ", ", INDIRECT(ADDRESS(2,MATCH(_xlfn.MAXIFS(B113:EU113,metrics.est,"Coverage"),B113:EU113,0)+1)))</f>
        <v>k=5, r=0.1</v>
      </c>
      <c r="FE113" s="11" t="str" cm="1">
        <f t="array" aca="1" ref="FE113" ca="1">CONCATENATE(INDIRECT(ADDRESS(1,MATCH(_xlfn.MINIFS(B113:EU113,metrics.est,"Time"),B113:EU113,0)+1)), ", ", INDIRECT(ADDRESS(2,MATCH(_xlfn.MINIFS(B113:EU113,metrics.est,"Time"),B113:EU113,0)+1)))</f>
        <v>k=20, r=0.9</v>
      </c>
    </row>
    <row r="114" spans="1:161" s="11" customFormat="1" x14ac:dyDescent="0.2">
      <c r="A114" s="11" t="s">
        <v>227</v>
      </c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4">
        <v>0.65110000000000001</v>
      </c>
      <c r="AB114" s="14">
        <v>0.72589999999999999</v>
      </c>
      <c r="AC114" s="14">
        <v>0.39539999999999997</v>
      </c>
      <c r="AD114" s="14">
        <v>0.96299999999999997</v>
      </c>
      <c r="AE114" s="14">
        <v>0.31430000000000002</v>
      </c>
      <c r="AF114" s="4">
        <v>0.66100000000000003</v>
      </c>
      <c r="AG114" s="4">
        <v>0.74790000000000001</v>
      </c>
      <c r="AH114" s="4">
        <v>0.3821</v>
      </c>
      <c r="AI114" s="4">
        <v>0.95469999999999999</v>
      </c>
      <c r="AJ114" s="4">
        <v>0.36209999999999998</v>
      </c>
      <c r="AK114" s="14">
        <v>0.67659999999999998</v>
      </c>
      <c r="AL114" s="14">
        <v>0.78680000000000005</v>
      </c>
      <c r="AM114" s="14">
        <v>0.35049999999999998</v>
      </c>
      <c r="AN114" s="14">
        <v>0.9415</v>
      </c>
      <c r="AO114" s="14">
        <v>0.3644</v>
      </c>
      <c r="AP114" s="4">
        <v>0.71419999999999995</v>
      </c>
      <c r="AQ114" s="4">
        <v>0.878</v>
      </c>
      <c r="AR114" s="4">
        <v>0.30099999999999999</v>
      </c>
      <c r="AS114" s="4">
        <v>0.91020000000000001</v>
      </c>
      <c r="AT114" s="4">
        <v>0.2276</v>
      </c>
      <c r="AU114" s="14">
        <v>0.82240000000000002</v>
      </c>
      <c r="AV114" s="14">
        <v>1.1486000000000001</v>
      </c>
      <c r="AW114" s="14">
        <v>0.2127</v>
      </c>
      <c r="AX114" s="14">
        <v>0.68010000000000004</v>
      </c>
      <c r="AY114" s="14">
        <v>7.0300000000000001E-2</v>
      </c>
      <c r="AZ114" s="4">
        <v>0.65180000000000005</v>
      </c>
      <c r="BA114" s="4">
        <v>0.72729999999999995</v>
      </c>
      <c r="BB114" s="4">
        <v>0.38100000000000001</v>
      </c>
      <c r="BC114" s="4">
        <v>0.96279999999999999</v>
      </c>
      <c r="BD114" s="4">
        <v>0.28210000000000002</v>
      </c>
      <c r="BE114" s="14">
        <v>0.66149999999999998</v>
      </c>
      <c r="BF114" s="14">
        <v>0.75060000000000004</v>
      </c>
      <c r="BG114" s="14">
        <v>0.37840000000000001</v>
      </c>
      <c r="BH114" s="14">
        <v>0.95550000000000002</v>
      </c>
      <c r="BI114" s="14">
        <v>0.3745</v>
      </c>
      <c r="BJ114" s="4">
        <v>0.67810000000000004</v>
      </c>
      <c r="BK114" s="4">
        <v>0.79</v>
      </c>
      <c r="BL114" s="4">
        <v>0.35120000000000001</v>
      </c>
      <c r="BM114" s="4">
        <v>0.94169999999999998</v>
      </c>
      <c r="BN114" s="4">
        <v>0.32850000000000001</v>
      </c>
      <c r="BO114" s="14">
        <v>0.71450000000000002</v>
      </c>
      <c r="BP114" s="14">
        <v>0.88070000000000004</v>
      </c>
      <c r="BQ114" s="14">
        <v>0.3014</v>
      </c>
      <c r="BR114" s="14">
        <v>0.91</v>
      </c>
      <c r="BS114" s="14">
        <v>0.23219999999999999</v>
      </c>
      <c r="BT114" s="4">
        <v>0.82099999999999995</v>
      </c>
      <c r="BU114" s="4">
        <v>1.1472</v>
      </c>
      <c r="BV114" s="4">
        <v>0.217</v>
      </c>
      <c r="BW114" s="4">
        <v>0.68020000000000003</v>
      </c>
      <c r="BX114" s="4">
        <v>6.0600000000000001E-2</v>
      </c>
      <c r="BY114" s="14">
        <v>0.64900000000000002</v>
      </c>
      <c r="BZ114" s="14">
        <v>0.72270000000000001</v>
      </c>
      <c r="CA114" s="14">
        <v>0.39529999999999998</v>
      </c>
      <c r="CB114" s="14">
        <v>0.96289999999999998</v>
      </c>
      <c r="CC114" s="14">
        <v>0.22259999999999999</v>
      </c>
      <c r="CD114" s="4">
        <v>0.66120000000000001</v>
      </c>
      <c r="CE114" s="4">
        <v>0.75060000000000004</v>
      </c>
      <c r="CF114" s="4">
        <v>0.37830000000000003</v>
      </c>
      <c r="CG114" s="4">
        <v>0.95520000000000005</v>
      </c>
      <c r="CH114" s="4">
        <v>0.28539999999999999</v>
      </c>
      <c r="CI114" s="16"/>
      <c r="CJ114" s="16"/>
      <c r="CK114" s="16"/>
      <c r="CL114" s="16"/>
      <c r="CM114" s="16"/>
      <c r="CN114" s="4">
        <v>0.71440000000000003</v>
      </c>
      <c r="CO114" s="4">
        <v>0.88080000000000003</v>
      </c>
      <c r="CP114" s="4">
        <v>0.30199999999999999</v>
      </c>
      <c r="CQ114" s="4">
        <v>0.9103</v>
      </c>
      <c r="CR114" s="4">
        <v>0.1411</v>
      </c>
      <c r="CS114" s="14">
        <v>0.82130000000000003</v>
      </c>
      <c r="CT114" s="14">
        <v>1.1476999999999999</v>
      </c>
      <c r="CU114" s="14">
        <v>0.218</v>
      </c>
      <c r="CV114" s="14">
        <v>0.67959999999999998</v>
      </c>
      <c r="CW114" s="14">
        <v>4.7E-2</v>
      </c>
      <c r="CX114" s="4">
        <v>0.65169999999999995</v>
      </c>
      <c r="CY114" s="4">
        <v>0.72770000000000001</v>
      </c>
      <c r="CZ114" s="4">
        <v>0.38929999999999998</v>
      </c>
      <c r="DA114" s="4">
        <v>0.96240000000000003</v>
      </c>
      <c r="DB114" s="4">
        <v>0.31180000000000002</v>
      </c>
      <c r="DC114" s="16"/>
      <c r="DD114" s="16"/>
      <c r="DE114" s="16"/>
      <c r="DF114" s="16"/>
      <c r="DG114" s="16"/>
      <c r="DH114" s="16"/>
      <c r="DI114" s="16"/>
      <c r="DJ114" s="16"/>
      <c r="DK114" s="16"/>
      <c r="DL114" s="16"/>
      <c r="DM114" s="14">
        <v>0.71460000000000001</v>
      </c>
      <c r="DN114" s="14">
        <v>0.88070000000000004</v>
      </c>
      <c r="DO114" s="14">
        <v>0.30009999999999998</v>
      </c>
      <c r="DP114" s="14">
        <v>0.91049999999999998</v>
      </c>
      <c r="DQ114" s="14">
        <v>0.18540000000000001</v>
      </c>
      <c r="DR114" s="4"/>
      <c r="DS114" s="4"/>
      <c r="DT114" s="4"/>
      <c r="DU114" s="4"/>
      <c r="DV114" s="4"/>
      <c r="DW114" s="14"/>
      <c r="DX114" s="14"/>
      <c r="DY114" s="14"/>
      <c r="DZ114" s="14"/>
      <c r="EA114" s="14"/>
      <c r="EB114" s="4"/>
      <c r="EC114" s="4"/>
      <c r="ED114" s="4"/>
      <c r="EE114" s="4"/>
      <c r="EF114" s="4"/>
      <c r="EG114" s="14"/>
      <c r="EH114" s="14"/>
      <c r="EI114" s="14"/>
      <c r="EJ114" s="14"/>
      <c r="EK114" s="14"/>
      <c r="EL114" s="4"/>
      <c r="EM114" s="4"/>
      <c r="EN114" s="4"/>
      <c r="EO114" s="4"/>
      <c r="EP114" s="4"/>
      <c r="EQ114" s="14"/>
      <c r="ER114" s="14"/>
      <c r="ES114" s="14"/>
      <c r="ET114" s="14"/>
      <c r="EU114" s="14"/>
      <c r="EV114" s="4">
        <f t="shared" si="26"/>
        <v>0.70402500000000012</v>
      </c>
      <c r="EW114" s="4">
        <f t="shared" si="7"/>
        <v>0.85582500000000006</v>
      </c>
      <c r="EX114" s="4">
        <f t="shared" si="8"/>
        <v>0.32835624999999996</v>
      </c>
      <c r="EY114" s="4">
        <f t="shared" si="9"/>
        <v>0.89253749999999998</v>
      </c>
      <c r="EZ114" s="4">
        <f t="shared" si="10"/>
        <v>0.23811875000000005</v>
      </c>
      <c r="FA114" s="11" t="str" cm="1">
        <f t="array" aca="1" ref="FA114" ca="1">CONCATENATE(INDIRECT(ADDRESS(1,MATCH(_xlfn.MINIFS(B114:EU114,metrics.est,"MAE"),B114:EU114,0)+1)), ", ", INDIRECT(ADDRESS(2,MATCH(_xlfn.MINIFS(B114:EU114,metrics.est,"MAE"),B114:EU114,0)+1)))</f>
        <v>k=20, r=0.1</v>
      </c>
      <c r="FB114" s="11" t="str" cm="1">
        <f t="array" aca="1" ref="FB114" ca="1">CONCATENATE(INDIRECT(ADDRESS(1,MATCH(_xlfn.MINIFS(B114:EU114,metrics.est,"MSE"),B114:EU114,0)+1)), ", ", INDIRECT(ADDRESS(2,MATCH(_xlfn.MINIFS(B114:EU114,metrics.est,"MSE"),B114:EU114,0)+1)))</f>
        <v>k=20, r=0.1</v>
      </c>
      <c r="FC114" s="11" t="str" cm="1">
        <f t="array" aca="1" ref="FC114" ca="1">CONCATENATE(INDIRECT(ADDRESS(1,MATCH(_xlfn.MAXIFS(B114:EU114,metrics.est,"R"),B114:EU114,0)+1)), ", ", INDIRECT(ADDRESS(2,MATCH(_xlfn.MAXIFS(B114:EU114,metrics.est,"R"),B114:EU114,0)+1)))</f>
        <v>k=10, r=0.1</v>
      </c>
      <c r="FD114" s="11" t="str" cm="1">
        <f t="array" aca="1" ref="FD114" ca="1">CONCATENATE(INDIRECT(ADDRESS(1,MATCH(_xlfn.MAXIFS(B114:EU114,metrics.est,"Coverage"),B114:EU114,0)+1)), ", ", INDIRECT(ADDRESS(2,MATCH(_xlfn.MAXIFS(B114:EU114,metrics.est,"Coverage"),B114:EU114,0)+1)))</f>
        <v>k=10, r=0.1</v>
      </c>
      <c r="FE114" s="11" t="str" cm="1">
        <f t="array" aca="1" ref="FE114" ca="1">CONCATENATE(INDIRECT(ADDRESS(1,MATCH(_xlfn.MINIFS(B114:EU114,metrics.est,"Time"),B114:EU114,0)+1)), ", ", INDIRECT(ADDRESS(2,MATCH(_xlfn.MINIFS(B114:EU114,metrics.est,"Time"),B114:EU114,0)+1)))</f>
        <v>k=20, r=0.9</v>
      </c>
    </row>
    <row r="115" spans="1:161" x14ac:dyDescent="0.2">
      <c r="A115" s="1" t="s">
        <v>103</v>
      </c>
      <c r="B115" s="4">
        <v>0.67510000000000003</v>
      </c>
      <c r="C115" s="4">
        <v>0.77769999999999995</v>
      </c>
      <c r="D115" s="4">
        <v>0.3039</v>
      </c>
      <c r="E115" s="4">
        <v>0.94110000000000005</v>
      </c>
      <c r="F115" s="4">
        <v>2.5499999999999998E-2</v>
      </c>
      <c r="G115" s="5">
        <v>0.68540000000000001</v>
      </c>
      <c r="H115" s="5">
        <v>0.80359999999999998</v>
      </c>
      <c r="I115" s="5">
        <v>0.29830000000000001</v>
      </c>
      <c r="J115" s="5">
        <v>0.92779999999999996</v>
      </c>
      <c r="K115" s="5">
        <v>2.4899999999999999E-2</v>
      </c>
      <c r="L115" s="4">
        <v>0.69779999999999998</v>
      </c>
      <c r="M115" s="4">
        <v>0.83309999999999995</v>
      </c>
      <c r="N115" s="4">
        <v>0.2802</v>
      </c>
      <c r="O115" s="4">
        <v>0.90259999999999996</v>
      </c>
      <c r="P115" s="4">
        <v>1.1299999999999999E-2</v>
      </c>
      <c r="Q115" s="5">
        <v>0.72709999999999997</v>
      </c>
      <c r="R115" s="5">
        <v>0.89900000000000002</v>
      </c>
      <c r="S115" s="5">
        <v>0.2359</v>
      </c>
      <c r="T115" s="5">
        <v>0.85029999999999994</v>
      </c>
      <c r="U115" s="5">
        <v>1.11E-2</v>
      </c>
      <c r="V115" s="4">
        <v>0.81230000000000002</v>
      </c>
      <c r="W115" s="4">
        <v>1.1176999999999999</v>
      </c>
      <c r="X115" s="4">
        <v>0.1578</v>
      </c>
      <c r="Y115" s="4">
        <v>0.62590000000000001</v>
      </c>
      <c r="Z115" s="4">
        <v>5.5999999999999999E-3</v>
      </c>
      <c r="AA115" s="14">
        <v>0.67490000000000006</v>
      </c>
      <c r="AB115" s="14">
        <v>0.78149999999999997</v>
      </c>
      <c r="AC115" s="14">
        <v>0.3231</v>
      </c>
      <c r="AD115" s="14">
        <v>0.94140000000000001</v>
      </c>
      <c r="AE115" s="14">
        <v>2.6599999999999999E-2</v>
      </c>
      <c r="AF115" s="4">
        <v>0.68510000000000004</v>
      </c>
      <c r="AG115" s="4">
        <v>0.80389999999999995</v>
      </c>
      <c r="AH115" s="4">
        <v>0.30259999999999998</v>
      </c>
      <c r="AI115" s="4">
        <v>0.92730000000000001</v>
      </c>
      <c r="AJ115" s="4">
        <v>1.8499999999999999E-2</v>
      </c>
      <c r="AK115" s="14">
        <v>0.69820000000000004</v>
      </c>
      <c r="AL115" s="14">
        <v>0.83420000000000005</v>
      </c>
      <c r="AM115" s="14">
        <v>0.27700000000000002</v>
      </c>
      <c r="AN115" s="14">
        <v>0.90310000000000001</v>
      </c>
      <c r="AO115" s="14">
        <v>1.12E-2</v>
      </c>
      <c r="AP115" s="4">
        <v>0.72589999999999999</v>
      </c>
      <c r="AQ115" s="4">
        <v>0.89839999999999998</v>
      </c>
      <c r="AR115" s="4">
        <v>0.2404</v>
      </c>
      <c r="AS115" s="4">
        <v>0.8488</v>
      </c>
      <c r="AT115" s="4">
        <v>1.18E-2</v>
      </c>
      <c r="AU115" s="14">
        <v>0.81279999999999997</v>
      </c>
      <c r="AV115" s="14">
        <v>1.1191</v>
      </c>
      <c r="AW115" s="14">
        <v>0.1585</v>
      </c>
      <c r="AX115" s="14">
        <v>0.62360000000000004</v>
      </c>
      <c r="AY115" s="14">
        <v>4.7999999999999996E-3</v>
      </c>
      <c r="AZ115" s="4">
        <v>0.6774</v>
      </c>
      <c r="BA115" s="4">
        <v>0.78739999999999999</v>
      </c>
      <c r="BB115" s="4">
        <v>0.30449999999999999</v>
      </c>
      <c r="BC115" s="4">
        <v>0.94110000000000005</v>
      </c>
      <c r="BD115" s="4">
        <v>2.4400000000000002E-2</v>
      </c>
      <c r="BE115" s="5">
        <v>0.68430000000000002</v>
      </c>
      <c r="BF115" s="5">
        <v>0.80300000000000005</v>
      </c>
      <c r="BG115" s="5">
        <v>0.29680000000000001</v>
      </c>
      <c r="BH115" s="5">
        <v>0.92820000000000003</v>
      </c>
      <c r="BI115" s="5">
        <v>1.5800000000000002E-2</v>
      </c>
      <c r="BJ115" s="4">
        <v>0.6986</v>
      </c>
      <c r="BK115" s="4">
        <v>0.83509999999999995</v>
      </c>
      <c r="BL115" s="4">
        <v>0.27700000000000002</v>
      </c>
      <c r="BM115" s="4">
        <v>0.90359999999999996</v>
      </c>
      <c r="BN115" s="4">
        <v>1.09E-2</v>
      </c>
      <c r="BO115" s="5">
        <v>0.72709999999999997</v>
      </c>
      <c r="BP115" s="5">
        <v>0.9022</v>
      </c>
      <c r="BQ115" s="5">
        <v>0.24340000000000001</v>
      </c>
      <c r="BR115" s="5">
        <v>0.8488</v>
      </c>
      <c r="BS115" s="5">
        <v>9.5999999999999992E-3</v>
      </c>
      <c r="BT115" s="4">
        <v>0.81159999999999999</v>
      </c>
      <c r="BU115" s="4">
        <v>1.1171</v>
      </c>
      <c r="BV115" s="4">
        <v>0.16400000000000001</v>
      </c>
      <c r="BW115" s="4">
        <v>0.62270000000000003</v>
      </c>
      <c r="BX115" s="4">
        <v>4.1000000000000003E-3</v>
      </c>
      <c r="BY115" s="5">
        <v>0.67400000000000004</v>
      </c>
      <c r="BZ115" s="5">
        <v>0.78</v>
      </c>
      <c r="CA115" s="5">
        <v>0.32040000000000002</v>
      </c>
      <c r="CB115" s="5">
        <v>0.9415</v>
      </c>
      <c r="CC115" s="5">
        <v>1.5900000000000001E-2</v>
      </c>
      <c r="CD115" s="4">
        <v>0.68469999999999998</v>
      </c>
      <c r="CE115" s="4">
        <v>0.80300000000000005</v>
      </c>
      <c r="CF115" s="4">
        <v>0.30159999999999998</v>
      </c>
      <c r="CG115" s="4">
        <v>0.92749999999999999</v>
      </c>
      <c r="CH115" s="4">
        <v>1.18E-2</v>
      </c>
      <c r="CI115" s="5">
        <v>0.69879999999999998</v>
      </c>
      <c r="CJ115" s="5">
        <v>0.83579999999999999</v>
      </c>
      <c r="CK115" s="5">
        <v>0.2757</v>
      </c>
      <c r="CL115" s="5">
        <v>0.90369999999999995</v>
      </c>
      <c r="CM115" s="5">
        <v>1.06E-2</v>
      </c>
      <c r="CN115" s="4">
        <v>0.72729999999999995</v>
      </c>
      <c r="CO115" s="4">
        <v>0.90200000000000002</v>
      </c>
      <c r="CP115" s="4">
        <v>0.2424</v>
      </c>
      <c r="CQ115" s="4">
        <v>0.84919999999999995</v>
      </c>
      <c r="CR115" s="4">
        <v>5.8999999999999999E-3</v>
      </c>
      <c r="CS115" s="5">
        <v>0.81179999999999997</v>
      </c>
      <c r="CT115" s="5">
        <v>1.1167</v>
      </c>
      <c r="CU115" s="5">
        <v>0.16070000000000001</v>
      </c>
      <c r="CV115" s="5">
        <v>0.62250000000000005</v>
      </c>
      <c r="CW115" s="5">
        <v>2.5999999999999999E-3</v>
      </c>
      <c r="CX115" s="4">
        <v>0.67730000000000001</v>
      </c>
      <c r="CY115" s="4">
        <v>0.78649999999999998</v>
      </c>
      <c r="CZ115" s="4">
        <v>0.31390000000000001</v>
      </c>
      <c r="DA115" s="4">
        <v>0.9405</v>
      </c>
      <c r="DB115" s="4">
        <v>2.1499999999999998E-2</v>
      </c>
      <c r="DC115" s="5">
        <v>0.68400000000000005</v>
      </c>
      <c r="DD115" s="5">
        <v>0.80179999999999996</v>
      </c>
      <c r="DE115" s="5">
        <v>0.30020000000000002</v>
      </c>
      <c r="DF115" s="5">
        <v>0.9274</v>
      </c>
      <c r="DG115" s="5">
        <v>1.26E-2</v>
      </c>
      <c r="DH115" s="4">
        <v>0.69830000000000003</v>
      </c>
      <c r="DI115" s="4">
        <v>0.83440000000000003</v>
      </c>
      <c r="DJ115" s="4">
        <v>0.27860000000000001</v>
      </c>
      <c r="DK115" s="4">
        <v>0.90290000000000004</v>
      </c>
      <c r="DL115" s="4">
        <v>8.6999999999999994E-3</v>
      </c>
      <c r="DM115" s="5">
        <v>0.72670000000000001</v>
      </c>
      <c r="DN115" s="5">
        <v>0.90080000000000005</v>
      </c>
      <c r="DO115" s="5">
        <v>0.2404</v>
      </c>
      <c r="DP115" s="5">
        <v>0.84989999999999999</v>
      </c>
      <c r="DQ115" s="5">
        <v>6.1000000000000004E-3</v>
      </c>
      <c r="DR115" s="4"/>
      <c r="DS115" s="4"/>
      <c r="DT115" s="4"/>
      <c r="DU115" s="4"/>
      <c r="DV115" s="4"/>
      <c r="DW115" s="5"/>
      <c r="DX115" s="5"/>
      <c r="DY115" s="5"/>
      <c r="DZ115" s="5"/>
      <c r="EA115" s="5"/>
      <c r="EB115" s="4"/>
      <c r="EC115" s="4"/>
      <c r="ED115" s="4"/>
      <c r="EE115" s="4"/>
      <c r="EF115" s="4"/>
      <c r="EG115" s="5"/>
      <c r="EH115" s="5"/>
      <c r="EI115" s="5"/>
      <c r="EJ115" s="5"/>
      <c r="EK115" s="5"/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>
        <f t="shared" si="26"/>
        <v>0.71568750000000014</v>
      </c>
      <c r="EW115" s="4">
        <f t="shared" si="7"/>
        <v>0.87808333333333355</v>
      </c>
      <c r="EX115" s="4">
        <f t="shared" si="8"/>
        <v>0.26238750000000005</v>
      </c>
      <c r="EY115" s="4">
        <f t="shared" si="9"/>
        <v>0.85839166666666677</v>
      </c>
      <c r="EZ115" s="4">
        <f t="shared" si="10"/>
        <v>1.2991666666666667E-2</v>
      </c>
      <c r="FA115" s="11" t="str" cm="1">
        <f t="array" aca="1" ref="FA115" ca="1">CONCATENATE(INDIRECT(ADDRESS(1,MATCH(_xlfn.MINIFS(B115:EU115,metrics.est,"MAE"),B115:EU115,0)+1)), ", ", INDIRECT(ADDRESS(2,MATCH(_xlfn.MINIFS(B115:EU115,metrics.est,"MAE"),B115:EU115,0)+1)))</f>
        <v>k=20, r=0.1</v>
      </c>
      <c r="FB115" s="11" t="str" cm="1">
        <f t="array" aca="1" ref="FB115" ca="1">CONCATENATE(INDIRECT(ADDRESS(1,MATCH(_xlfn.MINIFS(B115:EU115,metrics.est,"MSE"),B115:EU115,0)+1)), ", ", INDIRECT(ADDRESS(2,MATCH(_xlfn.MINIFS(B115:EU115,metrics.est,"MSE"),B115:EU115,0)+1)))</f>
        <v>k=5, r=0.1</v>
      </c>
      <c r="FC115" s="11" t="str" cm="1">
        <f t="array" aca="1" ref="FC115" ca="1">CONCATENATE(INDIRECT(ADDRESS(1,MATCH(_xlfn.MAXIFS(B115:EU115,metrics.est,"R"),B115:EU115,0)+1)), ", ", INDIRECT(ADDRESS(2,MATCH(_xlfn.MAXIFS(B115:EU115,metrics.est,"R"),B115:EU115,0)+1)))</f>
        <v>k=10, r=0.1</v>
      </c>
      <c r="FD115" s="11" t="str" cm="1">
        <f t="array" aca="1" ref="FD115" ca="1">CONCATENATE(INDIRECT(ADDRESS(1,MATCH(_xlfn.MAXIFS(B115:EU115,metrics.est,"Coverage"),B115:EU115,0)+1)), ", ", INDIRECT(ADDRESS(2,MATCH(_xlfn.MAXIFS(B115:EU115,metrics.est,"Coverage"),B115:EU115,0)+1)))</f>
        <v>k=20, r=0.1</v>
      </c>
      <c r="FE115" s="11" t="str" cm="1">
        <f t="array" aca="1" ref="FE115" ca="1">CONCATENATE(INDIRECT(ADDRESS(1,MATCH(_xlfn.MINIFS(B115:EU115,metrics.est,"Time"),B115:EU115,0)+1)), ", ", INDIRECT(ADDRESS(2,MATCH(_xlfn.MINIFS(B115:EU115,metrics.est,"Time"),B115:EU115,0)+1)))</f>
        <v>k=20, r=0.9</v>
      </c>
    </row>
    <row r="116" spans="1:161" x14ac:dyDescent="0.2">
      <c r="A116" s="1" t="s">
        <v>104</v>
      </c>
      <c r="B116" s="4">
        <v>0.67349999999999999</v>
      </c>
      <c r="C116" s="4">
        <v>0.77539999999999998</v>
      </c>
      <c r="D116" s="4">
        <v>0.3216</v>
      </c>
      <c r="E116" s="4">
        <v>0.94879999999999998</v>
      </c>
      <c r="F116" s="4">
        <v>6.8900000000000003E-2</v>
      </c>
      <c r="G116" s="5">
        <v>0.68320000000000003</v>
      </c>
      <c r="H116" s="5">
        <v>0.8</v>
      </c>
      <c r="I116" s="5">
        <v>0.31069999999999998</v>
      </c>
      <c r="J116" s="5">
        <v>0.93669999999999998</v>
      </c>
      <c r="K116" s="5">
        <v>6.9500000000000006E-2</v>
      </c>
      <c r="L116" s="4">
        <v>0.69489999999999996</v>
      </c>
      <c r="M116" s="4">
        <v>0.82789999999999997</v>
      </c>
      <c r="N116" s="4">
        <v>0.29110000000000003</v>
      </c>
      <c r="O116" s="4">
        <v>0.91379999999999995</v>
      </c>
      <c r="P116" s="4">
        <v>3.5700000000000003E-2</v>
      </c>
      <c r="Q116" s="5">
        <v>0.72289999999999999</v>
      </c>
      <c r="R116" s="5">
        <v>0.89029999999999998</v>
      </c>
      <c r="S116" s="5">
        <v>0.24360000000000001</v>
      </c>
      <c r="T116" s="5">
        <v>0.86409999999999998</v>
      </c>
      <c r="U116" s="5">
        <v>2.9600000000000001E-2</v>
      </c>
      <c r="V116" s="4">
        <v>0.80869999999999997</v>
      </c>
      <c r="W116" s="4">
        <v>1.109</v>
      </c>
      <c r="X116" s="4">
        <v>0.1623</v>
      </c>
      <c r="Y116" s="4">
        <v>0.63370000000000004</v>
      </c>
      <c r="Z116" s="4">
        <v>1.2699999999999999E-2</v>
      </c>
      <c r="AA116" s="14">
        <v>0.67390000000000005</v>
      </c>
      <c r="AB116" s="14">
        <v>0.77949999999999997</v>
      </c>
      <c r="AC116" s="14">
        <v>0.33189999999999997</v>
      </c>
      <c r="AD116" s="14">
        <v>0.94889999999999997</v>
      </c>
      <c r="AE116" s="14">
        <v>6.3200000000000006E-2</v>
      </c>
      <c r="AF116" s="4">
        <v>0.68320000000000003</v>
      </c>
      <c r="AG116" s="4">
        <v>0.8004</v>
      </c>
      <c r="AH116" s="4">
        <v>0.31419999999999998</v>
      </c>
      <c r="AI116" s="4">
        <v>0.93610000000000004</v>
      </c>
      <c r="AJ116" s="4">
        <v>4.8800000000000003E-2</v>
      </c>
      <c r="AK116" s="14">
        <v>0.69569999999999999</v>
      </c>
      <c r="AL116" s="14">
        <v>0.83020000000000005</v>
      </c>
      <c r="AM116" s="14">
        <v>0.28689999999999999</v>
      </c>
      <c r="AN116" s="14">
        <v>0.91400000000000003</v>
      </c>
      <c r="AO116" s="14">
        <v>3.6900000000000002E-2</v>
      </c>
      <c r="AP116" s="4">
        <v>0.72209999999999996</v>
      </c>
      <c r="AQ116" s="4">
        <v>0.89070000000000005</v>
      </c>
      <c r="AR116" s="4">
        <v>0.2505</v>
      </c>
      <c r="AS116" s="4">
        <v>0.86270000000000002</v>
      </c>
      <c r="AT116" s="4">
        <v>2.7799999999999998E-2</v>
      </c>
      <c r="AU116" s="14">
        <v>0.80820000000000003</v>
      </c>
      <c r="AV116" s="14">
        <v>1.1085</v>
      </c>
      <c r="AW116" s="14">
        <v>0.1646</v>
      </c>
      <c r="AX116" s="14">
        <v>0.63200000000000001</v>
      </c>
      <c r="AY116" s="14">
        <v>1.1299999999999999E-2</v>
      </c>
      <c r="AZ116" s="4">
        <v>0.67569999999999997</v>
      </c>
      <c r="BA116" s="4">
        <v>0.78410000000000002</v>
      </c>
      <c r="BB116" s="4">
        <v>0.31790000000000002</v>
      </c>
      <c r="BC116" s="4">
        <v>0.94820000000000004</v>
      </c>
      <c r="BD116" s="4">
        <v>5.8599999999999999E-2</v>
      </c>
      <c r="BE116" s="5">
        <v>0.68220000000000003</v>
      </c>
      <c r="BF116" s="5">
        <v>0.79930000000000001</v>
      </c>
      <c r="BG116" s="5">
        <v>0.30759999999999998</v>
      </c>
      <c r="BH116" s="5">
        <v>0.93700000000000006</v>
      </c>
      <c r="BI116" s="5">
        <v>4.4499999999999998E-2</v>
      </c>
      <c r="BJ116" s="4">
        <v>0.69620000000000004</v>
      </c>
      <c r="BK116" s="4">
        <v>0.83120000000000005</v>
      </c>
      <c r="BL116" s="4">
        <v>0.28660000000000002</v>
      </c>
      <c r="BM116" s="4">
        <v>0.91469999999999996</v>
      </c>
      <c r="BN116" s="4">
        <v>3.15E-2</v>
      </c>
      <c r="BO116" s="5">
        <v>0.72350000000000003</v>
      </c>
      <c r="BP116" s="5">
        <v>0.89470000000000005</v>
      </c>
      <c r="BQ116" s="5">
        <v>0.2515</v>
      </c>
      <c r="BR116" s="5">
        <v>0.86229999999999996</v>
      </c>
      <c r="BS116" s="5">
        <v>2.4299999999999999E-2</v>
      </c>
      <c r="BT116" s="4">
        <v>0.80779999999999996</v>
      </c>
      <c r="BU116" s="4">
        <v>1.1074999999999999</v>
      </c>
      <c r="BV116" s="4">
        <v>0.16969999999999999</v>
      </c>
      <c r="BW116" s="4">
        <v>0.63109999999999999</v>
      </c>
      <c r="BX116" s="4">
        <v>9.1999999999999998E-3</v>
      </c>
      <c r="BY116" s="5">
        <v>0.67269999999999996</v>
      </c>
      <c r="BZ116" s="5">
        <v>0.77800000000000002</v>
      </c>
      <c r="CA116" s="5">
        <v>0.33389999999999997</v>
      </c>
      <c r="CB116" s="5">
        <v>0.9486</v>
      </c>
      <c r="CC116" s="5">
        <v>4.6399999999999997E-2</v>
      </c>
      <c r="CD116" s="4">
        <v>0.6825</v>
      </c>
      <c r="CE116" s="4">
        <v>0.7994</v>
      </c>
      <c r="CF116" s="4">
        <v>0.31180000000000002</v>
      </c>
      <c r="CG116" s="4">
        <v>0.93620000000000003</v>
      </c>
      <c r="CH116" s="4">
        <v>3.5400000000000001E-2</v>
      </c>
      <c r="CI116" s="14">
        <v>0.69589999999999996</v>
      </c>
      <c r="CJ116" s="14">
        <v>0.83040000000000003</v>
      </c>
      <c r="CK116" s="14">
        <v>0.28660000000000002</v>
      </c>
      <c r="CL116" s="14">
        <v>0.91479999999999995</v>
      </c>
      <c r="CM116" s="14">
        <v>2.9399999999999999E-2</v>
      </c>
      <c r="CN116" s="4">
        <v>0.72330000000000005</v>
      </c>
      <c r="CO116" s="4">
        <v>0.89439999999999997</v>
      </c>
      <c r="CP116" s="4">
        <v>0.25209999999999999</v>
      </c>
      <c r="CQ116" s="4">
        <v>0.8629</v>
      </c>
      <c r="CR116" s="4">
        <v>1.6799999999999999E-2</v>
      </c>
      <c r="CS116" s="5">
        <v>0.80789999999999995</v>
      </c>
      <c r="CT116" s="5">
        <v>1.1073</v>
      </c>
      <c r="CU116" s="5">
        <v>0.16569999999999999</v>
      </c>
      <c r="CV116" s="5">
        <v>0.63139999999999996</v>
      </c>
      <c r="CW116" s="5">
        <v>6.3E-3</v>
      </c>
      <c r="CX116" s="4">
        <v>0.67569999999999997</v>
      </c>
      <c r="CY116" s="4">
        <v>0.78400000000000003</v>
      </c>
      <c r="CZ116" s="4">
        <v>0.3246</v>
      </c>
      <c r="DA116" s="4">
        <v>0.94769999999999999</v>
      </c>
      <c r="DB116" s="4">
        <v>5.8900000000000001E-2</v>
      </c>
      <c r="DC116" s="16"/>
      <c r="DD116" s="16"/>
      <c r="DE116" s="16"/>
      <c r="DF116" s="16"/>
      <c r="DG116" s="16"/>
      <c r="DH116" s="4">
        <v>0.6956</v>
      </c>
      <c r="DI116" s="4">
        <v>0.82989999999999997</v>
      </c>
      <c r="DJ116" s="4">
        <v>0.28849999999999998</v>
      </c>
      <c r="DK116" s="4">
        <v>0.91400000000000003</v>
      </c>
      <c r="DL116" s="4">
        <v>2.52E-2</v>
      </c>
      <c r="DM116" s="14">
        <v>0.72299999999999998</v>
      </c>
      <c r="DN116" s="14">
        <v>0.89359999999999995</v>
      </c>
      <c r="DO116" s="14">
        <v>0.2495</v>
      </c>
      <c r="DP116" s="14">
        <v>0.86329999999999996</v>
      </c>
      <c r="DQ116" s="14">
        <v>1.7899999999999999E-2</v>
      </c>
      <c r="DR116" s="4"/>
      <c r="DS116" s="4"/>
      <c r="DT116" s="4"/>
      <c r="DU116" s="4"/>
      <c r="DV116" s="4"/>
      <c r="DW116" s="5"/>
      <c r="DX116" s="5"/>
      <c r="DY116" s="5"/>
      <c r="DZ116" s="5"/>
      <c r="EA116" s="5"/>
      <c r="EB116" s="4"/>
      <c r="EC116" s="4"/>
      <c r="ED116" s="4"/>
      <c r="EE116" s="4"/>
      <c r="EF116" s="4"/>
      <c r="EG116" s="5">
        <v>0.69530000000000003</v>
      </c>
      <c r="EH116" s="5">
        <v>0.82869999999999999</v>
      </c>
      <c r="EI116" s="5">
        <v>0.2883</v>
      </c>
      <c r="EJ116" s="5">
        <v>0.91420000000000001</v>
      </c>
      <c r="EK116" s="5">
        <v>3.1E-2</v>
      </c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>
        <f t="shared" si="26"/>
        <v>0.71348333333333347</v>
      </c>
      <c r="EW116" s="4">
        <f t="shared" si="7"/>
        <v>0.87393333333333334</v>
      </c>
      <c r="EX116" s="4">
        <f t="shared" si="8"/>
        <v>0.2713208333333334</v>
      </c>
      <c r="EY116" s="4">
        <f t="shared" si="9"/>
        <v>0.86738333333333328</v>
      </c>
      <c r="EZ116" s="4">
        <f t="shared" si="10"/>
        <v>3.4991666666666664E-2</v>
      </c>
      <c r="FA116" s="11" t="str" cm="1">
        <f t="array" aca="1" ref="FA116" ca="1">CONCATENATE(INDIRECT(ADDRESS(1,MATCH(_xlfn.MINIFS(B116:EU116,metrics.est,"MAE"),B116:EU116,0)+1)), ", ", INDIRECT(ADDRESS(2,MATCH(_xlfn.MINIFS(B116:EU116,metrics.est,"MAE"),B116:EU116,0)+1)))</f>
        <v>k=20, r=0.1</v>
      </c>
      <c r="FB116" s="11" t="str" cm="1">
        <f t="array" aca="1" ref="FB116" ca="1">CONCATENATE(INDIRECT(ADDRESS(1,MATCH(_xlfn.MINIFS(B116:EU116,metrics.est,"MSE"),B116:EU116,0)+1)), ", ", INDIRECT(ADDRESS(2,MATCH(_xlfn.MINIFS(B116:EU116,metrics.est,"MSE"),B116:EU116,0)+1)))</f>
        <v>k=5, r=0.1</v>
      </c>
      <c r="FC116" s="11" t="str" cm="1">
        <f t="array" aca="1" ref="FC116" ca="1">CONCATENATE(INDIRECT(ADDRESS(1,MATCH(_xlfn.MAXIFS(B116:EU116,metrics.est,"R"),B116:EU116,0)+1)), ", ", INDIRECT(ADDRESS(2,MATCH(_xlfn.MAXIFS(B116:EU116,metrics.est,"R"),B116:EU116,0)+1)))</f>
        <v>k=20, r=0.1</v>
      </c>
      <c r="FD116" s="11" t="str" cm="1">
        <f t="array" aca="1" ref="FD116" ca="1">CONCATENATE(INDIRECT(ADDRESS(1,MATCH(_xlfn.MAXIFS(B116:EU116,metrics.est,"Coverage"),B116:EU116,0)+1)), ", ", INDIRECT(ADDRESS(2,MATCH(_xlfn.MAXIFS(B116:EU116,metrics.est,"Coverage"),B116:EU116,0)+1)))</f>
        <v>k=10, r=0.1</v>
      </c>
      <c r="FE116" s="11" t="str" cm="1">
        <f t="array" aca="1" ref="FE116" ca="1">CONCATENATE(INDIRECT(ADDRESS(1,MATCH(_xlfn.MINIFS(B116:EU116,metrics.est,"Time"),B116:EU116,0)+1)), ", ", INDIRECT(ADDRESS(2,MATCH(_xlfn.MINIFS(B116:EU116,metrics.est,"Time"),B116:EU116,0)+1)))</f>
        <v>k=20, r=0.9</v>
      </c>
    </row>
    <row r="117" spans="1:161" x14ac:dyDescent="0.2">
      <c r="A117" s="1" t="s">
        <v>224</v>
      </c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4">
        <v>0.67710000000000004</v>
      </c>
      <c r="AB117" s="14">
        <v>0.79139999999999999</v>
      </c>
      <c r="AC117" s="14">
        <v>0.33179999999999998</v>
      </c>
      <c r="AD117" s="14">
        <v>0.94550000000000001</v>
      </c>
      <c r="AE117" s="14">
        <v>4.6600000000000003E-2</v>
      </c>
      <c r="AF117" s="4">
        <v>0.68810000000000004</v>
      </c>
      <c r="AG117" s="4">
        <v>0.8155</v>
      </c>
      <c r="AH117" s="4">
        <v>0.30370000000000003</v>
      </c>
      <c r="AI117" s="4">
        <v>0.93059999999999998</v>
      </c>
      <c r="AJ117" s="4">
        <v>3.5900000000000001E-2</v>
      </c>
      <c r="AK117" s="14">
        <v>0.70420000000000005</v>
      </c>
      <c r="AL117" s="14">
        <v>0.85329999999999995</v>
      </c>
      <c r="AM117" s="14">
        <v>0.27210000000000001</v>
      </c>
      <c r="AN117" s="14">
        <v>0.90480000000000005</v>
      </c>
      <c r="AO117" s="14">
        <v>2.3599999999999999E-2</v>
      </c>
      <c r="AP117" s="4">
        <v>0.73750000000000004</v>
      </c>
      <c r="AQ117" s="4">
        <v>0.93089999999999995</v>
      </c>
      <c r="AR117" s="4">
        <v>0.2321</v>
      </c>
      <c r="AS117" s="4">
        <v>0.8458</v>
      </c>
      <c r="AT117" s="4">
        <v>2.0400000000000001E-2</v>
      </c>
      <c r="AU117" s="14">
        <v>0.82020000000000004</v>
      </c>
      <c r="AV117" s="14">
        <v>1.1407</v>
      </c>
      <c r="AW117" s="14">
        <v>0.15709999999999999</v>
      </c>
      <c r="AX117" s="14">
        <v>0.62670000000000003</v>
      </c>
      <c r="AY117" s="14">
        <v>8.6999999999999994E-3</v>
      </c>
      <c r="AZ117" s="4">
        <v>0.67869999999999997</v>
      </c>
      <c r="BA117" s="4">
        <v>0.7954</v>
      </c>
      <c r="BB117" s="4">
        <v>0.315</v>
      </c>
      <c r="BC117" s="4">
        <v>0.94440000000000002</v>
      </c>
      <c r="BD117" s="4">
        <v>4.3999999999999997E-2</v>
      </c>
      <c r="BE117" s="5">
        <v>0.68789999999999996</v>
      </c>
      <c r="BF117" s="5">
        <v>0.81579999999999997</v>
      </c>
      <c r="BG117" s="5">
        <v>0.3004</v>
      </c>
      <c r="BH117" s="5">
        <v>0.93169999999999997</v>
      </c>
      <c r="BI117" s="5">
        <v>3.2099999999999997E-2</v>
      </c>
      <c r="BJ117" s="4">
        <v>0.70479999999999998</v>
      </c>
      <c r="BK117" s="4">
        <v>0.8548</v>
      </c>
      <c r="BL117" s="4">
        <v>0.27289999999999998</v>
      </c>
      <c r="BM117" s="4">
        <v>0.90549999999999997</v>
      </c>
      <c r="BN117" s="4">
        <v>2.4199999999999999E-2</v>
      </c>
      <c r="BO117" s="5">
        <v>0.73770000000000002</v>
      </c>
      <c r="BP117" s="5">
        <v>0.93240000000000001</v>
      </c>
      <c r="BQ117" s="5">
        <v>0.2379</v>
      </c>
      <c r="BR117" s="5">
        <v>0.84589999999999999</v>
      </c>
      <c r="BS117" s="5">
        <v>1.7500000000000002E-2</v>
      </c>
      <c r="BT117" s="4">
        <v>0.81940000000000002</v>
      </c>
      <c r="BU117" s="4">
        <v>1.1395</v>
      </c>
      <c r="BV117" s="4">
        <v>0.16250000000000001</v>
      </c>
      <c r="BW117" s="4">
        <v>0.62490000000000001</v>
      </c>
      <c r="BX117" s="4">
        <v>6.6E-3</v>
      </c>
      <c r="BY117" s="5">
        <v>0.67559999999999998</v>
      </c>
      <c r="BZ117" s="5">
        <v>0.7883</v>
      </c>
      <c r="CA117" s="5">
        <v>0.32529999999999998</v>
      </c>
      <c r="CB117" s="5">
        <v>0.94450000000000001</v>
      </c>
      <c r="CC117" s="5">
        <v>3.4299999999999997E-2</v>
      </c>
      <c r="CD117" s="4">
        <v>0.68830000000000002</v>
      </c>
      <c r="CE117" s="4">
        <v>0.81699999999999995</v>
      </c>
      <c r="CF117" s="4">
        <v>0.30280000000000001</v>
      </c>
      <c r="CG117" s="4">
        <v>0.93089999999999995</v>
      </c>
      <c r="CH117" s="4">
        <v>2.5700000000000001E-2</v>
      </c>
      <c r="CI117" s="5">
        <v>0.70479999999999998</v>
      </c>
      <c r="CJ117" s="5">
        <v>0.85509999999999997</v>
      </c>
      <c r="CK117" s="5">
        <v>0.27189999999999998</v>
      </c>
      <c r="CL117" s="5">
        <v>0.90590000000000004</v>
      </c>
      <c r="CM117" s="5">
        <v>2.07E-2</v>
      </c>
      <c r="CN117" s="4">
        <v>0.73799999999999999</v>
      </c>
      <c r="CO117" s="4">
        <v>0.93320000000000003</v>
      </c>
      <c r="CP117" s="4">
        <v>0.23619999999999999</v>
      </c>
      <c r="CQ117" s="4">
        <v>0.8468</v>
      </c>
      <c r="CR117" s="4">
        <v>1.14E-2</v>
      </c>
      <c r="CS117" s="5">
        <v>0.81969999999999998</v>
      </c>
      <c r="CT117" s="5">
        <v>1.139</v>
      </c>
      <c r="CU117" s="5">
        <v>0.15920000000000001</v>
      </c>
      <c r="CV117" s="5">
        <v>0.62660000000000005</v>
      </c>
      <c r="CW117" s="5">
        <v>4.3E-3</v>
      </c>
      <c r="CX117" s="4">
        <v>0.67920000000000003</v>
      </c>
      <c r="CY117" s="4">
        <v>0.79559999999999997</v>
      </c>
      <c r="CZ117" s="4">
        <v>0.31940000000000002</v>
      </c>
      <c r="DA117" s="4">
        <v>0.94399999999999995</v>
      </c>
      <c r="DB117" s="4">
        <v>4.6800000000000001E-2</v>
      </c>
      <c r="DC117" s="5">
        <v>0.68710000000000004</v>
      </c>
      <c r="DD117" s="5">
        <v>0.81389999999999996</v>
      </c>
      <c r="DE117" s="5">
        <v>0.30170000000000002</v>
      </c>
      <c r="DF117" s="5">
        <v>0.93089999999999995</v>
      </c>
      <c r="DG117" s="5">
        <v>2.7199999999999998E-2</v>
      </c>
      <c r="DH117" s="4">
        <v>0.70440000000000003</v>
      </c>
      <c r="DI117" s="4">
        <v>0.85399999999999998</v>
      </c>
      <c r="DJ117" s="4">
        <v>0.27379999999999999</v>
      </c>
      <c r="DK117" s="4">
        <v>0.9052</v>
      </c>
      <c r="DL117" s="4">
        <v>1.8499999999999999E-2</v>
      </c>
      <c r="DM117" s="5">
        <v>0.73750000000000004</v>
      </c>
      <c r="DN117" s="5">
        <v>0.93189999999999995</v>
      </c>
      <c r="DO117" s="5">
        <v>0.2354</v>
      </c>
      <c r="DP117" s="5">
        <v>0.84719999999999995</v>
      </c>
      <c r="DQ117" s="5">
        <v>1.23E-2</v>
      </c>
      <c r="DR117" s="4"/>
      <c r="DS117" s="4"/>
      <c r="DT117" s="4"/>
      <c r="DU117" s="4"/>
      <c r="DV117" s="4"/>
      <c r="DW117" s="5"/>
      <c r="DX117" s="5"/>
      <c r="DY117" s="5"/>
      <c r="DZ117" s="5"/>
      <c r="EA117" s="5"/>
      <c r="EB117" s="4"/>
      <c r="EC117" s="4"/>
      <c r="ED117" s="4"/>
      <c r="EE117" s="4"/>
      <c r="EF117" s="4"/>
      <c r="EG117" s="5"/>
      <c r="EH117" s="5"/>
      <c r="EI117" s="5"/>
      <c r="EJ117" s="5"/>
      <c r="EK117" s="5"/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>
        <f t="shared" si="26"/>
        <v>0.72053684210526325</v>
      </c>
      <c r="EW117" s="4">
        <f t="shared" si="7"/>
        <v>0.89461578947368414</v>
      </c>
      <c r="EX117" s="4">
        <f t="shared" si="8"/>
        <v>0.26374736842105267</v>
      </c>
      <c r="EY117" s="4">
        <f t="shared" si="9"/>
        <v>0.86251578947368412</v>
      </c>
      <c r="EZ117" s="4">
        <f t="shared" si="10"/>
        <v>2.4252631578947369E-2</v>
      </c>
      <c r="FA117" s="11" t="str" cm="1">
        <f t="array" aca="1" ref="FA117" ca="1">CONCATENATE(INDIRECT(ADDRESS(1,MATCH(_xlfn.MINIFS(B117:EU117,metrics.est,"MAE"),B117:EU117,0)+1)), ", ", INDIRECT(ADDRESS(2,MATCH(_xlfn.MINIFS(B117:EU117,metrics.est,"MAE"),B117:EU117,0)+1)))</f>
        <v>k=20, r=0.1</v>
      </c>
      <c r="FB117" s="11" t="str" cm="1">
        <f t="array" aca="1" ref="FB117" ca="1">CONCATENATE(INDIRECT(ADDRESS(1,MATCH(_xlfn.MINIFS(B117:EU117,metrics.est,"MSE"),B117:EU117,0)+1)), ", ", INDIRECT(ADDRESS(2,MATCH(_xlfn.MINIFS(B117:EU117,metrics.est,"MSE"),B117:EU117,0)+1)))</f>
        <v>k=20, r=0.1</v>
      </c>
      <c r="FC117" s="11" t="str" cm="1">
        <f t="array" aca="1" ref="FC117" ca="1">CONCATENATE(INDIRECT(ADDRESS(1,MATCH(_xlfn.MAXIFS(B117:EU117,metrics.est,"R"),B117:EU117,0)+1)), ", ", INDIRECT(ADDRESS(2,MATCH(_xlfn.MAXIFS(B117:EU117,metrics.est,"R"),B117:EU117,0)+1)))</f>
        <v>k=10, r=0.1</v>
      </c>
      <c r="FD117" s="11" t="str" cm="1">
        <f t="array" aca="1" ref="FD117" ca="1">CONCATENATE(INDIRECT(ADDRESS(1,MATCH(_xlfn.MAXIFS(B117:EU117,metrics.est,"Coverage"),B117:EU117,0)+1)), ", ", INDIRECT(ADDRESS(2,MATCH(_xlfn.MAXIFS(B117:EU117,metrics.est,"Coverage"),B117:EU117,0)+1)))</f>
        <v>k=10, r=0.1</v>
      </c>
      <c r="FE117" s="11" t="str" cm="1">
        <f t="array" aca="1" ref="FE117" ca="1">CONCATENATE(INDIRECT(ADDRESS(1,MATCH(_xlfn.MINIFS(B117:EU117,metrics.est,"Time"),B117:EU117,0)+1)), ", ", INDIRECT(ADDRESS(2,MATCH(_xlfn.MINIFS(B117:EU117,metrics.est,"Time"),B117:EU117,0)+1)))</f>
        <v>k=20, r=0.9</v>
      </c>
    </row>
    <row r="118" spans="1:161" x14ac:dyDescent="0.2">
      <c r="A118" s="1" t="s">
        <v>220</v>
      </c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4">
        <v>0.76519999999999999</v>
      </c>
      <c r="AB118" s="14">
        <v>0.99080000000000001</v>
      </c>
      <c r="AC118" s="14">
        <v>0.19869999999999999</v>
      </c>
      <c r="AD118" s="14">
        <v>0.66839999999999999</v>
      </c>
      <c r="AE118" s="14">
        <v>0.17299999999999999</v>
      </c>
      <c r="AF118" s="4">
        <v>0.7984</v>
      </c>
      <c r="AG118" s="4">
        <v>1.073</v>
      </c>
      <c r="AH118" s="4">
        <v>0.17680000000000001</v>
      </c>
      <c r="AI118" s="4">
        <v>0.54530000000000001</v>
      </c>
      <c r="AJ118" s="4">
        <v>0.15840000000000001</v>
      </c>
      <c r="AK118" s="14">
        <v>0.82689999999999997</v>
      </c>
      <c r="AL118" s="14">
        <v>1.1496999999999999</v>
      </c>
      <c r="AM118" s="14">
        <v>0.15559999999999999</v>
      </c>
      <c r="AN118" s="14">
        <v>0.41589999999999999</v>
      </c>
      <c r="AO118" s="14">
        <v>0.14000000000000001</v>
      </c>
      <c r="AP118" s="4">
        <v>0.85109999999999997</v>
      </c>
      <c r="AQ118" s="4">
        <v>1.2126999999999999</v>
      </c>
      <c r="AR118" s="4">
        <v>0.12959999999999999</v>
      </c>
      <c r="AS118" s="4">
        <v>0.29699999999999999</v>
      </c>
      <c r="AT118" s="4">
        <v>0.12039999999999999</v>
      </c>
      <c r="AU118" s="14">
        <v>0.84089999999999998</v>
      </c>
      <c r="AV118" s="14">
        <v>1.1593</v>
      </c>
      <c r="AW118" s="14">
        <v>8.77E-2</v>
      </c>
      <c r="AX118" s="14">
        <v>0.12670000000000001</v>
      </c>
      <c r="AY118" s="14">
        <v>7.6799999999999993E-2</v>
      </c>
      <c r="AZ118" s="4">
        <v>0.76290000000000002</v>
      </c>
      <c r="BA118" s="4">
        <v>0.98250000000000004</v>
      </c>
      <c r="BB118" s="4">
        <v>0.19670000000000001</v>
      </c>
      <c r="BC118" s="4">
        <v>0.66720000000000002</v>
      </c>
      <c r="BD118" s="4">
        <v>0.17680000000000001</v>
      </c>
      <c r="BE118" s="5">
        <v>0.7994</v>
      </c>
      <c r="BF118" s="5">
        <v>1.0750999999999999</v>
      </c>
      <c r="BG118" s="5">
        <v>0.17299999999999999</v>
      </c>
      <c r="BH118" s="5">
        <v>0.54690000000000005</v>
      </c>
      <c r="BI118" s="5">
        <v>0.14760000000000001</v>
      </c>
      <c r="BJ118" s="4">
        <v>0.8296</v>
      </c>
      <c r="BK118" s="4">
        <v>1.1585000000000001</v>
      </c>
      <c r="BL118" s="4">
        <v>0.159</v>
      </c>
      <c r="BM118" s="4">
        <v>0.41599999999999998</v>
      </c>
      <c r="BN118" s="4">
        <v>0.1409</v>
      </c>
      <c r="BO118" s="5">
        <v>0.85029999999999994</v>
      </c>
      <c r="BP118" s="5">
        <v>1.2210000000000001</v>
      </c>
      <c r="BQ118" s="5">
        <v>0.12379999999999999</v>
      </c>
      <c r="BR118" s="5">
        <v>0.29499999999999998</v>
      </c>
      <c r="BS118" s="5">
        <v>0.13320000000000001</v>
      </c>
      <c r="BT118" s="4">
        <v>0.84819999999999995</v>
      </c>
      <c r="BU118" s="4">
        <v>1.1811</v>
      </c>
      <c r="BV118" s="4">
        <v>8.2000000000000003E-2</v>
      </c>
      <c r="BW118" s="4">
        <v>0.1275</v>
      </c>
      <c r="BX118" s="4">
        <v>6.6000000000000003E-2</v>
      </c>
      <c r="BY118" s="5">
        <v>0.76160000000000005</v>
      </c>
      <c r="BZ118" s="5">
        <v>0.97889999999999999</v>
      </c>
      <c r="CA118" s="5">
        <v>0.19839999999999999</v>
      </c>
      <c r="CB118" s="5">
        <v>0.6673</v>
      </c>
      <c r="CC118" s="5">
        <v>0.12820000000000001</v>
      </c>
      <c r="CD118" s="4">
        <v>0.79759999999999998</v>
      </c>
      <c r="CE118" s="4">
        <v>1.0716000000000001</v>
      </c>
      <c r="CF118" s="4">
        <v>0.17330000000000001</v>
      </c>
      <c r="CG118" s="4">
        <v>0.54869999999999997</v>
      </c>
      <c r="CH118" s="4">
        <v>0.1139</v>
      </c>
      <c r="CI118" s="5">
        <v>0.83089999999999997</v>
      </c>
      <c r="CJ118" s="5">
        <v>1.1618999999999999</v>
      </c>
      <c r="CK118" s="5">
        <v>0.1585</v>
      </c>
      <c r="CL118" s="5">
        <v>0.41439999999999999</v>
      </c>
      <c r="CM118" s="5">
        <v>0.1076</v>
      </c>
      <c r="CN118" s="4">
        <v>0.85209999999999997</v>
      </c>
      <c r="CO118" s="4">
        <v>1.214</v>
      </c>
      <c r="CP118" s="4">
        <v>0.13619999999999999</v>
      </c>
      <c r="CQ118" s="4">
        <v>0.29899999999999999</v>
      </c>
      <c r="CR118" s="4">
        <v>8.8599999999999998E-2</v>
      </c>
      <c r="CS118" s="5">
        <v>0.83720000000000006</v>
      </c>
      <c r="CT118" s="5">
        <v>1.1613</v>
      </c>
      <c r="CU118" s="5">
        <v>0.1095</v>
      </c>
      <c r="CV118" s="5">
        <v>0.1263</v>
      </c>
      <c r="CW118" s="5">
        <v>4.6800000000000001E-2</v>
      </c>
      <c r="CX118" s="4">
        <v>0.7621</v>
      </c>
      <c r="CY118" s="4">
        <v>0.97870000000000001</v>
      </c>
      <c r="CZ118" s="4">
        <v>0.2</v>
      </c>
      <c r="DA118" s="4">
        <v>0.6663</v>
      </c>
      <c r="DB118" s="4">
        <v>0.17430000000000001</v>
      </c>
      <c r="DC118" s="5">
        <v>0.79800000000000004</v>
      </c>
      <c r="DD118" s="5">
        <v>1.0722</v>
      </c>
      <c r="DE118" s="5">
        <v>0.17230000000000001</v>
      </c>
      <c r="DF118" s="5">
        <v>0.54720000000000002</v>
      </c>
      <c r="DG118" s="5">
        <v>0.1198</v>
      </c>
      <c r="DH118" s="4">
        <v>0.83179999999999998</v>
      </c>
      <c r="DI118" s="4">
        <v>1.1651</v>
      </c>
      <c r="DJ118" s="4">
        <v>0.15479999999999999</v>
      </c>
      <c r="DK118" s="4">
        <v>0.41549999999999998</v>
      </c>
      <c r="DL118" s="4">
        <v>0.10299999999999999</v>
      </c>
      <c r="DM118" s="5">
        <v>0.84940000000000004</v>
      </c>
      <c r="DN118" s="5">
        <v>1.2059</v>
      </c>
      <c r="DO118" s="5">
        <v>0.13020000000000001</v>
      </c>
      <c r="DP118" s="5">
        <v>0.29880000000000001</v>
      </c>
      <c r="DQ118" s="5">
        <v>9.2999999999999999E-2</v>
      </c>
      <c r="DR118" s="4"/>
      <c r="DS118" s="4"/>
      <c r="DT118" s="4"/>
      <c r="DU118" s="4"/>
      <c r="DV118" s="4"/>
      <c r="DW118" s="5"/>
      <c r="DX118" s="5"/>
      <c r="DY118" s="5"/>
      <c r="DZ118" s="5"/>
      <c r="EA118" s="5"/>
      <c r="EB118" s="4"/>
      <c r="EC118" s="4"/>
      <c r="ED118" s="4"/>
      <c r="EE118" s="4"/>
      <c r="EF118" s="4"/>
      <c r="EG118" s="5"/>
      <c r="EH118" s="5"/>
      <c r="EI118" s="5"/>
      <c r="EJ118" s="5"/>
      <c r="EK118" s="5"/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>
        <f t="shared" si="26"/>
        <v>0.81545263157894721</v>
      </c>
      <c r="EW118" s="4">
        <f t="shared" si="7"/>
        <v>1.1164894736842104</v>
      </c>
      <c r="EX118" s="4">
        <f t="shared" si="8"/>
        <v>0.15347894736842105</v>
      </c>
      <c r="EY118" s="4">
        <f t="shared" si="9"/>
        <v>0.42575789473684206</v>
      </c>
      <c r="EZ118" s="4">
        <f t="shared" si="10"/>
        <v>0.12148947368421055</v>
      </c>
      <c r="FA118" s="11" t="str" cm="1">
        <f t="array" aca="1" ref="FA118" ca="1">CONCATENATE(INDIRECT(ADDRESS(1,MATCH(_xlfn.MINIFS(B118:EU118,metrics.est,"MAE"),B118:EU118,0)+1)), ", ", INDIRECT(ADDRESS(2,MATCH(_xlfn.MINIFS(B118:EU118,metrics.est,"MAE"),B118:EU118,0)+1)))</f>
        <v>k=20, r=0.1</v>
      </c>
      <c r="FB118" s="11" t="str" cm="1">
        <f t="array" aca="1" ref="FB118" ca="1">CONCATENATE(INDIRECT(ADDRESS(1,MATCH(_xlfn.MINIFS(B118:EU118,metrics.est,"MSE"),B118:EU118,0)+1)), ", ", INDIRECT(ADDRESS(2,MATCH(_xlfn.MINIFS(B118:EU118,metrics.est,"MSE"),B118:EU118,0)+1)))</f>
        <v>k=50, r=0.1</v>
      </c>
      <c r="FC118" s="11" t="str" cm="1">
        <f t="array" aca="1" ref="FC118" ca="1">CONCATENATE(INDIRECT(ADDRESS(1,MATCH(_xlfn.MAXIFS(B118:EU118,metrics.est,"R"),B118:EU118,0)+1)), ", ", INDIRECT(ADDRESS(2,MATCH(_xlfn.MAXIFS(B118:EU118,metrics.est,"R"),B118:EU118,0)+1)))</f>
        <v>k=50, r=0.1</v>
      </c>
      <c r="FD118" s="11" t="str" cm="1">
        <f t="array" aca="1" ref="FD118" ca="1">CONCATENATE(INDIRECT(ADDRESS(1,MATCH(_xlfn.MAXIFS(B118:EU118,metrics.est,"Coverage"),B118:EU118,0)+1)), ", ", INDIRECT(ADDRESS(2,MATCH(_xlfn.MAXIFS(B118:EU118,metrics.est,"Coverage"),B118:EU118,0)+1)))</f>
        <v>k=10, r=0.1</v>
      </c>
      <c r="FE118" s="11" t="str" cm="1">
        <f t="array" aca="1" ref="FE118" ca="1">CONCATENATE(INDIRECT(ADDRESS(1,MATCH(_xlfn.MINIFS(B118:EU118,metrics.est,"Time"),B118:EU118,0)+1)), ", ", INDIRECT(ADDRESS(2,MATCH(_xlfn.MINIFS(B118:EU118,metrics.est,"Time"),B118:EU118,0)+1)))</f>
        <v>k=20, r=0.9</v>
      </c>
    </row>
    <row r="119" spans="1:161" x14ac:dyDescent="0.2">
      <c r="A119" s="1" t="s">
        <v>105</v>
      </c>
      <c r="B119" s="4">
        <v>0.67049999999999998</v>
      </c>
      <c r="C119" s="4">
        <v>0.77139999999999997</v>
      </c>
      <c r="D119" s="4">
        <v>0.32690000000000002</v>
      </c>
      <c r="E119" s="4">
        <v>0.94</v>
      </c>
      <c r="F119" s="4">
        <v>3.8699999999999998E-2</v>
      </c>
      <c r="G119" s="5">
        <v>0.68330000000000002</v>
      </c>
      <c r="H119" s="5">
        <v>0.80149999999999999</v>
      </c>
      <c r="I119" s="5">
        <v>0.31340000000000001</v>
      </c>
      <c r="J119" s="5">
        <v>0.92379999999999995</v>
      </c>
      <c r="K119" s="5">
        <v>3.78E-2</v>
      </c>
      <c r="L119" s="4">
        <v>0.69969999999999999</v>
      </c>
      <c r="M119" s="4">
        <v>0.83989999999999998</v>
      </c>
      <c r="N119" s="4">
        <v>0.29299999999999998</v>
      </c>
      <c r="O119" s="4">
        <v>0.8952</v>
      </c>
      <c r="P119" s="4">
        <v>1.9199999999999998E-2</v>
      </c>
      <c r="Q119" s="5">
        <v>0.73540000000000005</v>
      </c>
      <c r="R119" s="5">
        <v>0.92159999999999997</v>
      </c>
      <c r="S119" s="5">
        <v>0.23569999999999999</v>
      </c>
      <c r="T119" s="5">
        <v>0.83360000000000001</v>
      </c>
      <c r="U119" s="5">
        <v>1.4999999999999999E-2</v>
      </c>
      <c r="V119" s="4">
        <v>0.81279999999999997</v>
      </c>
      <c r="W119" s="4">
        <v>1.1162000000000001</v>
      </c>
      <c r="X119" s="4">
        <v>0.13250000000000001</v>
      </c>
      <c r="Y119" s="4">
        <v>0.5877</v>
      </c>
      <c r="Z119" s="4">
        <v>7.7999999999999996E-3</v>
      </c>
      <c r="AA119" s="14">
        <v>0.67149999999999999</v>
      </c>
      <c r="AB119" s="14">
        <v>0.77629999999999999</v>
      </c>
      <c r="AC119" s="14">
        <v>0.34410000000000002</v>
      </c>
      <c r="AD119" s="14">
        <v>0.94</v>
      </c>
      <c r="AE119" s="14">
        <v>3.4500000000000003E-2</v>
      </c>
      <c r="AF119" s="4">
        <v>0.68230000000000002</v>
      </c>
      <c r="AG119" s="4">
        <v>0.79959999999999998</v>
      </c>
      <c r="AH119" s="4">
        <v>0.32329999999999998</v>
      </c>
      <c r="AI119" s="4">
        <v>0.9234</v>
      </c>
      <c r="AJ119" s="4">
        <v>2.35E-2</v>
      </c>
      <c r="AK119" s="14">
        <v>0.69910000000000005</v>
      </c>
      <c r="AL119" s="14">
        <v>0.83909999999999996</v>
      </c>
      <c r="AM119" s="14">
        <v>0.2883</v>
      </c>
      <c r="AN119" s="14">
        <v>0.89549999999999996</v>
      </c>
      <c r="AO119" s="14">
        <v>1.72E-2</v>
      </c>
      <c r="AP119" s="4">
        <v>0.7329</v>
      </c>
      <c r="AQ119" s="4">
        <v>0.91759999999999997</v>
      </c>
      <c r="AR119" s="4">
        <v>0.24260000000000001</v>
      </c>
      <c r="AS119" s="4">
        <v>0.83140000000000003</v>
      </c>
      <c r="AT119" s="4">
        <v>1.6899999999999998E-2</v>
      </c>
      <c r="AU119" s="14">
        <v>0.81120000000000003</v>
      </c>
      <c r="AV119" s="14">
        <v>1.1140000000000001</v>
      </c>
      <c r="AW119" s="14">
        <v>0.13850000000000001</v>
      </c>
      <c r="AX119" s="14">
        <v>0.58740000000000003</v>
      </c>
      <c r="AY119" s="14">
        <v>6.7000000000000002E-3</v>
      </c>
      <c r="AZ119" s="4">
        <v>0.67379999999999995</v>
      </c>
      <c r="BA119" s="4">
        <v>0.78129999999999999</v>
      </c>
      <c r="BB119" s="4">
        <v>0.32879999999999998</v>
      </c>
      <c r="BC119" s="4">
        <v>0.93899999999999995</v>
      </c>
      <c r="BD119" s="4">
        <v>3.5900000000000001E-2</v>
      </c>
      <c r="BE119" s="5">
        <v>0.68240000000000001</v>
      </c>
      <c r="BF119" s="5">
        <v>0.80079999999999996</v>
      </c>
      <c r="BG119" s="5">
        <v>0.318</v>
      </c>
      <c r="BH119" s="5">
        <v>0.92430000000000001</v>
      </c>
      <c r="BI119" s="5">
        <v>2.46E-2</v>
      </c>
      <c r="BJ119" s="4">
        <v>0.69950000000000001</v>
      </c>
      <c r="BK119" s="4">
        <v>0.83950000000000002</v>
      </c>
      <c r="BL119" s="4">
        <v>0.28949999999999998</v>
      </c>
      <c r="BM119" s="4">
        <v>0.89639999999999997</v>
      </c>
      <c r="BN119" s="4">
        <v>1.8200000000000001E-2</v>
      </c>
      <c r="BO119" s="5">
        <v>0.7349</v>
      </c>
      <c r="BP119" s="5">
        <v>0.9224</v>
      </c>
      <c r="BQ119" s="5">
        <v>0.2427</v>
      </c>
      <c r="BR119" s="5">
        <v>0.83169999999999999</v>
      </c>
      <c r="BS119" s="5">
        <v>1.5599999999999999E-2</v>
      </c>
      <c r="BT119" s="4">
        <v>0.81089999999999995</v>
      </c>
      <c r="BU119" s="4">
        <v>1.1126</v>
      </c>
      <c r="BV119" s="4">
        <v>0.1434</v>
      </c>
      <c r="BW119" s="4">
        <v>0.58689999999999998</v>
      </c>
      <c r="BX119" s="4">
        <v>5.4999999999999997E-3</v>
      </c>
      <c r="BY119" s="5">
        <v>0.67059999999999997</v>
      </c>
      <c r="BZ119" s="5">
        <v>0.7752</v>
      </c>
      <c r="CA119" s="5">
        <v>0.3402</v>
      </c>
      <c r="CB119" s="5">
        <v>0.93959999999999999</v>
      </c>
      <c r="CC119" s="5">
        <v>2.5000000000000001E-2</v>
      </c>
      <c r="CD119" s="4">
        <v>0.68310000000000004</v>
      </c>
      <c r="CE119" s="4">
        <v>0.80279999999999996</v>
      </c>
      <c r="CF119" s="4">
        <v>0.31640000000000001</v>
      </c>
      <c r="CG119" s="4">
        <v>0.92359999999999998</v>
      </c>
      <c r="CH119" s="4">
        <v>1.8599999999999998E-2</v>
      </c>
      <c r="CI119" s="5">
        <v>0.69979999999999998</v>
      </c>
      <c r="CJ119" s="5">
        <v>0.84060000000000001</v>
      </c>
      <c r="CK119" s="5">
        <v>0.2878</v>
      </c>
      <c r="CL119" s="5">
        <v>0.8962</v>
      </c>
      <c r="CM119" s="5">
        <v>1.6199999999999999E-2</v>
      </c>
      <c r="CN119" s="4">
        <v>0.73580000000000001</v>
      </c>
      <c r="CO119" s="4">
        <v>0.92500000000000004</v>
      </c>
      <c r="CP119" s="4">
        <v>0.24060000000000001</v>
      </c>
      <c r="CQ119" s="4">
        <v>0.83240000000000003</v>
      </c>
      <c r="CR119" s="4">
        <v>8.5000000000000006E-3</v>
      </c>
      <c r="CS119" s="5">
        <v>0.81089999999999995</v>
      </c>
      <c r="CT119" s="5">
        <v>1.1135999999999999</v>
      </c>
      <c r="CU119" s="5">
        <v>0.1409</v>
      </c>
      <c r="CV119" s="5">
        <v>0.58599999999999997</v>
      </c>
      <c r="CW119" s="5">
        <v>3.5999999999999999E-3</v>
      </c>
      <c r="CX119" s="4">
        <v>0.67310000000000003</v>
      </c>
      <c r="CY119" s="4">
        <v>0.77939999999999998</v>
      </c>
      <c r="CZ119" s="4">
        <v>0.33639999999999998</v>
      </c>
      <c r="DA119" s="4">
        <v>0.93899999999999995</v>
      </c>
      <c r="DB119" s="4">
        <v>3.5200000000000002E-2</v>
      </c>
      <c r="DC119" s="5">
        <v>0.68130000000000002</v>
      </c>
      <c r="DD119" s="5">
        <v>0.79769999999999996</v>
      </c>
      <c r="DE119" s="5">
        <v>0.31969999999999998</v>
      </c>
      <c r="DF119" s="5">
        <v>0.92379999999999995</v>
      </c>
      <c r="DG119" s="5">
        <v>2.06E-2</v>
      </c>
      <c r="DH119" s="4">
        <v>0.69930000000000003</v>
      </c>
      <c r="DI119" s="4">
        <v>0.83950000000000002</v>
      </c>
      <c r="DJ119" s="4">
        <v>0.29049999999999998</v>
      </c>
      <c r="DK119" s="4">
        <v>0.89549999999999996</v>
      </c>
      <c r="DL119" s="4">
        <v>1.37E-2</v>
      </c>
      <c r="DM119" s="5">
        <v>0.73460000000000003</v>
      </c>
      <c r="DN119" s="5">
        <v>0.92220000000000002</v>
      </c>
      <c r="DO119" s="5">
        <v>0.24199999999999999</v>
      </c>
      <c r="DP119" s="5">
        <v>0.83220000000000005</v>
      </c>
      <c r="DQ119" s="5">
        <v>9.4999999999999998E-3</v>
      </c>
      <c r="DR119" s="4"/>
      <c r="DS119" s="4"/>
      <c r="DT119" s="4"/>
      <c r="DU119" s="4"/>
      <c r="DV119" s="4"/>
      <c r="DW119" s="5"/>
      <c r="DX119" s="5"/>
      <c r="DY119" s="5"/>
      <c r="DZ119" s="5"/>
      <c r="EA119" s="5"/>
      <c r="EB119" s="4"/>
      <c r="EC119" s="4"/>
      <c r="ED119" s="4"/>
      <c r="EE119" s="4"/>
      <c r="EF119" s="4"/>
      <c r="EG119" s="5"/>
      <c r="EH119" s="5"/>
      <c r="EI119" s="5"/>
      <c r="EJ119" s="5"/>
      <c r="EK119" s="5"/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>
        <f t="shared" si="26"/>
        <v>0.71619583333333336</v>
      </c>
      <c r="EW119" s="4">
        <f t="shared" si="7"/>
        <v>0.88124166666666659</v>
      </c>
      <c r="EX119" s="4">
        <f t="shared" si="8"/>
        <v>0.26979999999999998</v>
      </c>
      <c r="EY119" s="4">
        <f t="shared" si="9"/>
        <v>0.84602500000000003</v>
      </c>
      <c r="EZ119" s="4">
        <f t="shared" si="10"/>
        <v>1.95E-2</v>
      </c>
      <c r="FA119" s="11" t="str" cm="1">
        <f t="array" aca="1" ref="FA119" ca="1">CONCATENATE(INDIRECT(ADDRESS(1,MATCH(_xlfn.MINIFS(B119:EU119,metrics.est,"MAE"),B119:EU119,0)+1)), ", ", INDIRECT(ADDRESS(2,MATCH(_xlfn.MINIFS(B119:EU119,metrics.est,"MAE"),B119:EU119,0)+1)))</f>
        <v>k=5, r=0.1</v>
      </c>
      <c r="FB119" s="11" t="str" cm="1">
        <f t="array" aca="1" ref="FB119" ca="1">CONCATENATE(INDIRECT(ADDRESS(1,MATCH(_xlfn.MINIFS(B119:EU119,metrics.est,"MSE"),B119:EU119,0)+1)), ", ", INDIRECT(ADDRESS(2,MATCH(_xlfn.MINIFS(B119:EU119,metrics.est,"MSE"),B119:EU119,0)+1)))</f>
        <v>k=5, r=0.1</v>
      </c>
      <c r="FC119" s="11" t="str" cm="1">
        <f t="array" aca="1" ref="FC119" ca="1">CONCATENATE(INDIRECT(ADDRESS(1,MATCH(_xlfn.MAXIFS(B119:EU119,metrics.est,"R"),B119:EU119,0)+1)), ", ", INDIRECT(ADDRESS(2,MATCH(_xlfn.MAXIFS(B119:EU119,metrics.est,"R"),B119:EU119,0)+1)))</f>
        <v>k=10, r=0.1</v>
      </c>
      <c r="FD119" s="11" t="str" cm="1">
        <f t="array" aca="1" ref="FD119" ca="1">CONCATENATE(INDIRECT(ADDRESS(1,MATCH(_xlfn.MAXIFS(B119:EU119,metrics.est,"Coverage"),B119:EU119,0)+1)), ", ", INDIRECT(ADDRESS(2,MATCH(_xlfn.MAXIFS(B119:EU119,metrics.est,"Coverage"),B119:EU119,0)+1)))</f>
        <v>k=5, r=0.1</v>
      </c>
      <c r="FE119" s="11" t="str" cm="1">
        <f t="array" aca="1" ref="FE119" ca="1">CONCATENATE(INDIRECT(ADDRESS(1,MATCH(_xlfn.MINIFS(B119:EU119,metrics.est,"Time"),B119:EU119,0)+1)), ", ", INDIRECT(ADDRESS(2,MATCH(_xlfn.MINIFS(B119:EU119,metrics.est,"Time"),B119:EU119,0)+1)))</f>
        <v>k=20, r=0.9</v>
      </c>
    </row>
    <row r="120" spans="1:161" x14ac:dyDescent="0.2">
      <c r="A120" s="1" t="s">
        <v>106</v>
      </c>
      <c r="B120" s="4">
        <v>0.67320000000000002</v>
      </c>
      <c r="C120" s="4">
        <v>0.77429999999999999</v>
      </c>
      <c r="D120" s="4">
        <v>0.31009999999999999</v>
      </c>
      <c r="E120" s="4">
        <v>0.94169999999999998</v>
      </c>
      <c r="F120" s="4">
        <v>2.81E-2</v>
      </c>
      <c r="G120" s="5">
        <v>0.68289999999999995</v>
      </c>
      <c r="H120" s="5">
        <v>0.79790000000000005</v>
      </c>
      <c r="I120" s="5">
        <v>0.30730000000000002</v>
      </c>
      <c r="J120" s="5">
        <v>0.92759999999999998</v>
      </c>
      <c r="K120" s="5">
        <v>2.69E-2</v>
      </c>
      <c r="L120" s="4">
        <v>0.69540000000000002</v>
      </c>
      <c r="M120" s="4">
        <v>0.82750000000000001</v>
      </c>
      <c r="N120" s="4">
        <v>0.2843</v>
      </c>
      <c r="O120" s="4">
        <v>0.90239999999999998</v>
      </c>
      <c r="P120" s="4">
        <v>1.49E-2</v>
      </c>
      <c r="Q120" s="5">
        <v>0.72409999999999997</v>
      </c>
      <c r="R120" s="5">
        <v>0.89139999999999997</v>
      </c>
      <c r="S120" s="5">
        <v>0.2412</v>
      </c>
      <c r="T120" s="5">
        <v>0.8498</v>
      </c>
      <c r="U120" s="5">
        <v>1.2200000000000001E-2</v>
      </c>
      <c r="V120" s="4">
        <v>0.81020000000000003</v>
      </c>
      <c r="W120" s="4">
        <v>1.1122000000000001</v>
      </c>
      <c r="X120" s="4">
        <v>0.15870000000000001</v>
      </c>
      <c r="Y120" s="4">
        <v>0.63100000000000001</v>
      </c>
      <c r="Z120" s="4">
        <v>4.7999999999999996E-3</v>
      </c>
      <c r="AA120" s="14">
        <v>0.67249999999999999</v>
      </c>
      <c r="AB120" s="14">
        <v>0.77639999999999998</v>
      </c>
      <c r="AC120" s="14">
        <v>0.32900000000000001</v>
      </c>
      <c r="AD120" s="14">
        <v>0.94130000000000003</v>
      </c>
      <c r="AE120" s="14">
        <v>2.41E-2</v>
      </c>
      <c r="AF120" s="4">
        <v>0.6825</v>
      </c>
      <c r="AG120" s="4">
        <v>0.79820000000000002</v>
      </c>
      <c r="AH120" s="4">
        <v>0.30890000000000001</v>
      </c>
      <c r="AI120" s="4">
        <v>0.92720000000000002</v>
      </c>
      <c r="AJ120" s="4">
        <v>1.6500000000000001E-2</v>
      </c>
      <c r="AK120" s="14">
        <v>0.69520000000000004</v>
      </c>
      <c r="AL120" s="14">
        <v>0.82730000000000004</v>
      </c>
      <c r="AM120" s="14">
        <v>0.28449999999999998</v>
      </c>
      <c r="AN120" s="14">
        <v>0.90269999999999995</v>
      </c>
      <c r="AO120" s="14">
        <v>1.2699999999999999E-2</v>
      </c>
      <c r="AP120" s="4">
        <v>0.72299999999999998</v>
      </c>
      <c r="AQ120" s="4">
        <v>0.89159999999999995</v>
      </c>
      <c r="AR120" s="4">
        <v>0.245</v>
      </c>
      <c r="AS120" s="4">
        <v>0.84860000000000002</v>
      </c>
      <c r="AT120" s="4">
        <v>1.14E-2</v>
      </c>
      <c r="AU120" s="14">
        <v>0.81059999999999999</v>
      </c>
      <c r="AV120" s="14">
        <v>1.1140000000000001</v>
      </c>
      <c r="AW120" s="14">
        <v>0.15989999999999999</v>
      </c>
      <c r="AX120" s="14">
        <v>0.62870000000000004</v>
      </c>
      <c r="AY120" s="14">
        <v>5.4999999999999997E-3</v>
      </c>
      <c r="AZ120" s="4">
        <v>0.67510000000000003</v>
      </c>
      <c r="BA120" s="4">
        <v>0.7823</v>
      </c>
      <c r="BB120" s="4">
        <v>0.31640000000000001</v>
      </c>
      <c r="BC120" s="4">
        <v>0.94120000000000004</v>
      </c>
      <c r="BD120" s="4">
        <v>2.53E-2</v>
      </c>
      <c r="BE120" s="5">
        <v>0.68159999999999998</v>
      </c>
      <c r="BF120" s="5">
        <v>0.79700000000000004</v>
      </c>
      <c r="BG120" s="5">
        <v>0.30599999999999999</v>
      </c>
      <c r="BH120" s="5">
        <v>0.92810000000000004</v>
      </c>
      <c r="BI120" s="5">
        <v>1.6899999999999998E-2</v>
      </c>
      <c r="BJ120" s="4">
        <v>0.69579999999999997</v>
      </c>
      <c r="BK120" s="4">
        <v>0.82889999999999997</v>
      </c>
      <c r="BL120" s="4">
        <v>0.28239999999999998</v>
      </c>
      <c r="BM120" s="4">
        <v>0.90329999999999999</v>
      </c>
      <c r="BN120" s="4">
        <v>1.0999999999999999E-2</v>
      </c>
      <c r="BO120" s="5">
        <v>0.72389999999999999</v>
      </c>
      <c r="BP120" s="5">
        <v>0.89459999999999995</v>
      </c>
      <c r="BQ120" s="5">
        <v>0.2475</v>
      </c>
      <c r="BR120" s="5">
        <v>0.84830000000000005</v>
      </c>
      <c r="BS120" s="5">
        <v>9.7999999999999997E-3</v>
      </c>
      <c r="BT120" s="4">
        <v>0.80969999999999998</v>
      </c>
      <c r="BU120" s="4">
        <v>1.1120000000000001</v>
      </c>
      <c r="BV120" s="4">
        <v>0.16520000000000001</v>
      </c>
      <c r="BW120" s="4">
        <v>0.62790000000000001</v>
      </c>
      <c r="BX120" s="4">
        <v>4.8999999999999998E-3</v>
      </c>
      <c r="BY120" s="5">
        <v>0.67169999999999996</v>
      </c>
      <c r="BZ120" s="5">
        <v>0.7752</v>
      </c>
      <c r="CA120" s="5">
        <v>0.33169999999999999</v>
      </c>
      <c r="CB120" s="5">
        <v>0.94159999999999999</v>
      </c>
      <c r="CC120" s="5">
        <v>1.61E-2</v>
      </c>
      <c r="CD120" s="4">
        <v>0.68230000000000002</v>
      </c>
      <c r="CE120" s="4">
        <v>0.79830000000000001</v>
      </c>
      <c r="CF120" s="4">
        <v>0.307</v>
      </c>
      <c r="CG120" s="4">
        <v>0.92749999999999999</v>
      </c>
      <c r="CH120" s="4">
        <v>1.21E-2</v>
      </c>
      <c r="CI120" s="5">
        <v>0.69599999999999995</v>
      </c>
      <c r="CJ120" s="5">
        <v>0.82930000000000004</v>
      </c>
      <c r="CK120" s="5">
        <v>0.28149999999999997</v>
      </c>
      <c r="CL120" s="5">
        <v>0.90339999999999998</v>
      </c>
      <c r="CM120" s="5">
        <v>1.06E-2</v>
      </c>
      <c r="CN120" s="4">
        <v>0.72440000000000004</v>
      </c>
      <c r="CO120" s="4">
        <v>0.89529999999999998</v>
      </c>
      <c r="CP120" s="4">
        <v>0.247</v>
      </c>
      <c r="CQ120" s="4">
        <v>0.84870000000000001</v>
      </c>
      <c r="CR120" s="4">
        <v>5.8999999999999999E-3</v>
      </c>
      <c r="CS120" s="5">
        <v>0.80989999999999995</v>
      </c>
      <c r="CT120" s="5">
        <v>1.1119000000000001</v>
      </c>
      <c r="CU120" s="5">
        <v>0.1618</v>
      </c>
      <c r="CV120" s="5">
        <v>0.627</v>
      </c>
      <c r="CW120" s="5">
        <v>2.5000000000000001E-3</v>
      </c>
      <c r="CX120" s="4">
        <v>0.67469999999999997</v>
      </c>
      <c r="CY120" s="4">
        <v>0.78090000000000004</v>
      </c>
      <c r="CZ120" s="4">
        <v>0.3226</v>
      </c>
      <c r="DA120" s="4">
        <v>0.94059999999999999</v>
      </c>
      <c r="DB120" s="4">
        <v>2.1999999999999999E-2</v>
      </c>
      <c r="DC120" s="5">
        <v>0.68149999999999999</v>
      </c>
      <c r="DD120" s="5">
        <v>0.79620000000000002</v>
      </c>
      <c r="DE120" s="5">
        <v>0.30690000000000001</v>
      </c>
      <c r="DF120" s="5">
        <v>0.92720000000000002</v>
      </c>
      <c r="DG120" s="5">
        <v>1.3299999999999999E-2</v>
      </c>
      <c r="DH120" s="4">
        <v>0.6956</v>
      </c>
      <c r="DI120" s="4">
        <v>0.82820000000000005</v>
      </c>
      <c r="DJ120" s="4">
        <v>0.2853</v>
      </c>
      <c r="DK120" s="4">
        <v>0.90269999999999995</v>
      </c>
      <c r="DL120" s="4">
        <v>8.9999999999999993E-3</v>
      </c>
      <c r="DM120" s="5">
        <v>0.72399999999999998</v>
      </c>
      <c r="DN120" s="5">
        <v>0.89470000000000005</v>
      </c>
      <c r="DO120" s="5">
        <v>0.24490000000000001</v>
      </c>
      <c r="DP120" s="5">
        <v>0.84940000000000004</v>
      </c>
      <c r="DQ120" s="5">
        <v>6.4999999999999997E-3</v>
      </c>
      <c r="DR120" s="4"/>
      <c r="DS120" s="4"/>
      <c r="DT120" s="4"/>
      <c r="DU120" s="4"/>
      <c r="DV120" s="4"/>
      <c r="DW120" s="5"/>
      <c r="DX120" s="5"/>
      <c r="DY120" s="5"/>
      <c r="DZ120" s="5"/>
      <c r="EA120" s="5"/>
      <c r="EB120" s="4"/>
      <c r="EC120" s="4"/>
      <c r="ED120" s="4"/>
      <c r="EE120" s="4"/>
      <c r="EF120" s="4"/>
      <c r="EG120" s="5"/>
      <c r="EH120" s="5"/>
      <c r="EI120" s="5"/>
      <c r="EJ120" s="5"/>
      <c r="EK120" s="5"/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>
        <f t="shared" si="26"/>
        <v>0.71315833333333323</v>
      </c>
      <c r="EW120" s="4">
        <f t="shared" si="7"/>
        <v>0.87231666666666652</v>
      </c>
      <c r="EX120" s="4">
        <f t="shared" si="8"/>
        <v>0.2681291666666667</v>
      </c>
      <c r="EY120" s="4">
        <f t="shared" si="9"/>
        <v>0.85907916666666662</v>
      </c>
      <c r="EZ120" s="4">
        <f t="shared" si="10"/>
        <v>1.3458333333333334E-2</v>
      </c>
      <c r="FA120" s="11" t="str" cm="1">
        <f t="array" aca="1" ref="FA120" ca="1">CONCATENATE(INDIRECT(ADDRESS(1,MATCH(_xlfn.MINIFS(B120:EU120,metrics.est,"MAE"),B120:EU120,0)+1)), ", ", INDIRECT(ADDRESS(2,MATCH(_xlfn.MINIFS(B120:EU120,metrics.est,"MAE"),B120:EU120,0)+1)))</f>
        <v>k=20, r=0.1</v>
      </c>
      <c r="FB120" s="11" t="str" cm="1">
        <f t="array" aca="1" ref="FB120" ca="1">CONCATENATE(INDIRECT(ADDRESS(1,MATCH(_xlfn.MINIFS(B120:EU120,metrics.est,"MSE"),B120:EU120,0)+1)), ", ", INDIRECT(ADDRESS(2,MATCH(_xlfn.MINIFS(B120:EU120,metrics.est,"MSE"),B120:EU120,0)+1)))</f>
        <v>k=5, r=0.1</v>
      </c>
      <c r="FC120" s="11" t="str" cm="1">
        <f t="array" aca="1" ref="FC120" ca="1">CONCATENATE(INDIRECT(ADDRESS(1,MATCH(_xlfn.MAXIFS(B120:EU120,metrics.est,"R"),B120:EU120,0)+1)), ", ", INDIRECT(ADDRESS(2,MATCH(_xlfn.MAXIFS(B120:EU120,metrics.est,"R"),B120:EU120,0)+1)))</f>
        <v>k=20, r=0.1</v>
      </c>
      <c r="FD120" s="11" t="str" cm="1">
        <f t="array" aca="1" ref="FD120" ca="1">CONCATENATE(INDIRECT(ADDRESS(1,MATCH(_xlfn.MAXIFS(B120:EU120,metrics.est,"Coverage"),B120:EU120,0)+1)), ", ", INDIRECT(ADDRESS(2,MATCH(_xlfn.MAXIFS(B120:EU120,metrics.est,"Coverage"),B120:EU120,0)+1)))</f>
        <v>k=5, r=0.1</v>
      </c>
      <c r="FE120" s="11" t="str" cm="1">
        <f t="array" aca="1" ref="FE120" ca="1">CONCATENATE(INDIRECT(ADDRESS(1,MATCH(_xlfn.MINIFS(B120:EU120,metrics.est,"Time"),B120:EU120,0)+1)), ", ", INDIRECT(ADDRESS(2,MATCH(_xlfn.MINIFS(B120:EU120,metrics.est,"Time"),B120:EU120,0)+1)))</f>
        <v>k=20, r=0.9</v>
      </c>
    </row>
    <row r="121" spans="1:161" x14ac:dyDescent="0.2">
      <c r="A121" s="1" t="s">
        <v>107</v>
      </c>
      <c r="B121" s="4">
        <v>0.755</v>
      </c>
      <c r="C121" s="4">
        <v>0.95830000000000004</v>
      </c>
      <c r="D121" s="4">
        <v>0.22389999999999999</v>
      </c>
      <c r="E121" s="4">
        <v>0.71020000000000005</v>
      </c>
      <c r="F121" s="4">
        <v>2.2599999999999999E-2</v>
      </c>
      <c r="G121" s="5">
        <v>0.76659999999999995</v>
      </c>
      <c r="H121" s="5">
        <v>0.99109999999999998</v>
      </c>
      <c r="I121" s="5">
        <v>0.2331</v>
      </c>
      <c r="J121" s="5">
        <v>0.67330000000000001</v>
      </c>
      <c r="K121" s="5">
        <v>2.4299999999999999E-2</v>
      </c>
      <c r="L121" s="4">
        <v>0.78600000000000003</v>
      </c>
      <c r="M121" s="4">
        <v>1.0417000000000001</v>
      </c>
      <c r="N121" s="4">
        <v>0.21840000000000001</v>
      </c>
      <c r="O121" s="4">
        <v>0.62029999999999996</v>
      </c>
      <c r="P121" s="4">
        <v>1.35E-2</v>
      </c>
      <c r="Q121" s="5">
        <v>0.81010000000000004</v>
      </c>
      <c r="R121" s="5">
        <v>1.1055999999999999</v>
      </c>
      <c r="S121" s="5">
        <v>0.18679999999999999</v>
      </c>
      <c r="T121" s="5">
        <v>0.53839999999999999</v>
      </c>
      <c r="U121" s="5">
        <v>1.0500000000000001E-2</v>
      </c>
      <c r="V121" s="4">
        <v>0.84499999999999997</v>
      </c>
      <c r="W121" s="4">
        <v>1.2088000000000001</v>
      </c>
      <c r="X121" s="4">
        <v>0.14510000000000001</v>
      </c>
      <c r="Y121" s="4">
        <v>0.49130000000000001</v>
      </c>
      <c r="Z121" s="4">
        <v>5.4999999999999997E-3</v>
      </c>
      <c r="AA121" s="14">
        <v>0.75419999999999998</v>
      </c>
      <c r="AB121" s="14">
        <v>0.96379999999999999</v>
      </c>
      <c r="AC121" s="14">
        <v>0.25030000000000002</v>
      </c>
      <c r="AD121" s="14">
        <v>0.70899999999999996</v>
      </c>
      <c r="AE121" s="14">
        <v>2.23E-2</v>
      </c>
      <c r="AF121" s="4">
        <v>0.76749999999999996</v>
      </c>
      <c r="AG121" s="4">
        <v>0.99360000000000004</v>
      </c>
      <c r="AH121" s="4">
        <v>0.2382</v>
      </c>
      <c r="AI121" s="4">
        <v>0.67230000000000001</v>
      </c>
      <c r="AJ121" s="4">
        <v>1.6500000000000001E-2</v>
      </c>
      <c r="AK121" s="14">
        <v>0.78349999999999997</v>
      </c>
      <c r="AL121" s="14">
        <v>1.0351999999999999</v>
      </c>
      <c r="AM121" s="14">
        <v>0.21679999999999999</v>
      </c>
      <c r="AN121" s="14">
        <v>0.61809999999999998</v>
      </c>
      <c r="AO121" s="14">
        <v>1.1299999999999999E-2</v>
      </c>
      <c r="AP121" s="4">
        <v>0.80859999999999999</v>
      </c>
      <c r="AQ121" s="4">
        <v>1.1026</v>
      </c>
      <c r="AR121" s="4">
        <v>0.19040000000000001</v>
      </c>
      <c r="AS121" s="4">
        <v>0.53769999999999996</v>
      </c>
      <c r="AT121" s="4">
        <v>1.15E-2</v>
      </c>
      <c r="AU121" s="14">
        <v>0.84550000000000003</v>
      </c>
      <c r="AV121" s="14">
        <v>1.2104999999999999</v>
      </c>
      <c r="AW121" s="14">
        <v>0.14560000000000001</v>
      </c>
      <c r="AX121" s="14">
        <v>0.49099999999999999</v>
      </c>
      <c r="AY121" s="14">
        <v>3.8999999999999998E-3</v>
      </c>
      <c r="AZ121" s="4">
        <v>0.75549999999999995</v>
      </c>
      <c r="BA121" s="4">
        <v>0.96579999999999999</v>
      </c>
      <c r="BB121" s="4">
        <v>0.2356</v>
      </c>
      <c r="BC121" s="4">
        <v>0.70920000000000005</v>
      </c>
      <c r="BD121" s="4">
        <v>2.1999999999999999E-2</v>
      </c>
      <c r="BE121" s="5">
        <v>0.76629999999999998</v>
      </c>
      <c r="BF121" s="5">
        <v>0.99119999999999997</v>
      </c>
      <c r="BG121" s="5">
        <v>0.23699999999999999</v>
      </c>
      <c r="BH121" s="5">
        <v>0.67300000000000004</v>
      </c>
      <c r="BI121" s="5">
        <v>1.6199999999999999E-2</v>
      </c>
      <c r="BJ121" s="4">
        <v>0.7843</v>
      </c>
      <c r="BK121" s="4">
        <v>1.0365</v>
      </c>
      <c r="BL121" s="4">
        <v>0.21560000000000001</v>
      </c>
      <c r="BM121" s="4">
        <v>0.61929999999999996</v>
      </c>
      <c r="BN121" s="4">
        <v>1.0800000000000001E-2</v>
      </c>
      <c r="BO121" s="5">
        <v>0.80769999999999997</v>
      </c>
      <c r="BP121" s="5">
        <v>1.1021000000000001</v>
      </c>
      <c r="BQ121" s="5">
        <v>0.19420000000000001</v>
      </c>
      <c r="BR121" s="5">
        <v>0.53580000000000005</v>
      </c>
      <c r="BS121" s="5">
        <v>9.9000000000000008E-3</v>
      </c>
      <c r="BT121" s="4">
        <v>0.84450000000000003</v>
      </c>
      <c r="BU121" s="4">
        <v>1.2081999999999999</v>
      </c>
      <c r="BV121" s="4">
        <v>0.1507</v>
      </c>
      <c r="BW121" s="4">
        <v>0.49070000000000003</v>
      </c>
      <c r="BX121" s="4">
        <v>3.8999999999999998E-3</v>
      </c>
      <c r="BY121" s="5">
        <v>0.75519999999999998</v>
      </c>
      <c r="BZ121" s="5">
        <v>0.96360000000000001</v>
      </c>
      <c r="CA121" s="5">
        <v>0.24510000000000001</v>
      </c>
      <c r="CB121" s="5">
        <v>0.70740000000000003</v>
      </c>
      <c r="CC121" s="5">
        <v>1.47E-2</v>
      </c>
      <c r="CD121" s="4">
        <v>0.7671</v>
      </c>
      <c r="CE121" s="4">
        <v>0.99239999999999995</v>
      </c>
      <c r="CF121" s="4">
        <v>0.23369999999999999</v>
      </c>
      <c r="CG121" s="4">
        <v>0.67479999999999996</v>
      </c>
      <c r="CH121" s="4">
        <v>1.1299999999999999E-2</v>
      </c>
      <c r="CI121" s="5">
        <v>0.78520000000000001</v>
      </c>
      <c r="CJ121" s="5">
        <v>1.0394000000000001</v>
      </c>
      <c r="CK121" s="5">
        <v>0.21299999999999999</v>
      </c>
      <c r="CL121" s="5">
        <v>0.62070000000000003</v>
      </c>
      <c r="CM121" s="5">
        <v>1.04E-2</v>
      </c>
      <c r="CN121" s="4">
        <v>0.8095</v>
      </c>
      <c r="CO121" s="4">
        <v>1.1064000000000001</v>
      </c>
      <c r="CP121" s="4">
        <v>0.19470000000000001</v>
      </c>
      <c r="CQ121" s="4">
        <v>0.53620000000000001</v>
      </c>
      <c r="CR121" s="4">
        <v>5.3E-3</v>
      </c>
      <c r="CS121" s="5">
        <v>0.84389999999999998</v>
      </c>
      <c r="CT121" s="5">
        <v>1.2059</v>
      </c>
      <c r="CU121" s="5">
        <v>0.14799999999999999</v>
      </c>
      <c r="CV121" s="5">
        <v>0.49120000000000003</v>
      </c>
      <c r="CW121" s="5">
        <v>2.3E-3</v>
      </c>
      <c r="CX121" s="4">
        <v>0.75729999999999997</v>
      </c>
      <c r="CY121" s="4">
        <v>0.96640000000000004</v>
      </c>
      <c r="CZ121" s="4">
        <v>0.2407</v>
      </c>
      <c r="DA121" s="4">
        <v>0.70789999999999997</v>
      </c>
      <c r="DB121" s="4">
        <v>2.0299999999999999E-2</v>
      </c>
      <c r="DC121" s="5">
        <v>0.76659999999999995</v>
      </c>
      <c r="DD121" s="5">
        <v>0.99129999999999996</v>
      </c>
      <c r="DE121" s="5">
        <v>0.23380000000000001</v>
      </c>
      <c r="DF121" s="5">
        <v>0.67379999999999995</v>
      </c>
      <c r="DG121" s="5">
        <v>1.26E-2</v>
      </c>
      <c r="DH121" s="4">
        <v>0.78410000000000002</v>
      </c>
      <c r="DI121" s="4">
        <v>1.0376000000000001</v>
      </c>
      <c r="DJ121" s="4">
        <v>0.21790000000000001</v>
      </c>
      <c r="DK121" s="4">
        <v>0.62150000000000005</v>
      </c>
      <c r="DL121" s="4">
        <v>8.5000000000000006E-3</v>
      </c>
      <c r="DM121" s="5">
        <v>0.80879999999999996</v>
      </c>
      <c r="DN121" s="5">
        <v>1.1041000000000001</v>
      </c>
      <c r="DO121" s="5">
        <v>0.19289999999999999</v>
      </c>
      <c r="DP121" s="5">
        <v>0.53720000000000001</v>
      </c>
      <c r="DQ121" s="5">
        <v>5.8999999999999999E-3</v>
      </c>
      <c r="DR121" s="4"/>
      <c r="DS121" s="4"/>
      <c r="DT121" s="4"/>
      <c r="DU121" s="4"/>
      <c r="DV121" s="4"/>
      <c r="DW121" s="5"/>
      <c r="DX121" s="5"/>
      <c r="DY121" s="5"/>
      <c r="DZ121" s="5"/>
      <c r="EA121" s="5"/>
      <c r="EB121" s="4"/>
      <c r="EC121" s="4"/>
      <c r="ED121" s="4"/>
      <c r="EE121" s="4"/>
      <c r="EF121" s="4"/>
      <c r="EG121" s="5"/>
      <c r="EH121" s="5"/>
      <c r="EI121" s="5"/>
      <c r="EJ121" s="5"/>
      <c r="EK121" s="5"/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>
        <f t="shared" si="26"/>
        <v>0.7899166666666666</v>
      </c>
      <c r="EW121" s="4">
        <f t="shared" si="7"/>
        <v>1.0550875</v>
      </c>
      <c r="EX121" s="4">
        <f t="shared" si="8"/>
        <v>0.20839583333333334</v>
      </c>
      <c r="EY121" s="4">
        <f t="shared" si="9"/>
        <v>0.6108458333333332</v>
      </c>
      <c r="EZ121" s="4">
        <f t="shared" si="10"/>
        <v>1.2333333333333333E-2</v>
      </c>
      <c r="FA121" s="11" t="str" cm="1">
        <f t="array" aca="1" ref="FA121" ca="1">CONCATENATE(INDIRECT(ADDRESS(1,MATCH(_xlfn.MINIFS(B121:EU121,metrics.est,"MAE"),B121:EU121,0)+1)), ", ", INDIRECT(ADDRESS(2,MATCH(_xlfn.MINIFS(B121:EU121,metrics.est,"MAE"),B121:EU121,0)+1)))</f>
        <v>k=10, r=0.1</v>
      </c>
      <c r="FB121" s="11" t="str" cm="1">
        <f t="array" aca="1" ref="FB121" ca="1">CONCATENATE(INDIRECT(ADDRESS(1,MATCH(_xlfn.MINIFS(B121:EU121,metrics.est,"MSE"),B121:EU121,0)+1)), ", ", INDIRECT(ADDRESS(2,MATCH(_xlfn.MINIFS(B121:EU121,metrics.est,"MSE"),B121:EU121,0)+1)))</f>
        <v>k=5, r=0.1</v>
      </c>
      <c r="FC121" s="11" t="str" cm="1">
        <f t="array" aca="1" ref="FC121" ca="1">CONCATENATE(INDIRECT(ADDRESS(1,MATCH(_xlfn.MAXIFS(B121:EU121,metrics.est,"R"),B121:EU121,0)+1)), ", ", INDIRECT(ADDRESS(2,MATCH(_xlfn.MAXIFS(B121:EU121,metrics.est,"R"),B121:EU121,0)+1)))</f>
        <v>k=10, r=0.1</v>
      </c>
      <c r="FD121" s="11" t="str" cm="1">
        <f t="array" aca="1" ref="FD121" ca="1">CONCATENATE(INDIRECT(ADDRESS(1,MATCH(_xlfn.MAXIFS(B121:EU121,metrics.est,"Coverage"),B121:EU121,0)+1)), ", ", INDIRECT(ADDRESS(2,MATCH(_xlfn.MAXIFS(B121:EU121,metrics.est,"Coverage"),B121:EU121,0)+1)))</f>
        <v>k=5, r=0.1</v>
      </c>
      <c r="FE121" s="11" t="str" cm="1">
        <f t="array" aca="1" ref="FE121" ca="1">CONCATENATE(INDIRECT(ADDRESS(1,MATCH(_xlfn.MINIFS(B121:EU121,metrics.est,"Time"),B121:EU121,0)+1)), ", ", INDIRECT(ADDRESS(2,MATCH(_xlfn.MINIFS(B121:EU121,metrics.est,"Time"),B121:EU121,0)+1)))</f>
        <v>k=20, r=0.9</v>
      </c>
    </row>
    <row r="122" spans="1:161" x14ac:dyDescent="0.2">
      <c r="A122" s="1" t="s">
        <v>108</v>
      </c>
      <c r="B122" s="4">
        <v>0.67630000000000001</v>
      </c>
      <c r="C122" s="4">
        <v>0.77910000000000001</v>
      </c>
      <c r="D122" s="4">
        <v>0.30149999999999999</v>
      </c>
      <c r="E122" s="4">
        <v>0.94110000000000005</v>
      </c>
      <c r="F122" s="4">
        <v>2.47E-2</v>
      </c>
      <c r="G122" s="5">
        <v>0.68600000000000005</v>
      </c>
      <c r="H122" s="5">
        <v>0.80420000000000003</v>
      </c>
      <c r="I122" s="5">
        <v>0.29959999999999998</v>
      </c>
      <c r="J122" s="5">
        <v>0.92779999999999996</v>
      </c>
      <c r="K122" s="5">
        <v>2.4E-2</v>
      </c>
      <c r="L122" s="4">
        <v>0.69840000000000002</v>
      </c>
      <c r="M122" s="4">
        <v>0.83330000000000004</v>
      </c>
      <c r="N122" s="4">
        <v>0.28129999999999999</v>
      </c>
      <c r="O122" s="4">
        <v>0.90259999999999996</v>
      </c>
      <c r="P122" s="4">
        <v>1.5299999999999999E-2</v>
      </c>
      <c r="Q122" s="5">
        <v>0.72629999999999995</v>
      </c>
      <c r="R122" s="5">
        <v>0.8962</v>
      </c>
      <c r="S122" s="5">
        <v>0.2419</v>
      </c>
      <c r="T122" s="5">
        <v>0.85029999999999994</v>
      </c>
      <c r="U122" s="5">
        <v>1.2200000000000001E-2</v>
      </c>
      <c r="V122" s="4">
        <v>0.80940000000000001</v>
      </c>
      <c r="W122" s="4">
        <v>1.1113</v>
      </c>
      <c r="X122" s="4">
        <v>0.1779</v>
      </c>
      <c r="Y122" s="4">
        <v>0.62590000000000001</v>
      </c>
      <c r="Z122" s="4">
        <v>5.7000000000000002E-3</v>
      </c>
      <c r="AA122" s="14">
        <v>0.67600000000000005</v>
      </c>
      <c r="AB122" s="14">
        <v>0.78320000000000001</v>
      </c>
      <c r="AC122" s="14">
        <v>0.32329999999999998</v>
      </c>
      <c r="AD122" s="14">
        <v>0.94140000000000001</v>
      </c>
      <c r="AE122" s="14">
        <v>2.3900000000000001E-2</v>
      </c>
      <c r="AF122" s="4">
        <v>0.68600000000000005</v>
      </c>
      <c r="AG122" s="4">
        <v>0.80510000000000004</v>
      </c>
      <c r="AH122" s="4">
        <v>0.30109999999999998</v>
      </c>
      <c r="AI122" s="4">
        <v>0.92730000000000001</v>
      </c>
      <c r="AJ122" s="4">
        <v>1.77E-2</v>
      </c>
      <c r="AK122" s="14">
        <v>0.69869999999999999</v>
      </c>
      <c r="AL122" s="14">
        <v>0.83460000000000001</v>
      </c>
      <c r="AM122" s="14">
        <v>0.2777</v>
      </c>
      <c r="AN122" s="14">
        <v>0.90310000000000001</v>
      </c>
      <c r="AO122" s="14">
        <v>1.4E-2</v>
      </c>
      <c r="AP122" s="4">
        <v>0.72509999999999997</v>
      </c>
      <c r="AQ122" s="4">
        <v>0.89590000000000003</v>
      </c>
      <c r="AR122" s="4">
        <v>0.24510000000000001</v>
      </c>
      <c r="AS122" s="4">
        <v>0.8488</v>
      </c>
      <c r="AT122" s="4">
        <v>1.15E-2</v>
      </c>
      <c r="AU122" s="14">
        <v>0.80920000000000003</v>
      </c>
      <c r="AV122" s="14">
        <v>1.1103000000000001</v>
      </c>
      <c r="AW122" s="14">
        <v>0.17810000000000001</v>
      </c>
      <c r="AX122" s="14">
        <v>0.62360000000000004</v>
      </c>
      <c r="AY122" s="14">
        <v>3.7000000000000002E-3</v>
      </c>
      <c r="AZ122" s="4">
        <v>0.6784</v>
      </c>
      <c r="BA122" s="4">
        <v>0.78859999999999997</v>
      </c>
      <c r="BB122" s="4">
        <v>0.30399999999999999</v>
      </c>
      <c r="BC122" s="4">
        <v>0.94110000000000005</v>
      </c>
      <c r="BD122" s="4">
        <v>2.23E-2</v>
      </c>
      <c r="BE122" s="5">
        <v>0.68510000000000004</v>
      </c>
      <c r="BF122" s="5">
        <v>0.80410000000000004</v>
      </c>
      <c r="BG122" s="5">
        <v>0.29680000000000001</v>
      </c>
      <c r="BH122" s="5">
        <v>0.92820000000000003</v>
      </c>
      <c r="BI122" s="5">
        <v>1.5800000000000002E-2</v>
      </c>
      <c r="BJ122" s="4">
        <v>0.69899999999999995</v>
      </c>
      <c r="BK122" s="4">
        <v>0.83540000000000003</v>
      </c>
      <c r="BL122" s="4">
        <v>0.27829999999999999</v>
      </c>
      <c r="BM122" s="4">
        <v>0.90359999999999996</v>
      </c>
      <c r="BN122" s="4">
        <v>1.2E-2</v>
      </c>
      <c r="BO122" s="5">
        <v>0.72640000000000005</v>
      </c>
      <c r="BP122" s="5">
        <v>0.89970000000000006</v>
      </c>
      <c r="BQ122" s="5">
        <v>0.2482</v>
      </c>
      <c r="BR122" s="5">
        <v>0.8488</v>
      </c>
      <c r="BS122" s="5">
        <v>1.15E-2</v>
      </c>
      <c r="BT122" s="4">
        <v>0.8165</v>
      </c>
      <c r="BU122" s="4">
        <v>1.1337999999999999</v>
      </c>
      <c r="BV122" s="4">
        <v>0.18329999999999999</v>
      </c>
      <c r="BW122" s="4">
        <v>0.62250000000000005</v>
      </c>
      <c r="BX122" s="4">
        <v>4.1000000000000003E-3</v>
      </c>
      <c r="BY122" s="5">
        <v>0.67500000000000004</v>
      </c>
      <c r="BZ122" s="5">
        <v>0.78169999999999995</v>
      </c>
      <c r="CA122" s="5">
        <v>0.31929999999999997</v>
      </c>
      <c r="CB122" s="5">
        <v>0.9415</v>
      </c>
      <c r="CC122" s="5">
        <v>1.49E-2</v>
      </c>
      <c r="CD122" s="4">
        <v>0.6855</v>
      </c>
      <c r="CE122" s="4">
        <v>0.80420000000000003</v>
      </c>
      <c r="CF122" s="4">
        <v>0.30180000000000001</v>
      </c>
      <c r="CG122" s="4">
        <v>0.92749999999999999</v>
      </c>
      <c r="CH122" s="4">
        <v>1.17E-2</v>
      </c>
      <c r="CI122" s="5">
        <v>0.69920000000000004</v>
      </c>
      <c r="CJ122" s="5">
        <v>0.83589999999999998</v>
      </c>
      <c r="CK122" s="5">
        <v>0.27710000000000001</v>
      </c>
      <c r="CL122" s="5">
        <v>0.90369999999999995</v>
      </c>
      <c r="CM122" s="5">
        <v>1.0500000000000001E-2</v>
      </c>
      <c r="CN122" s="4">
        <v>0.72640000000000005</v>
      </c>
      <c r="CO122" s="4">
        <v>0.89949999999999997</v>
      </c>
      <c r="CP122" s="4">
        <v>0.24690000000000001</v>
      </c>
      <c r="CQ122" s="4">
        <v>0.84919999999999995</v>
      </c>
      <c r="CR122" s="4">
        <v>5.8999999999999999E-3</v>
      </c>
      <c r="CS122" s="5">
        <v>0.80810000000000004</v>
      </c>
      <c r="CT122" s="5">
        <v>1.1069</v>
      </c>
      <c r="CU122" s="5">
        <v>0.18129999999999999</v>
      </c>
      <c r="CV122" s="5">
        <v>0.62250000000000005</v>
      </c>
      <c r="CW122" s="5">
        <v>2.5000000000000001E-3</v>
      </c>
      <c r="CX122" s="4">
        <v>0.67820000000000003</v>
      </c>
      <c r="CY122" s="4">
        <v>0.78800000000000003</v>
      </c>
      <c r="CZ122" s="4">
        <v>0.31359999999999999</v>
      </c>
      <c r="DA122" s="4">
        <v>0.9405</v>
      </c>
      <c r="DB122" s="4">
        <v>2.07E-2</v>
      </c>
      <c r="DC122" s="5">
        <v>0.68479999999999996</v>
      </c>
      <c r="DD122" s="5">
        <v>0.80279999999999996</v>
      </c>
      <c r="DE122" s="5">
        <v>0.30020000000000002</v>
      </c>
      <c r="DF122" s="5">
        <v>0.9274</v>
      </c>
      <c r="DG122" s="5">
        <v>1.2699999999999999E-2</v>
      </c>
      <c r="DH122" s="4">
        <v>0.69869999999999999</v>
      </c>
      <c r="DI122" s="4">
        <v>0.83450000000000002</v>
      </c>
      <c r="DJ122" s="4">
        <v>0.2797</v>
      </c>
      <c r="DK122" s="4">
        <v>0.90290000000000004</v>
      </c>
      <c r="DL122" s="4">
        <v>8.8000000000000005E-3</v>
      </c>
      <c r="DM122" s="5">
        <v>0.7258</v>
      </c>
      <c r="DN122" s="5">
        <v>0.8982</v>
      </c>
      <c r="DO122" s="5">
        <v>0.24510000000000001</v>
      </c>
      <c r="DP122" s="5">
        <v>0.84989999999999999</v>
      </c>
      <c r="DQ122" s="5">
        <v>6.4000000000000003E-3</v>
      </c>
      <c r="DR122" s="4"/>
      <c r="DS122" s="4"/>
      <c r="DT122" s="4"/>
      <c r="DU122" s="4"/>
      <c r="DV122" s="4"/>
      <c r="DW122" s="5"/>
      <c r="DX122" s="5"/>
      <c r="DY122" s="5"/>
      <c r="DZ122" s="5"/>
      <c r="EA122" s="5"/>
      <c r="EB122" s="4"/>
      <c r="EC122" s="4"/>
      <c r="ED122" s="4"/>
      <c r="EE122" s="4"/>
      <c r="EF122" s="4"/>
      <c r="EG122" s="5"/>
      <c r="EH122" s="5"/>
      <c r="EI122" s="5"/>
      <c r="EJ122" s="5"/>
      <c r="EK122" s="5"/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>
        <f t="shared" si="26"/>
        <v>0.71577083333333313</v>
      </c>
      <c r="EW122" s="4">
        <f t="shared" si="7"/>
        <v>0.87777083333333328</v>
      </c>
      <c r="EX122" s="4">
        <f t="shared" si="8"/>
        <v>0.26679583333333334</v>
      </c>
      <c r="EY122" s="4">
        <f t="shared" si="9"/>
        <v>0.85838333333333339</v>
      </c>
      <c r="EZ122" s="4">
        <f t="shared" si="10"/>
        <v>1.3020833333333336E-2</v>
      </c>
      <c r="FA122" s="11" t="str" cm="1">
        <f t="array" aca="1" ref="FA122" ca="1">CONCATENATE(INDIRECT(ADDRESS(1,MATCH(_xlfn.MINIFS(B122:EU122,metrics.est,"MAE"),B122:EU122,0)+1)), ", ", INDIRECT(ADDRESS(2,MATCH(_xlfn.MINIFS(B122:EU122,metrics.est,"MAE"),B122:EU122,0)+1)))</f>
        <v>k=20, r=0.1</v>
      </c>
      <c r="FB122" s="11" t="str" cm="1">
        <f t="array" aca="1" ref="FB122" ca="1">CONCATENATE(INDIRECT(ADDRESS(1,MATCH(_xlfn.MINIFS(B122:EU122,metrics.est,"MSE"),B122:EU122,0)+1)), ", ", INDIRECT(ADDRESS(2,MATCH(_xlfn.MINIFS(B122:EU122,metrics.est,"MSE"),B122:EU122,0)+1)))</f>
        <v>k=5, r=0.1</v>
      </c>
      <c r="FC122" s="11" t="str" cm="1">
        <f t="array" aca="1" ref="FC122" ca="1">CONCATENATE(INDIRECT(ADDRESS(1,MATCH(_xlfn.MAXIFS(B122:EU122,metrics.est,"R"),B122:EU122,0)+1)), ", ", INDIRECT(ADDRESS(2,MATCH(_xlfn.MAXIFS(B122:EU122,metrics.est,"R"),B122:EU122,0)+1)))</f>
        <v>k=10, r=0.1</v>
      </c>
      <c r="FD122" s="11" t="str" cm="1">
        <f t="array" aca="1" ref="FD122" ca="1">CONCATENATE(INDIRECT(ADDRESS(1,MATCH(_xlfn.MAXIFS(B122:EU122,metrics.est,"Coverage"),B122:EU122,0)+1)), ", ", INDIRECT(ADDRESS(2,MATCH(_xlfn.MAXIFS(B122:EU122,metrics.est,"Coverage"),B122:EU122,0)+1)))</f>
        <v>k=20, r=0.1</v>
      </c>
      <c r="FE122" s="11" t="str" cm="1">
        <f t="array" aca="1" ref="FE122" ca="1">CONCATENATE(INDIRECT(ADDRESS(1,MATCH(_xlfn.MINIFS(B122:EU122,metrics.est,"Time"),B122:EU122,0)+1)), ", ", INDIRECT(ADDRESS(2,MATCH(_xlfn.MINIFS(B122:EU122,metrics.est,"Time"),B122:EU122,0)+1)))</f>
        <v>k=20, r=0.9</v>
      </c>
    </row>
    <row r="123" spans="1:161" x14ac:dyDescent="0.2">
      <c r="A123" s="1" t="s">
        <v>109</v>
      </c>
      <c r="B123" s="4">
        <v>0.67589999999999995</v>
      </c>
      <c r="C123" s="4">
        <v>0.78100000000000003</v>
      </c>
      <c r="D123" s="4">
        <v>0.2923</v>
      </c>
      <c r="E123" s="4">
        <v>0.93059999999999998</v>
      </c>
      <c r="F123" s="4">
        <v>3.9199999999999999E-2</v>
      </c>
      <c r="G123" s="5">
        <v>0.6875</v>
      </c>
      <c r="H123" s="5">
        <v>0.81140000000000001</v>
      </c>
      <c r="I123" s="5">
        <v>0.28460000000000002</v>
      </c>
      <c r="J123" s="5">
        <v>0.91039999999999999</v>
      </c>
      <c r="K123" s="5">
        <v>4.1399999999999999E-2</v>
      </c>
      <c r="L123" s="4">
        <v>0.70540000000000003</v>
      </c>
      <c r="M123" s="4">
        <v>0.85140000000000005</v>
      </c>
      <c r="N123" s="4">
        <v>0.26700000000000002</v>
      </c>
      <c r="O123" s="4">
        <v>0.87749999999999995</v>
      </c>
      <c r="P123" s="4">
        <v>1.7500000000000002E-2</v>
      </c>
      <c r="Q123" s="5">
        <v>0.74299999999999999</v>
      </c>
      <c r="R123" s="5">
        <v>0.93979999999999997</v>
      </c>
      <c r="S123" s="5">
        <v>0.2253</v>
      </c>
      <c r="T123" s="5">
        <v>0.81069999999999998</v>
      </c>
      <c r="U123" s="5">
        <v>1.4800000000000001E-2</v>
      </c>
      <c r="V123" s="4">
        <v>0.80859999999999999</v>
      </c>
      <c r="W123" s="4">
        <v>1.1043000000000001</v>
      </c>
      <c r="X123" s="4">
        <v>0.1202</v>
      </c>
      <c r="Y123" s="4">
        <v>0.57499999999999996</v>
      </c>
      <c r="Z123" s="4">
        <v>6.1000000000000004E-3</v>
      </c>
      <c r="AA123" s="14">
        <v>0.67379999999999995</v>
      </c>
      <c r="AB123" s="14">
        <v>0.78120000000000001</v>
      </c>
      <c r="AC123" s="14">
        <v>0.32369999999999999</v>
      </c>
      <c r="AD123" s="14">
        <v>0.93030000000000002</v>
      </c>
      <c r="AE123" s="14">
        <v>3.2599999999999997E-2</v>
      </c>
      <c r="AF123" s="4">
        <v>0.68669999999999998</v>
      </c>
      <c r="AG123" s="4">
        <v>0.80820000000000003</v>
      </c>
      <c r="AH123" s="4">
        <v>0.2918</v>
      </c>
      <c r="AI123" s="4">
        <v>0.91</v>
      </c>
      <c r="AJ123" s="4">
        <v>2.12E-2</v>
      </c>
      <c r="AK123" s="14">
        <v>0.70469999999999999</v>
      </c>
      <c r="AL123" s="14">
        <v>0.84989999999999999</v>
      </c>
      <c r="AM123" s="14">
        <v>0.26469999999999999</v>
      </c>
      <c r="AN123" s="14">
        <v>0.87660000000000005</v>
      </c>
      <c r="AO123" s="14">
        <v>1.4200000000000001E-2</v>
      </c>
      <c r="AP123" s="4">
        <v>0.74109999999999998</v>
      </c>
      <c r="AQ123" s="4">
        <v>0.93530000000000002</v>
      </c>
      <c r="AR123" s="4">
        <v>0.22900000000000001</v>
      </c>
      <c r="AS123" s="4">
        <v>0.8095</v>
      </c>
      <c r="AT123" s="4">
        <v>1.46E-2</v>
      </c>
      <c r="AU123" s="14">
        <v>0.80579999999999996</v>
      </c>
      <c r="AV123" s="14">
        <v>1.0967</v>
      </c>
      <c r="AW123" s="14">
        <v>0.12479999999999999</v>
      </c>
      <c r="AX123" s="14">
        <v>0.57589999999999997</v>
      </c>
      <c r="AY123" s="14">
        <v>5.1000000000000004E-3</v>
      </c>
      <c r="AZ123" s="4">
        <v>0.67700000000000005</v>
      </c>
      <c r="BA123" s="4">
        <v>0.78790000000000004</v>
      </c>
      <c r="BB123" s="4">
        <v>0.30609999999999998</v>
      </c>
      <c r="BC123" s="4">
        <v>0.93049999999999999</v>
      </c>
      <c r="BD123" s="4">
        <v>3.1099999999999999E-2</v>
      </c>
      <c r="BE123" s="5">
        <v>0.68589999999999995</v>
      </c>
      <c r="BF123" s="5">
        <v>0.80759999999999998</v>
      </c>
      <c r="BG123" s="5">
        <v>0.29380000000000001</v>
      </c>
      <c r="BH123" s="5">
        <v>0.91090000000000004</v>
      </c>
      <c r="BI123" s="5">
        <v>2.1000000000000001E-2</v>
      </c>
      <c r="BJ123" s="4">
        <v>0.7056</v>
      </c>
      <c r="BK123" s="4">
        <v>0.85219999999999996</v>
      </c>
      <c r="BL123" s="4">
        <v>0.26429999999999998</v>
      </c>
      <c r="BM123" s="4">
        <v>0.87709999999999999</v>
      </c>
      <c r="BN123" s="4">
        <v>1.4800000000000001E-2</v>
      </c>
      <c r="BO123" s="5">
        <v>0.7419</v>
      </c>
      <c r="BP123" s="5">
        <v>0.93959999999999999</v>
      </c>
      <c r="BQ123" s="5">
        <v>0.23050000000000001</v>
      </c>
      <c r="BR123" s="5">
        <v>0.80920000000000003</v>
      </c>
      <c r="BS123" s="5">
        <v>1.15E-2</v>
      </c>
      <c r="BT123" s="4">
        <v>0.80630000000000002</v>
      </c>
      <c r="BU123" s="4">
        <v>1.0974999999999999</v>
      </c>
      <c r="BV123" s="4">
        <v>0.12740000000000001</v>
      </c>
      <c r="BW123" s="4">
        <v>0.57689999999999997</v>
      </c>
      <c r="BX123" s="4">
        <v>4.4999999999999997E-3</v>
      </c>
      <c r="BY123" s="5">
        <v>0.67400000000000004</v>
      </c>
      <c r="BZ123" s="5">
        <v>0.78139999999999998</v>
      </c>
      <c r="CA123" s="5">
        <v>0.31719999999999998</v>
      </c>
      <c r="CB123" s="5">
        <v>0.93049999999999999</v>
      </c>
      <c r="CC123" s="5">
        <v>2.1399999999999999E-2</v>
      </c>
      <c r="CD123" s="4">
        <v>0.68640000000000001</v>
      </c>
      <c r="CE123" s="4">
        <v>0.80830000000000002</v>
      </c>
      <c r="CF123" s="4">
        <v>0.2893</v>
      </c>
      <c r="CG123" s="4">
        <v>0.91039999999999999</v>
      </c>
      <c r="CH123" s="4">
        <v>1.6E-2</v>
      </c>
      <c r="CI123" s="5">
        <v>0.70540000000000003</v>
      </c>
      <c r="CJ123" s="5">
        <v>0.85229999999999995</v>
      </c>
      <c r="CK123" s="5">
        <v>0.26369999999999999</v>
      </c>
      <c r="CL123" s="5">
        <v>0.87729999999999997</v>
      </c>
      <c r="CM123" s="5">
        <v>1.2800000000000001E-2</v>
      </c>
      <c r="CN123" s="4">
        <v>0.74350000000000005</v>
      </c>
      <c r="CO123" s="4">
        <v>0.94230000000000003</v>
      </c>
      <c r="CP123" s="4">
        <v>0.22839999999999999</v>
      </c>
      <c r="CQ123" s="4">
        <v>0.81010000000000004</v>
      </c>
      <c r="CR123" s="4">
        <v>6.4999999999999997E-3</v>
      </c>
      <c r="CS123" s="5">
        <v>0.80559999999999998</v>
      </c>
      <c r="CT123" s="5">
        <v>1.0965</v>
      </c>
      <c r="CU123" s="5">
        <v>0.12590000000000001</v>
      </c>
      <c r="CV123" s="5">
        <v>0.5776</v>
      </c>
      <c r="CW123" s="5">
        <v>2.5000000000000001E-3</v>
      </c>
      <c r="CX123" s="4">
        <v>0.67700000000000005</v>
      </c>
      <c r="CY123" s="4">
        <v>0.78720000000000001</v>
      </c>
      <c r="CZ123" s="4">
        <v>0.3075</v>
      </c>
      <c r="DA123" s="4">
        <v>0.92979999999999996</v>
      </c>
      <c r="DB123" s="4">
        <v>2.9700000000000001E-2</v>
      </c>
      <c r="DC123" s="5">
        <v>0.68520000000000003</v>
      </c>
      <c r="DD123" s="5">
        <v>0.80559999999999998</v>
      </c>
      <c r="DE123" s="5">
        <v>0.2923</v>
      </c>
      <c r="DF123" s="5">
        <v>0.91039999999999999</v>
      </c>
      <c r="DG123" s="5">
        <v>1.7000000000000001E-2</v>
      </c>
      <c r="DH123" s="4">
        <v>0.70489999999999997</v>
      </c>
      <c r="DI123" s="4">
        <v>0.85109999999999997</v>
      </c>
      <c r="DJ123" s="4">
        <v>0.26629999999999998</v>
      </c>
      <c r="DK123" s="4">
        <v>0.87639999999999996</v>
      </c>
      <c r="DL123" s="4">
        <v>1.0999999999999999E-2</v>
      </c>
      <c r="DM123" s="5">
        <v>0.74250000000000005</v>
      </c>
      <c r="DN123" s="5">
        <v>0.94040000000000001</v>
      </c>
      <c r="DO123" s="5">
        <v>0.2288</v>
      </c>
      <c r="DP123" s="5">
        <v>0.81010000000000004</v>
      </c>
      <c r="DQ123" s="5">
        <v>7.1999999999999998E-3</v>
      </c>
      <c r="DR123" s="4"/>
      <c r="DS123" s="4"/>
      <c r="DT123" s="4"/>
      <c r="DU123" s="4"/>
      <c r="DV123" s="4"/>
      <c r="DW123" s="5"/>
      <c r="DX123" s="5"/>
      <c r="DY123" s="5"/>
      <c r="DZ123" s="5"/>
      <c r="EA123" s="5"/>
      <c r="EB123" s="4"/>
      <c r="EC123" s="4"/>
      <c r="ED123" s="4"/>
      <c r="EE123" s="4"/>
      <c r="EF123" s="4"/>
      <c r="EG123" s="5"/>
      <c r="EH123" s="5"/>
      <c r="EI123" s="5"/>
      <c r="EJ123" s="5"/>
      <c r="EK123" s="5"/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>
        <f t="shared" si="26"/>
        <v>0.71973749999999992</v>
      </c>
      <c r="EW123" s="4">
        <f t="shared" si="7"/>
        <v>0.88787916666666644</v>
      </c>
      <c r="EX123" s="4">
        <f t="shared" si="8"/>
        <v>0.24853749999999999</v>
      </c>
      <c r="EY123" s="4">
        <f t="shared" si="9"/>
        <v>0.83098749999999999</v>
      </c>
      <c r="EZ123" s="4">
        <f t="shared" si="10"/>
        <v>1.7237499999999999E-2</v>
      </c>
      <c r="FA123" s="11" t="str" cm="1">
        <f t="array" aca="1" ref="FA123" ca="1">CONCATENATE(INDIRECT(ADDRESS(1,MATCH(_xlfn.MINIFS(B123:EU123,metrics.est,"MAE"),B123:EU123,0)+1)), ", ", INDIRECT(ADDRESS(2,MATCH(_xlfn.MINIFS(B123:EU123,metrics.est,"MAE"),B123:EU123,0)+1)))</f>
        <v>k=10, r=0.1</v>
      </c>
      <c r="FB123" s="11" t="str" cm="1">
        <f t="array" aca="1" ref="FB123" ca="1">CONCATENATE(INDIRECT(ADDRESS(1,MATCH(_xlfn.MINIFS(B123:EU123,metrics.est,"MSE"),B123:EU123,0)+1)), ", ", INDIRECT(ADDRESS(2,MATCH(_xlfn.MINIFS(B123:EU123,metrics.est,"MSE"),B123:EU123,0)+1)))</f>
        <v>k=5, r=0.1</v>
      </c>
      <c r="FC123" s="11" t="str" cm="1">
        <f t="array" aca="1" ref="FC123" ca="1">CONCATENATE(INDIRECT(ADDRESS(1,MATCH(_xlfn.MAXIFS(B123:EU123,metrics.est,"R"),B123:EU123,0)+1)), ", ", INDIRECT(ADDRESS(2,MATCH(_xlfn.MAXIFS(B123:EU123,metrics.est,"R"),B123:EU123,0)+1)))</f>
        <v>k=10, r=0.1</v>
      </c>
      <c r="FD123" s="11" t="str" cm="1">
        <f t="array" aca="1" ref="FD123" ca="1">CONCATENATE(INDIRECT(ADDRESS(1,MATCH(_xlfn.MAXIFS(B123:EU123,metrics.est,"Coverage"),B123:EU123,0)+1)), ", ", INDIRECT(ADDRESS(2,MATCH(_xlfn.MAXIFS(B123:EU123,metrics.est,"Coverage"),B123:EU123,0)+1)))</f>
        <v>k=5, r=0.1</v>
      </c>
      <c r="FE123" s="11" t="str" cm="1">
        <f t="array" aca="1" ref="FE123" ca="1">CONCATENATE(INDIRECT(ADDRESS(1,MATCH(_xlfn.MINIFS(B123:EU123,metrics.est,"Time"),B123:EU123,0)+1)), ", ", INDIRECT(ADDRESS(2,MATCH(_xlfn.MINIFS(B123:EU123,metrics.est,"Time"),B123:EU123,0)+1)))</f>
        <v>k=20, r=0.9</v>
      </c>
    </row>
    <row r="124" spans="1:161" x14ac:dyDescent="0.2">
      <c r="A124" s="1" t="s">
        <v>110</v>
      </c>
      <c r="B124" s="4">
        <v>0.70079999999999998</v>
      </c>
      <c r="C124" s="4">
        <v>0.84650000000000003</v>
      </c>
      <c r="D124" s="4">
        <v>0.31140000000000001</v>
      </c>
      <c r="E124" s="4">
        <v>0.85899999999999999</v>
      </c>
      <c r="F124" s="4">
        <v>2.7099999999999999E-2</v>
      </c>
      <c r="G124" s="5">
        <v>0.69310000000000005</v>
      </c>
      <c r="H124" s="5">
        <v>0.83109999999999995</v>
      </c>
      <c r="I124" s="5">
        <v>0.33239999999999997</v>
      </c>
      <c r="J124" s="5">
        <v>0.89659999999999995</v>
      </c>
      <c r="K124" s="5">
        <v>2.8899999999999999E-2</v>
      </c>
      <c r="L124" s="4">
        <v>0.69650000000000001</v>
      </c>
      <c r="M124" s="4">
        <v>0.8357</v>
      </c>
      <c r="N124" s="4">
        <v>0.3291</v>
      </c>
      <c r="O124" s="4">
        <v>0.92010000000000003</v>
      </c>
      <c r="P124" s="4">
        <v>1.2E-2</v>
      </c>
      <c r="Q124" s="5">
        <v>0.71740000000000004</v>
      </c>
      <c r="R124" s="5">
        <v>0.88239999999999996</v>
      </c>
      <c r="S124" s="5">
        <v>0.28710000000000002</v>
      </c>
      <c r="T124" s="5">
        <v>0.88849999999999996</v>
      </c>
      <c r="U124" s="5">
        <v>1.5900000000000001E-2</v>
      </c>
      <c r="V124" s="4">
        <v>0.79700000000000004</v>
      </c>
      <c r="W124" s="4">
        <v>1.0807</v>
      </c>
      <c r="X124" s="4">
        <v>0.17269999999999999</v>
      </c>
      <c r="Y124" s="4">
        <v>0.67279999999999995</v>
      </c>
      <c r="Z124" s="4">
        <v>5.4999999999999997E-3</v>
      </c>
      <c r="AA124" s="14">
        <v>0.70040000000000002</v>
      </c>
      <c r="AB124" s="14">
        <v>0.85070000000000001</v>
      </c>
      <c r="AC124" s="14">
        <v>0.33460000000000001</v>
      </c>
      <c r="AD124" s="14">
        <v>0.85860000000000003</v>
      </c>
      <c r="AE124" s="14">
        <v>2.41E-2</v>
      </c>
      <c r="AF124" s="4">
        <v>0.69520000000000004</v>
      </c>
      <c r="AG124" s="4">
        <v>0.83309999999999995</v>
      </c>
      <c r="AH124" s="4">
        <v>0.33879999999999999</v>
      </c>
      <c r="AI124" s="4">
        <v>0.89339999999999997</v>
      </c>
      <c r="AJ124" s="4">
        <v>1.6299999999999999E-2</v>
      </c>
      <c r="AK124" s="14">
        <v>0.69740000000000002</v>
      </c>
      <c r="AL124" s="14">
        <v>0.83840000000000003</v>
      </c>
      <c r="AM124" s="14">
        <v>0.32019999999999998</v>
      </c>
      <c r="AN124" s="14">
        <v>0.91969999999999996</v>
      </c>
      <c r="AO124" s="14">
        <v>1.4999999999999999E-2</v>
      </c>
      <c r="AP124" s="4">
        <v>0.71679999999999999</v>
      </c>
      <c r="AQ124" s="4">
        <v>0.88300000000000001</v>
      </c>
      <c r="AR124" s="4">
        <v>0.2873</v>
      </c>
      <c r="AS124" s="4">
        <v>0.88759999999999994</v>
      </c>
      <c r="AT124" s="4">
        <v>1.03E-2</v>
      </c>
      <c r="AU124" s="14">
        <v>0.79720000000000002</v>
      </c>
      <c r="AV124" s="14">
        <v>1.0820000000000001</v>
      </c>
      <c r="AW124" s="14">
        <v>0.17430000000000001</v>
      </c>
      <c r="AX124" s="14">
        <v>0.67030000000000001</v>
      </c>
      <c r="AY124" s="14">
        <v>3.8999999999999998E-3</v>
      </c>
      <c r="AZ124" s="4">
        <v>0.70130000000000003</v>
      </c>
      <c r="BA124" s="4">
        <v>0.8508</v>
      </c>
      <c r="BB124" s="4">
        <v>0.33079999999999998</v>
      </c>
      <c r="BC124" s="4">
        <v>0.86009999999999998</v>
      </c>
      <c r="BD124" s="4">
        <v>2.4E-2</v>
      </c>
      <c r="BE124" s="5">
        <v>0.69440000000000002</v>
      </c>
      <c r="BF124" s="5">
        <v>0.83360000000000001</v>
      </c>
      <c r="BG124" s="5">
        <v>0.33379999999999999</v>
      </c>
      <c r="BH124" s="5">
        <v>0.89380000000000004</v>
      </c>
      <c r="BI124" s="5">
        <v>1.5699999999999999E-2</v>
      </c>
      <c r="BJ124" s="4">
        <v>0.69769999999999999</v>
      </c>
      <c r="BK124" s="4">
        <v>0.83819999999999995</v>
      </c>
      <c r="BL124" s="4">
        <v>0.3226</v>
      </c>
      <c r="BM124" s="4">
        <v>0.92049999999999998</v>
      </c>
      <c r="BN124" s="4">
        <v>1.1299999999999999E-2</v>
      </c>
      <c r="BO124" s="5">
        <v>0.71850000000000003</v>
      </c>
      <c r="BP124" s="5">
        <v>0.88700000000000001</v>
      </c>
      <c r="BQ124" s="5">
        <v>0.28739999999999999</v>
      </c>
      <c r="BR124" s="5">
        <v>0.88739999999999997</v>
      </c>
      <c r="BS124" s="5">
        <v>9.1999999999999998E-3</v>
      </c>
      <c r="BT124" s="4">
        <v>0.79649999999999999</v>
      </c>
      <c r="BU124" s="4">
        <v>1.0805</v>
      </c>
      <c r="BV124" s="4">
        <v>0.1802</v>
      </c>
      <c r="BW124" s="4">
        <v>0.66949999999999998</v>
      </c>
      <c r="BX124" s="4">
        <v>4.4000000000000003E-3</v>
      </c>
      <c r="BY124" s="5">
        <v>0.69850000000000001</v>
      </c>
      <c r="BZ124" s="5">
        <v>0.84509999999999996</v>
      </c>
      <c r="CA124" s="5">
        <v>0.33850000000000002</v>
      </c>
      <c r="CB124" s="5">
        <v>0.85699999999999998</v>
      </c>
      <c r="CC124" s="5">
        <v>1.5800000000000002E-2</v>
      </c>
      <c r="CD124" s="4">
        <v>0.69469999999999998</v>
      </c>
      <c r="CE124" s="4">
        <v>0.83399999999999996</v>
      </c>
      <c r="CF124" s="4">
        <v>0.33679999999999999</v>
      </c>
      <c r="CG124" s="4">
        <v>0.89390000000000003</v>
      </c>
      <c r="CH124" s="4">
        <v>1.1900000000000001E-2</v>
      </c>
      <c r="CI124" s="5">
        <v>0.69769999999999999</v>
      </c>
      <c r="CJ124" s="5">
        <v>0.83889999999999998</v>
      </c>
      <c r="CK124" s="5">
        <v>0.32140000000000002</v>
      </c>
      <c r="CL124" s="5">
        <v>0.9204</v>
      </c>
      <c r="CM124" s="5">
        <v>1.0699999999999999E-2</v>
      </c>
      <c r="CN124" s="4">
        <v>0.71840000000000004</v>
      </c>
      <c r="CO124" s="4">
        <v>0.88690000000000002</v>
      </c>
      <c r="CP124" s="4">
        <v>0.28970000000000001</v>
      </c>
      <c r="CQ124" s="4">
        <v>0.88790000000000002</v>
      </c>
      <c r="CR124" s="4">
        <v>5.7999999999999996E-3</v>
      </c>
      <c r="CS124" s="5">
        <v>0.79669999999999996</v>
      </c>
      <c r="CT124" s="5">
        <v>1.0805</v>
      </c>
      <c r="CU124" s="5">
        <v>0.1754</v>
      </c>
      <c r="CV124" s="5">
        <v>0.67030000000000001</v>
      </c>
      <c r="CW124" s="5">
        <v>2.5999999999999999E-3</v>
      </c>
      <c r="CX124" s="4">
        <v>0.70169999999999999</v>
      </c>
      <c r="CY124" s="4">
        <v>0.85119999999999996</v>
      </c>
      <c r="CZ124" s="4">
        <v>0.33329999999999999</v>
      </c>
      <c r="DA124" s="4">
        <v>0.85770000000000002</v>
      </c>
      <c r="DB124" s="4">
        <v>2.0799999999999999E-2</v>
      </c>
      <c r="DC124" s="5">
        <v>0.69350000000000001</v>
      </c>
      <c r="DD124" s="5">
        <v>0.83089999999999997</v>
      </c>
      <c r="DE124" s="5">
        <v>0.33479999999999999</v>
      </c>
      <c r="DF124" s="5">
        <v>0.89470000000000005</v>
      </c>
      <c r="DG124" s="5">
        <v>1.29E-2</v>
      </c>
      <c r="DH124" s="4">
        <v>0.69699999999999995</v>
      </c>
      <c r="DI124" s="4">
        <v>0.83740000000000003</v>
      </c>
      <c r="DJ124" s="4">
        <v>0.32479999999999998</v>
      </c>
      <c r="DK124" s="4">
        <v>0.92030000000000001</v>
      </c>
      <c r="DL124" s="4">
        <v>8.8999999999999999E-3</v>
      </c>
      <c r="DM124" s="5">
        <v>0.71779999999999999</v>
      </c>
      <c r="DN124" s="5">
        <v>0.88549999999999995</v>
      </c>
      <c r="DO124" s="5">
        <v>0.28899999999999998</v>
      </c>
      <c r="DP124" s="5">
        <v>0.88839999999999997</v>
      </c>
      <c r="DQ124" s="5">
        <v>6.4000000000000003E-3</v>
      </c>
      <c r="DR124" s="4"/>
      <c r="DS124" s="4"/>
      <c r="DT124" s="4"/>
      <c r="DU124" s="4"/>
      <c r="DV124" s="4"/>
      <c r="DW124" s="5"/>
      <c r="DX124" s="5"/>
      <c r="DY124" s="5"/>
      <c r="DZ124" s="5"/>
      <c r="EA124" s="5"/>
      <c r="EB124" s="4"/>
      <c r="EC124" s="4"/>
      <c r="ED124" s="4"/>
      <c r="EE124" s="4"/>
      <c r="EF124" s="4"/>
      <c r="EG124" s="5"/>
      <c r="EH124" s="5"/>
      <c r="EI124" s="5"/>
      <c r="EJ124" s="5"/>
      <c r="EK124" s="5"/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>
        <f t="shared" si="26"/>
        <v>0.71817500000000001</v>
      </c>
      <c r="EW124" s="4">
        <f t="shared" si="7"/>
        <v>0.8893375</v>
      </c>
      <c r="EX124" s="4">
        <f t="shared" si="8"/>
        <v>0.29526666666666662</v>
      </c>
      <c r="EY124" s="4">
        <f t="shared" si="9"/>
        <v>0.85368750000000004</v>
      </c>
      <c r="EZ124" s="4">
        <f t="shared" si="10"/>
        <v>1.3308333333333332E-2</v>
      </c>
      <c r="FA124" s="11" t="str" cm="1">
        <f t="array" aca="1" ref="FA124" ca="1">CONCATENATE(INDIRECT(ADDRESS(1,MATCH(_xlfn.MINIFS(B124:EU124,metrics.est,"MAE"),B124:EU124,0)+1)), ", ", INDIRECT(ADDRESS(2,MATCH(_xlfn.MINIFS(B124:EU124,metrics.est,"MAE"),B124:EU124,0)+1)))</f>
        <v>k=5, r=0.3</v>
      </c>
      <c r="FB124" s="11" t="str" cm="1">
        <f t="array" aca="1" ref="FB124" ca="1">CONCATENATE(INDIRECT(ADDRESS(1,MATCH(_xlfn.MINIFS(B124:EU124,metrics.est,"MSE"),B124:EU124,0)+1)), ", ", INDIRECT(ADDRESS(2,MATCH(_xlfn.MINIFS(B124:EU124,metrics.est,"MSE"),B124:EU124,0)+1)))</f>
        <v>k=50, r=0.3</v>
      </c>
      <c r="FC124" s="11" t="str" cm="1">
        <f t="array" aca="1" ref="FC124" ca="1">CONCATENATE(INDIRECT(ADDRESS(1,MATCH(_xlfn.MAXIFS(B124:EU124,metrics.est,"R"),B124:EU124,0)+1)), ", ", INDIRECT(ADDRESS(2,MATCH(_xlfn.MAXIFS(B124:EU124,metrics.est,"R"),B124:EU124,0)+1)))</f>
        <v>k=10, r=0.3</v>
      </c>
      <c r="FD124" s="11" t="str" cm="1">
        <f t="array" aca="1" ref="FD124" ca="1">CONCATENATE(INDIRECT(ADDRESS(1,MATCH(_xlfn.MAXIFS(B124:EU124,metrics.est,"Coverage"),B124:EU124,0)+1)), ", ", INDIRECT(ADDRESS(2,MATCH(_xlfn.MAXIFS(B124:EU124,metrics.est,"Coverage"),B124:EU124,0)+1)))</f>
        <v>k=15, r=0.5</v>
      </c>
      <c r="FE124" s="11" t="str" cm="1">
        <f t="array" aca="1" ref="FE124" ca="1">CONCATENATE(INDIRECT(ADDRESS(1,MATCH(_xlfn.MINIFS(B124:EU124,metrics.est,"Time"),B124:EU124,0)+1)), ", ", INDIRECT(ADDRESS(2,MATCH(_xlfn.MINIFS(B124:EU124,metrics.est,"Time"),B124:EU124,0)+1)))</f>
        <v>k=20, r=0.9</v>
      </c>
    </row>
    <row r="125" spans="1:161" x14ac:dyDescent="0.2">
      <c r="A125" s="1" t="s">
        <v>111</v>
      </c>
      <c r="B125" s="4">
        <v>0.74970000000000003</v>
      </c>
      <c r="C125" s="4">
        <v>0.95009999999999994</v>
      </c>
      <c r="D125" s="4">
        <v>0.2374</v>
      </c>
      <c r="E125" s="4">
        <v>0.7339</v>
      </c>
      <c r="F125" s="4">
        <v>2.7099999999999999E-2</v>
      </c>
      <c r="G125" s="5">
        <v>0.77510000000000001</v>
      </c>
      <c r="H125" s="5">
        <v>1.0137</v>
      </c>
      <c r="I125" s="5">
        <v>0.21249999999999999</v>
      </c>
      <c r="J125" s="5">
        <v>0.67310000000000003</v>
      </c>
      <c r="K125" s="5">
        <v>2.6599999999999999E-2</v>
      </c>
      <c r="L125" s="4">
        <v>0.80289999999999995</v>
      </c>
      <c r="M125" s="4">
        <v>1.0872999999999999</v>
      </c>
      <c r="N125" s="4">
        <v>0.2016</v>
      </c>
      <c r="O125" s="4">
        <v>0.60199999999999998</v>
      </c>
      <c r="P125" s="4">
        <v>1.2999999999999999E-2</v>
      </c>
      <c r="Q125" s="5">
        <v>0.81579999999999997</v>
      </c>
      <c r="R125" s="5">
        <v>1.1244000000000001</v>
      </c>
      <c r="S125" s="5">
        <v>0.17280000000000001</v>
      </c>
      <c r="T125" s="5">
        <v>0.56840000000000002</v>
      </c>
      <c r="U125" s="5">
        <v>1.14E-2</v>
      </c>
      <c r="V125" s="4">
        <v>0.87639999999999996</v>
      </c>
      <c r="W125" s="4">
        <v>1.2715000000000001</v>
      </c>
      <c r="X125" s="4">
        <v>2.2800000000000001E-2</v>
      </c>
      <c r="Y125" s="4">
        <v>0.59209999999999996</v>
      </c>
      <c r="Z125" s="4">
        <v>5.4999999999999997E-3</v>
      </c>
      <c r="AA125" s="14">
        <v>0.75270000000000004</v>
      </c>
      <c r="AB125" s="14">
        <v>0.96209999999999996</v>
      </c>
      <c r="AC125" s="14">
        <v>0.23</v>
      </c>
      <c r="AD125" s="14">
        <v>0.73570000000000002</v>
      </c>
      <c r="AE125" s="14">
        <v>2.6499999999999999E-2</v>
      </c>
      <c r="AF125" s="4">
        <v>0.77639999999999998</v>
      </c>
      <c r="AG125" s="4">
        <v>1.0188999999999999</v>
      </c>
      <c r="AH125" s="4">
        <v>0.21840000000000001</v>
      </c>
      <c r="AI125" s="4">
        <v>0.67190000000000005</v>
      </c>
      <c r="AJ125" s="4">
        <v>1.66E-2</v>
      </c>
      <c r="AK125" s="14">
        <v>0.79879999999999995</v>
      </c>
      <c r="AL125" s="14">
        <v>1.0754999999999999</v>
      </c>
      <c r="AM125" s="14">
        <v>0.2044</v>
      </c>
      <c r="AN125" s="14">
        <v>0.60460000000000003</v>
      </c>
      <c r="AO125" s="14">
        <v>1.3599999999999999E-2</v>
      </c>
      <c r="AP125" s="4">
        <v>0.81479999999999997</v>
      </c>
      <c r="AQ125" s="4">
        <v>1.1214999999999999</v>
      </c>
      <c r="AR125" s="4">
        <v>0.1714</v>
      </c>
      <c r="AS125" s="4">
        <v>0.56669999999999998</v>
      </c>
      <c r="AT125" s="4">
        <v>1.18E-2</v>
      </c>
      <c r="AU125" s="14">
        <v>0.87480000000000002</v>
      </c>
      <c r="AV125" s="14">
        <v>1.2667999999999999</v>
      </c>
      <c r="AW125" s="14">
        <v>1.9400000000000001E-2</v>
      </c>
      <c r="AX125" s="14">
        <v>0.58960000000000001</v>
      </c>
      <c r="AY125" s="14">
        <v>3.5000000000000001E-3</v>
      </c>
      <c r="AZ125" s="4">
        <v>0.75239999999999996</v>
      </c>
      <c r="BA125" s="4">
        <v>0.95679999999999998</v>
      </c>
      <c r="BB125" s="4">
        <v>0.23219999999999999</v>
      </c>
      <c r="BC125" s="4">
        <v>0.73419999999999996</v>
      </c>
      <c r="BD125" s="4">
        <v>2.3400000000000001E-2</v>
      </c>
      <c r="BE125" s="5">
        <v>0.77759999999999996</v>
      </c>
      <c r="BF125" s="5">
        <v>1.0219</v>
      </c>
      <c r="BG125" s="5">
        <v>0.21659999999999999</v>
      </c>
      <c r="BH125" s="5">
        <v>0.67420000000000002</v>
      </c>
      <c r="BI125" s="5">
        <v>1.5599999999999999E-2</v>
      </c>
      <c r="BJ125" s="4">
        <v>0.80320000000000003</v>
      </c>
      <c r="BK125" s="4">
        <v>1.0862000000000001</v>
      </c>
      <c r="BL125" s="4">
        <v>0.19520000000000001</v>
      </c>
      <c r="BM125" s="4">
        <v>0.60409999999999997</v>
      </c>
      <c r="BN125" s="4">
        <v>1.0800000000000001E-2</v>
      </c>
      <c r="BO125" s="5">
        <v>0.81430000000000002</v>
      </c>
      <c r="BP125" s="5">
        <v>1.1216999999999999</v>
      </c>
      <c r="BQ125" s="5">
        <v>0.17419999999999999</v>
      </c>
      <c r="BR125" s="5">
        <v>0.56740000000000002</v>
      </c>
      <c r="BS125" s="5">
        <v>8.6999999999999994E-3</v>
      </c>
      <c r="BT125" s="4">
        <v>0.87709999999999999</v>
      </c>
      <c r="BU125" s="4">
        <v>1.2733000000000001</v>
      </c>
      <c r="BV125" s="4">
        <v>2.41E-2</v>
      </c>
      <c r="BW125" s="4">
        <v>0.58899999999999997</v>
      </c>
      <c r="BX125" s="4">
        <v>4.7000000000000002E-3</v>
      </c>
      <c r="BY125" s="5">
        <v>0.75070000000000003</v>
      </c>
      <c r="BZ125" s="5">
        <v>0.95340000000000003</v>
      </c>
      <c r="CA125" s="5">
        <v>0.22370000000000001</v>
      </c>
      <c r="CB125" s="5">
        <v>0.73240000000000005</v>
      </c>
      <c r="CC125" s="5">
        <v>1.6E-2</v>
      </c>
      <c r="CD125" s="4">
        <v>0.77700000000000002</v>
      </c>
      <c r="CE125" s="4">
        <v>1.0189999999999999</v>
      </c>
      <c r="CF125" s="4">
        <v>0.21840000000000001</v>
      </c>
      <c r="CG125" s="4">
        <v>0.6754</v>
      </c>
      <c r="CH125" s="4">
        <v>1.1900000000000001E-2</v>
      </c>
      <c r="CI125" s="5">
        <v>0.80279999999999996</v>
      </c>
      <c r="CJ125" s="5">
        <v>1.0858000000000001</v>
      </c>
      <c r="CK125" s="5">
        <v>0.1973</v>
      </c>
      <c r="CL125" s="5">
        <v>0.60560000000000003</v>
      </c>
      <c r="CM125" s="5">
        <v>1.0999999999999999E-2</v>
      </c>
      <c r="CN125" s="4">
        <v>0.81720000000000004</v>
      </c>
      <c r="CO125" s="4">
        <v>1.1283000000000001</v>
      </c>
      <c r="CP125" s="4">
        <v>0.17219999999999999</v>
      </c>
      <c r="CQ125" s="4">
        <v>0.56630000000000003</v>
      </c>
      <c r="CR125" s="4">
        <v>5.5999999999999999E-3</v>
      </c>
      <c r="CS125" s="5">
        <v>0.87439999999999996</v>
      </c>
      <c r="CT125" s="5">
        <v>1.2659</v>
      </c>
      <c r="CU125" s="5">
        <v>2.5000000000000001E-2</v>
      </c>
      <c r="CV125" s="5">
        <v>0.59019999999999995</v>
      </c>
      <c r="CW125" s="5">
        <v>2.3E-3</v>
      </c>
      <c r="CX125" s="4">
        <v>0.75349999999999995</v>
      </c>
      <c r="CY125" s="4">
        <v>0.9607</v>
      </c>
      <c r="CZ125" s="4">
        <v>0.22989999999999999</v>
      </c>
      <c r="DA125" s="4">
        <v>0.73280000000000001</v>
      </c>
      <c r="DB125" s="4">
        <v>2.1100000000000001E-2</v>
      </c>
      <c r="DC125" s="5">
        <v>0.77669999999999995</v>
      </c>
      <c r="DD125" s="5">
        <v>1.018</v>
      </c>
      <c r="DE125" s="5">
        <v>0.21779999999999999</v>
      </c>
      <c r="DF125" s="5">
        <v>0.67459999999999998</v>
      </c>
      <c r="DG125" s="5">
        <v>1.3100000000000001E-2</v>
      </c>
      <c r="DH125" s="4">
        <v>0.80120000000000002</v>
      </c>
      <c r="DI125" s="4">
        <v>1.0822000000000001</v>
      </c>
      <c r="DJ125" s="4">
        <v>0.20250000000000001</v>
      </c>
      <c r="DK125" s="4">
        <v>0.6038</v>
      </c>
      <c r="DL125" s="4">
        <v>9.1999999999999998E-3</v>
      </c>
      <c r="DM125" s="5">
        <v>0.81569999999999998</v>
      </c>
      <c r="DN125" s="5">
        <v>1.1243000000000001</v>
      </c>
      <c r="DO125" s="5">
        <v>0.17519999999999999</v>
      </c>
      <c r="DP125" s="5">
        <v>0.56679999999999997</v>
      </c>
      <c r="DQ125" s="5">
        <v>6.1999999999999998E-3</v>
      </c>
      <c r="DR125" s="4"/>
      <c r="DS125" s="4"/>
      <c r="DT125" s="4"/>
      <c r="DU125" s="4"/>
      <c r="DV125" s="4"/>
      <c r="DW125" s="5"/>
      <c r="DX125" s="5"/>
      <c r="DY125" s="5"/>
      <c r="DZ125" s="5"/>
      <c r="EA125" s="5"/>
      <c r="EB125" s="4"/>
      <c r="EC125" s="4"/>
      <c r="ED125" s="4"/>
      <c r="EE125" s="4"/>
      <c r="EF125" s="4"/>
      <c r="EG125" s="5"/>
      <c r="EH125" s="5"/>
      <c r="EI125" s="5"/>
      <c r="EJ125" s="5"/>
      <c r="EK125" s="5"/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>
        <f t="shared" si="26"/>
        <v>0.80130000000000001</v>
      </c>
      <c r="EW125" s="4">
        <f t="shared" si="7"/>
        <v>1.0828874999999998</v>
      </c>
      <c r="EX125" s="4">
        <f t="shared" si="8"/>
        <v>0.17479166666666665</v>
      </c>
      <c r="EY125" s="4">
        <f t="shared" si="9"/>
        <v>0.63561666666666661</v>
      </c>
      <c r="EZ125" s="4">
        <f t="shared" si="10"/>
        <v>1.3133333333333332E-2</v>
      </c>
      <c r="FA125" s="11" t="str" cm="1">
        <f t="array" aca="1" ref="FA125" ca="1">CONCATENATE(INDIRECT(ADDRESS(1,MATCH(_xlfn.MINIFS(B125:EU125,metrics.est,"MAE"),B125:EU125,0)+1)), ", ", INDIRECT(ADDRESS(2,MATCH(_xlfn.MINIFS(B125:EU125,metrics.est,"MAE"),B125:EU125,0)+1)))</f>
        <v>k=5, r=0.1</v>
      </c>
      <c r="FB125" s="11" t="str" cm="1">
        <f t="array" aca="1" ref="FB125" ca="1">CONCATENATE(INDIRECT(ADDRESS(1,MATCH(_xlfn.MINIFS(B125:EU125,metrics.est,"MSE"),B125:EU125,0)+1)), ", ", INDIRECT(ADDRESS(2,MATCH(_xlfn.MINIFS(B125:EU125,metrics.est,"MSE"),B125:EU125,0)+1)))</f>
        <v>k=5, r=0.1</v>
      </c>
      <c r="FC125" s="11" t="str" cm="1">
        <f t="array" aca="1" ref="FC125" ca="1">CONCATENATE(INDIRECT(ADDRESS(1,MATCH(_xlfn.MAXIFS(B125:EU125,metrics.est,"R"),B125:EU125,0)+1)), ", ", INDIRECT(ADDRESS(2,MATCH(_xlfn.MAXIFS(B125:EU125,metrics.est,"R"),B125:EU125,0)+1)))</f>
        <v>k=5, r=0.1</v>
      </c>
      <c r="FD125" s="11" t="str" cm="1">
        <f t="array" aca="1" ref="FD125" ca="1">CONCATENATE(INDIRECT(ADDRESS(1,MATCH(_xlfn.MAXIFS(B125:EU125,metrics.est,"Coverage"),B125:EU125,0)+1)), ", ", INDIRECT(ADDRESS(2,MATCH(_xlfn.MAXIFS(B125:EU125,metrics.est,"Coverage"),B125:EU125,0)+1)))</f>
        <v>k=10, r=0.1</v>
      </c>
      <c r="FE125" s="11" t="str" cm="1">
        <f t="array" aca="1" ref="FE125" ca="1">CONCATENATE(INDIRECT(ADDRESS(1,MATCH(_xlfn.MINIFS(B125:EU125,metrics.est,"Time"),B125:EU125,0)+1)), ", ", INDIRECT(ADDRESS(2,MATCH(_xlfn.MINIFS(B125:EU125,metrics.est,"Time"),B125:EU125,0)+1)))</f>
        <v>k=20, r=0.9</v>
      </c>
    </row>
    <row r="126" spans="1:161" x14ac:dyDescent="0.2">
      <c r="A126" s="1" t="s">
        <v>112</v>
      </c>
      <c r="B126" s="4">
        <v>0.67030000000000001</v>
      </c>
      <c r="C126" s="4">
        <v>0.7722</v>
      </c>
      <c r="D126" s="4">
        <v>0.33</v>
      </c>
      <c r="E126" s="4">
        <v>0.95040000000000002</v>
      </c>
      <c r="F126" s="4">
        <v>3.95E-2</v>
      </c>
      <c r="G126" s="5">
        <v>0.68089999999999995</v>
      </c>
      <c r="H126" s="5">
        <v>0.79830000000000001</v>
      </c>
      <c r="I126" s="5">
        <v>0.32790000000000002</v>
      </c>
      <c r="J126" s="5">
        <v>0.93789999999999996</v>
      </c>
      <c r="K126" s="5">
        <v>3.5700000000000003E-2</v>
      </c>
      <c r="L126" s="4">
        <v>0.69359999999999999</v>
      </c>
      <c r="M126" s="4">
        <v>0.82679999999999998</v>
      </c>
      <c r="N126" s="4">
        <v>0.3125</v>
      </c>
      <c r="O126" s="4">
        <v>0.91290000000000004</v>
      </c>
      <c r="P126" s="4">
        <v>2.18E-2</v>
      </c>
      <c r="Q126" s="5">
        <v>0.72699999999999998</v>
      </c>
      <c r="R126" s="5">
        <v>0.9002</v>
      </c>
      <c r="S126" s="5">
        <v>0.25540000000000002</v>
      </c>
      <c r="T126" s="5">
        <v>0.85189999999999999</v>
      </c>
      <c r="U126" s="5">
        <v>1.7299999999999999E-2</v>
      </c>
      <c r="V126" s="4">
        <v>0.81920000000000004</v>
      </c>
      <c r="W126" s="4">
        <v>1.1368</v>
      </c>
      <c r="X126" s="4">
        <v>0.16070000000000001</v>
      </c>
      <c r="Y126" s="4">
        <v>0.59699999999999998</v>
      </c>
      <c r="Z126" s="4">
        <v>7.4999999999999997E-3</v>
      </c>
      <c r="AA126" s="14">
        <v>0.67030000000000001</v>
      </c>
      <c r="AB126" s="14">
        <v>0.77669999999999995</v>
      </c>
      <c r="AC126" s="14">
        <v>0.3533</v>
      </c>
      <c r="AD126" s="14">
        <v>0.95009999999999994</v>
      </c>
      <c r="AE126" s="14">
        <v>3.3000000000000002E-2</v>
      </c>
      <c r="AF126" s="4">
        <v>0.67989999999999995</v>
      </c>
      <c r="AG126" s="4">
        <v>0.79559999999999997</v>
      </c>
      <c r="AH126" s="4">
        <v>0.33879999999999999</v>
      </c>
      <c r="AI126" s="4">
        <v>0.93720000000000003</v>
      </c>
      <c r="AJ126" s="4">
        <v>2.3599999999999999E-2</v>
      </c>
      <c r="AK126" s="14">
        <v>0.69389999999999996</v>
      </c>
      <c r="AL126" s="14">
        <v>0.82779999999999998</v>
      </c>
      <c r="AM126" s="14">
        <v>0.30570000000000003</v>
      </c>
      <c r="AN126" s="14">
        <v>0.91290000000000004</v>
      </c>
      <c r="AO126" s="14">
        <v>1.7399999999999999E-2</v>
      </c>
      <c r="AP126" s="4">
        <v>0.72509999999999997</v>
      </c>
      <c r="AQ126" s="4">
        <v>0.89870000000000005</v>
      </c>
      <c r="AR126" s="4">
        <v>0.25819999999999999</v>
      </c>
      <c r="AS126" s="4">
        <v>0.85129999999999995</v>
      </c>
      <c r="AT126" s="4">
        <v>1.6899999999999998E-2</v>
      </c>
      <c r="AU126" s="14">
        <v>0.8196</v>
      </c>
      <c r="AV126" s="14">
        <v>1.1382000000000001</v>
      </c>
      <c r="AW126" s="14">
        <v>0.16200000000000001</v>
      </c>
      <c r="AX126" s="14">
        <v>0.5958</v>
      </c>
      <c r="AY126" s="14">
        <v>4.8999999999999998E-3</v>
      </c>
      <c r="AZ126" s="4">
        <v>0.67200000000000004</v>
      </c>
      <c r="BA126" s="4">
        <v>0.77939999999999998</v>
      </c>
      <c r="BB126" s="4">
        <v>0.33760000000000001</v>
      </c>
      <c r="BC126" s="4">
        <v>0.9496</v>
      </c>
      <c r="BD126" s="4">
        <v>3.3799999999999997E-2</v>
      </c>
      <c r="BE126" s="5">
        <v>0.67920000000000003</v>
      </c>
      <c r="BF126" s="5">
        <v>0.79510000000000003</v>
      </c>
      <c r="BG126" s="5">
        <v>0.33179999999999998</v>
      </c>
      <c r="BH126" s="5">
        <v>0.93799999999999994</v>
      </c>
      <c r="BI126" s="5">
        <v>2.4299999999999999E-2</v>
      </c>
      <c r="BJ126" s="4">
        <v>0.69420000000000004</v>
      </c>
      <c r="BK126" s="4">
        <v>0.8286</v>
      </c>
      <c r="BL126" s="4">
        <v>0.30530000000000002</v>
      </c>
      <c r="BM126" s="4">
        <v>0.91349999999999998</v>
      </c>
      <c r="BN126" s="4">
        <v>1.6299999999999999E-2</v>
      </c>
      <c r="BO126" s="5">
        <v>0.72629999999999995</v>
      </c>
      <c r="BP126" s="5">
        <v>0.90229999999999999</v>
      </c>
      <c r="BQ126" s="5">
        <v>0.2606</v>
      </c>
      <c r="BR126" s="5">
        <v>0.85050000000000003</v>
      </c>
      <c r="BS126" s="5">
        <v>1.4500000000000001E-2</v>
      </c>
      <c r="BT126" s="4">
        <v>0.81969999999999998</v>
      </c>
      <c r="BU126" s="4">
        <v>1.1393</v>
      </c>
      <c r="BV126" s="4">
        <v>0.1666</v>
      </c>
      <c r="BW126" s="4">
        <v>0.59319999999999995</v>
      </c>
      <c r="BX126" s="4">
        <v>6.6E-3</v>
      </c>
      <c r="BY126" s="5">
        <v>0.66910000000000003</v>
      </c>
      <c r="BZ126" s="5">
        <v>0.77349999999999997</v>
      </c>
      <c r="CA126" s="5">
        <v>0.35320000000000001</v>
      </c>
      <c r="CB126" s="5">
        <v>0.95009999999999994</v>
      </c>
      <c r="CC126" s="5">
        <v>2.47E-2</v>
      </c>
      <c r="CD126" s="4">
        <v>0.67959999999999998</v>
      </c>
      <c r="CE126" s="4">
        <v>0.79579999999999995</v>
      </c>
      <c r="CF126" s="4">
        <v>0.33589999999999998</v>
      </c>
      <c r="CG126" s="4">
        <v>0.93720000000000003</v>
      </c>
      <c r="CH126" s="4">
        <v>1.8700000000000001E-2</v>
      </c>
      <c r="CI126" s="5">
        <v>0.69430000000000003</v>
      </c>
      <c r="CJ126" s="5">
        <v>0.82889999999999997</v>
      </c>
      <c r="CK126" s="5">
        <v>0.30370000000000003</v>
      </c>
      <c r="CL126" s="5">
        <v>0.91400000000000003</v>
      </c>
      <c r="CM126" s="5">
        <v>1.5900000000000001E-2</v>
      </c>
      <c r="CN126" s="4">
        <v>0.72699999999999998</v>
      </c>
      <c r="CO126" s="4">
        <v>0.90439999999999998</v>
      </c>
      <c r="CP126" s="4">
        <v>0.25940000000000002</v>
      </c>
      <c r="CQ126" s="4">
        <v>0.85170000000000001</v>
      </c>
      <c r="CR126" s="4">
        <v>8.6E-3</v>
      </c>
      <c r="CS126" s="5">
        <v>0.81930000000000003</v>
      </c>
      <c r="CT126" s="5">
        <v>1.1374</v>
      </c>
      <c r="CU126" s="5">
        <v>0.16320000000000001</v>
      </c>
      <c r="CV126" s="5">
        <v>0.59340000000000004</v>
      </c>
      <c r="CW126" s="5">
        <v>3.5000000000000001E-3</v>
      </c>
      <c r="CX126" s="4">
        <v>0.67220000000000002</v>
      </c>
      <c r="CY126" s="4">
        <v>0.77939999999999998</v>
      </c>
      <c r="CZ126" s="4">
        <v>0.34670000000000001</v>
      </c>
      <c r="DA126" s="4">
        <v>0.94950000000000001</v>
      </c>
      <c r="DB126" s="4">
        <v>3.2000000000000001E-2</v>
      </c>
      <c r="DC126" s="5">
        <v>0.67900000000000005</v>
      </c>
      <c r="DD126" s="5">
        <v>0.79410000000000003</v>
      </c>
      <c r="DE126" s="5">
        <v>0.33329999999999999</v>
      </c>
      <c r="DF126" s="5">
        <v>0.93730000000000002</v>
      </c>
      <c r="DG126" s="5">
        <v>1.9599999999999999E-2</v>
      </c>
      <c r="DH126" s="4">
        <v>0.69399999999999995</v>
      </c>
      <c r="DI126" s="4">
        <v>0.82820000000000005</v>
      </c>
      <c r="DJ126" s="4">
        <v>0.30740000000000001</v>
      </c>
      <c r="DK126" s="4">
        <v>0.91320000000000001</v>
      </c>
      <c r="DL126" s="4">
        <v>1.35E-2</v>
      </c>
      <c r="DM126" s="5">
        <v>0.72619999999999996</v>
      </c>
      <c r="DN126" s="5">
        <v>0.90200000000000002</v>
      </c>
      <c r="DO126" s="5">
        <v>0.2586</v>
      </c>
      <c r="DP126" s="5">
        <v>0.85189999999999999</v>
      </c>
      <c r="DQ126" s="5">
        <v>9.4999999999999998E-3</v>
      </c>
      <c r="DR126" s="4"/>
      <c r="DS126" s="4"/>
      <c r="DT126" s="4"/>
      <c r="DU126" s="4"/>
      <c r="DV126" s="4"/>
      <c r="DW126" s="5"/>
      <c r="DX126" s="5"/>
      <c r="DY126" s="5"/>
      <c r="DZ126" s="5"/>
      <c r="EA126" s="5"/>
      <c r="EB126" s="4"/>
      <c r="EC126" s="4"/>
      <c r="ED126" s="4"/>
      <c r="EE126" s="4"/>
      <c r="EF126" s="4"/>
      <c r="EG126" s="5"/>
      <c r="EH126" s="5"/>
      <c r="EI126" s="5"/>
      <c r="EJ126" s="5"/>
      <c r="EK126" s="5"/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>
        <f t="shared" si="26"/>
        <v>0.71382916666666674</v>
      </c>
      <c r="EW126" s="4">
        <f t="shared" si="7"/>
        <v>0.87748749999999998</v>
      </c>
      <c r="EX126" s="4">
        <f t="shared" si="8"/>
        <v>0.28615833333333335</v>
      </c>
      <c r="EY126" s="4">
        <f t="shared" si="9"/>
        <v>0.86002083333333335</v>
      </c>
      <c r="EZ126" s="4">
        <f t="shared" si="10"/>
        <v>1.9129166666666666E-2</v>
      </c>
      <c r="FA126" s="11" t="str" cm="1">
        <f t="array" aca="1" ref="FA126" ca="1">CONCATENATE(INDIRECT(ADDRESS(1,MATCH(_xlfn.MINIFS(B126:EU126,metrics.est,"MAE"),B126:EU126,0)+1)), ", ", INDIRECT(ADDRESS(2,MATCH(_xlfn.MINIFS(B126:EU126,metrics.est,"MAE"),B126:EU126,0)+1)))</f>
        <v>k=20, r=0.1</v>
      </c>
      <c r="FB126" s="11" t="str" cm="1">
        <f t="array" aca="1" ref="FB126" ca="1">CONCATENATE(INDIRECT(ADDRESS(1,MATCH(_xlfn.MINIFS(B126:EU126,metrics.est,"MSE"),B126:EU126,0)+1)), ", ", INDIRECT(ADDRESS(2,MATCH(_xlfn.MINIFS(B126:EU126,metrics.est,"MSE"),B126:EU126,0)+1)))</f>
        <v>k=5, r=0.1</v>
      </c>
      <c r="FC126" s="11" t="str" cm="1">
        <f t="array" aca="1" ref="FC126" ca="1">CONCATENATE(INDIRECT(ADDRESS(1,MATCH(_xlfn.MAXIFS(B126:EU126,metrics.est,"R"),B126:EU126,0)+1)), ", ", INDIRECT(ADDRESS(2,MATCH(_xlfn.MAXIFS(B126:EU126,metrics.est,"R"),B126:EU126,0)+1)))</f>
        <v>k=10, r=0.1</v>
      </c>
      <c r="FD126" s="11" t="str" cm="1">
        <f t="array" aca="1" ref="FD126" ca="1">CONCATENATE(INDIRECT(ADDRESS(1,MATCH(_xlfn.MAXIFS(B126:EU126,metrics.est,"Coverage"),B126:EU126,0)+1)), ", ", INDIRECT(ADDRESS(2,MATCH(_xlfn.MAXIFS(B126:EU126,metrics.est,"Coverage"),B126:EU126,0)+1)))</f>
        <v>k=5, r=0.1</v>
      </c>
      <c r="FE126" s="11" t="str" cm="1">
        <f t="array" aca="1" ref="FE126" ca="1">CONCATENATE(INDIRECT(ADDRESS(1,MATCH(_xlfn.MINIFS(B126:EU126,metrics.est,"Time"),B126:EU126,0)+1)), ", ", INDIRECT(ADDRESS(2,MATCH(_xlfn.MINIFS(B126:EU126,metrics.est,"Time"),B126:EU126,0)+1)))</f>
        <v>k=20, r=0.9</v>
      </c>
    </row>
    <row r="127" spans="1:161" x14ac:dyDescent="0.2">
      <c r="A127" s="1" t="s">
        <v>113</v>
      </c>
      <c r="B127" s="4">
        <v>0.67390000000000005</v>
      </c>
      <c r="C127" s="4">
        <v>0.77500000000000002</v>
      </c>
      <c r="D127" s="4">
        <v>0.3054</v>
      </c>
      <c r="E127" s="4">
        <v>0.94110000000000005</v>
      </c>
      <c r="F127" s="4">
        <v>4.7199999999999999E-2</v>
      </c>
      <c r="G127" s="5">
        <v>0.68420000000000003</v>
      </c>
      <c r="H127" s="5">
        <v>0.80079999999999996</v>
      </c>
      <c r="I127" s="5">
        <v>0.29809999999999998</v>
      </c>
      <c r="J127" s="5">
        <v>0.92759999999999998</v>
      </c>
      <c r="K127" s="5">
        <v>4.1599999999999998E-2</v>
      </c>
      <c r="L127" s="4">
        <v>0.69679999999999997</v>
      </c>
      <c r="M127" s="4">
        <v>0.83040000000000003</v>
      </c>
      <c r="N127" s="4">
        <v>0.28129999999999999</v>
      </c>
      <c r="O127" s="4">
        <v>0.9022</v>
      </c>
      <c r="P127" s="4">
        <v>2.4899999999999999E-2</v>
      </c>
      <c r="Q127" s="5">
        <v>0.72589999999999999</v>
      </c>
      <c r="R127" s="5">
        <v>0.89600000000000002</v>
      </c>
      <c r="S127" s="5">
        <v>0.2356</v>
      </c>
      <c r="T127" s="5">
        <v>0.84850000000000003</v>
      </c>
      <c r="U127" s="5">
        <v>1.89E-2</v>
      </c>
      <c r="V127" s="4">
        <v>0.80989999999999995</v>
      </c>
      <c r="W127" s="4">
        <v>1.1099000000000001</v>
      </c>
      <c r="X127" s="4">
        <v>0.1741</v>
      </c>
      <c r="Y127" s="4">
        <v>0.59370000000000001</v>
      </c>
      <c r="Z127" s="4">
        <v>8.0000000000000002E-3</v>
      </c>
      <c r="AA127" s="14">
        <v>0.67369999999999997</v>
      </c>
      <c r="AB127" s="14">
        <v>0.77880000000000005</v>
      </c>
      <c r="AC127" s="14">
        <v>0.3251</v>
      </c>
      <c r="AD127" s="14">
        <v>0.94140000000000001</v>
      </c>
      <c r="AE127" s="14">
        <v>4.3099999999999999E-2</v>
      </c>
      <c r="AF127" s="4">
        <v>0.68389999999999995</v>
      </c>
      <c r="AG127" s="4">
        <v>0.80089999999999995</v>
      </c>
      <c r="AH127" s="4">
        <v>0.30630000000000002</v>
      </c>
      <c r="AI127" s="4">
        <v>0.92720000000000002</v>
      </c>
      <c r="AJ127" s="4">
        <v>2.8500000000000001E-2</v>
      </c>
      <c r="AK127" s="14">
        <v>0.69679999999999997</v>
      </c>
      <c r="AL127" s="14">
        <v>0.83120000000000005</v>
      </c>
      <c r="AM127" s="14">
        <v>0.2797</v>
      </c>
      <c r="AN127" s="14">
        <v>0.90249999999999997</v>
      </c>
      <c r="AO127" s="14">
        <v>2.2100000000000002E-2</v>
      </c>
      <c r="AP127" s="4">
        <v>0.72489999999999999</v>
      </c>
      <c r="AQ127" s="4">
        <v>0.89580000000000004</v>
      </c>
      <c r="AR127" s="4">
        <v>0.24079999999999999</v>
      </c>
      <c r="AS127" s="4">
        <v>0.84740000000000004</v>
      </c>
      <c r="AT127" s="4">
        <v>1.8200000000000001E-2</v>
      </c>
      <c r="AU127" s="14">
        <v>0.81079999999999997</v>
      </c>
      <c r="AV127" s="14">
        <v>1.1116999999999999</v>
      </c>
      <c r="AW127" s="14">
        <v>0.17219999999999999</v>
      </c>
      <c r="AX127" s="14">
        <v>0.59199999999999997</v>
      </c>
      <c r="AY127" s="14">
        <v>6.3E-3</v>
      </c>
      <c r="AZ127" s="4">
        <v>0.67620000000000002</v>
      </c>
      <c r="BA127" s="4">
        <v>0.78449999999999998</v>
      </c>
      <c r="BB127" s="4">
        <v>0.30830000000000002</v>
      </c>
      <c r="BC127" s="4">
        <v>0.94089999999999996</v>
      </c>
      <c r="BD127" s="4">
        <v>3.6799999999999999E-2</v>
      </c>
      <c r="BE127" s="5">
        <v>0.68300000000000005</v>
      </c>
      <c r="BF127" s="5">
        <v>0.80030000000000001</v>
      </c>
      <c r="BG127" s="5">
        <v>0.29980000000000001</v>
      </c>
      <c r="BH127" s="5">
        <v>0.92800000000000005</v>
      </c>
      <c r="BI127" s="5">
        <v>2.7E-2</v>
      </c>
      <c r="BJ127" s="4">
        <v>0.69740000000000002</v>
      </c>
      <c r="BK127" s="4">
        <v>0.83209999999999995</v>
      </c>
      <c r="BL127" s="4">
        <v>0.27860000000000001</v>
      </c>
      <c r="BM127" s="4">
        <v>0.90310000000000001</v>
      </c>
      <c r="BN127" s="4">
        <v>1.7000000000000001E-2</v>
      </c>
      <c r="BO127" s="5">
        <v>0.72589999999999999</v>
      </c>
      <c r="BP127" s="5">
        <v>0.8992</v>
      </c>
      <c r="BQ127" s="5">
        <v>0.2442</v>
      </c>
      <c r="BR127" s="5">
        <v>0.84730000000000005</v>
      </c>
      <c r="BS127" s="5">
        <v>1.4E-2</v>
      </c>
      <c r="BT127" s="4">
        <v>0.80900000000000005</v>
      </c>
      <c r="BU127" s="4">
        <v>1.1081000000000001</v>
      </c>
      <c r="BV127" s="4">
        <v>0.1799</v>
      </c>
      <c r="BW127" s="4">
        <v>0.59109999999999996</v>
      </c>
      <c r="BX127" s="4">
        <v>5.4999999999999997E-3</v>
      </c>
      <c r="BY127" s="5">
        <v>0.67279999999999995</v>
      </c>
      <c r="BZ127" s="5">
        <v>0.77710000000000001</v>
      </c>
      <c r="CA127" s="5">
        <v>0.32519999999999999</v>
      </c>
      <c r="CB127" s="5">
        <v>0.9415</v>
      </c>
      <c r="CC127" s="5">
        <v>2.75E-2</v>
      </c>
      <c r="CD127" s="4">
        <v>0.6835</v>
      </c>
      <c r="CE127" s="4">
        <v>0.80049999999999999</v>
      </c>
      <c r="CF127" s="4">
        <v>0.30409999999999998</v>
      </c>
      <c r="CG127" s="4">
        <v>0.9274</v>
      </c>
      <c r="CH127" s="4">
        <v>2.0400000000000001E-2</v>
      </c>
      <c r="CI127" s="5">
        <v>0.6976</v>
      </c>
      <c r="CJ127" s="5">
        <v>0.83289999999999997</v>
      </c>
      <c r="CK127" s="5">
        <v>0.27729999999999999</v>
      </c>
      <c r="CL127" s="5">
        <v>0.9032</v>
      </c>
      <c r="CM127" s="5">
        <v>1.7000000000000001E-2</v>
      </c>
      <c r="CN127" s="4">
        <v>0.72609999999999997</v>
      </c>
      <c r="CO127" s="4">
        <v>0.89900000000000002</v>
      </c>
      <c r="CP127" s="4">
        <v>0.2432</v>
      </c>
      <c r="CQ127" s="4">
        <v>0.84760000000000002</v>
      </c>
      <c r="CR127" s="4">
        <v>9.4000000000000004E-3</v>
      </c>
      <c r="CS127" s="5">
        <v>0.80930000000000002</v>
      </c>
      <c r="CT127" s="5">
        <v>1.107</v>
      </c>
      <c r="CU127" s="5">
        <v>0.17430000000000001</v>
      </c>
      <c r="CV127" s="5">
        <v>0.59</v>
      </c>
      <c r="CW127" s="5">
        <v>3.5000000000000001E-3</v>
      </c>
      <c r="CX127" s="4">
        <v>0.67600000000000005</v>
      </c>
      <c r="CY127" s="4">
        <v>0.7833</v>
      </c>
      <c r="CZ127" s="4">
        <v>0.317</v>
      </c>
      <c r="DA127" s="4">
        <v>0.9405</v>
      </c>
      <c r="DB127" s="4">
        <v>3.6999999999999998E-2</v>
      </c>
      <c r="DC127" s="5">
        <v>0.68279999999999996</v>
      </c>
      <c r="DD127" s="5">
        <v>0.79900000000000004</v>
      </c>
      <c r="DE127" s="5">
        <v>0.30270000000000002</v>
      </c>
      <c r="DF127" s="5">
        <v>0.92720000000000002</v>
      </c>
      <c r="DG127" s="5">
        <v>2.1999999999999999E-2</v>
      </c>
      <c r="DH127" s="4">
        <v>0.69710000000000005</v>
      </c>
      <c r="DI127" s="4">
        <v>0.83150000000000002</v>
      </c>
      <c r="DJ127" s="4">
        <v>0.28029999999999999</v>
      </c>
      <c r="DK127" s="4">
        <v>0.90259999999999996</v>
      </c>
      <c r="DL127" s="4">
        <v>1.4999999999999999E-2</v>
      </c>
      <c r="DM127" s="5">
        <v>0.72560000000000002</v>
      </c>
      <c r="DN127" s="5">
        <v>0.89790000000000003</v>
      </c>
      <c r="DO127" s="5">
        <v>0.24079999999999999</v>
      </c>
      <c r="DP127" s="5">
        <v>0.84840000000000004</v>
      </c>
      <c r="DQ127" s="5">
        <v>1.01E-2</v>
      </c>
      <c r="DR127" s="4"/>
      <c r="DS127" s="4"/>
      <c r="DT127" s="4"/>
      <c r="DU127" s="4"/>
      <c r="DV127" s="4"/>
      <c r="DW127" s="5"/>
      <c r="DX127" s="5"/>
      <c r="DY127" s="5"/>
      <c r="DZ127" s="5"/>
      <c r="EA127" s="5"/>
      <c r="EB127" s="4"/>
      <c r="EC127" s="4"/>
      <c r="ED127" s="4"/>
      <c r="EE127" s="4"/>
      <c r="EF127" s="4"/>
      <c r="EG127" s="5">
        <v>0.69689999999999996</v>
      </c>
      <c r="EH127" s="5">
        <v>0.83109999999999995</v>
      </c>
      <c r="EI127" s="5">
        <v>0.2797</v>
      </c>
      <c r="EJ127" s="5">
        <v>0.90269999999999995</v>
      </c>
      <c r="EK127" s="5">
        <v>1.72E-2</v>
      </c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>
        <f t="shared" si="26"/>
        <v>0.71360000000000001</v>
      </c>
      <c r="EW127" s="4">
        <f t="shared" si="7"/>
        <v>0.87256</v>
      </c>
      <c r="EX127" s="4">
        <f t="shared" si="8"/>
        <v>0.26695999999999998</v>
      </c>
      <c r="EY127" s="4">
        <f t="shared" si="9"/>
        <v>0.85460400000000003</v>
      </c>
      <c r="EZ127" s="4">
        <f t="shared" si="10"/>
        <v>2.1528000000000005E-2</v>
      </c>
      <c r="FA127" s="11" t="str" cm="1">
        <f t="array" aca="1" ref="FA127" ca="1">CONCATENATE(INDIRECT(ADDRESS(1,MATCH(_xlfn.MINIFS(B127:EU127,metrics.est,"MAE"),B127:EU127,0)+1)), ", ", INDIRECT(ADDRESS(2,MATCH(_xlfn.MINIFS(B127:EU127,metrics.est,"MAE"),B127:EU127,0)+1)))</f>
        <v>k=20, r=0.1</v>
      </c>
      <c r="FB127" s="11" t="str" cm="1">
        <f t="array" aca="1" ref="FB127" ca="1">CONCATENATE(INDIRECT(ADDRESS(1,MATCH(_xlfn.MINIFS(B127:EU127,metrics.est,"MSE"),B127:EU127,0)+1)), ", ", INDIRECT(ADDRESS(2,MATCH(_xlfn.MINIFS(B127:EU127,metrics.est,"MSE"),B127:EU127,0)+1)))</f>
        <v>k=5, r=0.1</v>
      </c>
      <c r="FC127" s="11" t="str" cm="1">
        <f t="array" aca="1" ref="FC127" ca="1">CONCATENATE(INDIRECT(ADDRESS(1,MATCH(_xlfn.MAXIFS(B127:EU127,metrics.est,"R"),B127:EU127,0)+1)), ", ", INDIRECT(ADDRESS(2,MATCH(_xlfn.MAXIFS(B127:EU127,metrics.est,"R"),B127:EU127,0)+1)))</f>
        <v>k=20, r=0.1</v>
      </c>
      <c r="FD127" s="11" t="str" cm="1">
        <f t="array" aca="1" ref="FD127" ca="1">CONCATENATE(INDIRECT(ADDRESS(1,MATCH(_xlfn.MAXIFS(B127:EU127,metrics.est,"Coverage"),B127:EU127,0)+1)), ", ", INDIRECT(ADDRESS(2,MATCH(_xlfn.MAXIFS(B127:EU127,metrics.est,"Coverage"),B127:EU127,0)+1)))</f>
        <v>k=20, r=0.1</v>
      </c>
      <c r="FE127" s="11" t="str" cm="1">
        <f t="array" aca="1" ref="FE127" ca="1">CONCATENATE(INDIRECT(ADDRESS(1,MATCH(_xlfn.MINIFS(B127:EU127,metrics.est,"Time"),B127:EU127,0)+1)), ", ", INDIRECT(ADDRESS(2,MATCH(_xlfn.MINIFS(B127:EU127,metrics.est,"Time"),B127:EU127,0)+1)))</f>
        <v>k=20, r=0.9</v>
      </c>
    </row>
    <row r="128" spans="1:161" x14ac:dyDescent="0.2">
      <c r="A128" s="1" t="s">
        <v>114</v>
      </c>
      <c r="B128" s="4">
        <v>0.76339999999999997</v>
      </c>
      <c r="C128" s="4">
        <v>0.97550000000000003</v>
      </c>
      <c r="D128" s="4">
        <v>0.21299999999999999</v>
      </c>
      <c r="E128" s="4">
        <v>0.64849999999999997</v>
      </c>
      <c r="F128" s="4">
        <v>2.3900000000000001E-2</v>
      </c>
      <c r="G128" s="5">
        <v>0.79</v>
      </c>
      <c r="H128" s="5">
        <v>1.0428999999999999</v>
      </c>
      <c r="I128" s="5">
        <v>0.20250000000000001</v>
      </c>
      <c r="J128" s="5">
        <v>0.60070000000000001</v>
      </c>
      <c r="K128" s="5">
        <v>2.1299999999999999E-2</v>
      </c>
      <c r="L128" s="4">
        <v>0.80910000000000004</v>
      </c>
      <c r="M128" s="4">
        <v>1.0952999999999999</v>
      </c>
      <c r="N128" s="4">
        <v>0.19889999999999999</v>
      </c>
      <c r="O128" s="4">
        <v>0.55720000000000003</v>
      </c>
      <c r="P128" s="4">
        <v>1.3299999999999999E-2</v>
      </c>
      <c r="Q128" s="5">
        <v>0.81820000000000004</v>
      </c>
      <c r="R128" s="5">
        <v>1.1259999999999999</v>
      </c>
      <c r="S128" s="5">
        <v>0.1875</v>
      </c>
      <c r="T128" s="5">
        <v>0.54310000000000003</v>
      </c>
      <c r="U128" s="5">
        <v>1.38E-2</v>
      </c>
      <c r="V128" s="4">
        <v>0.83389999999999997</v>
      </c>
      <c r="W128" s="4">
        <v>1.1718</v>
      </c>
      <c r="X128" s="4">
        <v>0.1249</v>
      </c>
      <c r="Y128" s="4">
        <v>0.5363</v>
      </c>
      <c r="Z128" s="4">
        <v>6.1000000000000004E-3</v>
      </c>
      <c r="AA128" s="14">
        <v>0.76690000000000003</v>
      </c>
      <c r="AB128" s="14">
        <v>0.98709999999999998</v>
      </c>
      <c r="AC128" s="14">
        <v>0.2167</v>
      </c>
      <c r="AD128" s="14">
        <v>0.64490000000000003</v>
      </c>
      <c r="AE128" s="14">
        <v>2.6100000000000002E-2</v>
      </c>
      <c r="AF128" s="4">
        <v>0.78890000000000005</v>
      </c>
      <c r="AG128" s="4">
        <v>1.0406</v>
      </c>
      <c r="AH128" s="4">
        <v>0.20269999999999999</v>
      </c>
      <c r="AI128" s="4">
        <v>0.60199999999999998</v>
      </c>
      <c r="AJ128" s="4">
        <v>1.52E-2</v>
      </c>
      <c r="AK128" s="14">
        <v>0.80600000000000005</v>
      </c>
      <c r="AL128" s="14">
        <v>1.0871</v>
      </c>
      <c r="AM128" s="14">
        <v>0.2024</v>
      </c>
      <c r="AN128" s="14">
        <v>0.55620000000000003</v>
      </c>
      <c r="AO128" s="14">
        <v>1.3100000000000001E-2</v>
      </c>
      <c r="AP128" s="4">
        <v>0.81610000000000005</v>
      </c>
      <c r="AQ128" s="4">
        <v>1.1216999999999999</v>
      </c>
      <c r="AR128" s="4">
        <v>0.19170000000000001</v>
      </c>
      <c r="AS128" s="4">
        <v>0.54249999999999998</v>
      </c>
      <c r="AT128" s="4">
        <v>1.18E-2</v>
      </c>
      <c r="AU128" s="14">
        <v>0.8327</v>
      </c>
      <c r="AV128" s="14">
        <v>1.17</v>
      </c>
      <c r="AW128" s="14">
        <v>0.1242</v>
      </c>
      <c r="AX128" s="14">
        <v>0.53610000000000002</v>
      </c>
      <c r="AY128" s="14">
        <v>4.4000000000000003E-3</v>
      </c>
      <c r="AZ128" s="4">
        <v>0.77139999999999997</v>
      </c>
      <c r="BA128" s="4">
        <v>0.99199999999999999</v>
      </c>
      <c r="BB128" s="4">
        <v>0.21410000000000001</v>
      </c>
      <c r="BC128" s="4">
        <v>0.64790000000000003</v>
      </c>
      <c r="BD128" s="4">
        <v>2.12E-2</v>
      </c>
      <c r="BE128" s="5">
        <v>0.78979999999999995</v>
      </c>
      <c r="BF128" s="5">
        <v>1.0421</v>
      </c>
      <c r="BG128" s="5">
        <v>0.2082</v>
      </c>
      <c r="BH128" s="5">
        <v>0.6018</v>
      </c>
      <c r="BI128" s="5">
        <v>1.6E-2</v>
      </c>
      <c r="BJ128" s="4">
        <v>0.80940000000000001</v>
      </c>
      <c r="BK128" s="4">
        <v>1.0964</v>
      </c>
      <c r="BL128" s="4">
        <v>0.19889999999999999</v>
      </c>
      <c r="BM128" s="4">
        <v>0.55600000000000005</v>
      </c>
      <c r="BN128" s="4">
        <v>1.0800000000000001E-2</v>
      </c>
      <c r="BO128" s="5">
        <v>0.8155</v>
      </c>
      <c r="BP128" s="5">
        <v>1.1203000000000001</v>
      </c>
      <c r="BQ128" s="5">
        <v>0.19359999999999999</v>
      </c>
      <c r="BR128" s="5">
        <v>0.54259999999999997</v>
      </c>
      <c r="BS128" s="5">
        <v>9.1999999999999998E-3</v>
      </c>
      <c r="BT128" s="4">
        <v>0.83350000000000002</v>
      </c>
      <c r="BU128" s="4">
        <v>1.1729000000000001</v>
      </c>
      <c r="BV128" s="4">
        <v>0.12970000000000001</v>
      </c>
      <c r="BW128" s="4">
        <v>0.53720000000000001</v>
      </c>
      <c r="BX128" s="4">
        <v>4.1000000000000003E-3</v>
      </c>
      <c r="BY128" s="5">
        <v>0.76870000000000005</v>
      </c>
      <c r="BZ128" s="5">
        <v>0.99109999999999998</v>
      </c>
      <c r="CA128" s="5">
        <v>0.21110000000000001</v>
      </c>
      <c r="CB128" s="5">
        <v>0.64590000000000003</v>
      </c>
      <c r="CC128" s="5">
        <v>1.5800000000000002E-2</v>
      </c>
      <c r="CD128" s="4">
        <v>0.78920000000000001</v>
      </c>
      <c r="CE128" s="4">
        <v>1.0412999999999999</v>
      </c>
      <c r="CF128" s="4">
        <v>0.20430000000000001</v>
      </c>
      <c r="CG128" s="4">
        <v>0.60119999999999996</v>
      </c>
      <c r="CH128" s="4">
        <v>1.17E-2</v>
      </c>
      <c r="CI128" s="5">
        <v>0.80820000000000003</v>
      </c>
      <c r="CJ128" s="5">
        <v>1.0933999999999999</v>
      </c>
      <c r="CK128" s="5">
        <v>0.1981</v>
      </c>
      <c r="CL128" s="5">
        <v>0.55689999999999995</v>
      </c>
      <c r="CM128" s="5">
        <v>1.04E-2</v>
      </c>
      <c r="CN128" s="4">
        <v>0.81689999999999996</v>
      </c>
      <c r="CO128" s="4">
        <v>1.1232</v>
      </c>
      <c r="CP128" s="4">
        <v>0.1938</v>
      </c>
      <c r="CQ128" s="4">
        <v>0.54159999999999997</v>
      </c>
      <c r="CR128" s="4">
        <v>5.4000000000000003E-3</v>
      </c>
      <c r="CS128" s="5">
        <v>0.83099999999999996</v>
      </c>
      <c r="CT128" s="5">
        <v>1.1657</v>
      </c>
      <c r="CU128" s="5">
        <v>0.12820000000000001</v>
      </c>
      <c r="CV128" s="5">
        <v>0.53659999999999997</v>
      </c>
      <c r="CW128" s="5">
        <v>2.3E-3</v>
      </c>
      <c r="CX128" s="4">
        <v>0.77190000000000003</v>
      </c>
      <c r="CY128" s="4">
        <v>0.99560000000000004</v>
      </c>
      <c r="CZ128" s="4">
        <v>0.2051</v>
      </c>
      <c r="DA128" s="4">
        <v>0.64649999999999996</v>
      </c>
      <c r="DB128" s="4">
        <v>2.12E-2</v>
      </c>
      <c r="DC128" s="5">
        <v>0.7883</v>
      </c>
      <c r="DD128" s="5">
        <v>1.0377000000000001</v>
      </c>
      <c r="DE128" s="5">
        <v>0.2064</v>
      </c>
      <c r="DF128" s="5">
        <v>0.60099999999999998</v>
      </c>
      <c r="DG128" s="5">
        <v>1.29E-2</v>
      </c>
      <c r="DH128" s="4">
        <v>0.80830000000000002</v>
      </c>
      <c r="DI128" s="4">
        <v>1.0925</v>
      </c>
      <c r="DJ128" s="4">
        <v>0.20130000000000001</v>
      </c>
      <c r="DK128" s="4">
        <v>0.55489999999999995</v>
      </c>
      <c r="DL128" s="4">
        <v>8.8000000000000005E-3</v>
      </c>
      <c r="DM128" s="5">
        <v>0.81669999999999998</v>
      </c>
      <c r="DN128" s="5">
        <v>1.1226</v>
      </c>
      <c r="DO128" s="5">
        <v>0.19109999999999999</v>
      </c>
      <c r="DP128" s="5">
        <v>0.54249999999999998</v>
      </c>
      <c r="DQ128" s="5">
        <v>6.0000000000000001E-3</v>
      </c>
      <c r="DR128" s="4"/>
      <c r="DS128" s="4"/>
      <c r="DT128" s="4"/>
      <c r="DU128" s="4"/>
      <c r="DV128" s="4"/>
      <c r="DW128" s="5"/>
      <c r="DX128" s="5"/>
      <c r="DY128" s="5"/>
      <c r="DZ128" s="5"/>
      <c r="EA128" s="5"/>
      <c r="EB128" s="4"/>
      <c r="EC128" s="4"/>
      <c r="ED128" s="4"/>
      <c r="EE128" s="4"/>
      <c r="EF128" s="4"/>
      <c r="EG128" s="5"/>
      <c r="EH128" s="5"/>
      <c r="EI128" s="5"/>
      <c r="EJ128" s="5"/>
      <c r="EK128" s="5"/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>
        <f t="shared" si="26"/>
        <v>0.80183333333333318</v>
      </c>
      <c r="EW128" s="4">
        <f t="shared" si="7"/>
        <v>1.0793666666666666</v>
      </c>
      <c r="EX128" s="4">
        <f t="shared" si="8"/>
        <v>0.18951666666666667</v>
      </c>
      <c r="EY128" s="4">
        <f t="shared" si="9"/>
        <v>0.57833750000000006</v>
      </c>
      <c r="EZ128" s="4">
        <f t="shared" si="10"/>
        <v>1.2700000000000001E-2</v>
      </c>
      <c r="FA128" s="11" t="str" cm="1">
        <f t="array" aca="1" ref="FA128" ca="1">CONCATENATE(INDIRECT(ADDRESS(1,MATCH(_xlfn.MINIFS(B128:EU128,metrics.est,"MAE"),B128:EU128,0)+1)), ", ", INDIRECT(ADDRESS(2,MATCH(_xlfn.MINIFS(B128:EU128,metrics.est,"MAE"),B128:EU128,0)+1)))</f>
        <v>k=5, r=0.1</v>
      </c>
      <c r="FB128" s="11" t="str" cm="1">
        <f t="array" aca="1" ref="FB128" ca="1">CONCATENATE(INDIRECT(ADDRESS(1,MATCH(_xlfn.MINIFS(B128:EU128,metrics.est,"MSE"),B128:EU128,0)+1)), ", ", INDIRECT(ADDRESS(2,MATCH(_xlfn.MINIFS(B128:EU128,metrics.est,"MSE"),B128:EU128,0)+1)))</f>
        <v>k=5, r=0.1</v>
      </c>
      <c r="FC128" s="11" t="str" cm="1">
        <f t="array" aca="1" ref="FC128" ca="1">CONCATENATE(INDIRECT(ADDRESS(1,MATCH(_xlfn.MAXIFS(B128:EU128,metrics.est,"R"),B128:EU128,0)+1)), ", ", INDIRECT(ADDRESS(2,MATCH(_xlfn.MAXIFS(B128:EU128,metrics.est,"R"),B128:EU128,0)+1)))</f>
        <v>k=10, r=0.1</v>
      </c>
      <c r="FD128" s="11" t="str" cm="1">
        <f t="array" aca="1" ref="FD128" ca="1">CONCATENATE(INDIRECT(ADDRESS(1,MATCH(_xlfn.MAXIFS(B128:EU128,metrics.est,"Coverage"),B128:EU128,0)+1)), ", ", INDIRECT(ADDRESS(2,MATCH(_xlfn.MAXIFS(B128:EU128,metrics.est,"Coverage"),B128:EU128,0)+1)))</f>
        <v>k=5, r=0.1</v>
      </c>
      <c r="FE128" s="11" t="str" cm="1">
        <f t="array" aca="1" ref="FE128" ca="1">CONCATENATE(INDIRECT(ADDRESS(1,MATCH(_xlfn.MINIFS(B128:EU128,metrics.est,"Time"),B128:EU128,0)+1)), ", ", INDIRECT(ADDRESS(2,MATCH(_xlfn.MINIFS(B128:EU128,metrics.est,"Time"),B128:EU128,0)+1)))</f>
        <v>k=20, r=0.9</v>
      </c>
    </row>
    <row r="129" spans="1:161" s="11" customFormat="1" x14ac:dyDescent="0.2">
      <c r="A129" s="11" t="s">
        <v>115</v>
      </c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4">
        <v>0.68200000000000005</v>
      </c>
      <c r="AB129" s="14">
        <v>0.79890000000000005</v>
      </c>
      <c r="AC129" s="14">
        <v>0.32300000000000001</v>
      </c>
      <c r="AD129" s="14">
        <v>0.93600000000000005</v>
      </c>
      <c r="AE129" s="14">
        <v>7.3400000000000007E-2</v>
      </c>
      <c r="AF129" s="4">
        <v>0.69320000000000004</v>
      </c>
      <c r="AG129" s="4">
        <v>0.82279999999999998</v>
      </c>
      <c r="AH129" s="4">
        <v>0.30830000000000002</v>
      </c>
      <c r="AI129" s="4">
        <v>0.91790000000000005</v>
      </c>
      <c r="AJ129" s="4">
        <v>5.3199999999999997E-2</v>
      </c>
      <c r="AK129" s="14">
        <v>0.7097</v>
      </c>
      <c r="AL129" s="14">
        <v>0.86170000000000002</v>
      </c>
      <c r="AM129" s="14">
        <v>0.28170000000000001</v>
      </c>
      <c r="AN129" s="14">
        <v>0.88959999999999995</v>
      </c>
      <c r="AO129" s="14">
        <v>4.1200000000000001E-2</v>
      </c>
      <c r="AP129" s="4">
        <v>0.74280000000000002</v>
      </c>
      <c r="AQ129" s="4">
        <v>0.93969999999999998</v>
      </c>
      <c r="AR129" s="4">
        <v>0.2427</v>
      </c>
      <c r="AS129" s="4">
        <v>0.82650000000000001</v>
      </c>
      <c r="AT129" s="4">
        <v>3.1899999999999998E-2</v>
      </c>
      <c r="AU129" s="14">
        <v>0.82369999999999999</v>
      </c>
      <c r="AV129" s="14">
        <v>1.1504000000000001</v>
      </c>
      <c r="AW129" s="14">
        <v>0.14760000000000001</v>
      </c>
      <c r="AX129" s="14">
        <v>0.62190000000000001</v>
      </c>
      <c r="AY129" s="14">
        <v>9.2999999999999992E-3</v>
      </c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4">
        <v>0.68100000000000005</v>
      </c>
      <c r="BZ129" s="14">
        <v>0.79759999999999998</v>
      </c>
      <c r="CA129" s="14">
        <v>0.32040000000000002</v>
      </c>
      <c r="CB129" s="14">
        <v>0.93520000000000003</v>
      </c>
      <c r="CC129" s="14">
        <v>4.9599999999999998E-2</v>
      </c>
      <c r="CD129" s="4">
        <v>0.69320000000000004</v>
      </c>
      <c r="CE129" s="4">
        <v>0.82379999999999998</v>
      </c>
      <c r="CF129" s="4">
        <v>0.30399999999999999</v>
      </c>
      <c r="CG129" s="4">
        <v>0.91910000000000003</v>
      </c>
      <c r="CH129" s="4">
        <v>3.7499999999999999E-2</v>
      </c>
      <c r="CI129" s="16"/>
      <c r="CJ129" s="16"/>
      <c r="CK129" s="16"/>
      <c r="CL129" s="16"/>
      <c r="CM129" s="16"/>
      <c r="CN129" s="4">
        <v>0.74480000000000002</v>
      </c>
      <c r="CO129" s="4">
        <v>0.94540000000000002</v>
      </c>
      <c r="CP129" s="4">
        <v>0.24210000000000001</v>
      </c>
      <c r="CQ129" s="4">
        <v>0.82669999999999999</v>
      </c>
      <c r="CR129" s="4">
        <v>1.6899999999999998E-2</v>
      </c>
      <c r="CS129" s="14">
        <v>0.82299999999999995</v>
      </c>
      <c r="CT129" s="14">
        <v>1.1486000000000001</v>
      </c>
      <c r="CU129" s="14">
        <v>0.14899999999999999</v>
      </c>
      <c r="CV129" s="14">
        <v>0.62109999999999999</v>
      </c>
      <c r="CW129" s="14">
        <v>6.4999999999999997E-3</v>
      </c>
      <c r="CX129" s="4">
        <v>0.68330000000000002</v>
      </c>
      <c r="CY129" s="4">
        <v>0.8014</v>
      </c>
      <c r="CZ129" s="4">
        <v>0.31979999999999997</v>
      </c>
      <c r="DA129" s="4">
        <v>0.9345</v>
      </c>
      <c r="DB129" s="4">
        <v>6.6699999999999995E-2</v>
      </c>
      <c r="DC129" s="16"/>
      <c r="DD129" s="16"/>
      <c r="DE129" s="16"/>
      <c r="DF129" s="16"/>
      <c r="DG129" s="16"/>
      <c r="DH129" s="16"/>
      <c r="DI129" s="16"/>
      <c r="DJ129" s="16"/>
      <c r="DK129" s="16"/>
      <c r="DL129" s="16"/>
      <c r="DM129" s="14">
        <v>0.74399999999999999</v>
      </c>
      <c r="DN129" s="14">
        <v>0.94379999999999997</v>
      </c>
      <c r="DO129" s="14">
        <v>0.2412</v>
      </c>
      <c r="DP129" s="14">
        <v>0.82740000000000002</v>
      </c>
      <c r="DQ129" s="14">
        <v>1.89E-2</v>
      </c>
      <c r="DR129" s="4"/>
      <c r="DS129" s="4"/>
      <c r="DT129" s="4"/>
      <c r="DU129" s="4"/>
      <c r="DV129" s="4"/>
      <c r="DW129" s="14"/>
      <c r="DX129" s="14"/>
      <c r="DY129" s="14"/>
      <c r="DZ129" s="14"/>
      <c r="EA129" s="14"/>
      <c r="EB129" s="4"/>
      <c r="EC129" s="4"/>
      <c r="ED129" s="4"/>
      <c r="EE129" s="4"/>
      <c r="EF129" s="4"/>
      <c r="EG129" s="14"/>
      <c r="EH129" s="14"/>
      <c r="EI129" s="14"/>
      <c r="EJ129" s="14"/>
      <c r="EK129" s="14"/>
      <c r="EL129" s="4"/>
      <c r="EM129" s="4"/>
      <c r="EN129" s="4"/>
      <c r="EO129" s="4"/>
      <c r="EP129" s="4"/>
      <c r="EQ129" s="14"/>
      <c r="ER129" s="14"/>
      <c r="ES129" s="14"/>
      <c r="ET129" s="14"/>
      <c r="EU129" s="14"/>
      <c r="EV129" s="4">
        <f t="shared" si="26"/>
        <v>0.72915454545454539</v>
      </c>
      <c r="EW129" s="4">
        <f t="shared" si="7"/>
        <v>0.91219090909090916</v>
      </c>
      <c r="EX129" s="4">
        <f t="shared" si="8"/>
        <v>0.26179999999999998</v>
      </c>
      <c r="EY129" s="4">
        <f t="shared" si="9"/>
        <v>0.84144545454545472</v>
      </c>
      <c r="EZ129" s="4">
        <f t="shared" si="10"/>
        <v>3.6827272727272715E-2</v>
      </c>
      <c r="FA129" s="11" t="str" cm="1">
        <f t="array" aca="1" ref="FA129" ca="1">CONCATENATE(INDIRECT(ADDRESS(1,MATCH(_xlfn.MINIFS(B129:EU129,metrics.est,"MAE"),B129:EU129,0)+1)), ", ", INDIRECT(ADDRESS(2,MATCH(_xlfn.MINIFS(B129:EU129,metrics.est,"MAE"),B129:EU129,0)+1)))</f>
        <v>k=20, r=0.1</v>
      </c>
      <c r="FB129" s="11" t="str" cm="1">
        <f t="array" aca="1" ref="FB129" ca="1">CONCATENATE(INDIRECT(ADDRESS(1,MATCH(_xlfn.MINIFS(B129:EU129,metrics.est,"MSE"),B129:EU129,0)+1)), ", ", INDIRECT(ADDRESS(2,MATCH(_xlfn.MINIFS(B129:EU129,metrics.est,"MSE"),B129:EU129,0)+1)))</f>
        <v>k=20, r=0.1</v>
      </c>
      <c r="FC129" s="11" t="str" cm="1">
        <f t="array" aca="1" ref="FC129" ca="1">CONCATENATE(INDIRECT(ADDRESS(1,MATCH(_xlfn.MAXIFS(B129:EU129,metrics.est,"R"),B129:EU129,0)+1)), ", ", INDIRECT(ADDRESS(2,MATCH(_xlfn.MAXIFS(B129:EU129,metrics.est,"R"),B129:EU129,0)+1)))</f>
        <v>k=10, r=0.1</v>
      </c>
      <c r="FD129" s="11" t="str" cm="1">
        <f t="array" aca="1" ref="FD129" ca="1">CONCATENATE(INDIRECT(ADDRESS(1,MATCH(_xlfn.MAXIFS(B129:EU129,metrics.est,"Coverage"),B129:EU129,0)+1)), ", ", INDIRECT(ADDRESS(2,MATCH(_xlfn.MAXIFS(B129:EU129,metrics.est,"Coverage"),B129:EU129,0)+1)))</f>
        <v>k=10, r=0.1</v>
      </c>
      <c r="FE129" s="11" t="str" cm="1">
        <f t="array" aca="1" ref="FE129" ca="1">CONCATENATE(INDIRECT(ADDRESS(1,MATCH(_xlfn.MINIFS(B129:EU129,metrics.est,"Time"),B129:EU129,0)+1)), ", ", INDIRECT(ADDRESS(2,MATCH(_xlfn.MINIFS(B129:EU129,metrics.est,"Time"),B129:EU129,0)+1)))</f>
        <v>k=20, r=0.9</v>
      </c>
    </row>
    <row r="130" spans="1:161" s="11" customFormat="1" x14ac:dyDescent="0.2">
      <c r="A130" s="11" t="s">
        <v>116</v>
      </c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4">
        <v>0.68259999999999998</v>
      </c>
      <c r="AB130" s="14">
        <v>0.7994</v>
      </c>
      <c r="AC130" s="14">
        <v>0.32329999999999998</v>
      </c>
      <c r="AD130" s="14">
        <v>0.93600000000000005</v>
      </c>
      <c r="AE130" s="14">
        <v>0.14510000000000001</v>
      </c>
      <c r="AF130" s="4">
        <v>0.69369999999999998</v>
      </c>
      <c r="AG130" s="4">
        <v>0.82279999999999998</v>
      </c>
      <c r="AH130" s="4">
        <v>0.31090000000000001</v>
      </c>
      <c r="AI130" s="4">
        <v>0.91790000000000005</v>
      </c>
      <c r="AJ130" s="4">
        <v>0.1008</v>
      </c>
      <c r="AK130" s="14">
        <v>0.70879999999999999</v>
      </c>
      <c r="AL130" s="14">
        <v>0.8589</v>
      </c>
      <c r="AM130" s="14">
        <v>0.2883</v>
      </c>
      <c r="AN130" s="14">
        <v>0.88959999999999995</v>
      </c>
      <c r="AO130" s="14">
        <v>7.2999999999999995E-2</v>
      </c>
      <c r="AP130" s="4">
        <v>0.73850000000000005</v>
      </c>
      <c r="AQ130" s="4">
        <v>0.92869999999999997</v>
      </c>
      <c r="AR130" s="4">
        <v>0.25419999999999998</v>
      </c>
      <c r="AS130" s="4">
        <v>0.82620000000000005</v>
      </c>
      <c r="AT130" s="4">
        <v>5.5100000000000003E-2</v>
      </c>
      <c r="AU130" s="14">
        <v>0.80410000000000004</v>
      </c>
      <c r="AV130" s="14">
        <v>1.0991</v>
      </c>
      <c r="AW130" s="14">
        <v>0.18609999999999999</v>
      </c>
      <c r="AX130" s="14">
        <v>0.61760000000000004</v>
      </c>
      <c r="AY130" s="14">
        <v>1.5699999999999999E-2</v>
      </c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  <c r="BL130" s="16"/>
      <c r="BM130" s="16"/>
      <c r="BN130" s="16"/>
      <c r="BO130" s="16"/>
      <c r="BP130" s="16"/>
      <c r="BQ130" s="16"/>
      <c r="BR130" s="16"/>
      <c r="BS130" s="16"/>
      <c r="BT130" s="16"/>
      <c r="BU130" s="16"/>
      <c r="BV130" s="16"/>
      <c r="BW130" s="16"/>
      <c r="BX130" s="16"/>
      <c r="BY130" s="14">
        <v>0.68179999999999996</v>
      </c>
      <c r="BZ130" s="14">
        <v>0.79830000000000001</v>
      </c>
      <c r="CA130" s="14">
        <v>0.31869999999999998</v>
      </c>
      <c r="CB130" s="14">
        <v>0.93520000000000003</v>
      </c>
      <c r="CC130" s="14">
        <v>9.8699999999999996E-2</v>
      </c>
      <c r="CD130" s="4">
        <v>0.69359999999999999</v>
      </c>
      <c r="CE130" s="4">
        <v>0.82410000000000005</v>
      </c>
      <c r="CF130" s="4">
        <v>0.30640000000000001</v>
      </c>
      <c r="CG130" s="4">
        <v>0.91910000000000003</v>
      </c>
      <c r="CH130" s="4">
        <v>7.4300000000000005E-2</v>
      </c>
      <c r="CI130" s="16"/>
      <c r="CJ130" s="16"/>
      <c r="CK130" s="16"/>
      <c r="CL130" s="16"/>
      <c r="CM130" s="16"/>
      <c r="CN130" s="4">
        <v>0.74060000000000004</v>
      </c>
      <c r="CO130" s="4">
        <v>0.93469999999999998</v>
      </c>
      <c r="CP130" s="4">
        <v>0.25419999999999998</v>
      </c>
      <c r="CQ130" s="4">
        <v>0.82630000000000003</v>
      </c>
      <c r="CR130" s="4">
        <v>3.2899999999999999E-2</v>
      </c>
      <c r="CS130" s="14">
        <v>0.80369999999999997</v>
      </c>
      <c r="CT130" s="14">
        <v>1.0983000000000001</v>
      </c>
      <c r="CU130" s="14">
        <v>0.1852</v>
      </c>
      <c r="CV130" s="14">
        <v>0.61650000000000005</v>
      </c>
      <c r="CW130" s="14">
        <v>1.17E-2</v>
      </c>
      <c r="CX130" s="4">
        <v>0.68420000000000003</v>
      </c>
      <c r="CY130" s="4">
        <v>0.8024</v>
      </c>
      <c r="CZ130" s="4">
        <v>0.32050000000000001</v>
      </c>
      <c r="DA130" s="4">
        <v>0.9345</v>
      </c>
      <c r="DB130" s="4">
        <v>0.12859999999999999</v>
      </c>
      <c r="DC130" s="16"/>
      <c r="DD130" s="16"/>
      <c r="DE130" s="16"/>
      <c r="DF130" s="16"/>
      <c r="DG130" s="16"/>
      <c r="DH130" s="16"/>
      <c r="DI130" s="16"/>
      <c r="DJ130" s="16"/>
      <c r="DK130" s="16"/>
      <c r="DL130" s="16"/>
      <c r="DM130" s="14">
        <v>0.73960000000000004</v>
      </c>
      <c r="DN130" s="14">
        <v>0.93259999999999998</v>
      </c>
      <c r="DO130" s="14">
        <v>0.25409999999999999</v>
      </c>
      <c r="DP130" s="14">
        <v>0.82709999999999995</v>
      </c>
      <c r="DQ130" s="14">
        <v>3.6400000000000002E-2</v>
      </c>
      <c r="DR130" s="4"/>
      <c r="DS130" s="4"/>
      <c r="DT130" s="4"/>
      <c r="DU130" s="4"/>
      <c r="DV130" s="4"/>
      <c r="DW130" s="14"/>
      <c r="DX130" s="14"/>
      <c r="DY130" s="14"/>
      <c r="DZ130" s="14"/>
      <c r="EA130" s="14"/>
      <c r="EB130" s="4"/>
      <c r="EC130" s="4"/>
      <c r="ED130" s="4"/>
      <c r="EE130" s="4"/>
      <c r="EF130" s="4"/>
      <c r="EG130" s="14"/>
      <c r="EH130" s="14"/>
      <c r="EI130" s="14"/>
      <c r="EJ130" s="14"/>
      <c r="EK130" s="14"/>
      <c r="EL130" s="4"/>
      <c r="EM130" s="4"/>
      <c r="EN130" s="4"/>
      <c r="EO130" s="4"/>
      <c r="EP130" s="4"/>
      <c r="EQ130" s="14"/>
      <c r="ER130" s="14"/>
      <c r="ES130" s="14"/>
      <c r="ET130" s="14"/>
      <c r="EU130" s="14"/>
      <c r="EV130" s="4">
        <f t="shared" si="26"/>
        <v>0.72465454545454544</v>
      </c>
      <c r="EW130" s="4">
        <f t="shared" si="7"/>
        <v>0.89993636363636387</v>
      </c>
      <c r="EX130" s="4">
        <f t="shared" si="8"/>
        <v>0.27289999999999998</v>
      </c>
      <c r="EY130" s="4">
        <f t="shared" si="9"/>
        <v>0.8405454545454546</v>
      </c>
      <c r="EZ130" s="4">
        <f t="shared" si="10"/>
        <v>7.0209090909090902E-2</v>
      </c>
      <c r="FA130" s="11" t="str" cm="1">
        <f t="array" aca="1" ref="FA130" ca="1">CONCATENATE(INDIRECT(ADDRESS(1,MATCH(_xlfn.MINIFS(B130:EU130,metrics.est,"MAE"),B130:EU130,0)+1)), ", ", INDIRECT(ADDRESS(2,MATCH(_xlfn.MINIFS(B130:EU130,metrics.est,"MAE"),B130:EU130,0)+1)))</f>
        <v>k=20, r=0.1</v>
      </c>
      <c r="FB130" s="11" t="str" cm="1">
        <f t="array" aca="1" ref="FB130" ca="1">CONCATENATE(INDIRECT(ADDRESS(1,MATCH(_xlfn.MINIFS(B130:EU130,metrics.est,"MSE"),B130:EU130,0)+1)), ", ", INDIRECT(ADDRESS(2,MATCH(_xlfn.MINIFS(B130:EU130,metrics.est,"MSE"),B130:EU130,0)+1)))</f>
        <v>k=20, r=0.1</v>
      </c>
      <c r="FC130" s="11" t="str" cm="1">
        <f t="array" aca="1" ref="FC130" ca="1">CONCATENATE(INDIRECT(ADDRESS(1,MATCH(_xlfn.MAXIFS(B130:EU130,metrics.est,"R"),B130:EU130,0)+1)), ", ", INDIRECT(ADDRESS(2,MATCH(_xlfn.MAXIFS(B130:EU130,metrics.est,"R"),B130:EU130,0)+1)))</f>
        <v>k=10, r=0.1</v>
      </c>
      <c r="FD130" s="11" t="str" cm="1">
        <f t="array" aca="1" ref="FD130" ca="1">CONCATENATE(INDIRECT(ADDRESS(1,MATCH(_xlfn.MAXIFS(B130:EU130,metrics.est,"Coverage"),B130:EU130,0)+1)), ", ", INDIRECT(ADDRESS(2,MATCH(_xlfn.MAXIFS(B130:EU130,metrics.est,"Coverage"),B130:EU130,0)+1)))</f>
        <v>k=10, r=0.1</v>
      </c>
      <c r="FE130" s="11" t="str" cm="1">
        <f t="array" aca="1" ref="FE130" ca="1">CONCATENATE(INDIRECT(ADDRESS(1,MATCH(_xlfn.MINIFS(B130:EU130,metrics.est,"Time"),B130:EU130,0)+1)), ", ", INDIRECT(ADDRESS(2,MATCH(_xlfn.MINIFS(B130:EU130,metrics.est,"Time"),B130:EU130,0)+1)))</f>
        <v>k=20, r=0.9</v>
      </c>
    </row>
    <row r="131" spans="1:161" x14ac:dyDescent="0.2">
      <c r="A131" s="1" t="s">
        <v>117</v>
      </c>
      <c r="B131" s="4">
        <v>0.76049999999999995</v>
      </c>
      <c r="C131" s="4">
        <v>0.97650000000000003</v>
      </c>
      <c r="D131" s="4">
        <v>0.15160000000000001</v>
      </c>
      <c r="E131" s="4">
        <v>0.91349999999999998</v>
      </c>
      <c r="F131" s="4">
        <v>0.30220000000000002</v>
      </c>
      <c r="G131" s="5">
        <v>0.77429999999999999</v>
      </c>
      <c r="H131" s="5">
        <v>1.0064</v>
      </c>
      <c r="I131" s="5">
        <v>0.10539999999999999</v>
      </c>
      <c r="J131" s="5">
        <v>0.89710000000000001</v>
      </c>
      <c r="K131" s="5">
        <v>0.44290000000000002</v>
      </c>
      <c r="L131" s="4">
        <v>0.79090000000000005</v>
      </c>
      <c r="M131" s="4">
        <v>1.0402</v>
      </c>
      <c r="N131" s="4">
        <v>5.3800000000000001E-2</v>
      </c>
      <c r="O131" s="4">
        <v>0.87319999999999998</v>
      </c>
      <c r="P131" s="4">
        <v>0.30640000000000001</v>
      </c>
      <c r="Q131" s="5">
        <v>0.81220000000000003</v>
      </c>
      <c r="R131" s="5">
        <v>1.0868</v>
      </c>
      <c r="S131" s="5">
        <v>1.67E-2</v>
      </c>
      <c r="T131" s="5">
        <v>0.82620000000000005</v>
      </c>
      <c r="U131" s="5">
        <v>0.18870000000000001</v>
      </c>
      <c r="V131" s="4">
        <v>0.89690000000000003</v>
      </c>
      <c r="W131" s="4">
        <v>1.3085</v>
      </c>
      <c r="X131" s="4">
        <v>-7.1000000000000004E-3</v>
      </c>
      <c r="Y131" s="4">
        <v>0.56989999999999996</v>
      </c>
      <c r="Z131" s="4">
        <v>3.9399999999999998E-2</v>
      </c>
      <c r="AA131" s="14">
        <v>0.75900000000000001</v>
      </c>
      <c r="AB131" s="14">
        <v>0.97470000000000001</v>
      </c>
      <c r="AC131" s="14">
        <v>0.15010000000000001</v>
      </c>
      <c r="AD131" s="14">
        <v>0.91210000000000002</v>
      </c>
      <c r="AE131" s="14">
        <v>0.26979999999999998</v>
      </c>
      <c r="AF131" s="4">
        <v>0.77259999999999995</v>
      </c>
      <c r="AG131" s="4">
        <v>1.0021</v>
      </c>
      <c r="AH131" s="4">
        <v>0.11749999999999999</v>
      </c>
      <c r="AI131" s="4">
        <v>0.89710000000000001</v>
      </c>
      <c r="AJ131" s="4">
        <v>0.39290000000000003</v>
      </c>
      <c r="AK131" s="14">
        <v>0.7893</v>
      </c>
      <c r="AL131" s="14">
        <v>1.0366</v>
      </c>
      <c r="AM131" s="14">
        <v>5.7599999999999998E-2</v>
      </c>
      <c r="AN131" s="14">
        <v>0.87290000000000001</v>
      </c>
      <c r="AO131" s="14">
        <v>0.29370000000000002</v>
      </c>
      <c r="AP131" s="4">
        <v>0.81230000000000002</v>
      </c>
      <c r="AQ131" s="4">
        <v>1.091</v>
      </c>
      <c r="AR131" s="4">
        <v>1.41E-2</v>
      </c>
      <c r="AS131" s="4">
        <v>0.82410000000000005</v>
      </c>
      <c r="AT131" s="4">
        <v>0.14599999999999999</v>
      </c>
      <c r="AU131" s="14">
        <v>0.89290000000000003</v>
      </c>
      <c r="AV131" s="14">
        <v>1.2983</v>
      </c>
      <c r="AW131" s="14">
        <v>-4.7000000000000002E-3</v>
      </c>
      <c r="AX131" s="14">
        <v>0.5675</v>
      </c>
      <c r="AY131" s="14">
        <v>2.47E-2</v>
      </c>
      <c r="AZ131" s="4">
        <v>0.75929999999999997</v>
      </c>
      <c r="BA131" s="4">
        <v>0.97419999999999995</v>
      </c>
      <c r="BB131" s="4">
        <v>0.15490000000000001</v>
      </c>
      <c r="BC131" s="4">
        <v>0.9103</v>
      </c>
      <c r="BD131" s="4">
        <v>0.27379999999999999</v>
      </c>
      <c r="BE131" s="5">
        <v>0.77239999999999998</v>
      </c>
      <c r="BF131" s="5">
        <v>1.0017</v>
      </c>
      <c r="BG131" s="5">
        <v>0.1174</v>
      </c>
      <c r="BH131" s="5">
        <v>0.89759999999999995</v>
      </c>
      <c r="BI131" s="5">
        <v>0.38300000000000001</v>
      </c>
      <c r="BJ131" s="4">
        <v>0.79039999999999999</v>
      </c>
      <c r="BK131" s="4">
        <v>1.0411999999999999</v>
      </c>
      <c r="BL131" s="4">
        <v>5.2699999999999997E-2</v>
      </c>
      <c r="BM131" s="4">
        <v>0.87539999999999996</v>
      </c>
      <c r="BN131" s="4">
        <v>0.28639999999999999</v>
      </c>
      <c r="BO131" s="5">
        <v>0.81159999999999999</v>
      </c>
      <c r="BP131" s="5">
        <v>1.0892999999999999</v>
      </c>
      <c r="BQ131" s="5">
        <v>1.5100000000000001E-2</v>
      </c>
      <c r="BR131" s="5">
        <v>0.82630000000000003</v>
      </c>
      <c r="BS131" s="5">
        <v>0.1492</v>
      </c>
      <c r="BT131" s="4">
        <v>0.89829999999999999</v>
      </c>
      <c r="BU131" s="4">
        <v>1.3142</v>
      </c>
      <c r="BV131" s="4">
        <v>-4.1999999999999997E-3</v>
      </c>
      <c r="BW131" s="4">
        <v>0.56579999999999997</v>
      </c>
      <c r="BX131" s="4">
        <v>2.86E-2</v>
      </c>
      <c r="BY131" s="5">
        <v>0.76119999999999999</v>
      </c>
      <c r="BZ131" s="5">
        <v>0.98160000000000003</v>
      </c>
      <c r="CA131" s="5">
        <v>0.15140000000000001</v>
      </c>
      <c r="CB131" s="5">
        <v>0.91120000000000001</v>
      </c>
      <c r="CC131" s="5">
        <v>0.1943</v>
      </c>
      <c r="CD131" s="4">
        <v>0.77339999999999998</v>
      </c>
      <c r="CE131" s="4">
        <v>1.0036</v>
      </c>
      <c r="CF131" s="4">
        <v>0.1138</v>
      </c>
      <c r="CG131" s="4">
        <v>0.89739999999999998</v>
      </c>
      <c r="CH131" s="4">
        <v>0.28899999999999998</v>
      </c>
      <c r="CI131" s="5">
        <v>0.79110000000000003</v>
      </c>
      <c r="CJ131" s="5">
        <v>1.0409999999999999</v>
      </c>
      <c r="CK131" s="5">
        <v>5.3499999999999999E-2</v>
      </c>
      <c r="CL131" s="5">
        <v>0.87480000000000002</v>
      </c>
      <c r="CM131" s="5">
        <v>0.24260000000000001</v>
      </c>
      <c r="CN131" s="4">
        <v>0.81230000000000002</v>
      </c>
      <c r="CO131" s="4">
        <v>1.0896999999999999</v>
      </c>
      <c r="CP131" s="4">
        <v>1.0500000000000001E-2</v>
      </c>
      <c r="CQ131" s="4">
        <v>0.82689999999999997</v>
      </c>
      <c r="CR131" s="4">
        <v>0.10199999999999999</v>
      </c>
      <c r="CS131" s="5">
        <v>0.89629999999999999</v>
      </c>
      <c r="CT131" s="5">
        <v>1.3067</v>
      </c>
      <c r="CU131" s="5">
        <v>-1.1999999999999999E-3</v>
      </c>
      <c r="CV131" s="5">
        <v>0.56510000000000005</v>
      </c>
      <c r="CW131" s="5">
        <v>1.6500000000000001E-2</v>
      </c>
      <c r="CX131" s="4">
        <v>0.76129999999999998</v>
      </c>
      <c r="CY131" s="4">
        <v>0.98029999999999995</v>
      </c>
      <c r="CZ131" s="4">
        <v>0.1555</v>
      </c>
      <c r="DA131" s="4">
        <v>0.91080000000000005</v>
      </c>
      <c r="DB131" s="4">
        <v>0.24390000000000001</v>
      </c>
      <c r="DC131" s="5">
        <v>0.77300000000000002</v>
      </c>
      <c r="DD131" s="5">
        <v>1.0036</v>
      </c>
      <c r="DE131" s="5">
        <v>0.1153</v>
      </c>
      <c r="DF131" s="5">
        <v>0.89700000000000002</v>
      </c>
      <c r="DG131" s="5">
        <v>0.35649999999999998</v>
      </c>
      <c r="DH131" s="4">
        <v>0.79039999999999999</v>
      </c>
      <c r="DI131" s="4">
        <v>1.0399</v>
      </c>
      <c r="DJ131" s="4">
        <v>5.4300000000000001E-2</v>
      </c>
      <c r="DK131" s="4">
        <v>0.87390000000000001</v>
      </c>
      <c r="DL131" s="4">
        <v>0.21709999999999999</v>
      </c>
      <c r="DM131" s="5">
        <v>0.81299999999999994</v>
      </c>
      <c r="DN131" s="5">
        <v>1.0924</v>
      </c>
      <c r="DO131" s="5">
        <v>1.4E-2</v>
      </c>
      <c r="DP131" s="5">
        <v>0.82630000000000003</v>
      </c>
      <c r="DQ131" s="5">
        <v>0.1178</v>
      </c>
      <c r="DR131" s="4"/>
      <c r="DS131" s="4"/>
      <c r="DT131" s="4"/>
      <c r="DU131" s="4"/>
      <c r="DV131" s="4"/>
      <c r="DW131" s="5"/>
      <c r="DX131" s="5"/>
      <c r="DY131" s="5"/>
      <c r="DZ131" s="5"/>
      <c r="EA131" s="5"/>
      <c r="EB131" s="4"/>
      <c r="EC131" s="4"/>
      <c r="ED131" s="4"/>
      <c r="EE131" s="4"/>
      <c r="EF131" s="4"/>
      <c r="EG131" s="5"/>
      <c r="EH131" s="5"/>
      <c r="EI131" s="5"/>
      <c r="EJ131" s="5"/>
      <c r="EK131" s="5"/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>
        <f t="shared" si="26"/>
        <v>0.80270416666666666</v>
      </c>
      <c r="EW131" s="4">
        <f t="shared" si="7"/>
        <v>1.0741874999999999</v>
      </c>
      <c r="EX131" s="4">
        <f t="shared" si="8"/>
        <v>6.908333333333333E-2</v>
      </c>
      <c r="EY131" s="4">
        <f t="shared" si="9"/>
        <v>0.82551666666666668</v>
      </c>
      <c r="EZ131" s="4">
        <f t="shared" si="10"/>
        <v>0.22114166666666668</v>
      </c>
      <c r="FA131" s="11" t="str" cm="1">
        <f t="array" aca="1" ref="FA131" ca="1">CONCATENATE(INDIRECT(ADDRESS(1,MATCH(_xlfn.MINIFS(B131:EU131,metrics.est,"MAE"),B131:EU131,0)+1)), ", ", INDIRECT(ADDRESS(2,MATCH(_xlfn.MINIFS(B131:EU131,metrics.est,"MAE"),B131:EU131,0)+1)))</f>
        <v>k=10, r=0.1</v>
      </c>
      <c r="FB131" s="11" t="str" cm="1">
        <f t="array" aca="1" ref="FB131" ca="1">CONCATENATE(INDIRECT(ADDRESS(1,MATCH(_xlfn.MINIFS(B131:EU131,metrics.est,"MSE"),B131:EU131,0)+1)), ", ", INDIRECT(ADDRESS(2,MATCH(_xlfn.MINIFS(B131:EU131,metrics.est,"MSE"),B131:EU131,0)+1)))</f>
        <v>k=15, r=0.1</v>
      </c>
      <c r="FC131" s="11" t="str" cm="1">
        <f t="array" aca="1" ref="FC131" ca="1">CONCATENATE(INDIRECT(ADDRESS(1,MATCH(_xlfn.MAXIFS(B131:EU131,metrics.est,"R"),B131:EU131,0)+1)), ", ", INDIRECT(ADDRESS(2,MATCH(_xlfn.MAXIFS(B131:EU131,metrics.est,"R"),B131:EU131,0)+1)))</f>
        <v>k=50, r=0.1</v>
      </c>
      <c r="FD131" s="11" t="str" cm="1">
        <f t="array" aca="1" ref="FD131" ca="1">CONCATENATE(INDIRECT(ADDRESS(1,MATCH(_xlfn.MAXIFS(B131:EU131,metrics.est,"Coverage"),B131:EU131,0)+1)), ", ", INDIRECT(ADDRESS(2,MATCH(_xlfn.MAXIFS(B131:EU131,metrics.est,"Coverage"),B131:EU131,0)+1)))</f>
        <v>k=5, r=0.1</v>
      </c>
      <c r="FE131" s="11" t="str" cm="1">
        <f t="array" aca="1" ref="FE131" ca="1">CONCATENATE(INDIRECT(ADDRESS(1,MATCH(_xlfn.MINIFS(B131:EU131,metrics.est,"Time"),B131:EU131,0)+1)), ", ", INDIRECT(ADDRESS(2,MATCH(_xlfn.MINIFS(B131:EU131,metrics.est,"Time"),B131:EU131,0)+1)))</f>
        <v>k=20, r=0.9</v>
      </c>
    </row>
    <row r="132" spans="1:161" x14ac:dyDescent="0.2">
      <c r="A132" s="1" t="s">
        <v>118</v>
      </c>
      <c r="B132" s="4">
        <v>0.66379999999999995</v>
      </c>
      <c r="C132" s="4">
        <v>0.75870000000000004</v>
      </c>
      <c r="D132" s="4">
        <v>0.33189999999999997</v>
      </c>
      <c r="E132" s="4">
        <v>0.92930000000000001</v>
      </c>
      <c r="F132" s="4">
        <v>6.1400000000000003E-2</v>
      </c>
      <c r="G132" s="5">
        <v>0.67830000000000001</v>
      </c>
      <c r="H132" s="5">
        <v>0.79249999999999998</v>
      </c>
      <c r="I132" s="5">
        <v>0.31430000000000002</v>
      </c>
      <c r="J132" s="5">
        <v>0.90980000000000005</v>
      </c>
      <c r="K132" s="5">
        <v>3.9199999999999999E-2</v>
      </c>
      <c r="L132" s="4">
        <v>0.69730000000000003</v>
      </c>
      <c r="M132" s="4">
        <v>0.83460000000000001</v>
      </c>
      <c r="N132" s="4">
        <v>0.28670000000000001</v>
      </c>
      <c r="O132" s="4">
        <v>0.87709999999999999</v>
      </c>
      <c r="P132" s="4">
        <v>3.2300000000000002E-2</v>
      </c>
      <c r="Q132" s="5">
        <v>0.7339</v>
      </c>
      <c r="R132" s="5">
        <v>0.91720000000000002</v>
      </c>
      <c r="S132" s="5">
        <v>0.21890000000000001</v>
      </c>
      <c r="T132" s="5">
        <v>0.81389999999999996</v>
      </c>
      <c r="U132" s="5">
        <v>2.24E-2</v>
      </c>
      <c r="V132" s="4">
        <v>0.83960000000000001</v>
      </c>
      <c r="W132" s="4">
        <v>1.1782999999999999</v>
      </c>
      <c r="X132" s="4">
        <v>7.0599999999999996E-2</v>
      </c>
      <c r="Y132" s="4">
        <v>0.59370000000000001</v>
      </c>
      <c r="Z132" s="4">
        <v>1.2E-2</v>
      </c>
      <c r="AA132" s="14">
        <v>0.66400000000000003</v>
      </c>
      <c r="AB132" s="14">
        <v>0.76239999999999997</v>
      </c>
      <c r="AC132" s="14">
        <v>0.35210000000000002</v>
      </c>
      <c r="AD132" s="14">
        <v>0.9294</v>
      </c>
      <c r="AE132" s="14">
        <v>5.0299999999999997E-2</v>
      </c>
      <c r="AF132" s="4">
        <v>0.67779999999999996</v>
      </c>
      <c r="AG132" s="4">
        <v>0.79079999999999995</v>
      </c>
      <c r="AH132" s="4">
        <v>0.317</v>
      </c>
      <c r="AI132" s="4">
        <v>0.90900000000000003</v>
      </c>
      <c r="AJ132" s="4">
        <v>3.5499999999999997E-2</v>
      </c>
      <c r="AK132" s="14">
        <v>0.69599999999999995</v>
      </c>
      <c r="AL132" s="14">
        <v>0.83140000000000003</v>
      </c>
      <c r="AM132" s="14">
        <v>0.2843</v>
      </c>
      <c r="AN132" s="14">
        <v>0.87719999999999998</v>
      </c>
      <c r="AO132" s="14">
        <v>2.5999999999999999E-2</v>
      </c>
      <c r="AP132" s="4">
        <v>0.73270000000000002</v>
      </c>
      <c r="AQ132" s="4">
        <v>0.91659999999999997</v>
      </c>
      <c r="AR132" s="4">
        <v>0.22339999999999999</v>
      </c>
      <c r="AS132" s="4">
        <v>0.81210000000000004</v>
      </c>
      <c r="AT132" s="4">
        <v>1.6799999999999999E-2</v>
      </c>
      <c r="AU132" s="14">
        <v>0.8407</v>
      </c>
      <c r="AV132" s="14">
        <v>1.1818</v>
      </c>
      <c r="AW132" s="14">
        <v>7.6700000000000004E-2</v>
      </c>
      <c r="AX132" s="14">
        <v>0.59060000000000001</v>
      </c>
      <c r="AY132" s="14">
        <v>9.4000000000000004E-3</v>
      </c>
      <c r="AZ132" s="4">
        <v>0.6653</v>
      </c>
      <c r="BA132" s="4">
        <v>0.76359999999999995</v>
      </c>
      <c r="BB132" s="4">
        <v>0.34060000000000001</v>
      </c>
      <c r="BC132" s="4">
        <v>0.92800000000000005</v>
      </c>
      <c r="BD132" s="4">
        <v>4.99E-2</v>
      </c>
      <c r="BE132" s="5">
        <v>0.67679999999999996</v>
      </c>
      <c r="BF132" s="5">
        <v>0.78900000000000003</v>
      </c>
      <c r="BG132" s="5">
        <v>0.32100000000000001</v>
      </c>
      <c r="BH132" s="5">
        <v>0.91</v>
      </c>
      <c r="BI132" s="5">
        <v>3.4799999999999998E-2</v>
      </c>
      <c r="BJ132" s="4">
        <v>0.69689999999999996</v>
      </c>
      <c r="BK132" s="4">
        <v>0.83430000000000004</v>
      </c>
      <c r="BL132" s="4">
        <v>0.28050000000000003</v>
      </c>
      <c r="BM132" s="4">
        <v>0.878</v>
      </c>
      <c r="BN132" s="4">
        <v>2.3699999999999999E-2</v>
      </c>
      <c r="BO132" s="5">
        <v>0.73450000000000004</v>
      </c>
      <c r="BP132" s="5">
        <v>0.92090000000000005</v>
      </c>
      <c r="BQ132" s="5">
        <v>0.22559999999999999</v>
      </c>
      <c r="BR132" s="5">
        <v>0.81159999999999999</v>
      </c>
      <c r="BS132" s="5">
        <v>1.72E-2</v>
      </c>
      <c r="BT132" s="4">
        <v>0.84119999999999995</v>
      </c>
      <c r="BU132" s="4">
        <v>1.1820999999999999</v>
      </c>
      <c r="BV132" s="4">
        <v>7.7399999999999997E-2</v>
      </c>
      <c r="BW132" s="4">
        <v>0.59119999999999995</v>
      </c>
      <c r="BX132" s="4">
        <v>8.0000000000000002E-3</v>
      </c>
      <c r="BY132" s="5">
        <v>0.66310000000000002</v>
      </c>
      <c r="BZ132" s="5">
        <v>0.7591</v>
      </c>
      <c r="CA132" s="5">
        <v>0.34660000000000002</v>
      </c>
      <c r="CB132" s="5">
        <v>0.92889999999999995</v>
      </c>
      <c r="CC132" s="5">
        <v>3.8100000000000002E-2</v>
      </c>
      <c r="CD132" s="4">
        <v>0.67759999999999998</v>
      </c>
      <c r="CE132" s="4">
        <v>0.79100000000000004</v>
      </c>
      <c r="CF132" s="4">
        <v>0.32019999999999998</v>
      </c>
      <c r="CG132" s="4">
        <v>0.91010000000000002</v>
      </c>
      <c r="CH132" s="4">
        <v>2.7699999999999999E-2</v>
      </c>
      <c r="CI132" s="5">
        <v>0.69730000000000003</v>
      </c>
      <c r="CJ132" s="5">
        <v>0.83550000000000002</v>
      </c>
      <c r="CK132" s="5">
        <v>0.28179999999999999</v>
      </c>
      <c r="CL132" s="5">
        <v>0.878</v>
      </c>
      <c r="CM132" s="5">
        <v>2.1999999999999999E-2</v>
      </c>
      <c r="CN132" s="4">
        <v>0.73529999999999995</v>
      </c>
      <c r="CO132" s="4">
        <v>0.92320000000000002</v>
      </c>
      <c r="CP132" s="4">
        <v>0.22070000000000001</v>
      </c>
      <c r="CQ132" s="4">
        <v>0.81210000000000004</v>
      </c>
      <c r="CR132" s="4">
        <v>1.1900000000000001E-2</v>
      </c>
      <c r="CS132" s="5">
        <v>0.83979999999999999</v>
      </c>
      <c r="CT132" s="5">
        <v>1.1769000000000001</v>
      </c>
      <c r="CU132" s="5">
        <v>7.7200000000000005E-2</v>
      </c>
      <c r="CV132" s="5">
        <v>0.59050000000000002</v>
      </c>
      <c r="CW132" s="5">
        <v>4.4999999999999997E-3</v>
      </c>
      <c r="CX132" s="4">
        <v>0.66559999999999997</v>
      </c>
      <c r="CY132" s="4">
        <v>0.76429999999999998</v>
      </c>
      <c r="CZ132" s="4">
        <v>0.34620000000000001</v>
      </c>
      <c r="DA132" s="4">
        <v>0.92810000000000004</v>
      </c>
      <c r="DB132" s="4">
        <v>4.3900000000000002E-2</v>
      </c>
      <c r="DC132" s="5">
        <v>0.67600000000000005</v>
      </c>
      <c r="DD132" s="5">
        <v>0.78669999999999995</v>
      </c>
      <c r="DE132" s="5">
        <v>0.32250000000000001</v>
      </c>
      <c r="DF132" s="5">
        <v>0.90969999999999995</v>
      </c>
      <c r="DG132" s="5">
        <v>3.2899999999999999E-2</v>
      </c>
      <c r="DH132" s="4">
        <v>0.69650000000000001</v>
      </c>
      <c r="DI132" s="4">
        <v>0.8327</v>
      </c>
      <c r="DJ132" s="4">
        <v>0.28499999999999998</v>
      </c>
      <c r="DK132" s="4">
        <v>0.87729999999999997</v>
      </c>
      <c r="DL132" s="4">
        <v>1.9699999999999999E-2</v>
      </c>
      <c r="DM132" s="5">
        <v>0.73460000000000003</v>
      </c>
      <c r="DN132" s="5">
        <v>0.9214</v>
      </c>
      <c r="DO132" s="5">
        <v>0.22220000000000001</v>
      </c>
      <c r="DP132" s="5">
        <v>0.81230000000000002</v>
      </c>
      <c r="DQ132" s="5">
        <v>1.3599999999999999E-2</v>
      </c>
      <c r="DR132" s="4"/>
      <c r="DS132" s="4"/>
      <c r="DT132" s="4"/>
      <c r="DU132" s="4"/>
      <c r="DV132" s="4"/>
      <c r="DW132" s="5"/>
      <c r="DX132" s="5"/>
      <c r="DY132" s="5"/>
      <c r="DZ132" s="5"/>
      <c r="EA132" s="5"/>
      <c r="EB132" s="4"/>
      <c r="EC132" s="4"/>
      <c r="ED132" s="4"/>
      <c r="EE132" s="4"/>
      <c r="EF132" s="4"/>
      <c r="EG132" s="5">
        <v>0.69630000000000003</v>
      </c>
      <c r="EH132" s="5">
        <v>0.83250000000000002</v>
      </c>
      <c r="EI132" s="5">
        <v>0.2848</v>
      </c>
      <c r="EJ132" s="5">
        <v>0.87780000000000002</v>
      </c>
      <c r="EK132" s="5">
        <v>2.3E-2</v>
      </c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>
        <f t="shared" si="26"/>
        <v>0.71683600000000003</v>
      </c>
      <c r="EW132" s="4">
        <f t="shared" si="7"/>
        <v>0.88309999999999989</v>
      </c>
      <c r="EX132" s="4">
        <f t="shared" si="8"/>
        <v>0.25712799999999997</v>
      </c>
      <c r="EY132" s="4">
        <f t="shared" si="9"/>
        <v>0.83542800000000028</v>
      </c>
      <c r="EZ132" s="4">
        <f t="shared" si="10"/>
        <v>2.7048000000000006E-2</v>
      </c>
      <c r="FA132" s="11" t="str" cm="1">
        <f t="array" aca="1" ref="FA132" ca="1">CONCATENATE(INDIRECT(ADDRESS(1,MATCH(_xlfn.MINIFS(B132:EU132,metrics.est,"MAE"),B132:EU132,0)+1)), ", ", INDIRECT(ADDRESS(2,MATCH(_xlfn.MINIFS(B132:EU132,metrics.est,"MAE"),B132:EU132,0)+1)))</f>
        <v>k=20, r=0.1</v>
      </c>
      <c r="FB132" s="11" t="str" cm="1">
        <f t="array" aca="1" ref="FB132" ca="1">CONCATENATE(INDIRECT(ADDRESS(1,MATCH(_xlfn.MINIFS(B132:EU132,metrics.est,"MSE"),B132:EU132,0)+1)), ", ", INDIRECT(ADDRESS(2,MATCH(_xlfn.MINIFS(B132:EU132,metrics.est,"MSE"),B132:EU132,0)+1)))</f>
        <v>k=5, r=0.1</v>
      </c>
      <c r="FC132" s="11" t="str" cm="1">
        <f t="array" aca="1" ref="FC132" ca="1">CONCATENATE(INDIRECT(ADDRESS(1,MATCH(_xlfn.MAXIFS(B132:EU132,metrics.est,"R"),B132:EU132,0)+1)), ", ", INDIRECT(ADDRESS(2,MATCH(_xlfn.MAXIFS(B132:EU132,metrics.est,"R"),B132:EU132,0)+1)))</f>
        <v>k=10, r=0.1</v>
      </c>
      <c r="FD132" s="11" t="str" cm="1">
        <f t="array" aca="1" ref="FD132" ca="1">CONCATENATE(INDIRECT(ADDRESS(1,MATCH(_xlfn.MAXIFS(B132:EU132,metrics.est,"Coverage"),B132:EU132,0)+1)), ", ", INDIRECT(ADDRESS(2,MATCH(_xlfn.MAXIFS(B132:EU132,metrics.est,"Coverage"),B132:EU132,0)+1)))</f>
        <v>k=10, r=0.1</v>
      </c>
      <c r="FE132" s="11" t="str" cm="1">
        <f t="array" aca="1" ref="FE132" ca="1">CONCATENATE(INDIRECT(ADDRESS(1,MATCH(_xlfn.MINIFS(B132:EU132,metrics.est,"Time"),B132:EU132,0)+1)), ", ", INDIRECT(ADDRESS(2,MATCH(_xlfn.MINIFS(B132:EU132,metrics.est,"Time"),B132:EU132,0)+1)))</f>
        <v>k=20, r=0.9</v>
      </c>
    </row>
    <row r="133" spans="1:161" x14ac:dyDescent="0.2">
      <c r="A133" s="1" t="s">
        <v>119</v>
      </c>
      <c r="B133" s="4">
        <v>0.7127</v>
      </c>
      <c r="C133" s="4">
        <v>0.86990000000000001</v>
      </c>
      <c r="D133" s="4">
        <v>0.27689999999999998</v>
      </c>
      <c r="E133" s="4">
        <v>0.75800000000000001</v>
      </c>
      <c r="F133" s="4">
        <v>6.6199999999999995E-2</v>
      </c>
      <c r="G133" s="5">
        <v>0.74260000000000004</v>
      </c>
      <c r="H133" s="5">
        <v>0.94089999999999996</v>
      </c>
      <c r="I133" s="5">
        <v>0.27110000000000001</v>
      </c>
      <c r="J133" s="5">
        <v>0.70609999999999995</v>
      </c>
      <c r="K133" s="5">
        <v>4.1399999999999999E-2</v>
      </c>
      <c r="L133" s="4">
        <v>0.76900000000000002</v>
      </c>
      <c r="M133" s="4">
        <v>1.0066999999999999</v>
      </c>
      <c r="N133" s="4">
        <v>0.25469999999999998</v>
      </c>
      <c r="O133" s="4">
        <v>0.65510000000000002</v>
      </c>
      <c r="P133" s="4">
        <v>2.86E-2</v>
      </c>
      <c r="Q133" s="5">
        <v>0.77849999999999997</v>
      </c>
      <c r="R133" s="5">
        <v>1.0308999999999999</v>
      </c>
      <c r="S133" s="5">
        <v>0.21709999999999999</v>
      </c>
      <c r="T133" s="5">
        <v>0.6532</v>
      </c>
      <c r="U133" s="5">
        <v>2.7E-2</v>
      </c>
      <c r="V133" s="4">
        <v>0.83689999999999998</v>
      </c>
      <c r="W133" s="4">
        <v>1.1736</v>
      </c>
      <c r="X133" s="4">
        <v>7.6399999999999996E-2</v>
      </c>
      <c r="Y133" s="4">
        <v>0.57999999999999996</v>
      </c>
      <c r="Z133" s="4">
        <v>1.47E-2</v>
      </c>
      <c r="AA133" s="14">
        <v>0.71540000000000004</v>
      </c>
      <c r="AB133" s="14">
        <v>0.88070000000000004</v>
      </c>
      <c r="AC133" s="14">
        <v>0.28860000000000002</v>
      </c>
      <c r="AD133" s="14">
        <v>0.75609999999999999</v>
      </c>
      <c r="AE133" s="14">
        <v>5.7000000000000002E-2</v>
      </c>
      <c r="AF133" s="4">
        <v>0.74050000000000005</v>
      </c>
      <c r="AG133" s="4">
        <v>0.93600000000000005</v>
      </c>
      <c r="AH133" s="4">
        <v>0.27600000000000002</v>
      </c>
      <c r="AI133" s="4">
        <v>0.70689999999999997</v>
      </c>
      <c r="AJ133" s="4">
        <v>3.6299999999999999E-2</v>
      </c>
      <c r="AK133" s="14">
        <v>0.7651</v>
      </c>
      <c r="AL133" s="14">
        <v>0.99670000000000003</v>
      </c>
      <c r="AM133" s="14">
        <v>0.25650000000000001</v>
      </c>
      <c r="AN133" s="14">
        <v>0.65400000000000003</v>
      </c>
      <c r="AO133" s="14">
        <v>2.8199999999999999E-2</v>
      </c>
      <c r="AP133" s="4">
        <v>0.7792</v>
      </c>
      <c r="AQ133" s="4">
        <v>1.0349999999999999</v>
      </c>
      <c r="AR133" s="4">
        <v>0.21870000000000001</v>
      </c>
      <c r="AS133" s="4">
        <v>0.65190000000000003</v>
      </c>
      <c r="AT133" s="4">
        <v>1.7399999999999999E-2</v>
      </c>
      <c r="AU133" s="14">
        <v>0.83730000000000004</v>
      </c>
      <c r="AV133" s="14">
        <v>1.1736</v>
      </c>
      <c r="AW133" s="14">
        <v>8.3599999999999994E-2</v>
      </c>
      <c r="AX133" s="14">
        <v>0.57779999999999998</v>
      </c>
      <c r="AY133" s="14">
        <v>9.1000000000000004E-3</v>
      </c>
      <c r="AZ133" s="4">
        <v>0.71870000000000001</v>
      </c>
      <c r="BA133" s="4">
        <v>0.88370000000000004</v>
      </c>
      <c r="BB133" s="4">
        <v>0.27229999999999999</v>
      </c>
      <c r="BC133" s="4">
        <v>0.75800000000000001</v>
      </c>
      <c r="BD133" s="4">
        <v>4.9299999999999997E-2</v>
      </c>
      <c r="BE133" s="5">
        <v>0.74129999999999996</v>
      </c>
      <c r="BF133" s="5">
        <v>0.93830000000000002</v>
      </c>
      <c r="BG133" s="5">
        <v>0.27629999999999999</v>
      </c>
      <c r="BH133" s="5">
        <v>0.70779999999999998</v>
      </c>
      <c r="BI133" s="5">
        <v>3.61E-2</v>
      </c>
      <c r="BJ133" s="4">
        <v>0.76770000000000005</v>
      </c>
      <c r="BK133" s="4">
        <v>1.0025999999999999</v>
      </c>
      <c r="BL133" s="4">
        <v>0.25119999999999998</v>
      </c>
      <c r="BM133" s="4">
        <v>0.65659999999999996</v>
      </c>
      <c r="BN133" s="4">
        <v>2.3900000000000001E-2</v>
      </c>
      <c r="BO133" s="5">
        <v>0.77990000000000004</v>
      </c>
      <c r="BP133" s="5">
        <v>1.0368999999999999</v>
      </c>
      <c r="BQ133" s="5">
        <v>0.22209999999999999</v>
      </c>
      <c r="BR133" s="5">
        <v>0.65080000000000005</v>
      </c>
      <c r="BS133" s="5">
        <v>1.7299999999999999E-2</v>
      </c>
      <c r="BT133" s="4">
        <v>0.83819999999999995</v>
      </c>
      <c r="BU133" s="4">
        <v>1.1757</v>
      </c>
      <c r="BV133" s="4">
        <v>8.2699999999999996E-2</v>
      </c>
      <c r="BW133" s="4">
        <v>0.57989999999999997</v>
      </c>
      <c r="BX133" s="4">
        <v>8.3999999999999995E-3</v>
      </c>
      <c r="BY133" s="5">
        <v>0.71509999999999996</v>
      </c>
      <c r="BZ133" s="5">
        <v>0.87619999999999998</v>
      </c>
      <c r="CA133" s="5">
        <v>0.28899999999999998</v>
      </c>
      <c r="CB133" s="5">
        <v>0.75839999999999996</v>
      </c>
      <c r="CC133" s="5">
        <v>3.7900000000000003E-2</v>
      </c>
      <c r="CD133" s="4">
        <v>0.74099999999999999</v>
      </c>
      <c r="CE133" s="4">
        <v>0.93730000000000002</v>
      </c>
      <c r="CF133" s="4">
        <v>0.27360000000000001</v>
      </c>
      <c r="CG133" s="4">
        <v>0.70889999999999997</v>
      </c>
      <c r="CH133" s="4">
        <v>2.75E-2</v>
      </c>
      <c r="CI133" s="5">
        <v>0.76759999999999995</v>
      </c>
      <c r="CJ133" s="5">
        <v>1.0049999999999999</v>
      </c>
      <c r="CK133" s="5">
        <v>0.25280000000000002</v>
      </c>
      <c r="CL133" s="5">
        <v>0.65739999999999998</v>
      </c>
      <c r="CM133" s="5">
        <v>2.1899999999999999E-2</v>
      </c>
      <c r="CN133" s="4">
        <v>0.78039999999999998</v>
      </c>
      <c r="CO133" s="4">
        <v>1.0374000000000001</v>
      </c>
      <c r="CP133" s="4">
        <v>0.22</v>
      </c>
      <c r="CQ133" s="4">
        <v>0.65200000000000002</v>
      </c>
      <c r="CR133" s="4">
        <v>1.2E-2</v>
      </c>
      <c r="CS133" s="5">
        <v>0.83579999999999999</v>
      </c>
      <c r="CT133" s="5">
        <v>1.1682999999999999</v>
      </c>
      <c r="CU133" s="5">
        <v>8.4199999999999997E-2</v>
      </c>
      <c r="CV133" s="5">
        <v>0.57969999999999999</v>
      </c>
      <c r="CW133" s="5">
        <v>4.3E-3</v>
      </c>
      <c r="CX133" s="4">
        <v>0.71689999999999998</v>
      </c>
      <c r="CY133" s="4">
        <v>0.87970000000000004</v>
      </c>
      <c r="CZ133" s="4">
        <v>0.28589999999999999</v>
      </c>
      <c r="DA133" s="4">
        <v>0.7571</v>
      </c>
      <c r="DB133" s="4">
        <v>4.2900000000000001E-2</v>
      </c>
      <c r="DC133" s="5">
        <v>0.73980000000000001</v>
      </c>
      <c r="DD133" s="5">
        <v>0.9335</v>
      </c>
      <c r="DE133" s="5">
        <v>0.27489999999999998</v>
      </c>
      <c r="DF133" s="5">
        <v>0.70730000000000004</v>
      </c>
      <c r="DG133" s="5">
        <v>3.2599999999999997E-2</v>
      </c>
      <c r="DH133" s="4">
        <v>0.76690000000000003</v>
      </c>
      <c r="DI133" s="4">
        <v>1.0021</v>
      </c>
      <c r="DJ133" s="4">
        <v>0.25569999999999998</v>
      </c>
      <c r="DK133" s="4">
        <v>0.65439999999999998</v>
      </c>
      <c r="DL133" s="4">
        <v>1.9599999999999999E-2</v>
      </c>
      <c r="DM133" s="5">
        <v>0.7802</v>
      </c>
      <c r="DN133" s="5">
        <v>1.0363</v>
      </c>
      <c r="DO133" s="5">
        <v>0.21940000000000001</v>
      </c>
      <c r="DP133" s="5">
        <v>0.65159999999999996</v>
      </c>
      <c r="DQ133" s="5">
        <v>1.29E-2</v>
      </c>
      <c r="DR133" s="4"/>
      <c r="DS133" s="4"/>
      <c r="DT133" s="4"/>
      <c r="DU133" s="4"/>
      <c r="DV133" s="4"/>
      <c r="DW133" s="5"/>
      <c r="DX133" s="5"/>
      <c r="DY133" s="5"/>
      <c r="DZ133" s="5"/>
      <c r="EA133" s="5"/>
      <c r="EB133" s="4"/>
      <c r="EC133" s="4"/>
      <c r="ED133" s="4"/>
      <c r="EE133" s="4"/>
      <c r="EF133" s="4"/>
      <c r="EG133" s="5"/>
      <c r="EH133" s="5"/>
      <c r="EI133" s="5"/>
      <c r="EJ133" s="5"/>
      <c r="EK133" s="5"/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>
        <f t="shared" si="26"/>
        <v>0.76527916666666662</v>
      </c>
      <c r="EW133" s="4">
        <f t="shared" si="7"/>
        <v>0.99820833333333325</v>
      </c>
      <c r="EX133" s="4">
        <f t="shared" si="8"/>
        <v>0.22832083333333333</v>
      </c>
      <c r="EY133" s="4">
        <f t="shared" si="9"/>
        <v>0.67412499999999997</v>
      </c>
      <c r="EZ133" s="4">
        <f t="shared" si="10"/>
        <v>2.8020833333333332E-2</v>
      </c>
      <c r="FA133" s="11" t="str" cm="1">
        <f t="array" aca="1" ref="FA133" ca="1">CONCATENATE(INDIRECT(ADDRESS(1,MATCH(_xlfn.MINIFS(B133:EU133,metrics.est,"MAE"),B133:EU133,0)+1)), ", ", INDIRECT(ADDRESS(2,MATCH(_xlfn.MINIFS(B133:EU133,metrics.est,"MAE"),B133:EU133,0)+1)))</f>
        <v>k=5, r=0.1</v>
      </c>
      <c r="FB133" s="11" t="str" cm="1">
        <f t="array" aca="1" ref="FB133" ca="1">CONCATENATE(INDIRECT(ADDRESS(1,MATCH(_xlfn.MINIFS(B133:EU133,metrics.est,"MSE"),B133:EU133,0)+1)), ", ", INDIRECT(ADDRESS(2,MATCH(_xlfn.MINIFS(B133:EU133,metrics.est,"MSE"),B133:EU133,0)+1)))</f>
        <v>k=5, r=0.1</v>
      </c>
      <c r="FC133" s="11" t="str" cm="1">
        <f t="array" aca="1" ref="FC133" ca="1">CONCATENATE(INDIRECT(ADDRESS(1,MATCH(_xlfn.MAXIFS(B133:EU133,metrics.est,"R"),B133:EU133,0)+1)), ", ", INDIRECT(ADDRESS(2,MATCH(_xlfn.MAXIFS(B133:EU133,metrics.est,"R"),B133:EU133,0)+1)))</f>
        <v>k=20, r=0.1</v>
      </c>
      <c r="FD133" s="11" t="str" cm="1">
        <f t="array" aca="1" ref="FD133" ca="1">CONCATENATE(INDIRECT(ADDRESS(1,MATCH(_xlfn.MAXIFS(B133:EU133,metrics.est,"Coverage"),B133:EU133,0)+1)), ", ", INDIRECT(ADDRESS(2,MATCH(_xlfn.MAXIFS(B133:EU133,metrics.est,"Coverage"),B133:EU133,0)+1)))</f>
        <v>k=20, r=0.1</v>
      </c>
      <c r="FE133" s="11" t="str" cm="1">
        <f t="array" aca="1" ref="FE133" ca="1">CONCATENATE(INDIRECT(ADDRESS(1,MATCH(_xlfn.MINIFS(B133:EU133,metrics.est,"Time"),B133:EU133,0)+1)), ", ", INDIRECT(ADDRESS(2,MATCH(_xlfn.MINIFS(B133:EU133,metrics.est,"Time"),B133:EU133,0)+1)))</f>
        <v>k=20, r=0.9</v>
      </c>
    </row>
    <row r="134" spans="1:161" x14ac:dyDescent="0.2">
      <c r="A134" s="1" t="s">
        <v>120</v>
      </c>
      <c r="B134" s="4">
        <v>0.66349999999999998</v>
      </c>
      <c r="C134" s="4">
        <v>0.7611</v>
      </c>
      <c r="D134" s="4">
        <v>0.35420000000000001</v>
      </c>
      <c r="E134" s="4">
        <v>0.93820000000000003</v>
      </c>
      <c r="F134" s="4">
        <v>6.1800000000000001E-2</v>
      </c>
      <c r="G134" s="5">
        <v>0.67459999999999998</v>
      </c>
      <c r="H134" s="5">
        <v>0.78900000000000003</v>
      </c>
      <c r="I134" s="5">
        <v>0.35620000000000002</v>
      </c>
      <c r="J134" s="5">
        <v>0.92930000000000001</v>
      </c>
      <c r="K134" s="5">
        <v>4.7800000000000002E-2</v>
      </c>
      <c r="L134" s="4">
        <v>0.68979999999999997</v>
      </c>
      <c r="M134" s="4">
        <v>0.82430000000000003</v>
      </c>
      <c r="N134" s="4">
        <v>0.32979999999999998</v>
      </c>
      <c r="O134" s="4">
        <v>0.91010000000000002</v>
      </c>
      <c r="P134" s="4">
        <v>2.8199999999999999E-2</v>
      </c>
      <c r="Q134" s="5">
        <v>0.72189999999999999</v>
      </c>
      <c r="R134" s="5">
        <v>0.89549999999999996</v>
      </c>
      <c r="S134" s="5">
        <v>0.25919999999999999</v>
      </c>
      <c r="T134" s="5">
        <v>0.85970000000000002</v>
      </c>
      <c r="U134" s="5">
        <v>2.52E-2</v>
      </c>
      <c r="V134" s="4">
        <v>0.8276</v>
      </c>
      <c r="W134" s="4">
        <v>1.1491</v>
      </c>
      <c r="X134" s="4">
        <v>8.0799999999999997E-2</v>
      </c>
      <c r="Y134" s="4">
        <v>0.60419999999999996</v>
      </c>
      <c r="Z134" s="4">
        <v>9.2999999999999992E-3</v>
      </c>
      <c r="AA134" s="14">
        <v>0.66349999999999998</v>
      </c>
      <c r="AB134" s="14">
        <v>0.76600000000000001</v>
      </c>
      <c r="AC134" s="14">
        <v>0.37930000000000003</v>
      </c>
      <c r="AD134" s="14">
        <v>0.93810000000000004</v>
      </c>
      <c r="AE134" s="14">
        <v>5.1999999999999998E-2</v>
      </c>
      <c r="AF134" s="4">
        <v>0.6744</v>
      </c>
      <c r="AG134" s="4">
        <v>0.7863</v>
      </c>
      <c r="AH134" s="4">
        <v>0.36230000000000001</v>
      </c>
      <c r="AI134" s="4">
        <v>0.92900000000000005</v>
      </c>
      <c r="AJ134" s="4">
        <v>3.32E-2</v>
      </c>
      <c r="AK134" s="14">
        <v>0.69</v>
      </c>
      <c r="AL134" s="14">
        <v>0.82369999999999999</v>
      </c>
      <c r="AM134" s="14">
        <v>0.32629999999999998</v>
      </c>
      <c r="AN134" s="14">
        <v>0.90990000000000004</v>
      </c>
      <c r="AO134" s="14">
        <v>3.04E-2</v>
      </c>
      <c r="AP134" s="4">
        <v>0.72099999999999997</v>
      </c>
      <c r="AQ134" s="4">
        <v>0.89510000000000001</v>
      </c>
      <c r="AR134" s="4">
        <v>0.26129999999999998</v>
      </c>
      <c r="AS134" s="4">
        <v>0.85919999999999996</v>
      </c>
      <c r="AT134" s="4">
        <v>1.7999999999999999E-2</v>
      </c>
      <c r="AU134" s="14">
        <v>0.82730000000000004</v>
      </c>
      <c r="AV134" s="14">
        <v>1.1488</v>
      </c>
      <c r="AW134" s="14">
        <v>8.8300000000000003E-2</v>
      </c>
      <c r="AX134" s="14">
        <v>0.60319999999999996</v>
      </c>
      <c r="AY134" s="14">
        <v>9.5999999999999992E-3</v>
      </c>
      <c r="AZ134" s="4">
        <v>0.66459999999999997</v>
      </c>
      <c r="BA134" s="4">
        <v>0.76519999999999999</v>
      </c>
      <c r="BB134" s="4">
        <v>0.36620000000000003</v>
      </c>
      <c r="BC134" s="4">
        <v>0.93730000000000002</v>
      </c>
      <c r="BD134" s="4">
        <v>4.7600000000000003E-2</v>
      </c>
      <c r="BE134" s="5">
        <v>0.67410000000000003</v>
      </c>
      <c r="BF134" s="5">
        <v>0.78800000000000003</v>
      </c>
      <c r="BG134" s="5">
        <v>0.35930000000000001</v>
      </c>
      <c r="BH134" s="5">
        <v>0.92979999999999996</v>
      </c>
      <c r="BI134" s="5">
        <v>3.5400000000000001E-2</v>
      </c>
      <c r="BJ134" s="4">
        <v>0.6905</v>
      </c>
      <c r="BK134" s="4">
        <v>0.82550000000000001</v>
      </c>
      <c r="BL134" s="4">
        <v>0.32640000000000002</v>
      </c>
      <c r="BM134" s="4">
        <v>0.91110000000000002</v>
      </c>
      <c r="BN134" s="4">
        <v>2.3800000000000002E-2</v>
      </c>
      <c r="BO134" s="5">
        <v>0.72319999999999995</v>
      </c>
      <c r="BP134" s="5">
        <v>0.90100000000000002</v>
      </c>
      <c r="BQ134" s="5">
        <v>0.26269999999999999</v>
      </c>
      <c r="BR134" s="5">
        <v>0.85899999999999999</v>
      </c>
      <c r="BS134" s="5">
        <v>1.5599999999999999E-2</v>
      </c>
      <c r="BT134" s="4">
        <v>0.82830000000000004</v>
      </c>
      <c r="BU134" s="4">
        <v>1.1511</v>
      </c>
      <c r="BV134" s="4">
        <v>8.7099999999999997E-2</v>
      </c>
      <c r="BW134" s="4">
        <v>0.60419999999999996</v>
      </c>
      <c r="BX134" s="4">
        <v>8.6E-3</v>
      </c>
      <c r="BY134" s="5">
        <v>0.66210000000000002</v>
      </c>
      <c r="BZ134" s="5">
        <v>0.76119999999999999</v>
      </c>
      <c r="CA134" s="5">
        <v>0.37580000000000002</v>
      </c>
      <c r="CB134" s="5">
        <v>0.93740000000000001</v>
      </c>
      <c r="CC134" s="5">
        <v>3.7699999999999997E-2</v>
      </c>
      <c r="CD134" s="4">
        <v>0.67420000000000002</v>
      </c>
      <c r="CE134" s="4">
        <v>0.78820000000000001</v>
      </c>
      <c r="CF134" s="4">
        <v>0.36120000000000002</v>
      </c>
      <c r="CG134" s="4">
        <v>0.92959999999999998</v>
      </c>
      <c r="CH134" s="4">
        <v>2.7699999999999999E-2</v>
      </c>
      <c r="CI134" s="5">
        <v>0.69079999999999997</v>
      </c>
      <c r="CJ134" s="5">
        <v>0.8266</v>
      </c>
      <c r="CK134" s="5">
        <v>0.3261</v>
      </c>
      <c r="CL134" s="5">
        <v>0.91110000000000002</v>
      </c>
      <c r="CM134" s="5">
        <v>2.1999999999999999E-2</v>
      </c>
      <c r="CN134" s="4">
        <v>0.7238</v>
      </c>
      <c r="CO134" s="4">
        <v>0.90159999999999996</v>
      </c>
      <c r="CP134" s="4">
        <v>0.26090000000000002</v>
      </c>
      <c r="CQ134" s="4">
        <v>0.85940000000000005</v>
      </c>
      <c r="CR134" s="4">
        <v>1.1900000000000001E-2</v>
      </c>
      <c r="CS134" s="5">
        <v>0.82669999999999999</v>
      </c>
      <c r="CT134" s="5">
        <v>1.1455</v>
      </c>
      <c r="CU134" s="5">
        <v>8.8300000000000003E-2</v>
      </c>
      <c r="CV134" s="5">
        <v>0.60299999999999998</v>
      </c>
      <c r="CW134" s="5">
        <v>4.3E-3</v>
      </c>
      <c r="CX134" s="4">
        <v>0.66420000000000001</v>
      </c>
      <c r="CY134" s="4">
        <v>0.76519999999999999</v>
      </c>
      <c r="CZ134" s="4">
        <v>0.37369999999999998</v>
      </c>
      <c r="DA134" s="4">
        <v>0.93659999999999999</v>
      </c>
      <c r="DB134" s="4">
        <v>4.1399999999999999E-2</v>
      </c>
      <c r="DC134" s="5">
        <v>0.67320000000000002</v>
      </c>
      <c r="DD134" s="5">
        <v>0.78500000000000003</v>
      </c>
      <c r="DE134" s="5">
        <v>0.3604</v>
      </c>
      <c r="DF134" s="5">
        <v>0.92949999999999999</v>
      </c>
      <c r="DG134" s="5">
        <v>3.4500000000000003E-2</v>
      </c>
      <c r="DH134" s="4">
        <v>0.69020000000000004</v>
      </c>
      <c r="DI134" s="4">
        <v>0.82520000000000004</v>
      </c>
      <c r="DJ134" s="4">
        <v>0.3286</v>
      </c>
      <c r="DK134" s="4">
        <v>0.91059999999999997</v>
      </c>
      <c r="DL134" s="4">
        <v>1.9800000000000002E-2</v>
      </c>
      <c r="DM134" s="5">
        <v>0.72309999999999997</v>
      </c>
      <c r="DN134" s="5">
        <v>0.89990000000000003</v>
      </c>
      <c r="DO134" s="5">
        <v>0.26050000000000001</v>
      </c>
      <c r="DP134" s="5">
        <v>0.85960000000000003</v>
      </c>
      <c r="DQ134" s="5">
        <v>1.37E-2</v>
      </c>
      <c r="DR134" s="4"/>
      <c r="DS134" s="4"/>
      <c r="DT134" s="4"/>
      <c r="DU134" s="4"/>
      <c r="DV134" s="4"/>
      <c r="DW134" s="5"/>
      <c r="DX134" s="5"/>
      <c r="DY134" s="5"/>
      <c r="DZ134" s="5"/>
      <c r="EA134" s="5"/>
      <c r="EB134" s="4"/>
      <c r="EC134" s="4"/>
      <c r="ED134" s="4"/>
      <c r="EE134" s="4"/>
      <c r="EF134" s="4"/>
      <c r="EG134" s="5"/>
      <c r="EH134" s="5"/>
      <c r="EI134" s="5"/>
      <c r="EJ134" s="5"/>
      <c r="EK134" s="5"/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>
        <f t="shared" si="26"/>
        <v>0.71094166666666669</v>
      </c>
      <c r="EW134" s="4">
        <f t="shared" si="7"/>
        <v>0.87367083333333306</v>
      </c>
      <c r="EX134" s="4">
        <f t="shared" si="8"/>
        <v>0.28895416666666673</v>
      </c>
      <c r="EY134" s="4">
        <f t="shared" si="9"/>
        <v>0.85829583333333337</v>
      </c>
      <c r="EZ134" s="4">
        <f t="shared" si="10"/>
        <v>2.7479166666666666E-2</v>
      </c>
      <c r="FA134" s="11" t="str" cm="1">
        <f t="array" aca="1" ref="FA134" ca="1">CONCATENATE(INDIRECT(ADDRESS(1,MATCH(_xlfn.MINIFS(B134:EU134,metrics.est,"MAE"),B134:EU134,0)+1)), ", ", INDIRECT(ADDRESS(2,MATCH(_xlfn.MINIFS(B134:EU134,metrics.est,"MAE"),B134:EU134,0)+1)))</f>
        <v>k=20, r=0.1</v>
      </c>
      <c r="FB134" s="11" t="str" cm="1">
        <f t="array" aca="1" ref="FB134" ca="1">CONCATENATE(INDIRECT(ADDRESS(1,MATCH(_xlfn.MINIFS(B134:EU134,metrics.est,"MSE"),B134:EU134,0)+1)), ", ", INDIRECT(ADDRESS(2,MATCH(_xlfn.MINIFS(B134:EU134,metrics.est,"MSE"),B134:EU134,0)+1)))</f>
        <v>k=5, r=0.1</v>
      </c>
      <c r="FC134" s="11" t="str" cm="1">
        <f t="array" aca="1" ref="FC134" ca="1">CONCATENATE(INDIRECT(ADDRESS(1,MATCH(_xlfn.MAXIFS(B134:EU134,metrics.est,"R"),B134:EU134,0)+1)), ", ", INDIRECT(ADDRESS(2,MATCH(_xlfn.MAXIFS(B134:EU134,metrics.est,"R"),B134:EU134,0)+1)))</f>
        <v>k=10, r=0.1</v>
      </c>
      <c r="FD134" s="11" t="str" cm="1">
        <f t="array" aca="1" ref="FD134" ca="1">CONCATENATE(INDIRECT(ADDRESS(1,MATCH(_xlfn.MAXIFS(B134:EU134,metrics.est,"Coverage"),B134:EU134,0)+1)), ", ", INDIRECT(ADDRESS(2,MATCH(_xlfn.MAXIFS(B134:EU134,metrics.est,"Coverage"),B134:EU134,0)+1)))</f>
        <v>k=5, r=0.1</v>
      </c>
      <c r="FE134" s="11" t="str" cm="1">
        <f t="array" aca="1" ref="FE134" ca="1">CONCATENATE(INDIRECT(ADDRESS(1,MATCH(_xlfn.MINIFS(B134:EU134,metrics.est,"Time"),B134:EU134,0)+1)), ", ", INDIRECT(ADDRESS(2,MATCH(_xlfn.MINIFS(B134:EU134,metrics.est,"Time"),B134:EU134,0)+1)))</f>
        <v>k=20, r=0.9</v>
      </c>
    </row>
    <row r="135" spans="1:161" x14ac:dyDescent="0.2">
      <c r="A135" s="1" t="s">
        <v>121</v>
      </c>
      <c r="B135" s="4">
        <v>0.67349999999999999</v>
      </c>
      <c r="C135" s="4">
        <v>0.77449999999999997</v>
      </c>
      <c r="D135" s="4">
        <v>0.3085</v>
      </c>
      <c r="E135" s="4">
        <v>0.94199999999999995</v>
      </c>
      <c r="F135" s="4">
        <v>4.5100000000000001E-2</v>
      </c>
      <c r="G135" s="5">
        <v>0.68330000000000002</v>
      </c>
      <c r="H135" s="5">
        <v>0.79879999999999995</v>
      </c>
      <c r="I135" s="5">
        <v>0.30499999999999999</v>
      </c>
      <c r="J135" s="5">
        <v>0.92810000000000004</v>
      </c>
      <c r="K135" s="5">
        <v>3.1199999999999999E-2</v>
      </c>
      <c r="L135" s="4">
        <v>0.69569999999999999</v>
      </c>
      <c r="M135" s="4">
        <v>0.82840000000000003</v>
      </c>
      <c r="N135" s="4">
        <v>0.2843</v>
      </c>
      <c r="O135" s="4">
        <v>0.90290000000000004</v>
      </c>
      <c r="P135" s="4">
        <v>2.2700000000000001E-2</v>
      </c>
      <c r="Q135" s="5">
        <v>0.72430000000000005</v>
      </c>
      <c r="R135" s="5">
        <v>0.8921</v>
      </c>
      <c r="S135" s="5">
        <v>0.2414</v>
      </c>
      <c r="T135" s="5">
        <v>0.85019999999999996</v>
      </c>
      <c r="U135" s="5">
        <v>1.67E-2</v>
      </c>
      <c r="V135" s="4">
        <v>0.80820000000000003</v>
      </c>
      <c r="W135" s="4">
        <v>1.1052999999999999</v>
      </c>
      <c r="X135" s="4">
        <v>0.1744</v>
      </c>
      <c r="Y135" s="4">
        <v>0.59930000000000005</v>
      </c>
      <c r="Z135" s="4">
        <v>7.3000000000000001E-3</v>
      </c>
      <c r="AA135" s="14">
        <v>0.67269999999999996</v>
      </c>
      <c r="AB135" s="14">
        <v>0.77659999999999996</v>
      </c>
      <c r="AC135" s="14">
        <v>0.32769999999999999</v>
      </c>
      <c r="AD135" s="14">
        <v>0.94169999999999998</v>
      </c>
      <c r="AE135" s="14">
        <v>3.9399999999999998E-2</v>
      </c>
      <c r="AF135" s="4">
        <v>0.68300000000000005</v>
      </c>
      <c r="AG135" s="4">
        <v>0.7994</v>
      </c>
      <c r="AH135" s="4">
        <v>0.30809999999999998</v>
      </c>
      <c r="AI135" s="4">
        <v>0.92769999999999997</v>
      </c>
      <c r="AJ135" s="4">
        <v>2.7400000000000001E-2</v>
      </c>
      <c r="AK135" s="14">
        <v>0.69579999999999997</v>
      </c>
      <c r="AL135" s="14">
        <v>0.82889999999999997</v>
      </c>
      <c r="AM135" s="14">
        <v>0.28370000000000001</v>
      </c>
      <c r="AN135" s="14">
        <v>0.90349999999999997</v>
      </c>
      <c r="AO135" s="14">
        <v>2.0299999999999999E-2</v>
      </c>
      <c r="AP135" s="4">
        <v>0.72330000000000005</v>
      </c>
      <c r="AQ135" s="4">
        <v>0.89229999999999998</v>
      </c>
      <c r="AR135" s="4">
        <v>0.2445</v>
      </c>
      <c r="AS135" s="4">
        <v>0.84899999999999998</v>
      </c>
      <c r="AT135" s="4">
        <v>1.4E-2</v>
      </c>
      <c r="AU135" s="14">
        <v>0.80889999999999995</v>
      </c>
      <c r="AV135" s="14">
        <v>1.1073</v>
      </c>
      <c r="AW135" s="14">
        <v>0.1739</v>
      </c>
      <c r="AX135" s="14">
        <v>0.59730000000000005</v>
      </c>
      <c r="AY135" s="14">
        <v>7.9000000000000008E-3</v>
      </c>
      <c r="AZ135" s="4">
        <v>0.6754</v>
      </c>
      <c r="BA135" s="4">
        <v>0.78300000000000003</v>
      </c>
      <c r="BB135" s="4">
        <v>0.31340000000000001</v>
      </c>
      <c r="BC135" s="4">
        <v>0.94159999999999999</v>
      </c>
      <c r="BD135" s="4">
        <v>3.6200000000000003E-2</v>
      </c>
      <c r="BE135" s="5">
        <v>0.68220000000000003</v>
      </c>
      <c r="BF135" s="5">
        <v>0.7984</v>
      </c>
      <c r="BG135" s="5">
        <v>0.30590000000000001</v>
      </c>
      <c r="BH135" s="5">
        <v>0.92869999999999997</v>
      </c>
      <c r="BI135" s="5">
        <v>2.86E-2</v>
      </c>
      <c r="BJ135" s="4">
        <v>0.69620000000000004</v>
      </c>
      <c r="BK135" s="4">
        <v>0.82979999999999998</v>
      </c>
      <c r="BL135" s="4">
        <v>0.28270000000000001</v>
      </c>
      <c r="BM135" s="4">
        <v>0.90400000000000003</v>
      </c>
      <c r="BN135" s="4">
        <v>1.8800000000000001E-2</v>
      </c>
      <c r="BO135" s="5">
        <v>0.72450000000000003</v>
      </c>
      <c r="BP135" s="5">
        <v>0.89590000000000003</v>
      </c>
      <c r="BQ135" s="5">
        <v>0.24779999999999999</v>
      </c>
      <c r="BR135" s="5">
        <v>0.84889999999999999</v>
      </c>
      <c r="BS135" s="5">
        <v>1.3100000000000001E-2</v>
      </c>
      <c r="BT135" s="4">
        <v>0.80759999999999998</v>
      </c>
      <c r="BU135" s="4">
        <v>1.1039000000000001</v>
      </c>
      <c r="BV135" s="4">
        <v>0.1812</v>
      </c>
      <c r="BW135" s="4">
        <v>0.59709999999999996</v>
      </c>
      <c r="BX135" s="4">
        <v>6.6E-3</v>
      </c>
      <c r="BY135" s="5">
        <v>0.67200000000000004</v>
      </c>
      <c r="BZ135" s="5">
        <v>0.77610000000000001</v>
      </c>
      <c r="CA135" s="5">
        <v>0.32850000000000001</v>
      </c>
      <c r="CB135" s="5">
        <v>0.94189999999999996</v>
      </c>
      <c r="CC135" s="5">
        <v>2.86E-2</v>
      </c>
      <c r="CD135" s="4">
        <v>0.68259999999999998</v>
      </c>
      <c r="CE135" s="4">
        <v>0.79890000000000005</v>
      </c>
      <c r="CF135" s="4">
        <v>0.30669999999999997</v>
      </c>
      <c r="CG135" s="4">
        <v>0.92789999999999995</v>
      </c>
      <c r="CH135" s="4">
        <v>2.0799999999999999E-2</v>
      </c>
      <c r="CI135" s="5">
        <v>0.69650000000000001</v>
      </c>
      <c r="CJ135" s="5">
        <v>0.83069999999999999</v>
      </c>
      <c r="CK135" s="5">
        <v>0.28170000000000001</v>
      </c>
      <c r="CL135" s="5">
        <v>0.90410000000000001</v>
      </c>
      <c r="CM135" s="5">
        <v>1.7399999999999999E-2</v>
      </c>
      <c r="CN135" s="4">
        <v>0.7248</v>
      </c>
      <c r="CO135" s="4">
        <v>0.89649999999999996</v>
      </c>
      <c r="CP135" s="4">
        <v>0.246</v>
      </c>
      <c r="CQ135" s="4">
        <v>0.84930000000000005</v>
      </c>
      <c r="CR135" s="4">
        <v>9.1999999999999998E-3</v>
      </c>
      <c r="CS135" s="5">
        <v>0.80779999999999996</v>
      </c>
      <c r="CT135" s="5">
        <v>1.1032</v>
      </c>
      <c r="CU135" s="5">
        <v>0.1757</v>
      </c>
      <c r="CV135" s="5">
        <v>0.59570000000000001</v>
      </c>
      <c r="CW135" s="5">
        <v>3.3999999999999998E-3</v>
      </c>
      <c r="CX135" s="4">
        <v>0.67510000000000003</v>
      </c>
      <c r="CY135" s="4">
        <v>0.78180000000000005</v>
      </c>
      <c r="CZ135" s="4">
        <v>0.32250000000000001</v>
      </c>
      <c r="DA135" s="4">
        <v>0.94110000000000005</v>
      </c>
      <c r="DB135" s="4">
        <v>3.3700000000000001E-2</v>
      </c>
      <c r="DC135" s="5">
        <v>0.68200000000000005</v>
      </c>
      <c r="DD135" s="5">
        <v>0.79730000000000001</v>
      </c>
      <c r="DE135" s="5">
        <v>0.30680000000000002</v>
      </c>
      <c r="DF135" s="5">
        <v>0.92779999999999996</v>
      </c>
      <c r="DG135" s="5">
        <v>2.3300000000000001E-2</v>
      </c>
      <c r="DH135" s="4">
        <v>0.69610000000000005</v>
      </c>
      <c r="DI135" s="4">
        <v>0.82940000000000003</v>
      </c>
      <c r="DJ135" s="4">
        <v>0.28489999999999999</v>
      </c>
      <c r="DK135" s="4">
        <v>0.90339999999999998</v>
      </c>
      <c r="DL135" s="4">
        <v>1.49E-2</v>
      </c>
      <c r="DM135" s="5">
        <v>0.72440000000000004</v>
      </c>
      <c r="DN135" s="5">
        <v>0.89539999999999997</v>
      </c>
      <c r="DO135" s="5">
        <v>0.24460000000000001</v>
      </c>
      <c r="DP135" s="5">
        <v>0.85</v>
      </c>
      <c r="DQ135" s="5">
        <v>1.01E-2</v>
      </c>
      <c r="DR135" s="4"/>
      <c r="DS135" s="4"/>
      <c r="DT135" s="4"/>
      <c r="DU135" s="4"/>
      <c r="DV135" s="4"/>
      <c r="DW135" s="5"/>
      <c r="DX135" s="5"/>
      <c r="DY135" s="5"/>
      <c r="DZ135" s="5"/>
      <c r="EA135" s="5"/>
      <c r="EB135" s="4"/>
      <c r="EC135" s="4"/>
      <c r="ED135" s="4"/>
      <c r="EE135" s="4"/>
      <c r="EF135" s="4"/>
      <c r="EG135" s="5"/>
      <c r="EH135" s="5"/>
      <c r="EI135" s="5"/>
      <c r="EJ135" s="5"/>
      <c r="EK135" s="5"/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>
        <f t="shared" si="26"/>
        <v>0.71316250000000014</v>
      </c>
      <c r="EW135" s="4">
        <f t="shared" si="7"/>
        <v>0.87182916666666654</v>
      </c>
      <c r="EX135" s="4">
        <f t="shared" si="8"/>
        <v>0.26999583333333338</v>
      </c>
      <c r="EY135" s="4">
        <f t="shared" si="9"/>
        <v>0.85430000000000017</v>
      </c>
      <c r="EZ135" s="4">
        <f t="shared" si="10"/>
        <v>2.0695833333333333E-2</v>
      </c>
      <c r="FA135" s="11" t="str" cm="1">
        <f t="array" aca="1" ref="FA135" ca="1">CONCATENATE(INDIRECT(ADDRESS(1,MATCH(_xlfn.MINIFS(B135:EU135,metrics.est,"MAE"),B135:EU135,0)+1)), ", ", INDIRECT(ADDRESS(2,MATCH(_xlfn.MINIFS(B135:EU135,metrics.est,"MAE"),B135:EU135,0)+1)))</f>
        <v>k=20, r=0.1</v>
      </c>
      <c r="FB135" s="11" t="str" cm="1">
        <f t="array" aca="1" ref="FB135" ca="1">CONCATENATE(INDIRECT(ADDRESS(1,MATCH(_xlfn.MINIFS(B135:EU135,metrics.est,"MSE"),B135:EU135,0)+1)), ", ", INDIRECT(ADDRESS(2,MATCH(_xlfn.MINIFS(B135:EU135,metrics.est,"MSE"),B135:EU135,0)+1)))</f>
        <v>k=5, r=0.1</v>
      </c>
      <c r="FC135" s="11" t="str" cm="1">
        <f t="array" aca="1" ref="FC135" ca="1">CONCATENATE(INDIRECT(ADDRESS(1,MATCH(_xlfn.MAXIFS(B135:EU135,metrics.est,"R"),B135:EU135,0)+1)), ", ", INDIRECT(ADDRESS(2,MATCH(_xlfn.MAXIFS(B135:EU135,metrics.est,"R"),B135:EU135,0)+1)))</f>
        <v>k=20, r=0.1</v>
      </c>
      <c r="FD135" s="11" t="str" cm="1">
        <f t="array" aca="1" ref="FD135" ca="1">CONCATENATE(INDIRECT(ADDRESS(1,MATCH(_xlfn.MAXIFS(B135:EU135,metrics.est,"Coverage"),B135:EU135,0)+1)), ", ", INDIRECT(ADDRESS(2,MATCH(_xlfn.MAXIFS(B135:EU135,metrics.est,"Coverage"),B135:EU135,0)+1)))</f>
        <v>k=5, r=0.1</v>
      </c>
      <c r="FE135" s="11" t="str" cm="1">
        <f t="array" aca="1" ref="FE135" ca="1">CONCATENATE(INDIRECT(ADDRESS(1,MATCH(_xlfn.MINIFS(B135:EU135,metrics.est,"Time"),B135:EU135,0)+1)), ", ", INDIRECT(ADDRESS(2,MATCH(_xlfn.MINIFS(B135:EU135,metrics.est,"Time"),B135:EU135,0)+1)))</f>
        <v>k=20, r=0.9</v>
      </c>
    </row>
    <row r="136" spans="1:161" x14ac:dyDescent="0.2">
      <c r="A136" s="1" t="s">
        <v>122</v>
      </c>
      <c r="B136" s="4">
        <v>0.67269999999999996</v>
      </c>
      <c r="C136" s="4">
        <v>0.78300000000000003</v>
      </c>
      <c r="D136" s="4">
        <v>0.33479999999999999</v>
      </c>
      <c r="E136" s="4">
        <v>0.95630000000000004</v>
      </c>
      <c r="F136" s="4">
        <v>2.7400000000000001E-2</v>
      </c>
      <c r="G136" s="5">
        <v>0.68140000000000001</v>
      </c>
      <c r="H136" s="5">
        <v>0.80530000000000002</v>
      </c>
      <c r="I136" s="5">
        <v>0.34770000000000001</v>
      </c>
      <c r="J136" s="5">
        <v>0.94589999999999996</v>
      </c>
      <c r="K136" s="5">
        <v>2.4400000000000002E-2</v>
      </c>
      <c r="L136" s="4">
        <v>0.69130000000000003</v>
      </c>
      <c r="M136" s="4">
        <v>0.82750000000000001</v>
      </c>
      <c r="N136" s="4">
        <v>0.33689999999999998</v>
      </c>
      <c r="O136" s="4">
        <v>0.92689999999999995</v>
      </c>
      <c r="P136" s="4">
        <v>1.5100000000000001E-2</v>
      </c>
      <c r="Q136" s="5">
        <v>0.71730000000000005</v>
      </c>
      <c r="R136" s="5">
        <v>0.88529999999999998</v>
      </c>
      <c r="S136" s="5">
        <v>0.28639999999999999</v>
      </c>
      <c r="T136" s="5">
        <v>0.88549999999999995</v>
      </c>
      <c r="U136" s="5">
        <v>1.14E-2</v>
      </c>
      <c r="V136" s="4">
        <v>0.80189999999999995</v>
      </c>
      <c r="W136" s="4">
        <v>1.0944</v>
      </c>
      <c r="X136" s="4">
        <v>0.185</v>
      </c>
      <c r="Y136" s="4">
        <v>0.63619999999999999</v>
      </c>
      <c r="Z136" s="4">
        <v>5.0000000000000001E-3</v>
      </c>
      <c r="AA136" s="14">
        <v>0.67220000000000002</v>
      </c>
      <c r="AB136" s="14">
        <v>0.78720000000000001</v>
      </c>
      <c r="AC136" s="14">
        <v>0.36020000000000002</v>
      </c>
      <c r="AD136" s="14">
        <v>0.95569999999999999</v>
      </c>
      <c r="AE136" s="14">
        <v>2.75E-2</v>
      </c>
      <c r="AF136" s="4">
        <v>0.68059999999999998</v>
      </c>
      <c r="AG136" s="4">
        <v>0.80230000000000001</v>
      </c>
      <c r="AH136" s="4">
        <v>0.3538</v>
      </c>
      <c r="AI136" s="4">
        <v>0.94499999999999995</v>
      </c>
      <c r="AJ136" s="4">
        <v>1.9199999999999998E-2</v>
      </c>
      <c r="AK136" s="14">
        <v>0.69220000000000004</v>
      </c>
      <c r="AL136" s="14">
        <v>0.83069999999999999</v>
      </c>
      <c r="AM136" s="14">
        <v>0.32840000000000003</v>
      </c>
      <c r="AN136" s="14">
        <v>0.92730000000000001</v>
      </c>
      <c r="AO136" s="14">
        <v>1.29E-2</v>
      </c>
      <c r="AP136" s="4">
        <v>0.71689999999999998</v>
      </c>
      <c r="AQ136" s="4">
        <v>0.88629999999999998</v>
      </c>
      <c r="AR136" s="4">
        <v>0.28610000000000002</v>
      </c>
      <c r="AS136" s="4">
        <v>0.88500000000000001</v>
      </c>
      <c r="AT136" s="4">
        <v>9.1999999999999998E-3</v>
      </c>
      <c r="AU136" s="14">
        <v>0.80189999999999995</v>
      </c>
      <c r="AV136" s="14">
        <v>1.0952</v>
      </c>
      <c r="AW136" s="14">
        <v>0.18509999999999999</v>
      </c>
      <c r="AX136" s="14">
        <v>0.63470000000000004</v>
      </c>
      <c r="AY136" s="14">
        <v>4.7999999999999996E-3</v>
      </c>
      <c r="AZ136" s="4">
        <v>0.6734</v>
      </c>
      <c r="BA136" s="4">
        <v>0.78700000000000003</v>
      </c>
      <c r="BB136" s="4">
        <v>0.35320000000000001</v>
      </c>
      <c r="BC136" s="4">
        <v>0.95540000000000003</v>
      </c>
      <c r="BD136" s="4">
        <v>2.3400000000000001E-2</v>
      </c>
      <c r="BE136" s="5">
        <v>0.68010000000000004</v>
      </c>
      <c r="BF136" s="5">
        <v>0.80330000000000001</v>
      </c>
      <c r="BG136" s="5">
        <v>0.34799999999999998</v>
      </c>
      <c r="BH136" s="5">
        <v>0.94610000000000005</v>
      </c>
      <c r="BI136" s="5">
        <v>1.6199999999999999E-2</v>
      </c>
      <c r="BJ136" s="4">
        <v>0.69299999999999995</v>
      </c>
      <c r="BK136" s="4">
        <v>0.83160000000000001</v>
      </c>
      <c r="BL136" s="4">
        <v>0.32919999999999999</v>
      </c>
      <c r="BM136" s="4">
        <v>0.92779999999999996</v>
      </c>
      <c r="BN136" s="4">
        <v>1.21E-2</v>
      </c>
      <c r="BO136" s="5">
        <v>0.71760000000000002</v>
      </c>
      <c r="BP136" s="5">
        <v>0.88880000000000003</v>
      </c>
      <c r="BQ136" s="5">
        <v>0.28810000000000002</v>
      </c>
      <c r="BR136" s="5">
        <v>0.88449999999999995</v>
      </c>
      <c r="BS136" s="5">
        <v>8.8000000000000005E-3</v>
      </c>
      <c r="BT136" s="4">
        <v>0.80120000000000002</v>
      </c>
      <c r="BU136" s="4">
        <v>1.0928</v>
      </c>
      <c r="BV136" s="4">
        <v>0.1928</v>
      </c>
      <c r="BW136" s="4">
        <v>0.63419999999999999</v>
      </c>
      <c r="BX136" s="4">
        <v>3.7000000000000002E-3</v>
      </c>
      <c r="BY136" s="5">
        <v>0.67100000000000004</v>
      </c>
      <c r="BZ136" s="5">
        <v>0.78390000000000004</v>
      </c>
      <c r="CA136" s="5">
        <v>0.35849999999999999</v>
      </c>
      <c r="CB136" s="5">
        <v>0.95579999999999998</v>
      </c>
      <c r="CC136" s="5">
        <v>1.6400000000000001E-2</v>
      </c>
      <c r="CD136" s="4">
        <v>0.68059999999999998</v>
      </c>
      <c r="CE136" s="4">
        <v>0.80369999999999997</v>
      </c>
      <c r="CF136" s="4">
        <v>0.3503</v>
      </c>
      <c r="CG136" s="4">
        <v>0.94550000000000001</v>
      </c>
      <c r="CH136" s="4">
        <v>1.2500000000000001E-2</v>
      </c>
      <c r="CI136" s="5">
        <v>0.69259999999999999</v>
      </c>
      <c r="CJ136" s="5">
        <v>0.83150000000000002</v>
      </c>
      <c r="CK136" s="5">
        <v>0.32729999999999998</v>
      </c>
      <c r="CL136" s="5">
        <v>0.92800000000000005</v>
      </c>
      <c r="CM136" s="5">
        <v>1.14E-2</v>
      </c>
      <c r="CN136" s="4">
        <v>0.71830000000000005</v>
      </c>
      <c r="CO136" s="4">
        <v>0.8901</v>
      </c>
      <c r="CP136" s="4">
        <v>0.2878</v>
      </c>
      <c r="CQ136" s="4">
        <v>0.88500000000000001</v>
      </c>
      <c r="CR136" s="4">
        <v>5.8999999999999999E-3</v>
      </c>
      <c r="CS136" s="5">
        <v>0.80069999999999997</v>
      </c>
      <c r="CT136" s="5">
        <v>1.0904</v>
      </c>
      <c r="CU136" s="5">
        <v>0.1855</v>
      </c>
      <c r="CV136" s="5">
        <v>0.63349999999999995</v>
      </c>
      <c r="CW136" s="5">
        <v>2.3999999999999998E-3</v>
      </c>
      <c r="CX136" s="4">
        <v>0.67359999999999998</v>
      </c>
      <c r="CY136" s="4">
        <v>0.78869999999999996</v>
      </c>
      <c r="CZ136" s="4">
        <v>0.35659999999999997</v>
      </c>
      <c r="DA136" s="4">
        <v>0.95479999999999998</v>
      </c>
      <c r="DB136" s="4">
        <v>2.0500000000000001E-2</v>
      </c>
      <c r="DC136" s="5">
        <v>0.67959999999999998</v>
      </c>
      <c r="DD136" s="5">
        <v>0.8014</v>
      </c>
      <c r="DE136" s="5">
        <v>0.34860000000000002</v>
      </c>
      <c r="DF136" s="5">
        <v>0.94530000000000003</v>
      </c>
      <c r="DG136" s="5">
        <v>1.3899999999999999E-2</v>
      </c>
      <c r="DH136" s="4">
        <v>0.69199999999999995</v>
      </c>
      <c r="DI136" s="4">
        <v>0.82989999999999997</v>
      </c>
      <c r="DJ136" s="4">
        <v>0.33179999999999998</v>
      </c>
      <c r="DK136" s="4">
        <v>0.92730000000000001</v>
      </c>
      <c r="DL136" s="4">
        <v>9.4000000000000004E-3</v>
      </c>
      <c r="DM136" s="5">
        <v>0.71740000000000004</v>
      </c>
      <c r="DN136" s="5">
        <v>0.88780000000000003</v>
      </c>
      <c r="DO136" s="5">
        <v>0.28860000000000002</v>
      </c>
      <c r="DP136" s="5">
        <v>0.88539999999999996</v>
      </c>
      <c r="DQ136" s="5">
        <v>6.7000000000000002E-3</v>
      </c>
      <c r="DR136" s="4"/>
      <c r="DS136" s="4"/>
      <c r="DT136" s="4"/>
      <c r="DU136" s="4"/>
      <c r="DV136" s="4"/>
      <c r="DW136" s="5"/>
      <c r="DX136" s="5"/>
      <c r="DY136" s="5"/>
      <c r="DZ136" s="5"/>
      <c r="EA136" s="5"/>
      <c r="EB136" s="4"/>
      <c r="EC136" s="4"/>
      <c r="ED136" s="4"/>
      <c r="EE136" s="4"/>
      <c r="EF136" s="4"/>
      <c r="EG136" s="5"/>
      <c r="EH136" s="5"/>
      <c r="EI136" s="5"/>
      <c r="EJ136" s="5"/>
      <c r="EK136" s="5"/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>
        <f t="shared" si="26"/>
        <v>0.70914583333333336</v>
      </c>
      <c r="EW136" s="4">
        <f t="shared" si="7"/>
        <v>0.87117083333333312</v>
      </c>
      <c r="EX136" s="4">
        <f t="shared" si="8"/>
        <v>0.30627916666666671</v>
      </c>
      <c r="EY136" s="4">
        <f t="shared" si="9"/>
        <v>0.87946249999999992</v>
      </c>
      <c r="EZ136" s="4">
        <f t="shared" si="10"/>
        <v>1.334166666666667E-2</v>
      </c>
      <c r="FA136" s="11" t="str" cm="1">
        <f t="array" aca="1" ref="FA136" ca="1">CONCATENATE(INDIRECT(ADDRESS(1,MATCH(_xlfn.MINIFS(B136:EU136,metrics.est,"MAE"),B136:EU136,0)+1)), ", ", INDIRECT(ADDRESS(2,MATCH(_xlfn.MINIFS(B136:EU136,metrics.est,"MAE"),B136:EU136,0)+1)))</f>
        <v>k=20, r=0.1</v>
      </c>
      <c r="FB136" s="11" t="str" cm="1">
        <f t="array" aca="1" ref="FB136" ca="1">CONCATENATE(INDIRECT(ADDRESS(1,MATCH(_xlfn.MINIFS(B136:EU136,metrics.est,"MSE"),B136:EU136,0)+1)), ", ", INDIRECT(ADDRESS(2,MATCH(_xlfn.MINIFS(B136:EU136,metrics.est,"MSE"),B136:EU136,0)+1)))</f>
        <v>k=5, r=0.1</v>
      </c>
      <c r="FC136" s="11" t="str" cm="1">
        <f t="array" aca="1" ref="FC136" ca="1">CONCATENATE(INDIRECT(ADDRESS(1,MATCH(_xlfn.MAXIFS(B136:EU136,metrics.est,"R"),B136:EU136,0)+1)), ", ", INDIRECT(ADDRESS(2,MATCH(_xlfn.MAXIFS(B136:EU136,metrics.est,"R"),B136:EU136,0)+1)))</f>
        <v>k=10, r=0.1</v>
      </c>
      <c r="FD136" s="11" t="str" cm="1">
        <f t="array" aca="1" ref="FD136" ca="1">CONCATENATE(INDIRECT(ADDRESS(1,MATCH(_xlfn.MAXIFS(B136:EU136,metrics.est,"Coverage"),B136:EU136,0)+1)), ", ", INDIRECT(ADDRESS(2,MATCH(_xlfn.MAXIFS(B136:EU136,metrics.est,"Coverage"),B136:EU136,0)+1)))</f>
        <v>k=5, r=0.1</v>
      </c>
      <c r="FE136" s="11" t="str" cm="1">
        <f t="array" aca="1" ref="FE136" ca="1">CONCATENATE(INDIRECT(ADDRESS(1,MATCH(_xlfn.MINIFS(B136:EU136,metrics.est,"Time"),B136:EU136,0)+1)), ", ", INDIRECT(ADDRESS(2,MATCH(_xlfn.MINIFS(B136:EU136,metrics.est,"Time"),B136:EU136,0)+1)))</f>
        <v>k=20, r=0.9</v>
      </c>
    </row>
    <row r="137" spans="1:161" x14ac:dyDescent="0.2">
      <c r="A137" s="1" t="s">
        <v>123</v>
      </c>
      <c r="B137" s="4">
        <v>0.66890000000000005</v>
      </c>
      <c r="C137" s="4">
        <v>0.76800000000000002</v>
      </c>
      <c r="D137" s="4">
        <v>0.3211</v>
      </c>
      <c r="E137" s="4">
        <v>0.94920000000000004</v>
      </c>
      <c r="F137" s="4">
        <v>8.6099999999999996E-2</v>
      </c>
      <c r="G137" s="5">
        <v>0.67989999999999995</v>
      </c>
      <c r="H137" s="5">
        <v>0.79559999999999997</v>
      </c>
      <c r="I137" s="5">
        <v>0.32250000000000001</v>
      </c>
      <c r="J137" s="5">
        <v>0.93679999999999997</v>
      </c>
      <c r="K137" s="5">
        <v>6.0600000000000001E-2</v>
      </c>
      <c r="L137" s="4">
        <v>0.69299999999999995</v>
      </c>
      <c r="M137" s="4">
        <v>0.82469999999999999</v>
      </c>
      <c r="N137" s="4">
        <v>0.30830000000000002</v>
      </c>
      <c r="O137" s="4">
        <v>0.91180000000000005</v>
      </c>
      <c r="P137" s="4">
        <v>5.0099999999999999E-2</v>
      </c>
      <c r="Q137" s="5">
        <v>0.7268</v>
      </c>
      <c r="R137" s="5">
        <v>0.90059999999999996</v>
      </c>
      <c r="S137" s="5">
        <v>0.247</v>
      </c>
      <c r="T137" s="5">
        <v>0.85340000000000005</v>
      </c>
      <c r="U137" s="5">
        <v>3.3000000000000002E-2</v>
      </c>
      <c r="V137" s="4">
        <v>0.81940000000000002</v>
      </c>
      <c r="W137" s="4">
        <v>1.1368</v>
      </c>
      <c r="X137" s="4">
        <v>0.17150000000000001</v>
      </c>
      <c r="Y137" s="4">
        <v>0.57599999999999996</v>
      </c>
      <c r="Z137" s="4">
        <v>1.2999999999999999E-2</v>
      </c>
      <c r="AA137" s="14">
        <v>0.6694</v>
      </c>
      <c r="AB137" s="14">
        <v>0.77429999999999999</v>
      </c>
      <c r="AC137" s="14">
        <v>0.35089999999999999</v>
      </c>
      <c r="AD137" s="14">
        <v>0.94899999999999995</v>
      </c>
      <c r="AE137" s="14">
        <v>7.7700000000000005E-2</v>
      </c>
      <c r="AF137" s="4">
        <v>0.67879999999999996</v>
      </c>
      <c r="AG137" s="4">
        <v>0.79279999999999995</v>
      </c>
      <c r="AH137" s="4">
        <v>0.33650000000000002</v>
      </c>
      <c r="AI137" s="4">
        <v>0.93610000000000004</v>
      </c>
      <c r="AJ137" s="4">
        <v>5.2900000000000003E-2</v>
      </c>
      <c r="AK137" s="14">
        <v>0.69369999999999998</v>
      </c>
      <c r="AL137" s="14">
        <v>0.82740000000000002</v>
      </c>
      <c r="AM137" s="14">
        <v>0.2989</v>
      </c>
      <c r="AN137" s="14">
        <v>0.91220000000000001</v>
      </c>
      <c r="AO137" s="14">
        <v>4.3400000000000001E-2</v>
      </c>
      <c r="AP137" s="4">
        <v>0.72499999999999998</v>
      </c>
      <c r="AQ137" s="4">
        <v>0.89929999999999999</v>
      </c>
      <c r="AR137" s="4">
        <v>0.25169999999999998</v>
      </c>
      <c r="AS137" s="4">
        <v>0.85260000000000002</v>
      </c>
      <c r="AT137" s="4">
        <v>2.6100000000000002E-2</v>
      </c>
      <c r="AU137" s="14">
        <v>0.82020000000000004</v>
      </c>
      <c r="AV137" s="14">
        <v>1.1395999999999999</v>
      </c>
      <c r="AW137" s="14">
        <v>0.17069999999999999</v>
      </c>
      <c r="AX137" s="14">
        <v>0.57609999999999995</v>
      </c>
      <c r="AY137" s="14">
        <v>1.1900000000000001E-2</v>
      </c>
      <c r="AZ137" s="4">
        <v>0.67090000000000005</v>
      </c>
      <c r="BA137" s="4">
        <v>0.77659999999999996</v>
      </c>
      <c r="BB137" s="4">
        <v>0.33350000000000002</v>
      </c>
      <c r="BC137" s="4">
        <v>0.94810000000000005</v>
      </c>
      <c r="BD137" s="4">
        <v>7.3400000000000007E-2</v>
      </c>
      <c r="BE137" s="5">
        <v>0.6784</v>
      </c>
      <c r="BF137" s="5">
        <v>0.79290000000000005</v>
      </c>
      <c r="BG137" s="5">
        <v>0.3266</v>
      </c>
      <c r="BH137" s="5">
        <v>0.93679999999999997</v>
      </c>
      <c r="BI137" s="5">
        <v>5.0700000000000002E-2</v>
      </c>
      <c r="BJ137" s="4">
        <v>0.69399999999999995</v>
      </c>
      <c r="BK137" s="4">
        <v>0.82789999999999997</v>
      </c>
      <c r="BL137" s="4">
        <v>0.29909999999999998</v>
      </c>
      <c r="BM137" s="4">
        <v>0.91259999999999997</v>
      </c>
      <c r="BN137" s="4">
        <v>3.56E-2</v>
      </c>
      <c r="BO137" s="5">
        <v>0.72640000000000005</v>
      </c>
      <c r="BP137" s="5">
        <v>0.90339999999999998</v>
      </c>
      <c r="BQ137" s="5">
        <v>0.25209999999999999</v>
      </c>
      <c r="BR137" s="5">
        <v>0.85229999999999995</v>
      </c>
      <c r="BS137" s="5">
        <v>2.5000000000000001E-2</v>
      </c>
      <c r="BT137" s="4">
        <v>0.81899999999999995</v>
      </c>
      <c r="BU137" s="4">
        <v>1.1364000000000001</v>
      </c>
      <c r="BV137" s="4">
        <v>0.1784</v>
      </c>
      <c r="BW137" s="4">
        <v>0.57469999999999999</v>
      </c>
      <c r="BX137" s="4">
        <v>9.7000000000000003E-3</v>
      </c>
      <c r="BY137" s="5">
        <v>0.66800000000000004</v>
      </c>
      <c r="BZ137" s="5">
        <v>0.77090000000000003</v>
      </c>
      <c r="CA137" s="5">
        <v>0.34960000000000002</v>
      </c>
      <c r="CB137" s="5">
        <v>0.94889999999999997</v>
      </c>
      <c r="CC137" s="5">
        <v>5.74E-2</v>
      </c>
      <c r="CD137" s="4">
        <v>0.67889999999999995</v>
      </c>
      <c r="CE137" s="4">
        <v>0.79369999999999996</v>
      </c>
      <c r="CF137" s="4">
        <v>0.3281</v>
      </c>
      <c r="CG137" s="4">
        <v>0.93600000000000005</v>
      </c>
      <c r="CH137" s="4">
        <v>4.2200000000000001E-2</v>
      </c>
      <c r="CI137" s="5">
        <v>0.69389999999999996</v>
      </c>
      <c r="CJ137" s="5">
        <v>0.82840000000000003</v>
      </c>
      <c r="CK137" s="5">
        <v>0.29799999999999999</v>
      </c>
      <c r="CL137" s="5">
        <v>0.91300000000000003</v>
      </c>
      <c r="CM137" s="5">
        <v>3.2199999999999999E-2</v>
      </c>
      <c r="CN137" s="4">
        <v>0.72709999999999997</v>
      </c>
      <c r="CO137" s="4">
        <v>0.90459999999999996</v>
      </c>
      <c r="CP137" s="4">
        <v>0.25319999999999998</v>
      </c>
      <c r="CQ137" s="4">
        <v>0.85319999999999996</v>
      </c>
      <c r="CR137" s="4">
        <v>1.83E-2</v>
      </c>
      <c r="CS137" s="5">
        <v>0.81859999999999999</v>
      </c>
      <c r="CT137" s="5">
        <v>1.1339999999999999</v>
      </c>
      <c r="CU137" s="5">
        <v>0.17180000000000001</v>
      </c>
      <c r="CV137" s="5">
        <v>0.57310000000000005</v>
      </c>
      <c r="CW137" s="5">
        <v>6.1999999999999998E-3</v>
      </c>
      <c r="CX137" s="4">
        <v>0.67090000000000005</v>
      </c>
      <c r="CY137" s="4">
        <v>0.77629999999999999</v>
      </c>
      <c r="CZ137" s="4">
        <v>0.34310000000000002</v>
      </c>
      <c r="DA137" s="4">
        <v>0.94810000000000005</v>
      </c>
      <c r="DB137" s="4">
        <v>7.0599999999999996E-2</v>
      </c>
      <c r="DC137" s="5">
        <v>0.67820000000000003</v>
      </c>
      <c r="DD137" s="5">
        <v>0.79210000000000003</v>
      </c>
      <c r="DE137" s="5">
        <v>0.32819999999999999</v>
      </c>
      <c r="DF137" s="5">
        <v>0.93600000000000005</v>
      </c>
      <c r="DG137" s="5">
        <v>4.6100000000000002E-2</v>
      </c>
      <c r="DH137" s="4">
        <v>0.69359999999999999</v>
      </c>
      <c r="DI137" s="4">
        <v>0.82730000000000004</v>
      </c>
      <c r="DJ137" s="4">
        <v>0.30070000000000002</v>
      </c>
      <c r="DK137" s="4">
        <v>0.91249999999999998</v>
      </c>
      <c r="DL137" s="4">
        <v>2.9399999999999999E-2</v>
      </c>
      <c r="DM137" s="5">
        <v>0.72640000000000005</v>
      </c>
      <c r="DN137" s="5">
        <v>0.90300000000000002</v>
      </c>
      <c r="DO137" s="5">
        <v>0.25109999999999999</v>
      </c>
      <c r="DP137" s="5">
        <v>0.85319999999999996</v>
      </c>
      <c r="DQ137" s="5">
        <v>1.9300000000000001E-2</v>
      </c>
      <c r="DR137" s="4"/>
      <c r="DS137" s="4"/>
      <c r="DT137" s="4"/>
      <c r="DU137" s="4"/>
      <c r="DV137" s="4"/>
      <c r="DW137" s="5"/>
      <c r="DX137" s="5"/>
      <c r="DY137" s="5"/>
      <c r="DZ137" s="5"/>
      <c r="EA137" s="5"/>
      <c r="EB137" s="4"/>
      <c r="EC137" s="4"/>
      <c r="ED137" s="4"/>
      <c r="EE137" s="4"/>
      <c r="EF137" s="4"/>
      <c r="EG137" s="5"/>
      <c r="EH137" s="5"/>
      <c r="EI137" s="5"/>
      <c r="EJ137" s="5"/>
      <c r="EK137" s="5"/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>
        <f t="shared" si="26"/>
        <v>0.71330833333333343</v>
      </c>
      <c r="EW137" s="4">
        <f t="shared" si="7"/>
        <v>0.87610833333333327</v>
      </c>
      <c r="EX137" s="4">
        <f t="shared" si="8"/>
        <v>0.28302500000000003</v>
      </c>
      <c r="EY137" s="4">
        <f t="shared" si="9"/>
        <v>0.85632083333333331</v>
      </c>
      <c r="EZ137" s="4">
        <f t="shared" si="10"/>
        <v>4.0454166666666666E-2</v>
      </c>
      <c r="FA137" s="11" t="str" cm="1">
        <f t="array" aca="1" ref="FA137" ca="1">CONCATENATE(INDIRECT(ADDRESS(1,MATCH(_xlfn.MINIFS(B137:EU137,metrics.est,"MAE"),B137:EU137,0)+1)), ", ", INDIRECT(ADDRESS(2,MATCH(_xlfn.MINIFS(B137:EU137,metrics.est,"MAE"),B137:EU137,0)+1)))</f>
        <v>k=20, r=0.1</v>
      </c>
      <c r="FB137" s="11" t="str" cm="1">
        <f t="array" aca="1" ref="FB137" ca="1">CONCATENATE(INDIRECT(ADDRESS(1,MATCH(_xlfn.MINIFS(B137:EU137,metrics.est,"MSE"),B137:EU137,0)+1)), ", ", INDIRECT(ADDRESS(2,MATCH(_xlfn.MINIFS(B137:EU137,metrics.est,"MSE"),B137:EU137,0)+1)))</f>
        <v>k=5, r=0.1</v>
      </c>
      <c r="FC137" s="11" t="str" cm="1">
        <f t="array" aca="1" ref="FC137" ca="1">CONCATENATE(INDIRECT(ADDRESS(1,MATCH(_xlfn.MAXIFS(B137:EU137,metrics.est,"R"),B137:EU137,0)+1)), ", ", INDIRECT(ADDRESS(2,MATCH(_xlfn.MAXIFS(B137:EU137,metrics.est,"R"),B137:EU137,0)+1)))</f>
        <v>k=10, r=0.1</v>
      </c>
      <c r="FD137" s="11" t="str" cm="1">
        <f t="array" aca="1" ref="FD137" ca="1">CONCATENATE(INDIRECT(ADDRESS(1,MATCH(_xlfn.MAXIFS(B137:EU137,metrics.est,"Coverage"),B137:EU137,0)+1)), ", ", INDIRECT(ADDRESS(2,MATCH(_xlfn.MAXIFS(B137:EU137,metrics.est,"Coverage"),B137:EU137,0)+1)))</f>
        <v>k=5, r=0.1</v>
      </c>
      <c r="FE137" s="11" t="str" cm="1">
        <f t="array" aca="1" ref="FE137" ca="1">CONCATENATE(INDIRECT(ADDRESS(1,MATCH(_xlfn.MINIFS(B137:EU137,metrics.est,"Time"),B137:EU137,0)+1)), ", ", INDIRECT(ADDRESS(2,MATCH(_xlfn.MINIFS(B137:EU137,metrics.est,"Time"),B137:EU137,0)+1)))</f>
        <v>k=20, r=0.9</v>
      </c>
    </row>
    <row r="138" spans="1:161" x14ac:dyDescent="0.2">
      <c r="A138" s="1" t="s">
        <v>240</v>
      </c>
      <c r="B138" s="4"/>
      <c r="C138" s="4"/>
      <c r="D138" s="4"/>
      <c r="E138" s="4"/>
      <c r="F138" s="4"/>
      <c r="G138" s="5"/>
      <c r="H138" s="5"/>
      <c r="I138" s="5"/>
      <c r="J138" s="5"/>
      <c r="K138" s="5"/>
      <c r="L138" s="4"/>
      <c r="M138" s="4"/>
      <c r="N138" s="4"/>
      <c r="O138" s="4"/>
      <c r="P138" s="4"/>
      <c r="Q138" s="5"/>
      <c r="R138" s="5"/>
      <c r="S138" s="5"/>
      <c r="T138" s="5"/>
      <c r="U138" s="5"/>
      <c r="V138" s="4"/>
      <c r="W138" s="4"/>
      <c r="X138" s="4"/>
      <c r="Y138" s="4"/>
      <c r="Z138" s="4"/>
      <c r="AA138" s="14"/>
      <c r="AB138" s="14"/>
      <c r="AC138" s="14"/>
      <c r="AD138" s="14"/>
      <c r="AE138" s="14"/>
      <c r="AF138" s="4"/>
      <c r="AG138" s="4"/>
      <c r="AH138" s="4"/>
      <c r="AI138" s="4"/>
      <c r="AJ138" s="4"/>
      <c r="AK138" s="14"/>
      <c r="AL138" s="14"/>
      <c r="AM138" s="14"/>
      <c r="AN138" s="14"/>
      <c r="AO138" s="14"/>
      <c r="AP138" s="4"/>
      <c r="AQ138" s="4"/>
      <c r="AR138" s="4"/>
      <c r="AS138" s="4"/>
      <c r="AT138" s="4"/>
      <c r="AU138" s="14"/>
      <c r="AV138" s="14"/>
      <c r="AW138" s="14"/>
      <c r="AX138" s="14"/>
      <c r="AY138" s="14"/>
      <c r="AZ138" s="4">
        <v>0.67120000000000002</v>
      </c>
      <c r="BA138" s="4">
        <v>0.78010000000000002</v>
      </c>
      <c r="BB138" s="4">
        <v>0.34389999999999998</v>
      </c>
      <c r="BC138" s="4">
        <v>0.9536</v>
      </c>
      <c r="BD138" s="4">
        <v>8.1299999999999997E-2</v>
      </c>
      <c r="BE138" s="5">
        <v>0.67879999999999996</v>
      </c>
      <c r="BF138" s="5">
        <v>0.79769999999999996</v>
      </c>
      <c r="BG138" s="5">
        <v>0.33779999999999999</v>
      </c>
      <c r="BH138" s="5">
        <v>0.94389999999999996</v>
      </c>
      <c r="BI138" s="5">
        <v>5.7099999999999998E-2</v>
      </c>
      <c r="BJ138" s="4">
        <v>0.69299999999999995</v>
      </c>
      <c r="BK138" s="4">
        <v>0.82920000000000005</v>
      </c>
      <c r="BL138" s="4">
        <v>0.31119999999999998</v>
      </c>
      <c r="BM138" s="4">
        <v>0.92400000000000004</v>
      </c>
      <c r="BN138" s="4">
        <v>4.2200000000000001E-2</v>
      </c>
      <c r="BO138" s="5">
        <v>0.72140000000000004</v>
      </c>
      <c r="BP138" s="5">
        <v>0.89500000000000002</v>
      </c>
      <c r="BQ138" s="5">
        <v>0.26600000000000001</v>
      </c>
      <c r="BR138" s="5">
        <v>0.87709999999999999</v>
      </c>
      <c r="BS138" s="5">
        <v>2.7099999999999999E-2</v>
      </c>
      <c r="BT138" s="4">
        <v>0.80800000000000005</v>
      </c>
      <c r="BU138" s="4">
        <v>1.1083000000000001</v>
      </c>
      <c r="BV138" s="4">
        <v>0.18490000000000001</v>
      </c>
      <c r="BW138" s="4">
        <v>0.62780000000000002</v>
      </c>
      <c r="BX138" s="4">
        <v>1.3599999999999999E-2</v>
      </c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5"/>
      <c r="CJ138" s="5"/>
      <c r="CK138" s="5"/>
      <c r="CL138" s="5"/>
      <c r="CM138" s="5"/>
      <c r="CN138" s="4"/>
      <c r="CO138" s="4"/>
      <c r="CP138" s="4"/>
      <c r="CQ138" s="4"/>
      <c r="CR138" s="4"/>
      <c r="CS138" s="5"/>
      <c r="CT138" s="5"/>
      <c r="CU138" s="5"/>
      <c r="CV138" s="5"/>
      <c r="CW138" s="5"/>
      <c r="CX138" s="4"/>
      <c r="CY138" s="4"/>
      <c r="CZ138" s="4"/>
      <c r="DA138" s="4"/>
      <c r="DB138" s="4"/>
      <c r="DC138" s="5">
        <v>0.67810000000000004</v>
      </c>
      <c r="DD138" s="5">
        <v>0.79559999999999997</v>
      </c>
      <c r="DE138" s="5">
        <v>0.33850000000000002</v>
      </c>
      <c r="DF138" s="5">
        <v>0.94310000000000005</v>
      </c>
      <c r="DG138" s="5">
        <v>5.2600000000000001E-2</v>
      </c>
      <c r="DH138" s="4"/>
      <c r="DI138" s="4"/>
      <c r="DJ138" s="4"/>
      <c r="DK138" s="4"/>
      <c r="DL138" s="4"/>
      <c r="DM138" s="5">
        <v>0.72109999999999996</v>
      </c>
      <c r="DN138" s="5">
        <v>0.89410000000000001</v>
      </c>
      <c r="DO138" s="5">
        <v>0.26569999999999999</v>
      </c>
      <c r="DP138" s="5">
        <v>0.87819999999999998</v>
      </c>
      <c r="DQ138" s="5">
        <v>2.23E-2</v>
      </c>
      <c r="DR138" s="4"/>
      <c r="DS138" s="4"/>
      <c r="DT138" s="4"/>
      <c r="DU138" s="4"/>
      <c r="DV138" s="4"/>
      <c r="DW138" s="5"/>
      <c r="DX138" s="5"/>
      <c r="DY138" s="5"/>
      <c r="DZ138" s="5"/>
      <c r="EA138" s="5"/>
      <c r="EB138" s="4"/>
      <c r="EC138" s="4"/>
      <c r="ED138" s="4"/>
      <c r="EE138" s="4"/>
      <c r="EF138" s="4"/>
      <c r="EG138" s="5"/>
      <c r="EH138" s="5"/>
      <c r="EI138" s="5"/>
      <c r="EJ138" s="5"/>
      <c r="EK138" s="5"/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>
        <f t="shared" si="26"/>
        <v>0.71022857142857132</v>
      </c>
      <c r="EW138" s="4">
        <f t="shared" ref="EW138" si="27">AVERAGEIFS(B138:EU138,metrics.est,"MSE")</f>
        <v>0.87142857142857155</v>
      </c>
      <c r="EX138" s="4">
        <f t="shared" ref="EX138" si="28">AVERAGEIFS(B138:EU138,metrics.est,"R")</f>
        <v>0.29257142857142859</v>
      </c>
      <c r="EY138" s="4">
        <f t="shared" ref="EY138" si="29">AVERAGEIFS(B138:EU138,metrics.est,"Coverage")</f>
        <v>0.8782428571428571</v>
      </c>
      <c r="EZ138" s="4">
        <f t="shared" ref="EZ138" si="30">AVERAGEIFS(B138:EU138,metrics.est,"Time")</f>
        <v>4.2314285714285707E-2</v>
      </c>
      <c r="FA138" s="11" t="str" cm="1">
        <f t="array" aca="1" ref="FA138" ca="1">CONCATENATE(INDIRECT(ADDRESS(1,MATCH(_xlfn.MINIFS(B138:EU138,metrics.est,"MAE"),B138:EU138,0)+1)), ", ", INDIRECT(ADDRESS(2,MATCH(_xlfn.MINIFS(B138:EU138,metrics.est,"MAE"),B138:EU138,0)+1)))</f>
        <v>k=15, r=0.1</v>
      </c>
      <c r="FB138" s="11" t="str" cm="1">
        <f t="array" aca="1" ref="FB138" ca="1">CONCATENATE(INDIRECT(ADDRESS(1,MATCH(_xlfn.MINIFS(B138:EU138,metrics.est,"MSE"),B138:EU138,0)+1)), ", ", INDIRECT(ADDRESS(2,MATCH(_xlfn.MINIFS(B138:EU138,metrics.est,"MSE"),B138:EU138,0)+1)))</f>
        <v>k=15, r=0.1</v>
      </c>
      <c r="FC138" s="11" t="str" cm="1">
        <f t="array" aca="1" ref="FC138" ca="1">CONCATENATE(INDIRECT(ADDRESS(1,MATCH(_xlfn.MAXIFS(B138:EU138,metrics.est,"R"),B138:EU138,0)+1)), ", ", INDIRECT(ADDRESS(2,MATCH(_xlfn.MAXIFS(B138:EU138,metrics.est,"R"),B138:EU138,0)+1)))</f>
        <v>k=15, r=0.1</v>
      </c>
      <c r="FD138" s="11" t="str" cm="1">
        <f t="array" aca="1" ref="FD138" ca="1">CONCATENATE(INDIRECT(ADDRESS(1,MATCH(_xlfn.MAXIFS(B138:EU138,metrics.est,"Coverage"),B138:EU138,0)+1)), ", ", INDIRECT(ADDRESS(2,MATCH(_xlfn.MAXIFS(B138:EU138,metrics.est,"Coverage"),B138:EU138,0)+1)))</f>
        <v>k=15, r=0.1</v>
      </c>
      <c r="FE138" s="11" t="str" cm="1">
        <f t="array" aca="1" ref="FE138" ca="1">CONCATENATE(INDIRECT(ADDRESS(1,MATCH(_xlfn.MINIFS(B138:EU138,metrics.est,"Time"),B138:EU138,0)+1)), ", ", INDIRECT(ADDRESS(2,MATCH(_xlfn.MINIFS(B138:EU138,metrics.est,"Time"),B138:EU138,0)+1)))</f>
        <v>k=15, r=0.9</v>
      </c>
    </row>
    <row r="139" spans="1:161" x14ac:dyDescent="0.2">
      <c r="A139" s="1" t="s">
        <v>241</v>
      </c>
      <c r="B139" s="4"/>
      <c r="C139" s="4"/>
      <c r="D139" s="4"/>
      <c r="E139" s="4"/>
      <c r="F139" s="4"/>
      <c r="G139" s="5"/>
      <c r="H139" s="5"/>
      <c r="I139" s="5"/>
      <c r="J139" s="5"/>
      <c r="K139" s="5"/>
      <c r="L139" s="4"/>
      <c r="M139" s="4"/>
      <c r="N139" s="4"/>
      <c r="O139" s="4"/>
      <c r="P139" s="4"/>
      <c r="Q139" s="5"/>
      <c r="R139" s="5"/>
      <c r="S139" s="5"/>
      <c r="T139" s="5"/>
      <c r="U139" s="5"/>
      <c r="V139" s="4"/>
      <c r="W139" s="4"/>
      <c r="X139" s="4"/>
      <c r="Y139" s="4"/>
      <c r="Z139" s="4"/>
      <c r="AA139" s="14"/>
      <c r="AB139" s="14"/>
      <c r="AC139" s="14"/>
      <c r="AD139" s="14"/>
      <c r="AE139" s="14"/>
      <c r="AF139" s="4"/>
      <c r="AG139" s="4"/>
      <c r="AH139" s="4"/>
      <c r="AI139" s="4"/>
      <c r="AJ139" s="4"/>
      <c r="AK139" s="14"/>
      <c r="AL139" s="14"/>
      <c r="AM139" s="14"/>
      <c r="AN139" s="14"/>
      <c r="AO139" s="14"/>
      <c r="AP139" s="4"/>
      <c r="AQ139" s="4"/>
      <c r="AR139" s="4"/>
      <c r="AS139" s="4"/>
      <c r="AT139" s="4"/>
      <c r="AU139" s="14"/>
      <c r="AV139" s="14"/>
      <c r="AW139" s="14"/>
      <c r="AX139" s="14"/>
      <c r="AY139" s="14"/>
      <c r="AZ139" s="4">
        <v>0.67179999999999995</v>
      </c>
      <c r="BA139" s="4">
        <v>0.78159999999999996</v>
      </c>
      <c r="BB139" s="4">
        <v>0.3412</v>
      </c>
      <c r="BC139" s="4">
        <v>0.95379999999999998</v>
      </c>
      <c r="BD139" s="4">
        <v>8.3900000000000002E-2</v>
      </c>
      <c r="BE139" s="5">
        <v>0.67930000000000001</v>
      </c>
      <c r="BF139" s="5">
        <v>0.79890000000000005</v>
      </c>
      <c r="BG139" s="5">
        <v>0.33700000000000002</v>
      </c>
      <c r="BH139" s="5">
        <v>0.94410000000000005</v>
      </c>
      <c r="BI139" s="5">
        <v>5.7000000000000002E-2</v>
      </c>
      <c r="BJ139" s="4">
        <v>0.69350000000000001</v>
      </c>
      <c r="BK139" s="4">
        <v>0.83040000000000003</v>
      </c>
      <c r="BL139" s="4">
        <v>0.31109999999999999</v>
      </c>
      <c r="BM139" s="4">
        <v>0.92449999999999999</v>
      </c>
      <c r="BN139" s="4">
        <v>4.2799999999999998E-2</v>
      </c>
      <c r="BO139" s="5">
        <v>0.72170000000000001</v>
      </c>
      <c r="BP139" s="5">
        <v>0.89590000000000003</v>
      </c>
      <c r="BQ139" s="5">
        <v>0.26579999999999998</v>
      </c>
      <c r="BR139" s="5">
        <v>0.87819999999999998</v>
      </c>
      <c r="BS139" s="5">
        <v>2.5600000000000001E-2</v>
      </c>
      <c r="BT139" s="4">
        <v>0.80679999999999996</v>
      </c>
      <c r="BU139" s="4">
        <v>1.1051</v>
      </c>
      <c r="BV139" s="4">
        <v>0.18540000000000001</v>
      </c>
      <c r="BW139" s="4">
        <v>0.62860000000000005</v>
      </c>
      <c r="BX139" s="4">
        <v>1.3299999999999999E-2</v>
      </c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5"/>
      <c r="CJ139" s="5"/>
      <c r="CK139" s="5"/>
      <c r="CL139" s="5"/>
      <c r="CM139" s="5"/>
      <c r="CN139" s="4"/>
      <c r="CO139" s="4"/>
      <c r="CP139" s="4"/>
      <c r="CQ139" s="4"/>
      <c r="CR139" s="4"/>
      <c r="CS139" s="5"/>
      <c r="CT139" s="5"/>
      <c r="CU139" s="5"/>
      <c r="CV139" s="5"/>
      <c r="CW139" s="5"/>
      <c r="CX139" s="4"/>
      <c r="CY139" s="4"/>
      <c r="CZ139" s="4"/>
      <c r="DA139" s="4"/>
      <c r="DB139" s="4"/>
      <c r="DC139" s="5">
        <v>0.67879999999999996</v>
      </c>
      <c r="DD139" s="5">
        <v>0.79730000000000001</v>
      </c>
      <c r="DE139" s="5">
        <v>0.33739999999999998</v>
      </c>
      <c r="DF139" s="5">
        <v>0.94330000000000003</v>
      </c>
      <c r="DG139" s="5">
        <v>5.2499999999999998E-2</v>
      </c>
      <c r="DH139" s="4"/>
      <c r="DI139" s="4"/>
      <c r="DJ139" s="4"/>
      <c r="DK139" s="4"/>
      <c r="DL139" s="4"/>
      <c r="DM139" s="5">
        <v>0.72119999999999995</v>
      </c>
      <c r="DN139" s="5">
        <v>0.89449999999999996</v>
      </c>
      <c r="DO139" s="5">
        <v>0.26569999999999999</v>
      </c>
      <c r="DP139" s="5">
        <v>0.87929999999999997</v>
      </c>
      <c r="DQ139" s="5">
        <v>2.2200000000000001E-2</v>
      </c>
      <c r="DR139" s="4"/>
      <c r="DS139" s="4"/>
      <c r="DT139" s="4"/>
      <c r="DU139" s="4"/>
      <c r="DV139" s="4"/>
      <c r="DW139" s="5"/>
      <c r="DX139" s="5"/>
      <c r="DY139" s="5"/>
      <c r="DZ139" s="5"/>
      <c r="EA139" s="5"/>
      <c r="EB139" s="4"/>
      <c r="EC139" s="4"/>
      <c r="ED139" s="4"/>
      <c r="EE139" s="4"/>
      <c r="EF139" s="4"/>
      <c r="EG139" s="5"/>
      <c r="EH139" s="5"/>
      <c r="EI139" s="5"/>
      <c r="EJ139" s="5"/>
      <c r="EK139" s="5"/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>
        <f t="shared" ref="EV139" si="31">AVERAGEIFS(B139:EU139,metrics.est,"MAE")</f>
        <v>0.71044285714285704</v>
      </c>
      <c r="EW139" s="4">
        <f t="shared" ref="EW139" si="32">AVERAGEIFS(B139:EU139,metrics.est,"MSE")</f>
        <v>0.87195714285714288</v>
      </c>
      <c r="EX139" s="4">
        <f t="shared" ref="EX139" si="33">AVERAGEIFS(B139:EU139,metrics.est,"R")</f>
        <v>0.29194285714285717</v>
      </c>
      <c r="EY139" s="4">
        <f t="shared" ref="EY139" si="34">AVERAGEIFS(B139:EU139,metrics.est,"Coverage")</f>
        <v>0.8788285714285714</v>
      </c>
      <c r="EZ139" s="4">
        <f t="shared" ref="EZ139" si="35">AVERAGEIFS(B139:EU139,metrics.est,"Time")</f>
        <v>4.247142857142857E-2</v>
      </c>
      <c r="FA139" s="11" t="str" cm="1">
        <f t="array" aca="1" ref="FA139" ca="1">CONCATENATE(INDIRECT(ADDRESS(1,MATCH(_xlfn.MINIFS(B139:EU139,metrics.est,"MAE"),B139:EU139,0)+1)), ", ", INDIRECT(ADDRESS(2,MATCH(_xlfn.MINIFS(B139:EU139,metrics.est,"MAE"),B139:EU139,0)+1)))</f>
        <v>k=15, r=0.1</v>
      </c>
      <c r="FB139" s="11" t="str" cm="1">
        <f t="array" aca="1" ref="FB139" ca="1">CONCATENATE(INDIRECT(ADDRESS(1,MATCH(_xlfn.MINIFS(B139:EU139,metrics.est,"MSE"),B139:EU139,0)+1)), ", ", INDIRECT(ADDRESS(2,MATCH(_xlfn.MINIFS(B139:EU139,metrics.est,"MSE"),B139:EU139,0)+1)))</f>
        <v>k=15, r=0.1</v>
      </c>
      <c r="FC139" s="11" t="str" cm="1">
        <f t="array" aca="1" ref="FC139" ca="1">CONCATENATE(INDIRECT(ADDRESS(1,MATCH(_xlfn.MAXIFS(B139:EU139,metrics.est,"R"),B139:EU139,0)+1)), ", ", INDIRECT(ADDRESS(2,MATCH(_xlfn.MAXIFS(B139:EU139,metrics.est,"R"),B139:EU139,0)+1)))</f>
        <v>k=15, r=0.1</v>
      </c>
      <c r="FD139" s="11" t="str" cm="1">
        <f t="array" aca="1" ref="FD139" ca="1">CONCATENATE(INDIRECT(ADDRESS(1,MATCH(_xlfn.MAXIFS(B139:EU139,metrics.est,"Coverage"),B139:EU139,0)+1)), ", ", INDIRECT(ADDRESS(2,MATCH(_xlfn.MAXIFS(B139:EU139,metrics.est,"Coverage"),B139:EU139,0)+1)))</f>
        <v>k=15, r=0.1</v>
      </c>
      <c r="FE139" s="11" t="str" cm="1">
        <f t="array" aca="1" ref="FE139" ca="1">CONCATENATE(INDIRECT(ADDRESS(1,MATCH(_xlfn.MINIFS(B139:EU139,metrics.est,"Time"),B139:EU139,0)+1)), ", ", INDIRECT(ADDRESS(2,MATCH(_xlfn.MINIFS(B139:EU139,metrics.est,"Time"),B139:EU139,0)+1)))</f>
        <v>k=15, r=0.9</v>
      </c>
    </row>
    <row r="140" spans="1:161" x14ac:dyDescent="0.2">
      <c r="A140" s="1" t="s">
        <v>124</v>
      </c>
      <c r="B140" s="4">
        <v>0.67110000000000003</v>
      </c>
      <c r="C140" s="4">
        <v>0.7762</v>
      </c>
      <c r="D140" s="4">
        <v>0.32890000000000003</v>
      </c>
      <c r="E140" s="4">
        <v>0.95520000000000005</v>
      </c>
      <c r="F140" s="4">
        <v>5.0500000000000003E-2</v>
      </c>
      <c r="G140" s="5">
        <v>0.68120000000000003</v>
      </c>
      <c r="H140" s="5">
        <v>0.8014</v>
      </c>
      <c r="I140" s="5">
        <v>0.33339999999999997</v>
      </c>
      <c r="J140" s="5">
        <v>0.94420000000000004</v>
      </c>
      <c r="K140" s="5">
        <v>3.9E-2</v>
      </c>
      <c r="L140" s="4">
        <v>0.69310000000000005</v>
      </c>
      <c r="M140" s="4">
        <v>0.82830000000000004</v>
      </c>
      <c r="N140" s="4">
        <v>0.31940000000000002</v>
      </c>
      <c r="O140" s="4">
        <v>0.92390000000000005</v>
      </c>
      <c r="P140" s="4">
        <v>2.2700000000000001E-2</v>
      </c>
      <c r="Q140" s="5">
        <v>0.72209999999999996</v>
      </c>
      <c r="R140" s="5">
        <v>0.89219999999999999</v>
      </c>
      <c r="S140" s="5">
        <v>0.26240000000000002</v>
      </c>
      <c r="T140" s="5">
        <v>0.87929999999999997</v>
      </c>
      <c r="U140" s="5">
        <v>2.1399999999999999E-2</v>
      </c>
      <c r="V140" s="4">
        <v>0.80930000000000002</v>
      </c>
      <c r="W140" s="4">
        <v>1.1099000000000001</v>
      </c>
      <c r="X140" s="4">
        <v>0.1767</v>
      </c>
      <c r="Y140" s="4">
        <v>0.62780000000000002</v>
      </c>
      <c r="Z140" s="4">
        <v>7.4999999999999997E-3</v>
      </c>
      <c r="AA140" s="14">
        <v>0.67159999999999997</v>
      </c>
      <c r="AB140" s="14">
        <v>0.78239999999999998</v>
      </c>
      <c r="AC140" s="14">
        <v>0.35420000000000001</v>
      </c>
      <c r="AD140" s="14">
        <v>0.95479999999999998</v>
      </c>
      <c r="AE140" s="14">
        <v>4.0399999999999998E-2</v>
      </c>
      <c r="AF140" s="4">
        <v>0.6804</v>
      </c>
      <c r="AG140" s="4">
        <v>0.79869999999999997</v>
      </c>
      <c r="AH140" s="4">
        <v>0.3463</v>
      </c>
      <c r="AI140" s="4">
        <v>0.94320000000000004</v>
      </c>
      <c r="AJ140" s="4">
        <v>2.86E-2</v>
      </c>
      <c r="AK140" s="14">
        <v>0.69389999999999996</v>
      </c>
      <c r="AL140" s="14">
        <v>0.83109999999999995</v>
      </c>
      <c r="AM140" s="14">
        <v>0.30940000000000001</v>
      </c>
      <c r="AN140" s="14">
        <v>0.92410000000000003</v>
      </c>
      <c r="AO140" s="14">
        <v>2.0799999999999999E-2</v>
      </c>
      <c r="AP140" s="4">
        <v>0.72150000000000003</v>
      </c>
      <c r="AQ140" s="4">
        <v>0.89300000000000002</v>
      </c>
      <c r="AR140" s="4">
        <v>0.26540000000000002</v>
      </c>
      <c r="AS140" s="4">
        <v>0.87880000000000003</v>
      </c>
      <c r="AT140" s="4">
        <v>1.38E-2</v>
      </c>
      <c r="AU140" s="14">
        <v>0.80959999999999999</v>
      </c>
      <c r="AV140" s="14">
        <v>1.1107</v>
      </c>
      <c r="AW140" s="14">
        <v>0.17680000000000001</v>
      </c>
      <c r="AX140" s="14">
        <v>0.62649999999999995</v>
      </c>
      <c r="AY140" s="14">
        <v>6.6E-3</v>
      </c>
      <c r="AZ140" s="4">
        <v>0.67249999999999999</v>
      </c>
      <c r="BA140" s="4">
        <v>0.78259999999999996</v>
      </c>
      <c r="BB140" s="4">
        <v>0.3448</v>
      </c>
      <c r="BC140" s="4">
        <v>0.95399999999999996</v>
      </c>
      <c r="BD140" s="4">
        <v>4.2000000000000003E-2</v>
      </c>
      <c r="BE140" s="5">
        <v>0.68020000000000003</v>
      </c>
      <c r="BF140" s="5">
        <v>0.80010000000000003</v>
      </c>
      <c r="BG140" s="5">
        <v>0.33729999999999999</v>
      </c>
      <c r="BH140" s="5">
        <v>0.94420000000000004</v>
      </c>
      <c r="BI140" s="5">
        <v>2.8899999999999999E-2</v>
      </c>
      <c r="BJ140" s="4">
        <v>0.69440000000000002</v>
      </c>
      <c r="BK140" s="4">
        <v>0.83150000000000002</v>
      </c>
      <c r="BL140" s="4">
        <v>0.31109999999999999</v>
      </c>
      <c r="BM140" s="4">
        <v>0.92479999999999996</v>
      </c>
      <c r="BN140" s="4">
        <v>1.9699999999999999E-2</v>
      </c>
      <c r="BO140" s="5">
        <v>0.7228</v>
      </c>
      <c r="BP140" s="5">
        <v>0.89729999999999999</v>
      </c>
      <c r="BQ140" s="5">
        <v>0.2656</v>
      </c>
      <c r="BR140" s="5">
        <v>0.87809999999999999</v>
      </c>
      <c r="BS140" s="5">
        <v>1.3299999999999999E-2</v>
      </c>
      <c r="BT140" s="4">
        <v>0.80830000000000002</v>
      </c>
      <c r="BU140" s="4">
        <v>1.1074999999999999</v>
      </c>
      <c r="BV140" s="4">
        <v>0.18479999999999999</v>
      </c>
      <c r="BW140" s="4">
        <v>0.626</v>
      </c>
      <c r="BX140" s="4">
        <v>6.3E-3</v>
      </c>
      <c r="BY140" s="5">
        <v>0.67030000000000001</v>
      </c>
      <c r="BZ140" s="5">
        <v>0.77900000000000003</v>
      </c>
      <c r="CA140" s="5">
        <v>0.35399999999999998</v>
      </c>
      <c r="CB140" s="5">
        <v>0.95450000000000002</v>
      </c>
      <c r="CC140" s="5">
        <v>2.9100000000000001E-2</v>
      </c>
      <c r="CD140" s="4">
        <v>0.6804</v>
      </c>
      <c r="CE140" s="4">
        <v>0.8</v>
      </c>
      <c r="CF140" s="4">
        <v>0.33929999999999999</v>
      </c>
      <c r="CG140" s="4">
        <v>0.94350000000000001</v>
      </c>
      <c r="CH140" s="4">
        <v>2.12E-2</v>
      </c>
      <c r="CI140" s="5">
        <v>0.69430000000000003</v>
      </c>
      <c r="CJ140" s="5">
        <v>0.83189999999999997</v>
      </c>
      <c r="CK140" s="5">
        <v>0.3095</v>
      </c>
      <c r="CL140" s="5">
        <v>0.92490000000000006</v>
      </c>
      <c r="CM140" s="5">
        <v>1.7500000000000002E-2</v>
      </c>
      <c r="CN140" s="4">
        <v>0.72319999999999995</v>
      </c>
      <c r="CO140" s="4">
        <v>0.89790000000000003</v>
      </c>
      <c r="CP140" s="4">
        <v>0.2661</v>
      </c>
      <c r="CQ140" s="4">
        <v>0.87909999999999999</v>
      </c>
      <c r="CR140" s="4">
        <v>9.4000000000000004E-3</v>
      </c>
      <c r="CS140" s="5">
        <v>0.80859999999999999</v>
      </c>
      <c r="CT140" s="5">
        <v>1.1073</v>
      </c>
      <c r="CU140" s="5">
        <v>0.17780000000000001</v>
      </c>
      <c r="CV140" s="5">
        <v>0.62480000000000002</v>
      </c>
      <c r="CW140" s="5">
        <v>3.3999999999999998E-3</v>
      </c>
      <c r="CX140" s="4">
        <v>0.67310000000000003</v>
      </c>
      <c r="CY140" s="4">
        <v>0.78410000000000002</v>
      </c>
      <c r="CZ140" s="4">
        <v>0.35</v>
      </c>
      <c r="DA140" s="4">
        <v>0.9536</v>
      </c>
      <c r="DB140" s="4">
        <v>3.5099999999999999E-2</v>
      </c>
      <c r="DC140" s="5">
        <v>0.67959999999999998</v>
      </c>
      <c r="DD140" s="5">
        <v>0.79830000000000001</v>
      </c>
      <c r="DE140" s="5">
        <v>0.33760000000000001</v>
      </c>
      <c r="DF140" s="5">
        <v>0.94350000000000001</v>
      </c>
      <c r="DG140" s="5">
        <v>2.3E-2</v>
      </c>
      <c r="DH140" s="4">
        <v>0.69369999999999998</v>
      </c>
      <c r="DI140" s="4">
        <v>0.83020000000000005</v>
      </c>
      <c r="DJ140" s="4">
        <v>0.31340000000000001</v>
      </c>
      <c r="DK140" s="4">
        <v>0.92420000000000002</v>
      </c>
      <c r="DL140" s="4">
        <v>1.5100000000000001E-2</v>
      </c>
      <c r="DM140" s="5">
        <v>0.72240000000000004</v>
      </c>
      <c r="DN140" s="5">
        <v>0.89610000000000001</v>
      </c>
      <c r="DO140" s="5">
        <v>0.26519999999999999</v>
      </c>
      <c r="DP140" s="5">
        <v>0.87919999999999998</v>
      </c>
      <c r="DQ140" s="5">
        <v>1.01E-2</v>
      </c>
      <c r="DR140" s="4"/>
      <c r="DS140" s="4"/>
      <c r="DT140" s="4"/>
      <c r="DU140" s="4"/>
      <c r="DV140" s="4"/>
      <c r="DW140" s="5"/>
      <c r="DX140" s="5"/>
      <c r="DY140" s="5"/>
      <c r="DZ140" s="5"/>
      <c r="EA140" s="5"/>
      <c r="EB140" s="4"/>
      <c r="EC140" s="4"/>
      <c r="ED140" s="4"/>
      <c r="EE140" s="4"/>
      <c r="EF140" s="4"/>
      <c r="EG140" s="5">
        <v>0.69350000000000001</v>
      </c>
      <c r="EH140" s="5">
        <v>0.8296</v>
      </c>
      <c r="EI140" s="5">
        <v>0.31259999999999999</v>
      </c>
      <c r="EJ140" s="5">
        <v>0.92449999999999999</v>
      </c>
      <c r="EK140" s="5">
        <v>1.78E-2</v>
      </c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>
        <f t="shared" ref="EV140:EV172" si="36">AVERAGEIFS(B140:EU140,metrics.est,"MAE")</f>
        <v>0.71084400000000003</v>
      </c>
      <c r="EW140" s="4">
        <f t="shared" ref="EW140:EW216" si="37">AVERAGEIFS(B140:EU140,metrics.est,"MSE")</f>
        <v>0.871892</v>
      </c>
      <c r="EX140" s="4">
        <f t="shared" ref="EX140:EX216" si="38">AVERAGEIFS(B140:EU140,metrics.est,"R")</f>
        <v>0.29368</v>
      </c>
      <c r="EY140" s="4">
        <f t="shared" ref="EY140:EY216" si="39">AVERAGEIFS(B140:EU140,metrics.est,"Coverage")</f>
        <v>0.87746800000000003</v>
      </c>
      <c r="EZ140" s="4">
        <f t="shared" ref="EZ140:EZ216" si="40">AVERAGEIFS(B140:EU140,metrics.est,"Time")</f>
        <v>2.1728000000000001E-2</v>
      </c>
      <c r="FA140" s="11" t="str" cm="1">
        <f t="array" aca="1" ref="FA140" ca="1">CONCATENATE(INDIRECT(ADDRESS(1,MATCH(_xlfn.MINIFS(B140:EU140,metrics.est,"MAE"),B140:EU140,0)+1)), ", ", INDIRECT(ADDRESS(2,MATCH(_xlfn.MINIFS(B140:EU140,metrics.est,"MAE"),B140:EU140,0)+1)))</f>
        <v>k=20, r=0.1</v>
      </c>
      <c r="FB140" s="11" t="str" cm="1">
        <f t="array" aca="1" ref="FB140" ca="1">CONCATENATE(INDIRECT(ADDRESS(1,MATCH(_xlfn.MINIFS(B140:EU140,metrics.est,"MSE"),B140:EU140,0)+1)), ", ", INDIRECT(ADDRESS(2,MATCH(_xlfn.MINIFS(B140:EU140,metrics.est,"MSE"),B140:EU140,0)+1)))</f>
        <v>k=5, r=0.1</v>
      </c>
      <c r="FC140" s="11" t="str" cm="1">
        <f t="array" aca="1" ref="FC140" ca="1">CONCATENATE(INDIRECT(ADDRESS(1,MATCH(_xlfn.MAXIFS(B140:EU140,metrics.est,"R"),B140:EU140,0)+1)), ", ", INDIRECT(ADDRESS(2,MATCH(_xlfn.MAXIFS(B140:EU140,metrics.est,"R"),B140:EU140,0)+1)))</f>
        <v>k=10, r=0.1</v>
      </c>
      <c r="FD140" s="11" t="str" cm="1">
        <f t="array" aca="1" ref="FD140" ca="1">CONCATENATE(INDIRECT(ADDRESS(1,MATCH(_xlfn.MAXIFS(B140:EU140,metrics.est,"Coverage"),B140:EU140,0)+1)), ", ", INDIRECT(ADDRESS(2,MATCH(_xlfn.MAXIFS(B140:EU140,metrics.est,"Coverage"),B140:EU140,0)+1)))</f>
        <v>k=5, r=0.1</v>
      </c>
      <c r="FE140" s="11" t="str" cm="1">
        <f t="array" aca="1" ref="FE140" ca="1">CONCATENATE(INDIRECT(ADDRESS(1,MATCH(_xlfn.MINIFS(B140:EU140,metrics.est,"Time"),B140:EU140,0)+1)), ", ", INDIRECT(ADDRESS(2,MATCH(_xlfn.MINIFS(B140:EU140,metrics.est,"Time"),B140:EU140,0)+1)))</f>
        <v>k=20, r=0.9</v>
      </c>
    </row>
    <row r="141" spans="1:161" x14ac:dyDescent="0.2">
      <c r="A141" s="1" t="s">
        <v>125</v>
      </c>
      <c r="B141" s="4">
        <v>0.70140000000000002</v>
      </c>
      <c r="C141" s="4">
        <v>0.8448</v>
      </c>
      <c r="D141" s="4">
        <v>0.28489999999999999</v>
      </c>
      <c r="E141" s="4">
        <v>0.94210000000000005</v>
      </c>
      <c r="F141" s="4">
        <v>6.6711999999999998</v>
      </c>
      <c r="G141" s="5">
        <v>0.70940000000000003</v>
      </c>
      <c r="H141" s="5">
        <v>0.86770000000000003</v>
      </c>
      <c r="I141" s="5">
        <v>0.2989</v>
      </c>
      <c r="J141" s="5">
        <v>0.92910000000000004</v>
      </c>
      <c r="K141" s="5">
        <v>3.7730000000000001</v>
      </c>
      <c r="L141" s="4">
        <v>0.71730000000000005</v>
      </c>
      <c r="M141" s="4">
        <v>0.88670000000000004</v>
      </c>
      <c r="N141" s="4">
        <v>0.29349999999999998</v>
      </c>
      <c r="O141" s="4">
        <v>0.91049999999999998</v>
      </c>
      <c r="P141" s="4">
        <v>1.9507000000000001</v>
      </c>
      <c r="Q141" s="5">
        <v>0.73780000000000001</v>
      </c>
      <c r="R141" s="5">
        <v>0.9355</v>
      </c>
      <c r="S141" s="5">
        <v>0.27089999999999997</v>
      </c>
      <c r="T141" s="5">
        <v>0.86960000000000004</v>
      </c>
      <c r="U141" s="5">
        <v>0.84289999999999998</v>
      </c>
      <c r="V141" s="4">
        <v>0.79890000000000005</v>
      </c>
      <c r="W141" s="4">
        <v>1.0914999999999999</v>
      </c>
      <c r="X141" s="4">
        <v>0.20649999999999999</v>
      </c>
      <c r="Y141" s="4">
        <v>0.71899999999999997</v>
      </c>
      <c r="Z141" s="4">
        <v>0.12889999999999999</v>
      </c>
      <c r="AA141" s="14">
        <v>0.70150000000000001</v>
      </c>
      <c r="AB141" s="14">
        <v>0.85109999999999997</v>
      </c>
      <c r="AC141" s="14">
        <v>0.30969999999999998</v>
      </c>
      <c r="AD141" s="14">
        <v>0.94079999999999997</v>
      </c>
      <c r="AE141" s="14">
        <v>5.5900999999999996</v>
      </c>
      <c r="AF141" s="4">
        <v>0.70809999999999995</v>
      </c>
      <c r="AG141" s="4">
        <v>0.86380000000000001</v>
      </c>
      <c r="AH141" s="4">
        <v>0.3034</v>
      </c>
      <c r="AI141" s="4">
        <v>0.92900000000000005</v>
      </c>
      <c r="AJ141" s="4">
        <v>3.2294999999999998</v>
      </c>
      <c r="AK141" s="14">
        <v>0.71909999999999996</v>
      </c>
      <c r="AL141" s="14">
        <v>0.8911</v>
      </c>
      <c r="AM141" s="14">
        <v>0.28920000000000001</v>
      </c>
      <c r="AN141" s="14">
        <v>0.90910000000000002</v>
      </c>
      <c r="AO141" s="14">
        <v>1.7919</v>
      </c>
      <c r="AP141" s="4">
        <v>0.73839999999999995</v>
      </c>
      <c r="AQ141" s="4">
        <v>0.9365</v>
      </c>
      <c r="AR141" s="4">
        <v>0.26650000000000001</v>
      </c>
      <c r="AS141" s="4">
        <v>0.86960000000000004</v>
      </c>
      <c r="AT141" s="4">
        <v>0.68330000000000002</v>
      </c>
      <c r="AU141" s="14">
        <v>0.79720000000000002</v>
      </c>
      <c r="AV141" s="14">
        <v>1.087</v>
      </c>
      <c r="AW141" s="14">
        <v>0.20699999999999999</v>
      </c>
      <c r="AX141" s="14">
        <v>0.71609999999999996</v>
      </c>
      <c r="AY141" s="14">
        <v>9.74E-2</v>
      </c>
      <c r="AZ141" s="4">
        <v>0.70250000000000001</v>
      </c>
      <c r="BA141" s="4">
        <v>0.85109999999999997</v>
      </c>
      <c r="BB141" s="4">
        <v>0.30020000000000002</v>
      </c>
      <c r="BC141" s="4">
        <v>0.94089999999999996</v>
      </c>
      <c r="BD141" s="4">
        <v>5.2553000000000001</v>
      </c>
      <c r="BE141" s="5">
        <v>0.70860000000000001</v>
      </c>
      <c r="BF141" s="5">
        <v>0.86660000000000004</v>
      </c>
      <c r="BG141" s="5">
        <v>0.29720000000000002</v>
      </c>
      <c r="BH141" s="5">
        <v>0.93</v>
      </c>
      <c r="BI141" s="5">
        <v>3.1385999999999998</v>
      </c>
      <c r="BJ141" s="4">
        <v>0.72019999999999995</v>
      </c>
      <c r="BK141" s="4">
        <v>0.89390000000000003</v>
      </c>
      <c r="BL141" s="4">
        <v>0.2863</v>
      </c>
      <c r="BM141" s="4">
        <v>0.90969999999999995</v>
      </c>
      <c r="BN141" s="4">
        <v>1.6647000000000001</v>
      </c>
      <c r="BO141" s="5">
        <v>0.74129999999999996</v>
      </c>
      <c r="BP141" s="5">
        <v>0.94510000000000005</v>
      </c>
      <c r="BQ141" s="5">
        <v>0.2601</v>
      </c>
      <c r="BR141" s="5">
        <v>0.86870000000000003</v>
      </c>
      <c r="BS141" s="5">
        <v>0.66679999999999995</v>
      </c>
      <c r="BT141" s="4">
        <v>0.79569999999999996</v>
      </c>
      <c r="BU141" s="4">
        <v>1.0837000000000001</v>
      </c>
      <c r="BV141" s="4">
        <v>0.21</v>
      </c>
      <c r="BW141" s="4">
        <v>0.71530000000000005</v>
      </c>
      <c r="BX141" s="4">
        <v>0.10340000000000001</v>
      </c>
      <c r="BY141" s="5">
        <v>0.69910000000000005</v>
      </c>
      <c r="BZ141" s="5">
        <v>0.84430000000000005</v>
      </c>
      <c r="CA141" s="5">
        <v>0.31059999999999999</v>
      </c>
      <c r="CB141" s="5">
        <v>0.94040000000000001</v>
      </c>
      <c r="CC141" s="5">
        <v>3.9902000000000002</v>
      </c>
      <c r="CD141" s="4">
        <v>0.70930000000000004</v>
      </c>
      <c r="CE141" s="4">
        <v>0.86780000000000002</v>
      </c>
      <c r="CF141" s="4">
        <v>0.29580000000000001</v>
      </c>
      <c r="CG141" s="4">
        <v>0.92949999999999999</v>
      </c>
      <c r="CH141" s="4">
        <v>2.4573999999999998</v>
      </c>
      <c r="CI141" s="5">
        <v>0.71989999999999998</v>
      </c>
      <c r="CJ141" s="5">
        <v>0.89349999999999996</v>
      </c>
      <c r="CK141" s="5">
        <v>0.28560000000000002</v>
      </c>
      <c r="CL141" s="5">
        <v>0.91020000000000001</v>
      </c>
      <c r="CM141" s="5">
        <v>1.3151999999999999</v>
      </c>
      <c r="CN141" s="4">
        <v>0.73970000000000002</v>
      </c>
      <c r="CO141" s="4">
        <v>0.94069999999999998</v>
      </c>
      <c r="CP141" s="4">
        <v>0.26769999999999999</v>
      </c>
      <c r="CQ141" s="4">
        <v>0.86890000000000001</v>
      </c>
      <c r="CR141" s="4">
        <v>0.49940000000000001</v>
      </c>
      <c r="CS141" s="5">
        <v>0.7954</v>
      </c>
      <c r="CT141" s="5">
        <v>1.0838000000000001</v>
      </c>
      <c r="CU141" s="5">
        <v>0.21240000000000001</v>
      </c>
      <c r="CV141" s="5">
        <v>0.71579999999999999</v>
      </c>
      <c r="CW141" s="5">
        <v>6.3500000000000001E-2</v>
      </c>
      <c r="CX141" s="4">
        <v>0.7016</v>
      </c>
      <c r="CY141" s="4">
        <v>0.84950000000000003</v>
      </c>
      <c r="CZ141" s="4">
        <v>0.30880000000000002</v>
      </c>
      <c r="DA141" s="4">
        <v>0.93979999999999997</v>
      </c>
      <c r="DB141" s="4">
        <v>5.3667999999999996</v>
      </c>
      <c r="DC141" s="5">
        <v>0.70760000000000001</v>
      </c>
      <c r="DD141" s="5">
        <v>0.86399999999999999</v>
      </c>
      <c r="DE141" s="5">
        <v>0.29880000000000001</v>
      </c>
      <c r="DF141" s="5">
        <v>0.92869999999999997</v>
      </c>
      <c r="DG141" s="5">
        <v>3.0312000000000001</v>
      </c>
      <c r="DH141" s="4">
        <v>0.71930000000000005</v>
      </c>
      <c r="DI141" s="4">
        <v>0.89219999999999999</v>
      </c>
      <c r="DJ141" s="4">
        <v>0.28720000000000001</v>
      </c>
      <c r="DK141" s="4">
        <v>0.90939999999999999</v>
      </c>
      <c r="DL141" s="4">
        <v>1.2665</v>
      </c>
      <c r="DM141" s="5">
        <v>0.73960000000000004</v>
      </c>
      <c r="DN141" s="5">
        <v>0.94059999999999999</v>
      </c>
      <c r="DO141" s="5">
        <v>0.26400000000000001</v>
      </c>
      <c r="DP141" s="5">
        <v>0.86990000000000001</v>
      </c>
      <c r="DQ141" s="5">
        <v>0.53590000000000004</v>
      </c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/>
      <c r="EC141" s="4"/>
      <c r="ED141" s="4"/>
      <c r="EE141" s="4"/>
      <c r="EF141" s="4"/>
      <c r="EG141" s="5"/>
      <c r="EH141" s="5"/>
      <c r="EI141" s="5"/>
      <c r="EJ141" s="5"/>
      <c r="EK141" s="5"/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>
        <f t="shared" si="36"/>
        <v>0.7303708333333333</v>
      </c>
      <c r="EW141" s="4">
        <f t="shared" si="37"/>
        <v>0.9196875000000001</v>
      </c>
      <c r="EX141" s="4">
        <f t="shared" si="38"/>
        <v>0.27563333333333329</v>
      </c>
      <c r="EY141" s="4">
        <f t="shared" si="39"/>
        <v>0.8796708333333334</v>
      </c>
      <c r="EZ141" s="4">
        <f t="shared" si="40"/>
        <v>2.2547416666666664</v>
      </c>
      <c r="FA141" s="11" t="str" cm="1">
        <f t="array" aca="1" ref="FA141" ca="1">CONCATENATE(INDIRECT(ADDRESS(1,MATCH(_xlfn.MINIFS(B141:EU141,metrics.est,"MAE"),B141:EU141,0)+1)), ", ", INDIRECT(ADDRESS(2,MATCH(_xlfn.MINIFS(B141:EU141,metrics.est,"MAE"),B141:EU141,0)+1)))</f>
        <v>k=20, r=0.1</v>
      </c>
      <c r="FB141" s="11" t="str" cm="1">
        <f t="array" aca="1" ref="FB141" ca="1">CONCATENATE(INDIRECT(ADDRESS(1,MATCH(_xlfn.MINIFS(B141:EU141,metrics.est,"MSE"),B141:EU141,0)+1)), ", ", INDIRECT(ADDRESS(2,MATCH(_xlfn.MINIFS(B141:EU141,metrics.est,"MSE"),B141:EU141,0)+1)))</f>
        <v>k=20, r=0.1</v>
      </c>
      <c r="FC141" s="11" t="str" cm="1">
        <f t="array" aca="1" ref="FC141" ca="1">CONCATENATE(INDIRECT(ADDRESS(1,MATCH(_xlfn.MAXIFS(B141:EU141,metrics.est,"R"),B141:EU141,0)+1)), ", ", INDIRECT(ADDRESS(2,MATCH(_xlfn.MAXIFS(B141:EU141,metrics.est,"R"),B141:EU141,0)+1)))</f>
        <v>k=20, r=0.1</v>
      </c>
      <c r="FD141" s="11" t="str" cm="1">
        <f t="array" aca="1" ref="FD141" ca="1">CONCATENATE(INDIRECT(ADDRESS(1,MATCH(_xlfn.MAXIFS(B141:EU141,metrics.est,"Coverage"),B141:EU141,0)+1)), ", ", INDIRECT(ADDRESS(2,MATCH(_xlfn.MAXIFS(B141:EU141,metrics.est,"Coverage"),B141:EU141,0)+1)))</f>
        <v>k=5, r=0.1</v>
      </c>
      <c r="FE141" s="11" t="str" cm="1">
        <f t="array" aca="1" ref="FE141" ca="1">CONCATENATE(INDIRECT(ADDRESS(1,MATCH(_xlfn.MINIFS(B141:EU141,metrics.est,"Time"),B141:EU141,0)+1)), ", ", INDIRECT(ADDRESS(2,MATCH(_xlfn.MINIFS(B141:EU141,metrics.est,"Time"),B141:EU141,0)+1)))</f>
        <v>k=20, r=0.9</v>
      </c>
    </row>
    <row r="142" spans="1:161" x14ac:dyDescent="0.2">
      <c r="A142" s="1" t="s">
        <v>126</v>
      </c>
      <c r="B142" s="4">
        <v>0.77</v>
      </c>
      <c r="C142" s="4">
        <v>0.98429999999999995</v>
      </c>
      <c r="D142" s="4">
        <v>0.16789999999999999</v>
      </c>
      <c r="E142" s="4">
        <v>0.70720000000000005</v>
      </c>
      <c r="F142" s="4">
        <v>8.5699999999999998E-2</v>
      </c>
      <c r="G142" s="5">
        <v>0.77869999999999995</v>
      </c>
      <c r="H142" s="5">
        <v>1.0087999999999999</v>
      </c>
      <c r="I142" s="5">
        <v>0.17799999999999999</v>
      </c>
      <c r="J142" s="5">
        <v>0.6915</v>
      </c>
      <c r="K142" s="5">
        <v>6.8099999999999994E-2</v>
      </c>
      <c r="L142" s="4">
        <v>0.78639999999999999</v>
      </c>
      <c r="M142" s="4">
        <v>1.0346</v>
      </c>
      <c r="N142" s="4">
        <v>0.1779</v>
      </c>
      <c r="O142" s="4">
        <v>0.6754</v>
      </c>
      <c r="P142" s="4">
        <v>5.0299999999999997E-2</v>
      </c>
      <c r="Q142" s="5">
        <v>0.80730000000000002</v>
      </c>
      <c r="R142" s="5">
        <v>1.0951</v>
      </c>
      <c r="S142" s="5">
        <v>0.1203</v>
      </c>
      <c r="T142" s="5">
        <v>0.66520000000000001</v>
      </c>
      <c r="U142" s="5">
        <v>2.6200000000000001E-2</v>
      </c>
      <c r="V142" s="4">
        <v>0.89080000000000004</v>
      </c>
      <c r="W142" s="4">
        <v>1.3069</v>
      </c>
      <c r="X142" s="4">
        <v>4.8999999999999998E-3</v>
      </c>
      <c r="Y142" s="4">
        <v>0.60119999999999996</v>
      </c>
      <c r="Z142" s="4">
        <v>1.9400000000000001E-2</v>
      </c>
      <c r="AA142" s="14">
        <v>0.77049999999999996</v>
      </c>
      <c r="AB142" s="14">
        <v>0.98780000000000001</v>
      </c>
      <c r="AC142" s="14">
        <v>0.18920000000000001</v>
      </c>
      <c r="AD142" s="14">
        <v>0.70669999999999999</v>
      </c>
      <c r="AE142" s="14">
        <v>6.9900000000000004E-2</v>
      </c>
      <c r="AF142" s="4">
        <v>0.77680000000000005</v>
      </c>
      <c r="AG142" s="4">
        <v>1.0065999999999999</v>
      </c>
      <c r="AH142" s="4">
        <v>0.18840000000000001</v>
      </c>
      <c r="AI142" s="4">
        <v>0.68779999999999997</v>
      </c>
      <c r="AJ142" s="4">
        <v>5.2400000000000002E-2</v>
      </c>
      <c r="AK142" s="14">
        <v>0.78510000000000002</v>
      </c>
      <c r="AL142" s="14">
        <v>1.0324</v>
      </c>
      <c r="AM142" s="14">
        <v>0.16589999999999999</v>
      </c>
      <c r="AN142" s="14">
        <v>0.68110000000000004</v>
      </c>
      <c r="AO142" s="14">
        <v>3.1800000000000002E-2</v>
      </c>
      <c r="AP142" s="4">
        <v>0.80430000000000001</v>
      </c>
      <c r="AQ142" s="4">
        <v>1.0864</v>
      </c>
      <c r="AR142" s="4">
        <v>0.12759999999999999</v>
      </c>
      <c r="AS142" s="4">
        <v>0.67400000000000004</v>
      </c>
      <c r="AT142" s="4">
        <v>2.5700000000000001E-2</v>
      </c>
      <c r="AU142" s="14">
        <v>0.8881</v>
      </c>
      <c r="AV142" s="14">
        <v>1.3025</v>
      </c>
      <c r="AW142" s="14">
        <v>5.7999999999999996E-3</v>
      </c>
      <c r="AX142" s="14">
        <v>0.6018</v>
      </c>
      <c r="AY142" s="14">
        <v>1.15E-2</v>
      </c>
      <c r="AZ142" s="4">
        <v>0.77300000000000002</v>
      </c>
      <c r="BA142" s="4">
        <v>0.99519999999999997</v>
      </c>
      <c r="BB142" s="4">
        <v>0.1716</v>
      </c>
      <c r="BC142" s="4">
        <v>0.70350000000000001</v>
      </c>
      <c r="BD142" s="4">
        <v>7.1400000000000005E-2</v>
      </c>
      <c r="BE142" s="5">
        <v>0.77529999999999999</v>
      </c>
      <c r="BF142" s="5">
        <v>1.0038</v>
      </c>
      <c r="BG142" s="5">
        <v>0.18459999999999999</v>
      </c>
      <c r="BH142" s="5">
        <v>0.68889999999999996</v>
      </c>
      <c r="BI142" s="5">
        <v>5.0099999999999999E-2</v>
      </c>
      <c r="BJ142" s="4">
        <v>0.7863</v>
      </c>
      <c r="BK142" s="4">
        <v>1.0351999999999999</v>
      </c>
      <c r="BL142" s="4">
        <v>0.16639999999999999</v>
      </c>
      <c r="BM142" s="4">
        <v>0.67300000000000004</v>
      </c>
      <c r="BN142" s="4">
        <v>3.5099999999999999E-2</v>
      </c>
      <c r="BO142" s="5">
        <v>0.80459999999999998</v>
      </c>
      <c r="BP142" s="5">
        <v>1.0861000000000001</v>
      </c>
      <c r="BQ142" s="5">
        <v>0.121</v>
      </c>
      <c r="BR142" s="5">
        <v>0.67320000000000002</v>
      </c>
      <c r="BS142" s="5">
        <v>1.9599999999999999E-2</v>
      </c>
      <c r="BT142" s="4">
        <v>0.88729999999999998</v>
      </c>
      <c r="BU142" s="4">
        <v>1.3005</v>
      </c>
      <c r="BV142" s="4">
        <v>5.5999999999999999E-3</v>
      </c>
      <c r="BW142" s="4">
        <v>0.60229999999999995</v>
      </c>
      <c r="BX142" s="4">
        <v>1.03E-2</v>
      </c>
      <c r="BY142" s="5">
        <v>0.76990000000000003</v>
      </c>
      <c r="BZ142" s="5">
        <v>0.98419999999999996</v>
      </c>
      <c r="CA142" s="5">
        <v>0.17929999999999999</v>
      </c>
      <c r="CB142" s="5">
        <v>0.70389999999999997</v>
      </c>
      <c r="CC142" s="5">
        <v>5.6099999999999997E-2</v>
      </c>
      <c r="CD142" s="4">
        <v>0.77659999999999996</v>
      </c>
      <c r="CE142" s="4">
        <v>1.0072000000000001</v>
      </c>
      <c r="CF142" s="4">
        <v>0.185</v>
      </c>
      <c r="CG142" s="4">
        <v>0.68679999999999997</v>
      </c>
      <c r="CH142" s="4">
        <v>0.04</v>
      </c>
      <c r="CI142" s="5">
        <v>0.78390000000000004</v>
      </c>
      <c r="CJ142" s="5">
        <v>1.0289999999999999</v>
      </c>
      <c r="CK142" s="5">
        <v>0.16930000000000001</v>
      </c>
      <c r="CL142" s="5">
        <v>0.67710000000000004</v>
      </c>
      <c r="CM142" s="5">
        <v>3.0700000000000002E-2</v>
      </c>
      <c r="CN142" s="4">
        <v>0.80720000000000003</v>
      </c>
      <c r="CO142" s="4">
        <v>1.0924</v>
      </c>
      <c r="CP142" s="4">
        <v>0.1227</v>
      </c>
      <c r="CQ142" s="4">
        <v>0.67630000000000001</v>
      </c>
      <c r="CR142" s="4">
        <v>1.67E-2</v>
      </c>
      <c r="CS142" s="5">
        <v>0.88639999999999997</v>
      </c>
      <c r="CT142" s="5">
        <v>1.2974000000000001</v>
      </c>
      <c r="CU142" s="5">
        <v>1.0800000000000001E-2</v>
      </c>
      <c r="CV142" s="5">
        <v>0.60250000000000004</v>
      </c>
      <c r="CW142" s="5">
        <v>6.1000000000000004E-3</v>
      </c>
      <c r="CX142" s="4">
        <v>0.77380000000000004</v>
      </c>
      <c r="CY142" s="4">
        <v>0.997</v>
      </c>
      <c r="CZ142" s="4">
        <v>0.17680000000000001</v>
      </c>
      <c r="DA142" s="4">
        <v>0.70320000000000005</v>
      </c>
      <c r="DB142" s="4">
        <v>7.85E-2</v>
      </c>
      <c r="DC142" s="5">
        <v>0.77539999999999998</v>
      </c>
      <c r="DD142" s="5">
        <v>1.0037</v>
      </c>
      <c r="DE142" s="5">
        <v>0.18129999999999999</v>
      </c>
      <c r="DF142" s="5">
        <v>0.68930000000000002</v>
      </c>
      <c r="DG142" s="5">
        <v>4.65E-2</v>
      </c>
      <c r="DH142" s="4">
        <v>0.78500000000000003</v>
      </c>
      <c r="DI142" s="4">
        <v>1.0324</v>
      </c>
      <c r="DJ142" s="4">
        <v>0.16950000000000001</v>
      </c>
      <c r="DK142" s="4">
        <v>0.67810000000000004</v>
      </c>
      <c r="DL142" s="4">
        <v>2.81E-2</v>
      </c>
      <c r="DM142" s="5">
        <v>0.80549999999999999</v>
      </c>
      <c r="DN142" s="5">
        <v>1.0883</v>
      </c>
      <c r="DO142" s="5">
        <v>0.1245</v>
      </c>
      <c r="DP142" s="5">
        <v>0.67430000000000001</v>
      </c>
      <c r="DQ142" s="5">
        <v>1.7600000000000001E-2</v>
      </c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/>
      <c r="EC142" s="4"/>
      <c r="ED142" s="4"/>
      <c r="EE142" s="4"/>
      <c r="EF142" s="4"/>
      <c r="EG142" s="5"/>
      <c r="EH142" s="5"/>
      <c r="EI142" s="5"/>
      <c r="EJ142" s="5"/>
      <c r="EK142" s="5"/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>
        <f t="shared" si="36"/>
        <v>0.80200833333333332</v>
      </c>
      <c r="EW142" s="4">
        <f t="shared" si="37"/>
        <v>1.0749083333333334</v>
      </c>
      <c r="EX142" s="4">
        <f t="shared" si="38"/>
        <v>0.13726250000000001</v>
      </c>
      <c r="EY142" s="4">
        <f t="shared" si="39"/>
        <v>0.67184583333333325</v>
      </c>
      <c r="EZ142" s="4">
        <f t="shared" si="40"/>
        <v>3.9491666666666668E-2</v>
      </c>
      <c r="FA142" s="11" t="str" cm="1">
        <f t="array" aca="1" ref="FA142" ca="1">CONCATENATE(INDIRECT(ADDRESS(1,MATCH(_xlfn.MINIFS(B142:EU142,metrics.est,"MAE"),B142:EU142,0)+1)), ", ", INDIRECT(ADDRESS(2,MATCH(_xlfn.MINIFS(B142:EU142,metrics.est,"MAE"),B142:EU142,0)+1)))</f>
        <v>k=20, r=0.1</v>
      </c>
      <c r="FB142" s="11" t="str" cm="1">
        <f t="array" aca="1" ref="FB142" ca="1">CONCATENATE(INDIRECT(ADDRESS(1,MATCH(_xlfn.MINIFS(B142:EU142,metrics.est,"MSE"),B142:EU142,0)+1)), ", ", INDIRECT(ADDRESS(2,MATCH(_xlfn.MINIFS(B142:EU142,metrics.est,"MSE"),B142:EU142,0)+1)))</f>
        <v>k=20, r=0.1</v>
      </c>
      <c r="FC142" s="11" t="str" cm="1">
        <f t="array" aca="1" ref="FC142" ca="1">CONCATENATE(INDIRECT(ADDRESS(1,MATCH(_xlfn.MAXIFS(B142:EU142,metrics.est,"R"),B142:EU142,0)+1)), ", ", INDIRECT(ADDRESS(2,MATCH(_xlfn.MAXIFS(B142:EU142,metrics.est,"R"),B142:EU142,0)+1)))</f>
        <v>k=10, r=0.1</v>
      </c>
      <c r="FD142" s="11" t="str" cm="1">
        <f t="array" aca="1" ref="FD142" ca="1">CONCATENATE(INDIRECT(ADDRESS(1,MATCH(_xlfn.MAXIFS(B142:EU142,metrics.est,"Coverage"),B142:EU142,0)+1)), ", ", INDIRECT(ADDRESS(2,MATCH(_xlfn.MAXIFS(B142:EU142,metrics.est,"Coverage"),B142:EU142,0)+1)))</f>
        <v>k=5, r=0.1</v>
      </c>
      <c r="FE142" s="11" t="str" cm="1">
        <f t="array" aca="1" ref="FE142" ca="1">CONCATENATE(INDIRECT(ADDRESS(1,MATCH(_xlfn.MINIFS(B142:EU142,metrics.est,"Time"),B142:EU142,0)+1)), ", ", INDIRECT(ADDRESS(2,MATCH(_xlfn.MINIFS(B142:EU142,metrics.est,"Time"),B142:EU142,0)+1)))</f>
        <v>k=20, r=0.9</v>
      </c>
    </row>
    <row r="143" spans="1:161" x14ac:dyDescent="0.2">
      <c r="A143" s="1" t="s">
        <v>127</v>
      </c>
      <c r="B143" s="4">
        <v>0.67449999999999999</v>
      </c>
      <c r="C143" s="4">
        <v>0.77659999999999996</v>
      </c>
      <c r="D143" s="4">
        <v>0.30420000000000003</v>
      </c>
      <c r="E143" s="4">
        <v>0.94110000000000005</v>
      </c>
      <c r="F143" s="4">
        <v>6.54E-2</v>
      </c>
      <c r="G143" s="5">
        <v>0.68479999999999996</v>
      </c>
      <c r="H143" s="5">
        <v>0.80210000000000004</v>
      </c>
      <c r="I143" s="5">
        <v>0.29870000000000002</v>
      </c>
      <c r="J143" s="5">
        <v>0.92759999999999998</v>
      </c>
      <c r="K143" s="5">
        <v>5.16E-2</v>
      </c>
      <c r="L143" s="4">
        <v>0.69730000000000003</v>
      </c>
      <c r="M143" s="4">
        <v>0.83209999999999995</v>
      </c>
      <c r="N143" s="4">
        <v>0.28120000000000001</v>
      </c>
      <c r="O143" s="4">
        <v>0.90229999999999999</v>
      </c>
      <c r="P143" s="4">
        <v>3.09E-2</v>
      </c>
      <c r="Q143" s="5">
        <v>0.72640000000000005</v>
      </c>
      <c r="R143" s="5">
        <v>0.8972</v>
      </c>
      <c r="S143" s="5">
        <v>0.23669999999999999</v>
      </c>
      <c r="T143" s="5">
        <v>0.84930000000000005</v>
      </c>
      <c r="U143" s="5">
        <v>2.07E-2</v>
      </c>
      <c r="V143" s="4">
        <v>0.80959999999999999</v>
      </c>
      <c r="W143" s="4">
        <v>1.1092</v>
      </c>
      <c r="X143" s="4">
        <v>0.1744</v>
      </c>
      <c r="Y143" s="4">
        <v>0.59589999999999999</v>
      </c>
      <c r="Z143" s="4">
        <v>8.8999999999999999E-3</v>
      </c>
      <c r="AA143" s="14">
        <v>0.67420000000000002</v>
      </c>
      <c r="AB143" s="14">
        <v>0.77990000000000004</v>
      </c>
      <c r="AC143" s="14">
        <v>0.3256</v>
      </c>
      <c r="AD143" s="14">
        <v>0.94130000000000003</v>
      </c>
      <c r="AE143" s="14">
        <v>5.45E-2</v>
      </c>
      <c r="AF143" s="4">
        <v>0.68440000000000001</v>
      </c>
      <c r="AG143" s="4">
        <v>0.80210000000000004</v>
      </c>
      <c r="AH143" s="4">
        <v>0.30480000000000002</v>
      </c>
      <c r="AI143" s="4">
        <v>0.92710000000000004</v>
      </c>
      <c r="AJ143" s="4">
        <v>4.0300000000000002E-2</v>
      </c>
      <c r="AK143" s="14">
        <v>0.69750000000000001</v>
      </c>
      <c r="AL143" s="14">
        <v>0.83289999999999997</v>
      </c>
      <c r="AM143" s="14">
        <v>0.2787</v>
      </c>
      <c r="AN143" s="14">
        <v>0.90280000000000005</v>
      </c>
      <c r="AO143" s="14">
        <v>2.9399999999999999E-2</v>
      </c>
      <c r="AP143" s="4">
        <v>0.72529999999999994</v>
      </c>
      <c r="AQ143" s="4">
        <v>0.89690000000000003</v>
      </c>
      <c r="AR143" s="4">
        <v>0.2412</v>
      </c>
      <c r="AS143" s="4">
        <v>0.84819999999999995</v>
      </c>
      <c r="AT143" s="4">
        <v>1.9300000000000001E-2</v>
      </c>
      <c r="AU143" s="14">
        <v>0.81040000000000001</v>
      </c>
      <c r="AV143" s="14">
        <v>1.1108</v>
      </c>
      <c r="AW143" s="14">
        <v>0.17269999999999999</v>
      </c>
      <c r="AX143" s="14">
        <v>0.59389999999999998</v>
      </c>
      <c r="AY143" s="14">
        <v>6.4000000000000003E-3</v>
      </c>
      <c r="AZ143" s="4">
        <v>0.67669999999999997</v>
      </c>
      <c r="BA143" s="4">
        <v>0.78600000000000003</v>
      </c>
      <c r="BB143" s="4">
        <v>0.30599999999999999</v>
      </c>
      <c r="BC143" s="4">
        <v>0.94089999999999996</v>
      </c>
      <c r="BD143" s="4">
        <v>5.6500000000000002E-2</v>
      </c>
      <c r="BE143" s="5">
        <v>0.68359999999999999</v>
      </c>
      <c r="BF143" s="5">
        <v>0.80159999999999998</v>
      </c>
      <c r="BG143" s="5">
        <v>0.29870000000000002</v>
      </c>
      <c r="BH143" s="5">
        <v>0.92800000000000005</v>
      </c>
      <c r="BI143" s="5">
        <v>3.8699999999999998E-2</v>
      </c>
      <c r="BJ143" s="4">
        <v>0.69799999999999995</v>
      </c>
      <c r="BK143" s="4">
        <v>0.83379999999999999</v>
      </c>
      <c r="BL143" s="4">
        <v>0.27779999999999999</v>
      </c>
      <c r="BM143" s="4">
        <v>0.90329999999999999</v>
      </c>
      <c r="BN143" s="4">
        <v>2.4299999999999999E-2</v>
      </c>
      <c r="BO143" s="5">
        <v>0.72650000000000003</v>
      </c>
      <c r="BP143" s="5">
        <v>0.90069999999999995</v>
      </c>
      <c r="BQ143" s="5">
        <v>0.24429999999999999</v>
      </c>
      <c r="BR143" s="5">
        <v>0.84809999999999997</v>
      </c>
      <c r="BS143" s="5">
        <v>1.5800000000000002E-2</v>
      </c>
      <c r="BT143" s="4">
        <v>0.80879999999999996</v>
      </c>
      <c r="BU143" s="4">
        <v>1.1073</v>
      </c>
      <c r="BV143" s="4">
        <v>0.18049999999999999</v>
      </c>
      <c r="BW143" s="4">
        <v>0.59330000000000005</v>
      </c>
      <c r="BX143" s="4">
        <v>6.4999999999999997E-3</v>
      </c>
      <c r="BY143" s="5">
        <v>0.67330000000000001</v>
      </c>
      <c r="BZ143" s="5">
        <v>0.77829999999999999</v>
      </c>
      <c r="CA143" s="5">
        <v>0.32390000000000002</v>
      </c>
      <c r="CB143" s="5">
        <v>0.94140000000000001</v>
      </c>
      <c r="CC143" s="5">
        <v>4.1799999999999997E-2</v>
      </c>
      <c r="CD143" s="4">
        <v>0.68410000000000004</v>
      </c>
      <c r="CE143" s="4">
        <v>0.80200000000000005</v>
      </c>
      <c r="CF143" s="4">
        <v>0.30209999999999998</v>
      </c>
      <c r="CG143" s="4">
        <v>0.9274</v>
      </c>
      <c r="CH143" s="4">
        <v>3.09E-2</v>
      </c>
      <c r="CI143" s="5">
        <v>0.69820000000000004</v>
      </c>
      <c r="CJ143" s="5">
        <v>0.83440000000000003</v>
      </c>
      <c r="CK143" s="5">
        <v>0.27700000000000002</v>
      </c>
      <c r="CL143" s="5">
        <v>0.90349999999999997</v>
      </c>
      <c r="CM143" s="5">
        <v>2.35E-2</v>
      </c>
      <c r="CN143" s="4">
        <v>0.72660000000000002</v>
      </c>
      <c r="CO143" s="4">
        <v>0.90039999999999998</v>
      </c>
      <c r="CP143" s="4">
        <v>0.24310000000000001</v>
      </c>
      <c r="CQ143" s="4">
        <v>0.84850000000000003</v>
      </c>
      <c r="CR143" s="4">
        <v>1.21E-2</v>
      </c>
      <c r="CS143" s="5">
        <v>0.80900000000000005</v>
      </c>
      <c r="CT143" s="5">
        <v>1.1063000000000001</v>
      </c>
      <c r="CU143" s="5">
        <v>0.17460000000000001</v>
      </c>
      <c r="CV143" s="5">
        <v>0.59199999999999997</v>
      </c>
      <c r="CW143" s="5">
        <v>3.7000000000000002E-3</v>
      </c>
      <c r="CX143" s="4">
        <v>0.67659999999999998</v>
      </c>
      <c r="CY143" s="4">
        <v>0.78490000000000004</v>
      </c>
      <c r="CZ143" s="4">
        <v>0.31540000000000001</v>
      </c>
      <c r="DA143" s="4">
        <v>0.94040000000000001</v>
      </c>
      <c r="DB143" s="4">
        <v>5.9200000000000003E-2</v>
      </c>
      <c r="DC143" s="5">
        <v>0.68340000000000001</v>
      </c>
      <c r="DD143" s="5">
        <v>0.8004</v>
      </c>
      <c r="DE143" s="5">
        <v>0.30170000000000002</v>
      </c>
      <c r="DF143" s="5">
        <v>0.92720000000000002</v>
      </c>
      <c r="DG143" s="5">
        <v>3.5799999999999998E-2</v>
      </c>
      <c r="DH143" s="4">
        <v>0.69769999999999999</v>
      </c>
      <c r="DI143" s="4">
        <v>0.83309999999999995</v>
      </c>
      <c r="DJ143" s="4">
        <v>0.2797</v>
      </c>
      <c r="DK143" s="4">
        <v>0.90269999999999995</v>
      </c>
      <c r="DL143" s="4">
        <v>2.0899999999999998E-2</v>
      </c>
      <c r="DM143" s="5">
        <v>0.72609999999999997</v>
      </c>
      <c r="DN143" s="5">
        <v>0.89939999999999998</v>
      </c>
      <c r="DO143" s="5">
        <v>0.24110000000000001</v>
      </c>
      <c r="DP143" s="5">
        <v>0.84919999999999995</v>
      </c>
      <c r="DQ143" s="5">
        <v>1.29E-2</v>
      </c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/>
      <c r="EC143" s="4"/>
      <c r="ED143" s="4"/>
      <c r="EE143" s="4"/>
      <c r="EF143" s="4"/>
      <c r="EG143" s="5"/>
      <c r="EH143" s="5"/>
      <c r="EI143" s="5"/>
      <c r="EJ143" s="5"/>
      <c r="EK143" s="5"/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>
        <f t="shared" si="36"/>
        <v>0.71470833333333328</v>
      </c>
      <c r="EW143" s="4">
        <f t="shared" si="37"/>
        <v>0.87535000000000007</v>
      </c>
      <c r="EX143" s="4">
        <f t="shared" si="38"/>
        <v>0.26600416666666671</v>
      </c>
      <c r="EY143" s="4">
        <f t="shared" si="39"/>
        <v>0.85314166666666658</v>
      </c>
      <c r="EZ143" s="4">
        <f t="shared" si="40"/>
        <v>2.9583333333333333E-2</v>
      </c>
      <c r="FA143" s="11" t="str" cm="1">
        <f t="array" aca="1" ref="FA143" ca="1">CONCATENATE(INDIRECT(ADDRESS(1,MATCH(_xlfn.MINIFS(B143:EU143,metrics.est,"MAE"),B143:EU143,0)+1)), ", ", INDIRECT(ADDRESS(2,MATCH(_xlfn.MINIFS(B143:EU143,metrics.est,"MAE"),B143:EU143,0)+1)))</f>
        <v>k=20, r=0.1</v>
      </c>
      <c r="FB143" s="11" t="str" cm="1">
        <f t="array" aca="1" ref="FB143" ca="1">CONCATENATE(INDIRECT(ADDRESS(1,MATCH(_xlfn.MINIFS(B143:EU143,metrics.est,"MSE"),B143:EU143,0)+1)), ", ", INDIRECT(ADDRESS(2,MATCH(_xlfn.MINIFS(B143:EU143,metrics.est,"MSE"),B143:EU143,0)+1)))</f>
        <v>k=5, r=0.1</v>
      </c>
      <c r="FC143" s="11" t="str" cm="1">
        <f t="array" aca="1" ref="FC143" ca="1">CONCATENATE(INDIRECT(ADDRESS(1,MATCH(_xlfn.MAXIFS(B143:EU143,metrics.est,"R"),B143:EU143,0)+1)), ", ", INDIRECT(ADDRESS(2,MATCH(_xlfn.MAXIFS(B143:EU143,metrics.est,"R"),B143:EU143,0)+1)))</f>
        <v>k=10, r=0.1</v>
      </c>
      <c r="FD143" s="11" t="str" cm="1">
        <f t="array" aca="1" ref="FD143" ca="1">CONCATENATE(INDIRECT(ADDRESS(1,MATCH(_xlfn.MAXIFS(B143:EU143,metrics.est,"Coverage"),B143:EU143,0)+1)), ", ", INDIRECT(ADDRESS(2,MATCH(_xlfn.MAXIFS(B143:EU143,metrics.est,"Coverage"),B143:EU143,0)+1)))</f>
        <v>k=20, r=0.1</v>
      </c>
      <c r="FE143" s="11" t="str" cm="1">
        <f t="array" aca="1" ref="FE143" ca="1">CONCATENATE(INDIRECT(ADDRESS(1,MATCH(_xlfn.MINIFS(B143:EU143,metrics.est,"Time"),B143:EU143,0)+1)), ", ", INDIRECT(ADDRESS(2,MATCH(_xlfn.MINIFS(B143:EU143,metrics.est,"Time"),B143:EU143,0)+1)))</f>
        <v>k=20, r=0.9</v>
      </c>
    </row>
    <row r="144" spans="1:161" x14ac:dyDescent="0.2">
      <c r="A144" s="1" t="s">
        <v>128</v>
      </c>
      <c r="B144" s="4">
        <v>0.67379999999999995</v>
      </c>
      <c r="C144" s="4">
        <v>0.7752</v>
      </c>
      <c r="D144" s="4">
        <v>0.30449999999999999</v>
      </c>
      <c r="E144" s="4">
        <v>0.9415</v>
      </c>
      <c r="F144" s="4">
        <v>3.8100000000000002E-2</v>
      </c>
      <c r="G144" s="5">
        <v>0.68340000000000001</v>
      </c>
      <c r="H144" s="5">
        <v>0.79890000000000005</v>
      </c>
      <c r="I144" s="5">
        <v>0.30570000000000003</v>
      </c>
      <c r="J144" s="5">
        <v>0.92720000000000002</v>
      </c>
      <c r="K144" s="5">
        <v>3.1899999999999998E-2</v>
      </c>
      <c r="L144" s="4">
        <v>0.69599999999999995</v>
      </c>
      <c r="M144" s="4">
        <v>0.82850000000000001</v>
      </c>
      <c r="N144" s="4">
        <v>0.28520000000000001</v>
      </c>
      <c r="O144" s="4">
        <v>0.90200000000000002</v>
      </c>
      <c r="P144" s="4">
        <v>2.1000000000000001E-2</v>
      </c>
      <c r="Q144" s="5">
        <v>0.72489999999999999</v>
      </c>
      <c r="R144" s="5">
        <v>0.89370000000000005</v>
      </c>
      <c r="S144" s="5">
        <v>0.2402</v>
      </c>
      <c r="T144" s="5">
        <v>0.84909999999999997</v>
      </c>
      <c r="U144" s="5">
        <v>1.52E-2</v>
      </c>
      <c r="V144" s="4">
        <v>0.81169999999999998</v>
      </c>
      <c r="W144" s="4">
        <v>1.1155999999999999</v>
      </c>
      <c r="X144" s="4">
        <v>0.1585</v>
      </c>
      <c r="Y144" s="4">
        <v>0.62880000000000003</v>
      </c>
      <c r="Z144" s="4">
        <v>6.1000000000000004E-3</v>
      </c>
      <c r="AA144" s="14">
        <v>0.67320000000000002</v>
      </c>
      <c r="AB144" s="14">
        <v>0.77810000000000001</v>
      </c>
      <c r="AC144" s="14">
        <v>0.32729999999999998</v>
      </c>
      <c r="AD144" s="14">
        <v>0.94130000000000003</v>
      </c>
      <c r="AE144" s="14">
        <v>3.5099999999999999E-2</v>
      </c>
      <c r="AF144" s="4">
        <v>0.68330000000000002</v>
      </c>
      <c r="AG144" s="4">
        <v>0.79990000000000006</v>
      </c>
      <c r="AH144" s="4">
        <v>0.30730000000000002</v>
      </c>
      <c r="AI144" s="4">
        <v>0.92689999999999995</v>
      </c>
      <c r="AJ144" s="4">
        <v>2.7400000000000001E-2</v>
      </c>
      <c r="AK144" s="14">
        <v>0.69599999999999995</v>
      </c>
      <c r="AL144" s="14">
        <v>0.82920000000000005</v>
      </c>
      <c r="AM144" s="14">
        <v>0.28189999999999998</v>
      </c>
      <c r="AN144" s="14">
        <v>0.90239999999999998</v>
      </c>
      <c r="AO144" s="14">
        <v>1.72E-2</v>
      </c>
      <c r="AP144" s="4">
        <v>0.72430000000000005</v>
      </c>
      <c r="AQ144" s="4">
        <v>0.89449999999999996</v>
      </c>
      <c r="AR144" s="4">
        <v>0.2437</v>
      </c>
      <c r="AS144" s="4">
        <v>0.84760000000000002</v>
      </c>
      <c r="AT144" s="4">
        <v>1.2699999999999999E-2</v>
      </c>
      <c r="AU144" s="14">
        <v>0.81189999999999996</v>
      </c>
      <c r="AV144" s="14">
        <v>1.1173</v>
      </c>
      <c r="AW144" s="14">
        <v>0.1595</v>
      </c>
      <c r="AX144" s="14">
        <v>0.62809999999999999</v>
      </c>
      <c r="AY144" s="14">
        <v>6.7000000000000002E-3</v>
      </c>
      <c r="AZ144" s="4">
        <v>0.67559999999999998</v>
      </c>
      <c r="BA144" s="4">
        <v>0.78300000000000003</v>
      </c>
      <c r="BB144" s="4">
        <v>0.31190000000000001</v>
      </c>
      <c r="BC144" s="4">
        <v>0.94079999999999997</v>
      </c>
      <c r="BD144" s="4">
        <v>3.3500000000000002E-2</v>
      </c>
      <c r="BE144" s="5">
        <v>0.68230000000000002</v>
      </c>
      <c r="BF144" s="5">
        <v>0.79810000000000003</v>
      </c>
      <c r="BG144" s="5">
        <v>0.30370000000000003</v>
      </c>
      <c r="BH144" s="5">
        <v>0.92769999999999997</v>
      </c>
      <c r="BI144" s="5">
        <v>2.3099999999999999E-2</v>
      </c>
      <c r="BJ144" s="4">
        <v>0.6966</v>
      </c>
      <c r="BK144" s="4">
        <v>0.8306</v>
      </c>
      <c r="BL144" s="4">
        <v>0.28239999999999998</v>
      </c>
      <c r="BM144" s="4">
        <v>0.90280000000000005</v>
      </c>
      <c r="BN144" s="4">
        <v>1.5299999999999999E-2</v>
      </c>
      <c r="BO144" s="5">
        <v>0.72519999999999996</v>
      </c>
      <c r="BP144" s="5">
        <v>0.89749999999999996</v>
      </c>
      <c r="BQ144" s="5">
        <v>0.2462</v>
      </c>
      <c r="BR144" s="5">
        <v>0.84760000000000002</v>
      </c>
      <c r="BS144" s="5">
        <v>1.15E-2</v>
      </c>
      <c r="BT144" s="4">
        <v>0.81110000000000004</v>
      </c>
      <c r="BU144" s="4">
        <v>1.1155999999999999</v>
      </c>
      <c r="BV144" s="4">
        <v>0.16500000000000001</v>
      </c>
      <c r="BW144" s="4">
        <v>0.62639999999999996</v>
      </c>
      <c r="BX144" s="4">
        <v>6.1999999999999998E-3</v>
      </c>
      <c r="BY144" s="5">
        <v>0.67200000000000004</v>
      </c>
      <c r="BZ144" s="5">
        <v>0.77549999999999997</v>
      </c>
      <c r="CA144" s="5">
        <v>0.33210000000000001</v>
      </c>
      <c r="CB144" s="5">
        <v>0.94140000000000001</v>
      </c>
      <c r="CC144" s="5">
        <v>2.2800000000000001E-2</v>
      </c>
      <c r="CD144" s="4">
        <v>0.68289999999999995</v>
      </c>
      <c r="CE144" s="4">
        <v>0.79920000000000002</v>
      </c>
      <c r="CF144" s="4">
        <v>0.30570000000000003</v>
      </c>
      <c r="CG144" s="4">
        <v>0.92710000000000004</v>
      </c>
      <c r="CH144" s="4">
        <v>1.7399999999999999E-2</v>
      </c>
      <c r="CI144" s="5">
        <v>0.69679999999999997</v>
      </c>
      <c r="CJ144" s="5">
        <v>0.83109999999999995</v>
      </c>
      <c r="CK144" s="5">
        <v>0.28110000000000002</v>
      </c>
      <c r="CL144" s="5">
        <v>0.90300000000000002</v>
      </c>
      <c r="CM144" s="5">
        <v>1.4999999999999999E-2</v>
      </c>
      <c r="CN144" s="4">
        <v>0.72570000000000001</v>
      </c>
      <c r="CO144" s="4">
        <v>0.89849999999999997</v>
      </c>
      <c r="CP144" s="4">
        <v>0.24579999999999999</v>
      </c>
      <c r="CQ144" s="4">
        <v>0.84809999999999997</v>
      </c>
      <c r="CR144" s="4">
        <v>8.3000000000000001E-3</v>
      </c>
      <c r="CS144" s="5">
        <v>0.81100000000000005</v>
      </c>
      <c r="CT144" s="5">
        <v>1.1148</v>
      </c>
      <c r="CU144" s="5">
        <v>0.16170000000000001</v>
      </c>
      <c r="CV144" s="5">
        <v>0.62629999999999997</v>
      </c>
      <c r="CW144" s="5">
        <v>3.3E-3</v>
      </c>
      <c r="CX144" s="4">
        <v>0.67520000000000002</v>
      </c>
      <c r="CY144" s="4">
        <v>0.78159999999999996</v>
      </c>
      <c r="CZ144" s="4">
        <v>0.3221</v>
      </c>
      <c r="DA144" s="4">
        <v>0.94040000000000001</v>
      </c>
      <c r="DB144" s="4">
        <v>3.2099999999999997E-2</v>
      </c>
      <c r="DC144" s="5">
        <v>0.68189999999999995</v>
      </c>
      <c r="DD144" s="5">
        <v>0.79690000000000005</v>
      </c>
      <c r="DE144" s="5">
        <v>0.30659999999999998</v>
      </c>
      <c r="DF144" s="5">
        <v>0.92689999999999995</v>
      </c>
      <c r="DG144" s="5">
        <v>1.9099999999999999E-2</v>
      </c>
      <c r="DH144" s="4">
        <v>0.69630000000000003</v>
      </c>
      <c r="DI144" s="4">
        <v>0.82950000000000002</v>
      </c>
      <c r="DJ144" s="4">
        <v>0.28489999999999999</v>
      </c>
      <c r="DK144" s="4">
        <v>0.90229999999999999</v>
      </c>
      <c r="DL144" s="4">
        <v>1.2800000000000001E-2</v>
      </c>
      <c r="DM144" s="5">
        <v>0.72509999999999997</v>
      </c>
      <c r="DN144" s="5">
        <v>0.89700000000000002</v>
      </c>
      <c r="DO144" s="5">
        <v>0.24429999999999999</v>
      </c>
      <c r="DP144" s="5">
        <v>0.84860000000000002</v>
      </c>
      <c r="DQ144" s="5">
        <v>8.6999999999999994E-3</v>
      </c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/>
      <c r="EC144" s="4"/>
      <c r="ED144" s="4"/>
      <c r="EE144" s="4"/>
      <c r="EF144" s="4"/>
      <c r="EG144" s="5">
        <v>0.69599999999999995</v>
      </c>
      <c r="EH144" s="5">
        <v>0.82909999999999995</v>
      </c>
      <c r="EI144" s="5">
        <v>0.28339999999999999</v>
      </c>
      <c r="EJ144" s="5">
        <v>0.90249999999999997</v>
      </c>
      <c r="EK144" s="5">
        <v>1.4999999999999999E-2</v>
      </c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>
        <f t="shared" si="36"/>
        <v>0.71328800000000014</v>
      </c>
      <c r="EW144" s="4">
        <f t="shared" si="37"/>
        <v>0.87235599999999991</v>
      </c>
      <c r="EX144" s="4">
        <f t="shared" si="38"/>
        <v>0.26762800000000003</v>
      </c>
      <c r="EY144" s="4">
        <f t="shared" si="39"/>
        <v>0.86027199999999993</v>
      </c>
      <c r="EZ144" s="4">
        <f t="shared" si="40"/>
        <v>1.822E-2</v>
      </c>
      <c r="FA144" s="11" t="str" cm="1">
        <f t="array" aca="1" ref="FA144" ca="1">CONCATENATE(INDIRECT(ADDRESS(1,MATCH(_xlfn.MINIFS(B144:EU144,metrics.est,"MAE"),B144:EU144,0)+1)), ", ", INDIRECT(ADDRESS(2,MATCH(_xlfn.MINIFS(B144:EU144,metrics.est,"MAE"),B144:EU144,0)+1)))</f>
        <v>k=20, r=0.1</v>
      </c>
      <c r="FB144" s="11" t="str" cm="1">
        <f t="array" aca="1" ref="FB144" ca="1">CONCATENATE(INDIRECT(ADDRESS(1,MATCH(_xlfn.MINIFS(B144:EU144,metrics.est,"MSE"),B144:EU144,0)+1)), ", ", INDIRECT(ADDRESS(2,MATCH(_xlfn.MINIFS(B144:EU144,metrics.est,"MSE"),B144:EU144,0)+1)))</f>
        <v>k=5, r=0.1</v>
      </c>
      <c r="FC144" s="11" t="str" cm="1">
        <f t="array" aca="1" ref="FC144" ca="1">CONCATENATE(INDIRECT(ADDRESS(1,MATCH(_xlfn.MAXIFS(B144:EU144,metrics.est,"R"),B144:EU144,0)+1)), ", ", INDIRECT(ADDRESS(2,MATCH(_xlfn.MAXIFS(B144:EU144,metrics.est,"R"),B144:EU144,0)+1)))</f>
        <v>k=20, r=0.1</v>
      </c>
      <c r="FD144" s="11" t="str" cm="1">
        <f t="array" aca="1" ref="FD144" ca="1">CONCATENATE(INDIRECT(ADDRESS(1,MATCH(_xlfn.MAXIFS(B144:EU144,metrics.est,"Coverage"),B144:EU144,0)+1)), ", ", INDIRECT(ADDRESS(2,MATCH(_xlfn.MAXIFS(B144:EU144,metrics.est,"Coverage"),B144:EU144,0)+1)))</f>
        <v>k=5, r=0.1</v>
      </c>
      <c r="FE144" s="11" t="str" cm="1">
        <f t="array" aca="1" ref="FE144" ca="1">CONCATENATE(INDIRECT(ADDRESS(1,MATCH(_xlfn.MINIFS(B144:EU144,metrics.est,"Time"),B144:EU144,0)+1)), ", ", INDIRECT(ADDRESS(2,MATCH(_xlfn.MINIFS(B144:EU144,metrics.est,"Time"),B144:EU144,0)+1)))</f>
        <v>k=20, r=0.9</v>
      </c>
    </row>
    <row r="145" spans="1:161" x14ac:dyDescent="0.2">
      <c r="A145" s="1" t="s">
        <v>129</v>
      </c>
      <c r="B145" s="4">
        <v>0.67530000000000001</v>
      </c>
      <c r="C145" s="4">
        <v>0.77929999999999999</v>
      </c>
      <c r="D145" s="4">
        <v>0.3034</v>
      </c>
      <c r="E145" s="4">
        <v>0.94130000000000003</v>
      </c>
      <c r="F145" s="4">
        <v>5.2600000000000001E-2</v>
      </c>
      <c r="G145" s="5">
        <v>0.68640000000000001</v>
      </c>
      <c r="H145" s="5">
        <v>0.80649999999999999</v>
      </c>
      <c r="I145" s="5">
        <v>0.29880000000000001</v>
      </c>
      <c r="J145" s="5">
        <v>0.92759999999999998</v>
      </c>
      <c r="K145" s="5">
        <v>4.2099999999999999E-2</v>
      </c>
      <c r="L145" s="4">
        <v>0.70009999999999994</v>
      </c>
      <c r="M145" s="4">
        <v>0.83860000000000001</v>
      </c>
      <c r="N145" s="4">
        <v>0.2752</v>
      </c>
      <c r="O145" s="4">
        <v>0.90239999999999998</v>
      </c>
      <c r="P145" s="4">
        <v>2.81E-2</v>
      </c>
      <c r="Q145" s="5">
        <v>0.73119999999999996</v>
      </c>
      <c r="R145" s="5">
        <v>0.90990000000000004</v>
      </c>
      <c r="S145" s="5">
        <v>0.22700000000000001</v>
      </c>
      <c r="T145" s="5">
        <v>0.84989999999999999</v>
      </c>
      <c r="U145" s="5">
        <v>1.83E-2</v>
      </c>
      <c r="V145" s="4">
        <v>0.82110000000000005</v>
      </c>
      <c r="W145" s="4">
        <v>1.1400999999999999</v>
      </c>
      <c r="X145" s="4">
        <v>0.1512</v>
      </c>
      <c r="Y145" s="4">
        <v>0.62870000000000004</v>
      </c>
      <c r="Z145" s="4">
        <v>1.0500000000000001E-2</v>
      </c>
      <c r="AA145" s="14">
        <v>0.67520000000000002</v>
      </c>
      <c r="AB145" s="14">
        <v>0.78280000000000005</v>
      </c>
      <c r="AC145" s="14">
        <v>0.32400000000000001</v>
      </c>
      <c r="AD145" s="14">
        <v>0.94159999999999999</v>
      </c>
      <c r="AE145" s="14">
        <v>4.7300000000000002E-2</v>
      </c>
      <c r="AF145" s="4">
        <v>0.68589999999999995</v>
      </c>
      <c r="AG145" s="4">
        <v>0.80649999999999999</v>
      </c>
      <c r="AH145" s="4">
        <v>0.30209999999999998</v>
      </c>
      <c r="AI145" s="4">
        <v>0.92720000000000002</v>
      </c>
      <c r="AJ145" s="4">
        <v>3.8100000000000002E-2</v>
      </c>
      <c r="AK145" s="14">
        <v>0.7</v>
      </c>
      <c r="AL145" s="14">
        <v>0.83889999999999998</v>
      </c>
      <c r="AM145" s="14">
        <v>0.27300000000000002</v>
      </c>
      <c r="AN145" s="14">
        <v>0.90280000000000005</v>
      </c>
      <c r="AO145" s="14">
        <v>2.6599999999999999E-2</v>
      </c>
      <c r="AP145" s="4">
        <v>0.73050000000000004</v>
      </c>
      <c r="AQ145" s="4">
        <v>0.90969999999999995</v>
      </c>
      <c r="AR145" s="4">
        <v>0.2329</v>
      </c>
      <c r="AS145" s="4">
        <v>0.84870000000000001</v>
      </c>
      <c r="AT145" s="4">
        <v>1.5900000000000001E-2</v>
      </c>
      <c r="AU145" s="14">
        <v>0.82130000000000003</v>
      </c>
      <c r="AV145" s="14">
        <v>1.1416999999999999</v>
      </c>
      <c r="AW145" s="14">
        <v>0.15160000000000001</v>
      </c>
      <c r="AX145" s="14">
        <v>0.62690000000000001</v>
      </c>
      <c r="AY145" s="14">
        <v>9.1999999999999998E-3</v>
      </c>
      <c r="AZ145" s="4">
        <v>0.67779999999999996</v>
      </c>
      <c r="BA145" s="4">
        <v>0.78920000000000001</v>
      </c>
      <c r="BB145" s="4">
        <v>0.30709999999999998</v>
      </c>
      <c r="BC145" s="4">
        <v>0.94099999999999995</v>
      </c>
      <c r="BD145" s="4">
        <v>4.65E-2</v>
      </c>
      <c r="BE145" s="5">
        <v>0.68520000000000003</v>
      </c>
      <c r="BF145" s="5">
        <v>0.80559999999999998</v>
      </c>
      <c r="BG145" s="5">
        <v>0.29730000000000001</v>
      </c>
      <c r="BH145" s="5">
        <v>0.92810000000000004</v>
      </c>
      <c r="BI145" s="5">
        <v>3.3700000000000001E-2</v>
      </c>
      <c r="BJ145" s="4">
        <v>0.7006</v>
      </c>
      <c r="BK145" s="4">
        <v>0.84050000000000002</v>
      </c>
      <c r="BL145" s="4">
        <v>0.27239999999999998</v>
      </c>
      <c r="BM145" s="4">
        <v>0.90339999999999998</v>
      </c>
      <c r="BN145" s="4">
        <v>2.1700000000000001E-2</v>
      </c>
      <c r="BO145" s="5">
        <v>0.73160000000000003</v>
      </c>
      <c r="BP145" s="5">
        <v>0.91369999999999996</v>
      </c>
      <c r="BQ145" s="5">
        <v>0.2346</v>
      </c>
      <c r="BR145" s="5">
        <v>0.84870000000000001</v>
      </c>
      <c r="BS145" s="5">
        <v>1.61E-2</v>
      </c>
      <c r="BT145" s="4">
        <v>0.82020000000000004</v>
      </c>
      <c r="BU145" s="4">
        <v>1.1393</v>
      </c>
      <c r="BV145" s="4">
        <v>0.15659999999999999</v>
      </c>
      <c r="BW145" s="4">
        <v>0.62629999999999997</v>
      </c>
      <c r="BX145" s="4">
        <v>7.4000000000000003E-3</v>
      </c>
      <c r="BY145" s="5">
        <v>0.67430000000000001</v>
      </c>
      <c r="BZ145" s="5">
        <v>0.78100000000000003</v>
      </c>
      <c r="CA145" s="5">
        <v>0.32400000000000001</v>
      </c>
      <c r="CB145" s="5">
        <v>0.94159999999999999</v>
      </c>
      <c r="CC145" s="5">
        <v>3.5200000000000002E-2</v>
      </c>
      <c r="CD145" s="4">
        <v>0.68559999999999999</v>
      </c>
      <c r="CE145" s="4">
        <v>0.80610000000000004</v>
      </c>
      <c r="CF145" s="4">
        <v>0.30030000000000001</v>
      </c>
      <c r="CG145" s="4">
        <v>0.9274</v>
      </c>
      <c r="CH145" s="4">
        <v>2.64E-2</v>
      </c>
      <c r="CI145" s="5">
        <v>0.70089999999999997</v>
      </c>
      <c r="CJ145" s="5">
        <v>0.84109999999999996</v>
      </c>
      <c r="CK145" s="5">
        <v>0.2712</v>
      </c>
      <c r="CL145" s="5">
        <v>0.90359999999999996</v>
      </c>
      <c r="CM145" s="5">
        <v>2.1700000000000001E-2</v>
      </c>
      <c r="CN145" s="4">
        <v>0.73199999999999998</v>
      </c>
      <c r="CO145" s="4">
        <v>0.91420000000000001</v>
      </c>
      <c r="CP145" s="4">
        <v>0.2341</v>
      </c>
      <c r="CQ145" s="4">
        <v>0.84909999999999997</v>
      </c>
      <c r="CR145" s="4">
        <v>1.17E-2</v>
      </c>
      <c r="CS145" s="5">
        <v>0.82030000000000003</v>
      </c>
      <c r="CT145" s="5">
        <v>1.1387</v>
      </c>
      <c r="CU145" s="5">
        <v>0.15409999999999999</v>
      </c>
      <c r="CV145" s="5">
        <v>0.62549999999999994</v>
      </c>
      <c r="CW145" s="5">
        <v>4.4999999999999997E-3</v>
      </c>
      <c r="CX145" s="4">
        <v>0.67769999999999997</v>
      </c>
      <c r="CY145" s="4">
        <v>0.78759999999999997</v>
      </c>
      <c r="CZ145" s="4">
        <v>0.31580000000000003</v>
      </c>
      <c r="DA145" s="4">
        <v>0.9405</v>
      </c>
      <c r="DB145" s="4">
        <v>4.8500000000000001E-2</v>
      </c>
      <c r="DC145" s="5">
        <v>0.68489999999999995</v>
      </c>
      <c r="DD145" s="5">
        <v>0.8044</v>
      </c>
      <c r="DE145" s="5">
        <v>0.29949999999999999</v>
      </c>
      <c r="DF145" s="5">
        <v>0.92730000000000001</v>
      </c>
      <c r="DG145" s="5">
        <v>2.8500000000000001E-2</v>
      </c>
      <c r="DH145" s="4">
        <v>0.70030000000000003</v>
      </c>
      <c r="DI145" s="4">
        <v>0.8397</v>
      </c>
      <c r="DJ145" s="4">
        <v>0.2757</v>
      </c>
      <c r="DK145" s="4">
        <v>0.90290000000000004</v>
      </c>
      <c r="DL145" s="4">
        <v>1.9099999999999999E-2</v>
      </c>
      <c r="DM145" s="5">
        <v>0.73140000000000005</v>
      </c>
      <c r="DN145" s="5">
        <v>0.91249999999999998</v>
      </c>
      <c r="DO145" s="5">
        <v>0.23250000000000001</v>
      </c>
      <c r="DP145" s="5">
        <v>0.84970000000000001</v>
      </c>
      <c r="DQ145" s="5">
        <v>1.2500000000000001E-2</v>
      </c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/>
      <c r="EC145" s="4"/>
      <c r="ED145" s="4"/>
      <c r="EE145" s="4"/>
      <c r="EF145" s="4"/>
      <c r="EG145" s="5">
        <v>0.70020000000000004</v>
      </c>
      <c r="EH145" s="5">
        <v>0.83930000000000005</v>
      </c>
      <c r="EI145" s="5">
        <v>0.27439999999999998</v>
      </c>
      <c r="EJ145" s="5">
        <v>0.90310000000000001</v>
      </c>
      <c r="EK145" s="5">
        <v>2.24E-2</v>
      </c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>
        <f t="shared" si="36"/>
        <v>0.71799999999999997</v>
      </c>
      <c r="EW145" s="4">
        <f t="shared" si="37"/>
        <v>0.88427600000000028</v>
      </c>
      <c r="EX145" s="4">
        <f t="shared" si="38"/>
        <v>0.259552</v>
      </c>
      <c r="EY145" s="4">
        <f t="shared" si="39"/>
        <v>0.86061199999999982</v>
      </c>
      <c r="EZ145" s="4">
        <f t="shared" si="40"/>
        <v>2.5783999999999994E-2</v>
      </c>
      <c r="FA145" s="11" t="str" cm="1">
        <f t="array" aca="1" ref="FA145" ca="1">CONCATENATE(INDIRECT(ADDRESS(1,MATCH(_xlfn.MINIFS(B145:EU145,metrics.est,"MAE"),B145:EU145,0)+1)), ", ", INDIRECT(ADDRESS(2,MATCH(_xlfn.MINIFS(B145:EU145,metrics.est,"MAE"),B145:EU145,0)+1)))</f>
        <v>k=20, r=0.1</v>
      </c>
      <c r="FB145" s="11" t="str" cm="1">
        <f t="array" aca="1" ref="FB145" ca="1">CONCATENATE(INDIRECT(ADDRESS(1,MATCH(_xlfn.MINIFS(B145:EU145,metrics.est,"MSE"),B145:EU145,0)+1)), ", ", INDIRECT(ADDRESS(2,MATCH(_xlfn.MINIFS(B145:EU145,metrics.est,"MSE"),B145:EU145,0)+1)))</f>
        <v>k=5, r=0.1</v>
      </c>
      <c r="FC145" s="11" t="str" cm="1">
        <f t="array" aca="1" ref="FC145" ca="1">CONCATENATE(INDIRECT(ADDRESS(1,MATCH(_xlfn.MAXIFS(B145:EU145,metrics.est,"R"),B145:EU145,0)+1)), ", ", INDIRECT(ADDRESS(2,MATCH(_xlfn.MAXIFS(B145:EU145,metrics.est,"R"),B145:EU145,0)+1)))</f>
        <v>k=10, r=0.1</v>
      </c>
      <c r="FD145" s="11" t="str" cm="1">
        <f t="array" aca="1" ref="FD145" ca="1">CONCATENATE(INDIRECT(ADDRESS(1,MATCH(_xlfn.MAXIFS(B145:EU145,metrics.est,"Coverage"),B145:EU145,0)+1)), ", ", INDIRECT(ADDRESS(2,MATCH(_xlfn.MAXIFS(B145:EU145,metrics.est,"Coverage"),B145:EU145,0)+1)))</f>
        <v>k=10, r=0.1</v>
      </c>
      <c r="FE145" s="11" t="str" cm="1">
        <f t="array" aca="1" ref="FE145" ca="1">CONCATENATE(INDIRECT(ADDRESS(1,MATCH(_xlfn.MINIFS(B145:EU145,metrics.est,"Time"),B145:EU145,0)+1)), ", ", INDIRECT(ADDRESS(2,MATCH(_xlfn.MINIFS(B145:EU145,metrics.est,"Time"),B145:EU145,0)+1)))</f>
        <v>k=20, r=0.9</v>
      </c>
    </row>
    <row r="146" spans="1:161" x14ac:dyDescent="0.2">
      <c r="A146" s="1" t="s">
        <v>130</v>
      </c>
      <c r="B146" s="4">
        <v>0.69579999999999997</v>
      </c>
      <c r="C146" s="4">
        <v>0.83330000000000004</v>
      </c>
      <c r="D146" s="4">
        <v>0.32069999999999999</v>
      </c>
      <c r="E146" s="4">
        <v>0.89380000000000004</v>
      </c>
      <c r="F146" s="4">
        <v>4.2900000000000001E-2</v>
      </c>
      <c r="G146" s="5">
        <v>0.70269999999999999</v>
      </c>
      <c r="H146" s="5">
        <v>0.85209999999999997</v>
      </c>
      <c r="I146" s="5">
        <v>0.33500000000000002</v>
      </c>
      <c r="J146" s="5">
        <v>0.88629999999999998</v>
      </c>
      <c r="K146" s="5">
        <v>3.5200000000000002E-2</v>
      </c>
      <c r="L146" s="4">
        <v>0.71689999999999998</v>
      </c>
      <c r="M146" s="4">
        <v>0.88519999999999999</v>
      </c>
      <c r="N146" s="4">
        <v>0.32119999999999999</v>
      </c>
      <c r="O146" s="4">
        <v>0.84940000000000004</v>
      </c>
      <c r="P146" s="4">
        <v>2.29E-2</v>
      </c>
      <c r="Q146" s="5">
        <v>0.75660000000000005</v>
      </c>
      <c r="R146" s="5">
        <v>0.97870000000000001</v>
      </c>
      <c r="S146" s="5">
        <v>0.26219999999999999</v>
      </c>
      <c r="T146" s="5">
        <v>0.76249999999999996</v>
      </c>
      <c r="U146" s="5">
        <v>1.47E-2</v>
      </c>
      <c r="V146" s="4">
        <v>0.85629999999999995</v>
      </c>
      <c r="W146" s="4">
        <v>1.2428999999999999</v>
      </c>
      <c r="X146" s="4">
        <v>9.1899999999999996E-2</v>
      </c>
      <c r="Y146" s="4">
        <v>0.57809999999999995</v>
      </c>
      <c r="Z146" s="4">
        <v>6.1000000000000004E-3</v>
      </c>
      <c r="AA146" s="14">
        <v>0.69430000000000003</v>
      </c>
      <c r="AB146" s="14">
        <v>0.83509999999999995</v>
      </c>
      <c r="AC146" s="14">
        <v>0.34860000000000002</v>
      </c>
      <c r="AD146" s="14">
        <v>0.8931</v>
      </c>
      <c r="AE146" s="14">
        <v>3.4000000000000002E-2</v>
      </c>
      <c r="AF146" s="4">
        <v>0.70279999999999998</v>
      </c>
      <c r="AG146" s="4">
        <v>0.8508</v>
      </c>
      <c r="AH146" s="4">
        <v>0.34150000000000003</v>
      </c>
      <c r="AI146" s="4">
        <v>0.88149999999999995</v>
      </c>
      <c r="AJ146" s="4">
        <v>2.5499999999999998E-2</v>
      </c>
      <c r="AK146" s="14">
        <v>0.71779999999999999</v>
      </c>
      <c r="AL146" s="14">
        <v>0.88700000000000001</v>
      </c>
      <c r="AM146" s="14">
        <v>0.31340000000000001</v>
      </c>
      <c r="AN146" s="14">
        <v>0.84709999999999996</v>
      </c>
      <c r="AO146" s="14">
        <v>1.6400000000000001E-2</v>
      </c>
      <c r="AP146" s="4">
        <v>0.75360000000000005</v>
      </c>
      <c r="AQ146" s="4">
        <v>0.97370000000000001</v>
      </c>
      <c r="AR146" s="4">
        <v>0.26290000000000002</v>
      </c>
      <c r="AS146" s="4">
        <v>0.76019999999999999</v>
      </c>
      <c r="AT146" s="4">
        <v>1.0999999999999999E-2</v>
      </c>
      <c r="AU146" s="14">
        <v>0.85460000000000003</v>
      </c>
      <c r="AV146" s="14">
        <v>1.2387999999999999</v>
      </c>
      <c r="AW146" s="14">
        <v>9.7600000000000006E-2</v>
      </c>
      <c r="AX146" s="14">
        <v>0.57650000000000001</v>
      </c>
      <c r="AY146" s="14">
        <v>7.1000000000000004E-3</v>
      </c>
      <c r="AZ146" s="4">
        <v>0.6956</v>
      </c>
      <c r="BA146" s="4">
        <v>0.83640000000000003</v>
      </c>
      <c r="BB146" s="4">
        <v>0.33879999999999999</v>
      </c>
      <c r="BC146" s="4">
        <v>0.89229999999999998</v>
      </c>
      <c r="BD146" s="4">
        <v>3.27E-2</v>
      </c>
      <c r="BE146" s="5">
        <v>0.7026</v>
      </c>
      <c r="BF146" s="5">
        <v>0.8518</v>
      </c>
      <c r="BG146" s="5">
        <v>0.33410000000000001</v>
      </c>
      <c r="BH146" s="5">
        <v>0.88170000000000004</v>
      </c>
      <c r="BI146" s="5">
        <v>2.5700000000000001E-2</v>
      </c>
      <c r="BJ146" s="4">
        <v>0.71930000000000005</v>
      </c>
      <c r="BK146" s="4">
        <v>0.89029999999999998</v>
      </c>
      <c r="BL146" s="4">
        <v>0.31380000000000002</v>
      </c>
      <c r="BM146" s="4">
        <v>0.84970000000000001</v>
      </c>
      <c r="BN146" s="4">
        <v>1.6899999999999998E-2</v>
      </c>
      <c r="BO146" s="5">
        <v>0.75590000000000002</v>
      </c>
      <c r="BP146" s="5">
        <v>0.97940000000000005</v>
      </c>
      <c r="BQ146" s="5">
        <v>0.26350000000000001</v>
      </c>
      <c r="BR146" s="5">
        <v>0.76060000000000005</v>
      </c>
      <c r="BS146" s="5">
        <v>1.0999999999999999E-2</v>
      </c>
      <c r="BT146" s="4">
        <v>0.85540000000000005</v>
      </c>
      <c r="BU146" s="4">
        <v>1.2406999999999999</v>
      </c>
      <c r="BV146" s="4">
        <v>0.1</v>
      </c>
      <c r="BW146" s="4">
        <v>0.57550000000000001</v>
      </c>
      <c r="BX146" s="4">
        <v>6.0000000000000001E-3</v>
      </c>
      <c r="BY146" s="5">
        <v>0.6946</v>
      </c>
      <c r="BZ146" s="5">
        <v>0.8357</v>
      </c>
      <c r="CA146" s="5">
        <v>0.34770000000000001</v>
      </c>
      <c r="CB146" s="5">
        <v>0.89129999999999998</v>
      </c>
      <c r="CC146" s="5">
        <v>2.35E-2</v>
      </c>
      <c r="CD146" s="4">
        <v>0.70209999999999995</v>
      </c>
      <c r="CE146" s="4">
        <v>0.85019999999999996</v>
      </c>
      <c r="CF146" s="4">
        <v>0.33910000000000001</v>
      </c>
      <c r="CG146" s="4">
        <v>0.88049999999999995</v>
      </c>
      <c r="CH146" s="4">
        <v>1.83E-2</v>
      </c>
      <c r="CI146" s="5">
        <v>0.71819999999999995</v>
      </c>
      <c r="CJ146" s="5">
        <v>0.88859999999999995</v>
      </c>
      <c r="CK146" s="5">
        <v>0.313</v>
      </c>
      <c r="CL146" s="5">
        <v>0.85040000000000004</v>
      </c>
      <c r="CM146" s="5">
        <v>1.55E-2</v>
      </c>
      <c r="CN146" s="4">
        <v>0.75660000000000005</v>
      </c>
      <c r="CO146" s="4">
        <v>0.98089999999999999</v>
      </c>
      <c r="CP146" s="4">
        <v>0.2656</v>
      </c>
      <c r="CQ146" s="4">
        <v>0.75960000000000005</v>
      </c>
      <c r="CR146" s="4">
        <v>8.3000000000000001E-3</v>
      </c>
      <c r="CS146" s="5">
        <v>0.85529999999999995</v>
      </c>
      <c r="CT146" s="5">
        <v>1.2411000000000001</v>
      </c>
      <c r="CU146" s="5">
        <v>9.4899999999999998E-2</v>
      </c>
      <c r="CV146" s="5">
        <v>0.57609999999999995</v>
      </c>
      <c r="CW146" s="5">
        <v>3.5000000000000001E-3</v>
      </c>
      <c r="CX146" s="4">
        <v>0.69699999999999995</v>
      </c>
      <c r="CY146" s="4">
        <v>0.83840000000000003</v>
      </c>
      <c r="CZ146" s="4">
        <v>0.34389999999999998</v>
      </c>
      <c r="DA146" s="4">
        <v>0.8911</v>
      </c>
      <c r="DB146" s="4">
        <v>3.09E-2</v>
      </c>
      <c r="DC146" s="5">
        <v>0.70169999999999999</v>
      </c>
      <c r="DD146" s="5">
        <v>0.84970000000000001</v>
      </c>
      <c r="DE146" s="5">
        <v>0.33539999999999998</v>
      </c>
      <c r="DF146" s="5">
        <v>0.88139999999999996</v>
      </c>
      <c r="DG146" s="5">
        <v>1.9699999999999999E-2</v>
      </c>
      <c r="DH146" s="4">
        <v>0.71779999999999999</v>
      </c>
      <c r="DI146" s="4">
        <v>0.88759999999999994</v>
      </c>
      <c r="DJ146" s="4">
        <v>0.31690000000000002</v>
      </c>
      <c r="DK146" s="4">
        <v>0.85099999999999998</v>
      </c>
      <c r="DL146" s="4">
        <v>1.3100000000000001E-2</v>
      </c>
      <c r="DM146" s="5">
        <v>0.75519999999999998</v>
      </c>
      <c r="DN146" s="5">
        <v>0.97740000000000005</v>
      </c>
      <c r="DO146" s="5">
        <v>0.2641</v>
      </c>
      <c r="DP146" s="5">
        <v>0.76119999999999999</v>
      </c>
      <c r="DQ146" s="5">
        <v>8.8999999999999999E-3</v>
      </c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/>
      <c r="EC146" s="4"/>
      <c r="ED146" s="4"/>
      <c r="EE146" s="4"/>
      <c r="EF146" s="4"/>
      <c r="EG146" s="5"/>
      <c r="EH146" s="5"/>
      <c r="EI146" s="5"/>
      <c r="EJ146" s="5"/>
      <c r="EK146" s="5"/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>
        <f t="shared" si="36"/>
        <v>0.74077916666666654</v>
      </c>
      <c r="EW146" s="4">
        <f t="shared" si="37"/>
        <v>0.94690833333333302</v>
      </c>
      <c r="EX146" s="4">
        <f t="shared" si="38"/>
        <v>0.27774166666666666</v>
      </c>
      <c r="EY146" s="4">
        <f t="shared" si="39"/>
        <v>0.80128750000000004</v>
      </c>
      <c r="EZ146" s="4">
        <f t="shared" si="40"/>
        <v>1.8741666666666667E-2</v>
      </c>
      <c r="FA146" s="11" t="str" cm="1">
        <f t="array" aca="1" ref="FA146" ca="1">CONCATENATE(INDIRECT(ADDRESS(1,MATCH(_xlfn.MINIFS(B146:EU146,metrics.est,"MAE"),B146:EU146,0)+1)), ", ", INDIRECT(ADDRESS(2,MATCH(_xlfn.MINIFS(B146:EU146,metrics.est,"MAE"),B146:EU146,0)+1)))</f>
        <v>k=10, r=0.1</v>
      </c>
      <c r="FB146" s="11" t="str" cm="1">
        <f t="array" aca="1" ref="FB146" ca="1">CONCATENATE(INDIRECT(ADDRESS(1,MATCH(_xlfn.MINIFS(B146:EU146,metrics.est,"MSE"),B146:EU146,0)+1)), ", ", INDIRECT(ADDRESS(2,MATCH(_xlfn.MINIFS(B146:EU146,metrics.est,"MSE"),B146:EU146,0)+1)))</f>
        <v>k=5, r=0.1</v>
      </c>
      <c r="FC146" s="11" t="str" cm="1">
        <f t="array" aca="1" ref="FC146" ca="1">CONCATENATE(INDIRECT(ADDRESS(1,MATCH(_xlfn.MAXIFS(B146:EU146,metrics.est,"R"),B146:EU146,0)+1)), ", ", INDIRECT(ADDRESS(2,MATCH(_xlfn.MAXIFS(B146:EU146,metrics.est,"R"),B146:EU146,0)+1)))</f>
        <v>k=10, r=0.1</v>
      </c>
      <c r="FD146" s="11" t="str" cm="1">
        <f t="array" aca="1" ref="FD146" ca="1">CONCATENATE(INDIRECT(ADDRESS(1,MATCH(_xlfn.MAXIFS(B146:EU146,metrics.est,"Coverage"),B146:EU146,0)+1)), ", ", INDIRECT(ADDRESS(2,MATCH(_xlfn.MAXIFS(B146:EU146,metrics.est,"Coverage"),B146:EU146,0)+1)))</f>
        <v>k=5, r=0.1</v>
      </c>
      <c r="FE146" s="11" t="str" cm="1">
        <f t="array" aca="1" ref="FE146" ca="1">CONCATENATE(INDIRECT(ADDRESS(1,MATCH(_xlfn.MINIFS(B146:EU146,metrics.est,"Time"),B146:EU146,0)+1)), ", ", INDIRECT(ADDRESS(2,MATCH(_xlfn.MINIFS(B146:EU146,metrics.est,"Time"),B146:EU146,0)+1)))</f>
        <v>k=20, r=0.9</v>
      </c>
    </row>
    <row r="147" spans="1:161" x14ac:dyDescent="0.2">
      <c r="A147" s="1" t="s">
        <v>131</v>
      </c>
      <c r="B147" s="4">
        <v>0.67190000000000005</v>
      </c>
      <c r="C147" s="4">
        <v>0.77459999999999996</v>
      </c>
      <c r="D147" s="4">
        <v>0.315</v>
      </c>
      <c r="E147" s="4">
        <v>0.95020000000000004</v>
      </c>
      <c r="F147" s="4">
        <v>5.2999999999999999E-2</v>
      </c>
      <c r="G147" s="5">
        <v>0.68240000000000001</v>
      </c>
      <c r="H147" s="5">
        <v>0.80059999999999998</v>
      </c>
      <c r="I147" s="5">
        <v>0.32050000000000001</v>
      </c>
      <c r="J147" s="5">
        <v>0.93779999999999997</v>
      </c>
      <c r="K147" s="5">
        <v>4.3999999999999997E-2</v>
      </c>
      <c r="L147" s="4">
        <v>0.6966</v>
      </c>
      <c r="M147" s="4">
        <v>0.83250000000000002</v>
      </c>
      <c r="N147" s="4">
        <v>0.30270000000000002</v>
      </c>
      <c r="O147" s="4">
        <v>0.91320000000000001</v>
      </c>
      <c r="P147" s="4">
        <v>3.1699999999999999E-2</v>
      </c>
      <c r="Q147" s="5">
        <v>0.73150000000000004</v>
      </c>
      <c r="R147" s="5">
        <v>0.9113</v>
      </c>
      <c r="S147" s="5">
        <v>0.24160000000000001</v>
      </c>
      <c r="T147" s="5">
        <v>0.85340000000000005</v>
      </c>
      <c r="U147" s="5">
        <v>1.7999999999999999E-2</v>
      </c>
      <c r="V147" s="4">
        <v>0.82720000000000005</v>
      </c>
      <c r="W147" s="4">
        <v>1.1574</v>
      </c>
      <c r="X147" s="4">
        <v>0.1532</v>
      </c>
      <c r="Y147" s="4">
        <v>0.59060000000000001</v>
      </c>
      <c r="Z147" s="4">
        <v>8.5000000000000006E-3</v>
      </c>
      <c r="AA147" s="14">
        <v>0.67149999999999999</v>
      </c>
      <c r="AB147" s="14">
        <v>0.7782</v>
      </c>
      <c r="AC147" s="14">
        <v>0.34789999999999999</v>
      </c>
      <c r="AD147" s="14">
        <v>0.95</v>
      </c>
      <c r="AE147" s="14">
        <v>4.9799999999999997E-2</v>
      </c>
      <c r="AF147" s="4">
        <v>0.68159999999999998</v>
      </c>
      <c r="AG147" s="4">
        <v>0.79849999999999999</v>
      </c>
      <c r="AH147" s="4">
        <v>0.3306</v>
      </c>
      <c r="AI147" s="4">
        <v>0.93689999999999996</v>
      </c>
      <c r="AJ147" s="4">
        <v>4.0599999999999997E-2</v>
      </c>
      <c r="AK147" s="14">
        <v>0.6966</v>
      </c>
      <c r="AL147" s="14">
        <v>0.83350000000000002</v>
      </c>
      <c r="AM147" s="14">
        <v>0.29459999999999997</v>
      </c>
      <c r="AN147" s="14">
        <v>0.91310000000000002</v>
      </c>
      <c r="AO147" s="14">
        <v>2.9600000000000001E-2</v>
      </c>
      <c r="AP147" s="4">
        <v>0.72940000000000005</v>
      </c>
      <c r="AQ147" s="4">
        <v>0.90820000000000001</v>
      </c>
      <c r="AR147" s="4">
        <v>0.24709999999999999</v>
      </c>
      <c r="AS147" s="4">
        <v>0.85250000000000004</v>
      </c>
      <c r="AT147" s="4">
        <v>1.61E-2</v>
      </c>
      <c r="AU147" s="14">
        <v>0.82730000000000004</v>
      </c>
      <c r="AV147" s="14">
        <v>1.1580999999999999</v>
      </c>
      <c r="AW147" s="14">
        <v>0.1537</v>
      </c>
      <c r="AX147" s="14">
        <v>0.59089999999999998</v>
      </c>
      <c r="AY147" s="14">
        <v>0.01</v>
      </c>
      <c r="AZ147" s="4">
        <v>0.67279999999999995</v>
      </c>
      <c r="BA147" s="4">
        <v>0.78059999999999996</v>
      </c>
      <c r="BB147" s="4">
        <v>0.33250000000000002</v>
      </c>
      <c r="BC147" s="4">
        <v>0.94899999999999995</v>
      </c>
      <c r="BD147" s="4">
        <v>4.8800000000000003E-2</v>
      </c>
      <c r="BE147" s="5">
        <v>0.68120000000000003</v>
      </c>
      <c r="BF147" s="5">
        <v>0.79879999999999995</v>
      </c>
      <c r="BG147" s="5">
        <v>0.32169999999999999</v>
      </c>
      <c r="BH147" s="5">
        <v>0.93769999999999998</v>
      </c>
      <c r="BI147" s="5">
        <v>3.6600000000000001E-2</v>
      </c>
      <c r="BJ147" s="4">
        <v>0.69730000000000003</v>
      </c>
      <c r="BK147" s="4">
        <v>0.83450000000000002</v>
      </c>
      <c r="BL147" s="4">
        <v>0.29559999999999997</v>
      </c>
      <c r="BM147" s="4">
        <v>0.91379999999999995</v>
      </c>
      <c r="BN147" s="4">
        <v>2.5100000000000001E-2</v>
      </c>
      <c r="BO147" s="5">
        <v>0.73089999999999999</v>
      </c>
      <c r="BP147" s="5">
        <v>0.91269999999999996</v>
      </c>
      <c r="BQ147" s="5">
        <v>0.2475</v>
      </c>
      <c r="BR147" s="5">
        <v>0.85250000000000004</v>
      </c>
      <c r="BS147" s="5">
        <v>1.5800000000000002E-2</v>
      </c>
      <c r="BT147" s="4">
        <v>0.82679999999999998</v>
      </c>
      <c r="BU147" s="4">
        <v>1.1575</v>
      </c>
      <c r="BV147" s="4">
        <v>0.159</v>
      </c>
      <c r="BW147" s="4">
        <v>0.58850000000000002</v>
      </c>
      <c r="BX147" s="4">
        <v>7.4999999999999997E-3</v>
      </c>
      <c r="BY147" s="5">
        <v>0.67010000000000003</v>
      </c>
      <c r="BZ147" s="5">
        <v>0.77490000000000003</v>
      </c>
      <c r="CA147" s="5">
        <v>0.34739999999999999</v>
      </c>
      <c r="CB147" s="5">
        <v>0.94979999999999998</v>
      </c>
      <c r="CC147" s="5">
        <v>3.6700000000000003E-2</v>
      </c>
      <c r="CD147" s="4">
        <v>0.68149999999999999</v>
      </c>
      <c r="CE147" s="4">
        <v>0.79900000000000004</v>
      </c>
      <c r="CF147" s="4">
        <v>0.32569999999999999</v>
      </c>
      <c r="CG147" s="4">
        <v>0.93710000000000004</v>
      </c>
      <c r="CH147" s="4">
        <v>2.7099999999999999E-2</v>
      </c>
      <c r="CI147" s="5">
        <v>0.69710000000000005</v>
      </c>
      <c r="CJ147" s="5">
        <v>0.83460000000000001</v>
      </c>
      <c r="CK147" s="5">
        <v>0.29320000000000002</v>
      </c>
      <c r="CL147" s="5">
        <v>0.91410000000000002</v>
      </c>
      <c r="CM147" s="5">
        <v>2.18E-2</v>
      </c>
      <c r="CN147" s="4">
        <v>0.73140000000000005</v>
      </c>
      <c r="CO147" s="4">
        <v>0.91379999999999995</v>
      </c>
      <c r="CP147" s="4">
        <v>0.24759999999999999</v>
      </c>
      <c r="CQ147" s="4">
        <v>0.85340000000000005</v>
      </c>
      <c r="CR147" s="4">
        <v>1.2E-2</v>
      </c>
      <c r="CS147" s="5">
        <v>0.82650000000000001</v>
      </c>
      <c r="CT147" s="5">
        <v>1.1561999999999999</v>
      </c>
      <c r="CU147" s="5">
        <v>0.156</v>
      </c>
      <c r="CV147" s="5">
        <v>0.58799999999999997</v>
      </c>
      <c r="CW147" s="5">
        <v>4.4999999999999997E-3</v>
      </c>
      <c r="CX147" s="4">
        <v>0.67359999999999998</v>
      </c>
      <c r="CY147" s="4">
        <v>0.78159999999999996</v>
      </c>
      <c r="CZ147" s="4">
        <v>0.3387</v>
      </c>
      <c r="DA147" s="4">
        <v>0.94910000000000005</v>
      </c>
      <c r="DB147" s="4">
        <v>4.7600000000000003E-2</v>
      </c>
      <c r="DC147" s="5">
        <v>0.68089999999999995</v>
      </c>
      <c r="DD147" s="5">
        <v>0.79759999999999998</v>
      </c>
      <c r="DE147" s="5">
        <v>0.3241</v>
      </c>
      <c r="DF147" s="5">
        <v>0.93710000000000004</v>
      </c>
      <c r="DG147" s="5">
        <v>3.0099999999999998E-2</v>
      </c>
      <c r="DH147" s="4">
        <v>0.69679999999999997</v>
      </c>
      <c r="DI147" s="4">
        <v>0.83379999999999999</v>
      </c>
      <c r="DJ147" s="4">
        <v>0.29709999999999998</v>
      </c>
      <c r="DK147" s="4">
        <v>0.91349999999999998</v>
      </c>
      <c r="DL147" s="4">
        <v>1.95E-2</v>
      </c>
      <c r="DM147" s="5">
        <v>0.73070000000000002</v>
      </c>
      <c r="DN147" s="5">
        <v>0.91200000000000003</v>
      </c>
      <c r="DO147" s="5">
        <v>0.2465</v>
      </c>
      <c r="DP147" s="5">
        <v>0.85340000000000005</v>
      </c>
      <c r="DQ147" s="5">
        <v>1.29E-2</v>
      </c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/>
      <c r="EC147" s="4"/>
      <c r="ED147" s="4"/>
      <c r="EE147" s="4"/>
      <c r="EF147" s="4"/>
      <c r="EG147" s="5"/>
      <c r="EH147" s="5"/>
      <c r="EI147" s="5"/>
      <c r="EJ147" s="5"/>
      <c r="EK147" s="5"/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>
        <f t="shared" si="36"/>
        <v>0.71723333333333328</v>
      </c>
      <c r="EW147" s="4">
        <f t="shared" si="37"/>
        <v>0.88502083333333326</v>
      </c>
      <c r="EX147" s="4">
        <f t="shared" si="38"/>
        <v>0.27664583333333337</v>
      </c>
      <c r="EY147" s="4">
        <f t="shared" si="39"/>
        <v>0.85940000000000005</v>
      </c>
      <c r="EZ147" s="4">
        <f t="shared" si="40"/>
        <v>2.6970833333333333E-2</v>
      </c>
      <c r="FA147" s="11" t="str" cm="1">
        <f t="array" aca="1" ref="FA147" ca="1">CONCATENATE(INDIRECT(ADDRESS(1,MATCH(_xlfn.MINIFS(B147:EU147,metrics.est,"MAE"),B147:EU147,0)+1)), ", ", INDIRECT(ADDRESS(2,MATCH(_xlfn.MINIFS(B147:EU147,metrics.est,"MAE"),B147:EU147,0)+1)))</f>
        <v>k=20, r=0.1</v>
      </c>
      <c r="FB147" s="11" t="str" cm="1">
        <f t="array" aca="1" ref="FB147" ca="1">CONCATENATE(INDIRECT(ADDRESS(1,MATCH(_xlfn.MINIFS(B147:EU147,metrics.est,"MSE"),B147:EU147,0)+1)), ", ", INDIRECT(ADDRESS(2,MATCH(_xlfn.MINIFS(B147:EU147,metrics.est,"MSE"),B147:EU147,0)+1)))</f>
        <v>k=5, r=0.1</v>
      </c>
      <c r="FC147" s="11" t="str" cm="1">
        <f t="array" aca="1" ref="FC147" ca="1">CONCATENATE(INDIRECT(ADDRESS(1,MATCH(_xlfn.MAXIFS(B147:EU147,metrics.est,"R"),B147:EU147,0)+1)), ", ", INDIRECT(ADDRESS(2,MATCH(_xlfn.MAXIFS(B147:EU147,metrics.est,"R"),B147:EU147,0)+1)))</f>
        <v>k=10, r=0.1</v>
      </c>
      <c r="FD147" s="11" t="str" cm="1">
        <f t="array" aca="1" ref="FD147" ca="1">CONCATENATE(INDIRECT(ADDRESS(1,MATCH(_xlfn.MAXIFS(B147:EU147,metrics.est,"Coverage"),B147:EU147,0)+1)), ", ", INDIRECT(ADDRESS(2,MATCH(_xlfn.MAXIFS(B147:EU147,metrics.est,"Coverage"),B147:EU147,0)+1)))</f>
        <v>k=5, r=0.1</v>
      </c>
      <c r="FE147" s="11" t="str" cm="1">
        <f t="array" aca="1" ref="FE147" ca="1">CONCATENATE(INDIRECT(ADDRESS(1,MATCH(_xlfn.MINIFS(B147:EU147,metrics.est,"Time"),B147:EU147,0)+1)), ", ", INDIRECT(ADDRESS(2,MATCH(_xlfn.MINIFS(B147:EU147,metrics.est,"Time"),B147:EU147,0)+1)))</f>
        <v>k=20, r=0.9</v>
      </c>
    </row>
    <row r="148" spans="1:161" x14ac:dyDescent="0.2">
      <c r="A148" s="1" t="s">
        <v>132</v>
      </c>
      <c r="B148" s="4">
        <v>0.67230000000000001</v>
      </c>
      <c r="C148" s="4">
        <v>0.77969999999999995</v>
      </c>
      <c r="D148" s="4">
        <v>0.3231</v>
      </c>
      <c r="E148" s="4">
        <v>0.95079999999999998</v>
      </c>
      <c r="F148" s="4">
        <v>0.04</v>
      </c>
      <c r="G148" s="5">
        <v>0.6835</v>
      </c>
      <c r="H148" s="5">
        <v>0.80640000000000001</v>
      </c>
      <c r="I148" s="5">
        <v>0.3271</v>
      </c>
      <c r="J148" s="5">
        <v>0.93930000000000002</v>
      </c>
      <c r="K148" s="5">
        <v>3.1699999999999999E-2</v>
      </c>
      <c r="L148" s="4">
        <v>0.69910000000000005</v>
      </c>
      <c r="M148" s="4">
        <v>0.84089999999999998</v>
      </c>
      <c r="N148" s="4">
        <v>0.30909999999999999</v>
      </c>
      <c r="O148" s="4">
        <v>0.91400000000000003</v>
      </c>
      <c r="P148" s="4">
        <v>2.7E-2</v>
      </c>
      <c r="Q148" s="5">
        <v>0.73980000000000001</v>
      </c>
      <c r="R148" s="5">
        <v>0.93210000000000004</v>
      </c>
      <c r="S148" s="5">
        <v>0.2414</v>
      </c>
      <c r="T148" s="5">
        <v>0.84850000000000003</v>
      </c>
      <c r="U148" s="5">
        <v>1.6799999999999999E-2</v>
      </c>
      <c r="V148" s="4">
        <v>0.83860000000000001</v>
      </c>
      <c r="W148" s="4">
        <v>1.1898</v>
      </c>
      <c r="X148" s="4">
        <v>0.15</v>
      </c>
      <c r="Y148" s="4">
        <v>0.5746</v>
      </c>
      <c r="Z148" s="4">
        <v>8.0999999999999996E-3</v>
      </c>
      <c r="AA148" s="14">
        <v>0.67210000000000003</v>
      </c>
      <c r="AB148" s="14">
        <v>0.78359999999999996</v>
      </c>
      <c r="AC148" s="14">
        <v>0.35470000000000002</v>
      </c>
      <c r="AD148" s="14">
        <v>0.95099999999999996</v>
      </c>
      <c r="AE148" s="14">
        <v>3.3399999999999999E-2</v>
      </c>
      <c r="AF148" s="4">
        <v>0.6825</v>
      </c>
      <c r="AG148" s="4">
        <v>0.80359999999999998</v>
      </c>
      <c r="AH148" s="4">
        <v>0.3387</v>
      </c>
      <c r="AI148" s="4">
        <v>0.93820000000000003</v>
      </c>
      <c r="AJ148" s="4">
        <v>2.75E-2</v>
      </c>
      <c r="AK148" s="14">
        <v>0.69940000000000002</v>
      </c>
      <c r="AL148" s="14">
        <v>0.84230000000000005</v>
      </c>
      <c r="AM148" s="14">
        <v>0.29959999999999998</v>
      </c>
      <c r="AN148" s="14">
        <v>0.91390000000000005</v>
      </c>
      <c r="AO148" s="14">
        <v>1.83E-2</v>
      </c>
      <c r="AP148" s="4">
        <v>0.73699999999999999</v>
      </c>
      <c r="AQ148" s="4">
        <v>0.92779999999999996</v>
      </c>
      <c r="AR148" s="4">
        <v>0.24610000000000001</v>
      </c>
      <c r="AS148" s="4">
        <v>0.8478</v>
      </c>
      <c r="AT148" s="4">
        <v>1.2200000000000001E-2</v>
      </c>
      <c r="AU148" s="14">
        <v>0.83909999999999996</v>
      </c>
      <c r="AV148" s="14">
        <v>1.1903999999999999</v>
      </c>
      <c r="AW148" s="14">
        <v>0.15040000000000001</v>
      </c>
      <c r="AX148" s="14">
        <v>0.57499999999999996</v>
      </c>
      <c r="AY148" s="14">
        <v>6.7999999999999996E-3</v>
      </c>
      <c r="AZ148" s="4">
        <v>0.67320000000000002</v>
      </c>
      <c r="BA148" s="4">
        <v>0.78469999999999995</v>
      </c>
      <c r="BB148" s="4">
        <v>0.34110000000000001</v>
      </c>
      <c r="BC148" s="4">
        <v>0.95020000000000004</v>
      </c>
      <c r="BD148" s="4">
        <v>3.2399999999999998E-2</v>
      </c>
      <c r="BE148" s="5">
        <v>0.68220000000000003</v>
      </c>
      <c r="BF148" s="5">
        <v>0.80420000000000003</v>
      </c>
      <c r="BG148" s="5">
        <v>0.3301</v>
      </c>
      <c r="BH148" s="5">
        <v>0.93899999999999995</v>
      </c>
      <c r="BI148" s="5">
        <v>2.5399999999999999E-2</v>
      </c>
      <c r="BJ148" s="4">
        <v>0.69969999999999999</v>
      </c>
      <c r="BK148" s="4">
        <v>0.84260000000000002</v>
      </c>
      <c r="BL148" s="4">
        <v>0.30059999999999998</v>
      </c>
      <c r="BM148" s="4">
        <v>0.91459999999999997</v>
      </c>
      <c r="BN148" s="4">
        <v>1.7600000000000001E-2</v>
      </c>
      <c r="BO148" s="5">
        <v>0.7389</v>
      </c>
      <c r="BP148" s="5">
        <v>0.93330000000000002</v>
      </c>
      <c r="BQ148" s="5">
        <v>0.24610000000000001</v>
      </c>
      <c r="BR148" s="5">
        <v>0.8478</v>
      </c>
      <c r="BS148" s="5">
        <v>1.18E-2</v>
      </c>
      <c r="BT148" s="4">
        <v>0.83889999999999998</v>
      </c>
      <c r="BU148" s="4">
        <v>1.1911</v>
      </c>
      <c r="BV148" s="4">
        <v>0.15509999999999999</v>
      </c>
      <c r="BW148" s="4">
        <v>0.57340000000000002</v>
      </c>
      <c r="BX148" s="4">
        <v>6.4999999999999997E-3</v>
      </c>
      <c r="BY148" s="5">
        <v>0.67079999999999995</v>
      </c>
      <c r="BZ148" s="5">
        <v>0.77980000000000005</v>
      </c>
      <c r="CA148" s="5">
        <v>0.35420000000000001</v>
      </c>
      <c r="CB148" s="5">
        <v>0.95079999999999998</v>
      </c>
      <c r="CC148" s="5">
        <v>2.3900000000000001E-2</v>
      </c>
      <c r="CD148" s="4">
        <v>0.6825</v>
      </c>
      <c r="CE148" s="4">
        <v>0.8044</v>
      </c>
      <c r="CF148" s="4">
        <v>0.33439999999999998</v>
      </c>
      <c r="CG148" s="4">
        <v>0.93830000000000002</v>
      </c>
      <c r="CH148" s="4">
        <v>1.8200000000000001E-2</v>
      </c>
      <c r="CI148" s="5">
        <v>0.69989999999999997</v>
      </c>
      <c r="CJ148" s="5">
        <v>0.84340000000000004</v>
      </c>
      <c r="CK148" s="5">
        <v>0.29899999999999999</v>
      </c>
      <c r="CL148" s="5">
        <v>0.91500000000000004</v>
      </c>
      <c r="CM148" s="5">
        <v>1.5599999999999999E-2</v>
      </c>
      <c r="CN148" s="4">
        <v>0.73939999999999995</v>
      </c>
      <c r="CO148" s="4">
        <v>0.93410000000000004</v>
      </c>
      <c r="CP148" s="4">
        <v>0.247</v>
      </c>
      <c r="CQ148" s="4">
        <v>0.84850000000000003</v>
      </c>
      <c r="CR148" s="4">
        <v>8.6999999999999994E-3</v>
      </c>
      <c r="CS148" s="5">
        <v>0.83830000000000005</v>
      </c>
      <c r="CT148" s="5">
        <v>1.1889000000000001</v>
      </c>
      <c r="CU148" s="5">
        <v>0.15240000000000001</v>
      </c>
      <c r="CV148" s="5">
        <v>0.57310000000000005</v>
      </c>
      <c r="CW148" s="5">
        <v>3.3E-3</v>
      </c>
      <c r="CX148" s="4">
        <v>0.67390000000000005</v>
      </c>
      <c r="CY148" s="4">
        <v>0.78559999999999997</v>
      </c>
      <c r="CZ148" s="4">
        <v>0.34760000000000002</v>
      </c>
      <c r="DA148" s="4">
        <v>0.95009999999999994</v>
      </c>
      <c r="DB148" s="4">
        <v>3.0499999999999999E-2</v>
      </c>
      <c r="DC148" s="5">
        <v>0.68179999999999996</v>
      </c>
      <c r="DD148" s="5">
        <v>0.80279999999999996</v>
      </c>
      <c r="DE148" s="5">
        <v>0.33189999999999997</v>
      </c>
      <c r="DF148" s="5">
        <v>0.93830000000000002</v>
      </c>
      <c r="DG148" s="5">
        <v>2.1100000000000001E-2</v>
      </c>
      <c r="DH148" s="4">
        <v>0.69930000000000003</v>
      </c>
      <c r="DI148" s="4">
        <v>0.84199999999999997</v>
      </c>
      <c r="DJ148" s="4">
        <v>0.30280000000000001</v>
      </c>
      <c r="DK148" s="4">
        <v>0.91439999999999999</v>
      </c>
      <c r="DL148" s="4">
        <v>1.34E-2</v>
      </c>
      <c r="DM148" s="5">
        <v>0.73870000000000002</v>
      </c>
      <c r="DN148" s="5">
        <v>0.93230000000000002</v>
      </c>
      <c r="DO148" s="5">
        <v>0.24590000000000001</v>
      </c>
      <c r="DP148" s="5">
        <v>0.84860000000000002</v>
      </c>
      <c r="DQ148" s="5">
        <v>8.9999999999999993E-3</v>
      </c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/>
      <c r="EC148" s="4"/>
      <c r="ED148" s="4"/>
      <c r="EE148" s="4"/>
      <c r="EF148" s="4"/>
      <c r="EG148" s="5"/>
      <c r="EH148" s="5"/>
      <c r="EI148" s="5"/>
      <c r="EJ148" s="5"/>
      <c r="EK148" s="5"/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>
        <f t="shared" si="36"/>
        <v>0.7217041666666667</v>
      </c>
      <c r="EW148" s="4">
        <f t="shared" si="37"/>
        <v>0.89857500000000001</v>
      </c>
      <c r="EX148" s="4">
        <f t="shared" si="38"/>
        <v>0.28034999999999999</v>
      </c>
      <c r="EY148" s="4">
        <f t="shared" si="39"/>
        <v>0.85646666666666682</v>
      </c>
      <c r="EZ148" s="4">
        <f t="shared" si="40"/>
        <v>1.9133333333333332E-2</v>
      </c>
      <c r="FA148" s="11" t="str" cm="1">
        <f t="array" aca="1" ref="FA148" ca="1">CONCATENATE(INDIRECT(ADDRESS(1,MATCH(_xlfn.MINIFS(B148:EU148,metrics.est,"MAE"),B148:EU148,0)+1)), ", ", INDIRECT(ADDRESS(2,MATCH(_xlfn.MINIFS(B148:EU148,metrics.est,"MAE"),B148:EU148,0)+1)))</f>
        <v>k=20, r=0.1</v>
      </c>
      <c r="FB148" s="11" t="str" cm="1">
        <f t="array" aca="1" ref="FB148" ca="1">CONCATENATE(INDIRECT(ADDRESS(1,MATCH(_xlfn.MINIFS(B148:EU148,metrics.est,"MSE"),B148:EU148,0)+1)), ", ", INDIRECT(ADDRESS(2,MATCH(_xlfn.MINIFS(B148:EU148,metrics.est,"MSE"),B148:EU148,0)+1)))</f>
        <v>k=5, r=0.1</v>
      </c>
      <c r="FC148" s="11" t="str" cm="1">
        <f t="array" aca="1" ref="FC148" ca="1">CONCATENATE(INDIRECT(ADDRESS(1,MATCH(_xlfn.MAXIFS(B148:EU148,metrics.est,"R"),B148:EU148,0)+1)), ", ", INDIRECT(ADDRESS(2,MATCH(_xlfn.MAXIFS(B148:EU148,metrics.est,"R"),B148:EU148,0)+1)))</f>
        <v>k=10, r=0.1</v>
      </c>
      <c r="FD148" s="11" t="str" cm="1">
        <f t="array" aca="1" ref="FD148" ca="1">CONCATENATE(INDIRECT(ADDRESS(1,MATCH(_xlfn.MAXIFS(B148:EU148,metrics.est,"Coverage"),B148:EU148,0)+1)), ", ", INDIRECT(ADDRESS(2,MATCH(_xlfn.MAXIFS(B148:EU148,metrics.est,"Coverage"),B148:EU148,0)+1)))</f>
        <v>k=10, r=0.1</v>
      </c>
      <c r="FE148" s="11" t="str" cm="1">
        <f t="array" aca="1" ref="FE148" ca="1">CONCATENATE(INDIRECT(ADDRESS(1,MATCH(_xlfn.MINIFS(B148:EU148,metrics.est,"Time"),B148:EU148,0)+1)), ", ", INDIRECT(ADDRESS(2,MATCH(_xlfn.MINIFS(B148:EU148,metrics.est,"Time"),B148:EU148,0)+1)))</f>
        <v>k=20, r=0.9</v>
      </c>
    </row>
    <row r="149" spans="1:161" x14ac:dyDescent="0.2">
      <c r="A149" s="1" t="s">
        <v>133</v>
      </c>
      <c r="B149" s="4">
        <v>0.68240000000000001</v>
      </c>
      <c r="C149" s="4">
        <v>0.79930000000000001</v>
      </c>
      <c r="D149" s="4">
        <v>0.29559999999999997</v>
      </c>
      <c r="E149" s="4">
        <v>0.94850000000000001</v>
      </c>
      <c r="F149" s="4">
        <v>5.8099999999999999E-2</v>
      </c>
      <c r="G149" s="5">
        <v>0.69689999999999996</v>
      </c>
      <c r="H149" s="5">
        <v>0.83279999999999998</v>
      </c>
      <c r="I149" s="5">
        <v>0.29099999999999998</v>
      </c>
      <c r="J149" s="5">
        <v>0.93589999999999995</v>
      </c>
      <c r="K149" s="5">
        <v>5.2999999999999999E-2</v>
      </c>
      <c r="L149" s="4">
        <v>0.71509999999999996</v>
      </c>
      <c r="M149" s="4">
        <v>0.87580000000000002</v>
      </c>
      <c r="N149" s="4">
        <v>0.26679999999999998</v>
      </c>
      <c r="O149" s="4">
        <v>0.91090000000000004</v>
      </c>
      <c r="P149" s="4">
        <v>3.1E-2</v>
      </c>
      <c r="Q149" s="5">
        <v>0.75560000000000005</v>
      </c>
      <c r="R149" s="5">
        <v>0.97019999999999995</v>
      </c>
      <c r="S149" s="5">
        <v>0.2087</v>
      </c>
      <c r="T149" s="5">
        <v>0.85399999999999998</v>
      </c>
      <c r="U149" s="5">
        <v>2.41E-2</v>
      </c>
      <c r="V149" s="4">
        <v>0.84560000000000002</v>
      </c>
      <c r="W149" s="4">
        <v>1.2074</v>
      </c>
      <c r="X149" s="4">
        <v>0.1421</v>
      </c>
      <c r="Y149" s="4">
        <v>0.60240000000000005</v>
      </c>
      <c r="Z149" s="4">
        <v>7.9000000000000008E-3</v>
      </c>
      <c r="AA149" s="14">
        <v>0.68279999999999996</v>
      </c>
      <c r="AB149" s="14">
        <v>0.80230000000000001</v>
      </c>
      <c r="AC149" s="14">
        <v>0.32829999999999998</v>
      </c>
      <c r="AD149" s="14">
        <v>0.94810000000000005</v>
      </c>
      <c r="AE149" s="14">
        <v>4.7199999999999999E-2</v>
      </c>
      <c r="AF149" s="4">
        <v>0.69520000000000004</v>
      </c>
      <c r="AG149" s="4">
        <v>0.83079999999999998</v>
      </c>
      <c r="AH149" s="4">
        <v>0.30109999999999998</v>
      </c>
      <c r="AI149" s="4">
        <v>0.93510000000000004</v>
      </c>
      <c r="AJ149" s="4">
        <v>3.6999999999999998E-2</v>
      </c>
      <c r="AK149" s="14">
        <v>0.71519999999999995</v>
      </c>
      <c r="AL149" s="14">
        <v>0.87619999999999998</v>
      </c>
      <c r="AM149" s="14">
        <v>0.26169999999999999</v>
      </c>
      <c r="AN149" s="14">
        <v>0.91120000000000001</v>
      </c>
      <c r="AO149" s="14">
        <v>2.69E-2</v>
      </c>
      <c r="AP149" s="4">
        <v>0.75380000000000003</v>
      </c>
      <c r="AQ149" s="4">
        <v>0.96799999999999997</v>
      </c>
      <c r="AR149" s="4">
        <v>0.21490000000000001</v>
      </c>
      <c r="AS149" s="4">
        <v>0.85289999999999999</v>
      </c>
      <c r="AT149" s="4">
        <v>1.72E-2</v>
      </c>
      <c r="AU149" s="14">
        <v>0.84609999999999996</v>
      </c>
      <c r="AV149" s="14">
        <v>1.2084999999999999</v>
      </c>
      <c r="AW149" s="14">
        <v>0.1416</v>
      </c>
      <c r="AX149" s="14">
        <v>0.60170000000000001</v>
      </c>
      <c r="AY149" s="14">
        <v>1.01E-2</v>
      </c>
      <c r="AZ149" s="4">
        <v>0.68440000000000001</v>
      </c>
      <c r="BA149" s="4">
        <v>0.80649999999999999</v>
      </c>
      <c r="BB149" s="4">
        <v>0.31190000000000001</v>
      </c>
      <c r="BC149" s="4">
        <v>0.94740000000000002</v>
      </c>
      <c r="BD149" s="4">
        <v>4.87E-2</v>
      </c>
      <c r="BE149" s="5">
        <v>0.69530000000000003</v>
      </c>
      <c r="BF149" s="5">
        <v>0.83099999999999996</v>
      </c>
      <c r="BG149" s="5">
        <v>0.29220000000000002</v>
      </c>
      <c r="BH149" s="5">
        <v>0.93589999999999995</v>
      </c>
      <c r="BI149" s="5">
        <v>3.56E-2</v>
      </c>
      <c r="BJ149" s="4">
        <v>0.71550000000000002</v>
      </c>
      <c r="BK149" s="4">
        <v>0.877</v>
      </c>
      <c r="BL149" s="4">
        <v>0.26140000000000002</v>
      </c>
      <c r="BM149" s="4">
        <v>0.91169999999999995</v>
      </c>
      <c r="BN149" s="4">
        <v>2.4400000000000002E-2</v>
      </c>
      <c r="BO149" s="5">
        <v>0.75560000000000005</v>
      </c>
      <c r="BP149" s="5">
        <v>0.97340000000000004</v>
      </c>
      <c r="BQ149" s="5">
        <v>0.21529999999999999</v>
      </c>
      <c r="BR149" s="5">
        <v>0.85250000000000004</v>
      </c>
      <c r="BS149" s="5">
        <v>1.5100000000000001E-2</v>
      </c>
      <c r="BT149" s="4">
        <v>0.84509999999999996</v>
      </c>
      <c r="BU149" s="4">
        <v>1.2067000000000001</v>
      </c>
      <c r="BV149" s="4">
        <v>0.14699999999999999</v>
      </c>
      <c r="BW149" s="4">
        <v>0.59919999999999995</v>
      </c>
      <c r="BX149" s="4">
        <v>7.6E-3</v>
      </c>
      <c r="BY149" s="5">
        <v>0.68120000000000003</v>
      </c>
      <c r="BZ149" s="5">
        <v>0.79930000000000001</v>
      </c>
      <c r="CA149" s="5">
        <v>0.32829999999999998</v>
      </c>
      <c r="CB149" s="5">
        <v>0.94820000000000004</v>
      </c>
      <c r="CC149" s="5">
        <v>3.6600000000000001E-2</v>
      </c>
      <c r="CD149" s="4">
        <v>0.69530000000000003</v>
      </c>
      <c r="CE149" s="4">
        <v>0.83050000000000002</v>
      </c>
      <c r="CF149" s="4">
        <v>0.29759999999999998</v>
      </c>
      <c r="CG149" s="4">
        <v>0.93520000000000003</v>
      </c>
      <c r="CH149" s="4">
        <v>2.8199999999999999E-2</v>
      </c>
      <c r="CI149" s="5">
        <v>0.7157</v>
      </c>
      <c r="CJ149" s="5">
        <v>0.87739999999999996</v>
      </c>
      <c r="CK149" s="5">
        <v>0.25890000000000002</v>
      </c>
      <c r="CL149" s="5">
        <v>0.91190000000000004</v>
      </c>
      <c r="CM149" s="5">
        <v>2.2100000000000002E-2</v>
      </c>
      <c r="CN149" s="4">
        <v>0.75590000000000002</v>
      </c>
      <c r="CO149" s="4">
        <v>0.97370000000000001</v>
      </c>
      <c r="CP149" s="4">
        <v>0.21590000000000001</v>
      </c>
      <c r="CQ149" s="4">
        <v>0.85360000000000003</v>
      </c>
      <c r="CR149" s="4">
        <v>1.2200000000000001E-2</v>
      </c>
      <c r="CS149" s="5">
        <v>0.84470000000000001</v>
      </c>
      <c r="CT149" s="5">
        <v>1.2053</v>
      </c>
      <c r="CU149" s="5">
        <v>0.1444</v>
      </c>
      <c r="CV149" s="5">
        <v>0.59909999999999997</v>
      </c>
      <c r="CW149" s="5">
        <v>4.7000000000000002E-3</v>
      </c>
      <c r="CX149" s="4">
        <v>0.68479999999999996</v>
      </c>
      <c r="CY149" s="4">
        <v>0.80689999999999995</v>
      </c>
      <c r="CZ149" s="4">
        <v>0.31459999999999999</v>
      </c>
      <c r="DA149" s="4">
        <v>0.94750000000000001</v>
      </c>
      <c r="DB149" s="4">
        <v>4.4900000000000002E-2</v>
      </c>
      <c r="DC149" s="5">
        <v>0.69469999999999998</v>
      </c>
      <c r="DD149" s="5">
        <v>0.82909999999999995</v>
      </c>
      <c r="DE149" s="5">
        <v>0.29509999999999997</v>
      </c>
      <c r="DF149" s="5">
        <v>0.93520000000000003</v>
      </c>
      <c r="DG149" s="5">
        <v>3.2899999999999999E-2</v>
      </c>
      <c r="DH149" s="4">
        <v>0.71530000000000005</v>
      </c>
      <c r="DI149" s="4">
        <v>0.87680000000000002</v>
      </c>
      <c r="DJ149" s="4">
        <v>0.2631</v>
      </c>
      <c r="DK149" s="4">
        <v>0.9113</v>
      </c>
      <c r="DL149" s="4">
        <v>1.9900000000000001E-2</v>
      </c>
      <c r="DM149" s="5">
        <v>0.75519999999999998</v>
      </c>
      <c r="DN149" s="5">
        <v>0.97170000000000001</v>
      </c>
      <c r="DO149" s="5">
        <v>0.21490000000000001</v>
      </c>
      <c r="DP149" s="5">
        <v>0.85370000000000001</v>
      </c>
      <c r="DQ149" s="5">
        <v>1.2800000000000001E-2</v>
      </c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/>
      <c r="EC149" s="4"/>
      <c r="ED149" s="4"/>
      <c r="EE149" s="4"/>
      <c r="EF149" s="4"/>
      <c r="EG149" s="5"/>
      <c r="EH149" s="5"/>
      <c r="EI149" s="5"/>
      <c r="EJ149" s="5"/>
      <c r="EK149" s="5"/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>
        <f t="shared" si="36"/>
        <v>0.73447499999999988</v>
      </c>
      <c r="EW149" s="4">
        <f t="shared" si="37"/>
        <v>0.92652499999999993</v>
      </c>
      <c r="EX149" s="4">
        <f t="shared" si="38"/>
        <v>0.25051666666666667</v>
      </c>
      <c r="EY149" s="4">
        <f t="shared" si="39"/>
        <v>0.8601291666666665</v>
      </c>
      <c r="EZ149" s="4">
        <f t="shared" si="40"/>
        <v>2.7425000000000005E-2</v>
      </c>
      <c r="FA149" s="11" t="str" cm="1">
        <f t="array" aca="1" ref="FA149" ca="1">CONCATENATE(INDIRECT(ADDRESS(1,MATCH(_xlfn.MINIFS(B149:EU149,metrics.est,"MAE"),B149:EU149,0)+1)), ", ", INDIRECT(ADDRESS(2,MATCH(_xlfn.MINIFS(B149:EU149,metrics.est,"MAE"),B149:EU149,0)+1)))</f>
        <v>k=20, r=0.1</v>
      </c>
      <c r="FB149" s="11" t="str" cm="1">
        <f t="array" aca="1" ref="FB149" ca="1">CONCATENATE(INDIRECT(ADDRESS(1,MATCH(_xlfn.MINIFS(B149:EU149,metrics.est,"MSE"),B149:EU149,0)+1)), ", ", INDIRECT(ADDRESS(2,MATCH(_xlfn.MINIFS(B149:EU149,metrics.est,"MSE"),B149:EU149,0)+1)))</f>
        <v>k=5, r=0.1</v>
      </c>
      <c r="FC149" s="11" t="str" cm="1">
        <f t="array" aca="1" ref="FC149" ca="1">CONCATENATE(INDIRECT(ADDRESS(1,MATCH(_xlfn.MAXIFS(B149:EU149,metrics.est,"R"),B149:EU149,0)+1)), ", ", INDIRECT(ADDRESS(2,MATCH(_xlfn.MAXIFS(B149:EU149,metrics.est,"R"),B149:EU149,0)+1)))</f>
        <v>k=10, r=0.1</v>
      </c>
      <c r="FD149" s="11" t="str" cm="1">
        <f t="array" aca="1" ref="FD149" ca="1">CONCATENATE(INDIRECT(ADDRESS(1,MATCH(_xlfn.MAXIFS(B149:EU149,metrics.est,"Coverage"),B149:EU149,0)+1)), ", ", INDIRECT(ADDRESS(2,MATCH(_xlfn.MAXIFS(B149:EU149,metrics.est,"Coverage"),B149:EU149,0)+1)))</f>
        <v>k=5, r=0.1</v>
      </c>
      <c r="FE149" s="11" t="str" cm="1">
        <f t="array" aca="1" ref="FE149" ca="1">CONCATENATE(INDIRECT(ADDRESS(1,MATCH(_xlfn.MINIFS(B149:EU149,metrics.est,"Time"),B149:EU149,0)+1)), ", ", INDIRECT(ADDRESS(2,MATCH(_xlfn.MINIFS(B149:EU149,metrics.est,"Time"),B149:EU149,0)+1)))</f>
        <v>k=20, r=0.9</v>
      </c>
    </row>
    <row r="150" spans="1:161" x14ac:dyDescent="0.2">
      <c r="A150" s="1" t="s">
        <v>134</v>
      </c>
      <c r="B150" s="4">
        <v>0.67679999999999996</v>
      </c>
      <c r="C150" s="4">
        <v>0.78249999999999997</v>
      </c>
      <c r="D150" s="4">
        <v>0.29830000000000001</v>
      </c>
      <c r="E150" s="4">
        <v>0.94110000000000005</v>
      </c>
      <c r="F150" s="4">
        <v>5.2200000000000003E-2</v>
      </c>
      <c r="G150" s="5">
        <v>0.68789999999999996</v>
      </c>
      <c r="H150" s="5">
        <v>0.81</v>
      </c>
      <c r="I150" s="5">
        <v>0.2918</v>
      </c>
      <c r="J150" s="5">
        <v>0.92779999999999996</v>
      </c>
      <c r="K150" s="5">
        <v>4.3799999999999999E-2</v>
      </c>
      <c r="L150" s="4">
        <v>0.70120000000000005</v>
      </c>
      <c r="M150" s="4">
        <v>0.84140000000000004</v>
      </c>
      <c r="N150" s="4">
        <v>0.27260000000000001</v>
      </c>
      <c r="O150" s="4">
        <v>0.90259999999999996</v>
      </c>
      <c r="P150" s="4">
        <v>3.5000000000000003E-2</v>
      </c>
      <c r="Q150" s="5">
        <v>0.7329</v>
      </c>
      <c r="R150" s="5">
        <v>0.91369999999999996</v>
      </c>
      <c r="S150" s="5">
        <v>0.22520000000000001</v>
      </c>
      <c r="T150" s="5">
        <v>0.85029999999999994</v>
      </c>
      <c r="U150" s="5">
        <v>1.46E-2</v>
      </c>
      <c r="V150" s="4">
        <v>0.82179999999999997</v>
      </c>
      <c r="W150" s="4">
        <v>1.1424000000000001</v>
      </c>
      <c r="X150" s="4">
        <v>0.1507</v>
      </c>
      <c r="Y150" s="4">
        <v>0.62590000000000001</v>
      </c>
      <c r="Z150" s="4">
        <v>9.4000000000000004E-3</v>
      </c>
      <c r="AA150" s="14">
        <v>0.67649999999999999</v>
      </c>
      <c r="AB150" s="14">
        <v>0.78539999999999999</v>
      </c>
      <c r="AC150" s="14">
        <v>0.31759999999999999</v>
      </c>
      <c r="AD150" s="14">
        <v>0.94140000000000001</v>
      </c>
      <c r="AE150" s="14">
        <v>5.1499999999999997E-2</v>
      </c>
      <c r="AF150" s="4">
        <v>0.68730000000000002</v>
      </c>
      <c r="AG150" s="4">
        <v>0.8095</v>
      </c>
      <c r="AH150" s="4">
        <v>0.2979</v>
      </c>
      <c r="AI150" s="4">
        <v>0.92730000000000001</v>
      </c>
      <c r="AJ150" s="4">
        <v>3.6600000000000001E-2</v>
      </c>
      <c r="AK150" s="14">
        <v>0.70150000000000001</v>
      </c>
      <c r="AL150" s="14">
        <v>0.84250000000000003</v>
      </c>
      <c r="AM150" s="14">
        <v>0.27029999999999998</v>
      </c>
      <c r="AN150" s="14">
        <v>0.90310000000000001</v>
      </c>
      <c r="AO150" s="14">
        <v>2.47E-2</v>
      </c>
      <c r="AP150" s="4">
        <v>0.7319</v>
      </c>
      <c r="AQ150" s="4">
        <v>0.91300000000000003</v>
      </c>
      <c r="AR150" s="4">
        <v>0.23</v>
      </c>
      <c r="AS150" s="4">
        <v>0.84889999999999999</v>
      </c>
      <c r="AT150" s="4">
        <v>1.5299999999999999E-2</v>
      </c>
      <c r="AU150" s="14">
        <v>0.82230000000000003</v>
      </c>
      <c r="AV150" s="14">
        <v>1.1436999999999999</v>
      </c>
      <c r="AW150" s="14">
        <v>0.1507</v>
      </c>
      <c r="AX150" s="14">
        <v>0.62360000000000004</v>
      </c>
      <c r="AY150" s="14">
        <v>8.6999999999999994E-3</v>
      </c>
      <c r="AZ150" s="4">
        <v>0.67900000000000005</v>
      </c>
      <c r="BA150" s="4">
        <v>0.79179999999999995</v>
      </c>
      <c r="BB150" s="4">
        <v>0.30580000000000002</v>
      </c>
      <c r="BC150" s="4">
        <v>0.94110000000000005</v>
      </c>
      <c r="BD150" s="4">
        <v>4.6100000000000002E-2</v>
      </c>
      <c r="BE150" s="5">
        <v>0.68659999999999999</v>
      </c>
      <c r="BF150" s="5">
        <v>0.80879999999999996</v>
      </c>
      <c r="BG150" s="5">
        <v>0.29260000000000003</v>
      </c>
      <c r="BH150" s="5">
        <v>0.92820000000000003</v>
      </c>
      <c r="BI150" s="5">
        <v>3.3799999999999997E-2</v>
      </c>
      <c r="BJ150" s="4">
        <v>0.70199999999999996</v>
      </c>
      <c r="BK150" s="4">
        <v>0.84350000000000003</v>
      </c>
      <c r="BL150" s="4">
        <v>0.26950000000000002</v>
      </c>
      <c r="BM150" s="4">
        <v>0.90359999999999996</v>
      </c>
      <c r="BN150" s="4">
        <v>2.2700000000000001E-2</v>
      </c>
      <c r="BO150" s="5">
        <v>0.73299999999999998</v>
      </c>
      <c r="BP150" s="5">
        <v>0.91710000000000003</v>
      </c>
      <c r="BQ150" s="5">
        <v>0.2324</v>
      </c>
      <c r="BR150" s="5">
        <v>0.8488</v>
      </c>
      <c r="BS150" s="5">
        <v>1.52E-2</v>
      </c>
      <c r="BT150" s="4">
        <v>0.82120000000000004</v>
      </c>
      <c r="BU150" s="4">
        <v>1.1418999999999999</v>
      </c>
      <c r="BV150" s="4">
        <v>0.15620000000000001</v>
      </c>
      <c r="BW150" s="4">
        <v>0.62270000000000003</v>
      </c>
      <c r="BX150" s="4">
        <v>7.0000000000000001E-3</v>
      </c>
      <c r="BY150" s="5">
        <v>0.67559999999999998</v>
      </c>
      <c r="BZ150" s="5">
        <v>0.78400000000000003</v>
      </c>
      <c r="CA150" s="5">
        <v>0.31890000000000002</v>
      </c>
      <c r="CB150" s="5">
        <v>0.9415</v>
      </c>
      <c r="CC150" s="5">
        <v>3.5200000000000002E-2</v>
      </c>
      <c r="CD150" s="4">
        <v>0.68689999999999996</v>
      </c>
      <c r="CE150" s="4">
        <v>0.80869999999999997</v>
      </c>
      <c r="CF150" s="4">
        <v>0.29709999999999998</v>
      </c>
      <c r="CG150" s="4">
        <v>0.92749999999999999</v>
      </c>
      <c r="CH150" s="4">
        <v>2.63E-2</v>
      </c>
      <c r="CI150" s="5">
        <v>0.70230000000000004</v>
      </c>
      <c r="CJ150" s="5">
        <v>0.84430000000000005</v>
      </c>
      <c r="CK150" s="5">
        <v>0.2681</v>
      </c>
      <c r="CL150" s="5">
        <v>0.90369999999999995</v>
      </c>
      <c r="CM150" s="5">
        <v>2.0899999999999998E-2</v>
      </c>
      <c r="CN150" s="4">
        <v>0.73329999999999995</v>
      </c>
      <c r="CO150" s="4">
        <v>0.91690000000000005</v>
      </c>
      <c r="CP150" s="4">
        <v>0.23219999999999999</v>
      </c>
      <c r="CQ150" s="4">
        <v>0.84930000000000005</v>
      </c>
      <c r="CR150" s="4">
        <v>1.17E-2</v>
      </c>
      <c r="CS150" s="5">
        <v>0.82110000000000005</v>
      </c>
      <c r="CT150" s="5">
        <v>1.1409</v>
      </c>
      <c r="CU150" s="5">
        <v>0.15340000000000001</v>
      </c>
      <c r="CV150" s="5">
        <v>0.62250000000000005</v>
      </c>
      <c r="CW150" s="5">
        <v>4.4000000000000003E-3</v>
      </c>
      <c r="CX150" s="4">
        <v>0.67910000000000004</v>
      </c>
      <c r="CY150" s="4">
        <v>0.79069999999999996</v>
      </c>
      <c r="CZ150" s="4">
        <v>0.311</v>
      </c>
      <c r="DA150" s="4">
        <v>0.9405</v>
      </c>
      <c r="DB150" s="4">
        <v>4.3299999999999998E-2</v>
      </c>
      <c r="DC150" s="5">
        <v>0.68630000000000002</v>
      </c>
      <c r="DD150" s="5">
        <v>0.8075</v>
      </c>
      <c r="DE150" s="5">
        <v>0.29499999999999998</v>
      </c>
      <c r="DF150" s="5">
        <v>0.9274</v>
      </c>
      <c r="DG150" s="5">
        <v>3.0800000000000001E-2</v>
      </c>
      <c r="DH150" s="4">
        <v>0.70179999999999998</v>
      </c>
      <c r="DI150" s="4">
        <v>0.84299999999999997</v>
      </c>
      <c r="DJ150" s="4">
        <v>0.27129999999999999</v>
      </c>
      <c r="DK150" s="4">
        <v>0.90290000000000004</v>
      </c>
      <c r="DL150" s="4">
        <v>1.8700000000000001E-2</v>
      </c>
      <c r="DM150" s="5">
        <v>0.73260000000000003</v>
      </c>
      <c r="DN150" s="5">
        <v>0.91549999999999998</v>
      </c>
      <c r="DO150" s="5">
        <v>0.23</v>
      </c>
      <c r="DP150" s="5">
        <v>0.84989999999999999</v>
      </c>
      <c r="DQ150" s="5">
        <v>1.24E-2</v>
      </c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/>
      <c r="EC150" s="4"/>
      <c r="ED150" s="4"/>
      <c r="EE150" s="4"/>
      <c r="EF150" s="4"/>
      <c r="EG150" s="5"/>
      <c r="EH150" s="5"/>
      <c r="EI150" s="5"/>
      <c r="EJ150" s="5"/>
      <c r="EK150" s="5"/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>
        <f t="shared" si="36"/>
        <v>0.7200375</v>
      </c>
      <c r="EW150" s="4">
        <f t="shared" si="37"/>
        <v>0.88911250000000031</v>
      </c>
      <c r="EX150" s="4">
        <f t="shared" si="38"/>
        <v>0.25577500000000009</v>
      </c>
      <c r="EY150" s="4">
        <f t="shared" si="39"/>
        <v>0.85840000000000005</v>
      </c>
      <c r="EZ150" s="4">
        <f t="shared" si="40"/>
        <v>2.5845833333333332E-2</v>
      </c>
      <c r="FA150" s="11" t="str" cm="1">
        <f t="array" aca="1" ref="FA150" ca="1">CONCATENATE(INDIRECT(ADDRESS(1,MATCH(_xlfn.MINIFS(B150:EU150,metrics.est,"MAE"),B150:EU150,0)+1)), ", ", INDIRECT(ADDRESS(2,MATCH(_xlfn.MINIFS(B150:EU150,metrics.est,"MAE"),B150:EU150,0)+1)))</f>
        <v>k=20, r=0.1</v>
      </c>
      <c r="FB150" s="11" t="str" cm="1">
        <f t="array" aca="1" ref="FB150" ca="1">CONCATENATE(INDIRECT(ADDRESS(1,MATCH(_xlfn.MINIFS(B150:EU150,metrics.est,"MSE"),B150:EU150,0)+1)), ", ", INDIRECT(ADDRESS(2,MATCH(_xlfn.MINIFS(B150:EU150,metrics.est,"MSE"),B150:EU150,0)+1)))</f>
        <v>k=5, r=0.1</v>
      </c>
      <c r="FC150" s="11" t="str" cm="1">
        <f t="array" aca="1" ref="FC150" ca="1">CONCATENATE(INDIRECT(ADDRESS(1,MATCH(_xlfn.MAXIFS(B150:EU150,metrics.est,"R"),B150:EU150,0)+1)), ", ", INDIRECT(ADDRESS(2,MATCH(_xlfn.MAXIFS(B150:EU150,metrics.est,"R"),B150:EU150,0)+1)))</f>
        <v>k=20, r=0.1</v>
      </c>
      <c r="FD150" s="11" t="str" cm="1">
        <f t="array" aca="1" ref="FD150" ca="1">CONCATENATE(INDIRECT(ADDRESS(1,MATCH(_xlfn.MAXIFS(B150:EU150,metrics.est,"Coverage"),B150:EU150,0)+1)), ", ", INDIRECT(ADDRESS(2,MATCH(_xlfn.MAXIFS(B150:EU150,metrics.est,"Coverage"),B150:EU150,0)+1)))</f>
        <v>k=20, r=0.1</v>
      </c>
      <c r="FE150" s="11" t="str" cm="1">
        <f t="array" aca="1" ref="FE150" ca="1">CONCATENATE(INDIRECT(ADDRESS(1,MATCH(_xlfn.MINIFS(B150:EU150,metrics.est,"Time"),B150:EU150,0)+1)), ", ", INDIRECT(ADDRESS(2,MATCH(_xlfn.MINIFS(B150:EU150,metrics.est,"Time"),B150:EU150,0)+1)))</f>
        <v>k=20, r=0.9</v>
      </c>
    </row>
    <row r="151" spans="1:161" x14ac:dyDescent="0.2">
      <c r="A151" s="1" t="s">
        <v>243</v>
      </c>
      <c r="B151" s="4"/>
      <c r="C151" s="4"/>
      <c r="D151" s="4"/>
      <c r="E151" s="4"/>
      <c r="F151" s="4"/>
      <c r="G151" s="5"/>
      <c r="H151" s="5"/>
      <c r="I151" s="5"/>
      <c r="J151" s="5"/>
      <c r="K151" s="5"/>
      <c r="L151" s="4"/>
      <c r="M151" s="4"/>
      <c r="N151" s="4"/>
      <c r="O151" s="4"/>
      <c r="P151" s="4"/>
      <c r="Q151" s="5"/>
      <c r="R151" s="5"/>
      <c r="S151" s="5"/>
      <c r="T151" s="5"/>
      <c r="U151" s="5"/>
      <c r="V151" s="4"/>
      <c r="W151" s="4"/>
      <c r="X151" s="4"/>
      <c r="Y151" s="4"/>
      <c r="Z151" s="4"/>
      <c r="AA151" s="14"/>
      <c r="AB151" s="14"/>
      <c r="AC151" s="14"/>
      <c r="AD151" s="14"/>
      <c r="AE151" s="14"/>
      <c r="AF151" s="4"/>
      <c r="AG151" s="4"/>
      <c r="AH151" s="4"/>
      <c r="AI151" s="4"/>
      <c r="AJ151" s="4"/>
      <c r="AK151" s="14"/>
      <c r="AL151" s="14"/>
      <c r="AM151" s="14"/>
      <c r="AN151" s="14"/>
      <c r="AO151" s="14"/>
      <c r="AP151" s="4"/>
      <c r="AQ151" s="4"/>
      <c r="AR151" s="4"/>
      <c r="AS151" s="4"/>
      <c r="AT151" s="4"/>
      <c r="AU151" s="14"/>
      <c r="AV151" s="14"/>
      <c r="AW151" s="14"/>
      <c r="AX151" s="14"/>
      <c r="AY151" s="14"/>
      <c r="AZ151" s="4">
        <v>0.68289999999999995</v>
      </c>
      <c r="BA151" s="4">
        <v>0.80130000000000001</v>
      </c>
      <c r="BB151" s="4">
        <v>0.30009999999999998</v>
      </c>
      <c r="BC151" s="4">
        <v>0.93859999999999999</v>
      </c>
      <c r="BD151" s="4">
        <v>5.2900000000000003E-2</v>
      </c>
      <c r="BE151" s="5">
        <v>0.69179999999999997</v>
      </c>
      <c r="BF151" s="5">
        <v>0.82069999999999999</v>
      </c>
      <c r="BG151" s="5">
        <v>0.2853</v>
      </c>
      <c r="BH151" s="5">
        <v>0.92559999999999998</v>
      </c>
      <c r="BI151" s="5">
        <v>3.95E-2</v>
      </c>
      <c r="BJ151" s="4">
        <v>0.70860000000000001</v>
      </c>
      <c r="BK151" s="4">
        <v>0.8589</v>
      </c>
      <c r="BL151" s="4">
        <v>0.25940000000000002</v>
      </c>
      <c r="BM151" s="4">
        <v>0.90069999999999995</v>
      </c>
      <c r="BN151" s="4">
        <v>2.6499999999999999E-2</v>
      </c>
      <c r="BO151" s="5">
        <v>0.7419</v>
      </c>
      <c r="BP151" s="5">
        <v>0.93879999999999997</v>
      </c>
      <c r="BQ151" s="5">
        <v>0.22159999999999999</v>
      </c>
      <c r="BR151" s="5">
        <v>0.84640000000000004</v>
      </c>
      <c r="BS151" s="5">
        <v>1.5900000000000001E-2</v>
      </c>
      <c r="BT151" s="4">
        <v>0.82799999999999996</v>
      </c>
      <c r="BU151" s="4">
        <v>1.1573</v>
      </c>
      <c r="BV151" s="4">
        <v>0.16719999999999999</v>
      </c>
      <c r="BW151" s="4">
        <v>0.60050000000000003</v>
      </c>
      <c r="BX151" s="4">
        <v>5.0000000000000001E-3</v>
      </c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5"/>
      <c r="CJ151" s="5"/>
      <c r="CK151" s="5"/>
      <c r="CL151" s="5"/>
      <c r="CM151" s="5"/>
      <c r="CN151" s="4"/>
      <c r="CO151" s="4"/>
      <c r="CP151" s="4"/>
      <c r="CQ151" s="4"/>
      <c r="CR151" s="4"/>
      <c r="CS151" s="5"/>
      <c r="CT151" s="5"/>
      <c r="CU151" s="5"/>
      <c r="CV151" s="5"/>
      <c r="CW151" s="5"/>
      <c r="CX151" s="4"/>
      <c r="CY151" s="4"/>
      <c r="CZ151" s="4"/>
      <c r="DA151" s="4"/>
      <c r="DB151" s="4"/>
      <c r="DC151" s="5">
        <v>0.6915</v>
      </c>
      <c r="DD151" s="5">
        <v>0.8196</v>
      </c>
      <c r="DE151" s="5">
        <v>0.2868</v>
      </c>
      <c r="DF151" s="5">
        <v>0.92469999999999997</v>
      </c>
      <c r="DG151" s="5">
        <v>3.44E-2</v>
      </c>
      <c r="DH151" s="4"/>
      <c r="DI151" s="4"/>
      <c r="DJ151" s="4"/>
      <c r="DK151" s="4"/>
      <c r="DL151" s="4"/>
      <c r="DM151" s="5">
        <v>0.74170000000000003</v>
      </c>
      <c r="DN151" s="5">
        <v>0.9375</v>
      </c>
      <c r="DO151" s="5">
        <v>0.21959999999999999</v>
      </c>
      <c r="DP151" s="5">
        <v>0.84740000000000004</v>
      </c>
      <c r="DQ151" s="5">
        <v>1.2999999999999999E-2</v>
      </c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/>
      <c r="EC151" s="4"/>
      <c r="ED151" s="4"/>
      <c r="EE151" s="4"/>
      <c r="EF151" s="4"/>
      <c r="EG151" s="5"/>
      <c r="EH151" s="5"/>
      <c r="EI151" s="5"/>
      <c r="EJ151" s="5"/>
      <c r="EK151" s="5"/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>
        <f t="shared" si="36"/>
        <v>0.72662857142857129</v>
      </c>
      <c r="EW151" s="4">
        <f t="shared" si="37"/>
        <v>0.90487142857142866</v>
      </c>
      <c r="EX151" s="4">
        <f t="shared" si="38"/>
        <v>0.24857142857142858</v>
      </c>
      <c r="EY151" s="4">
        <f t="shared" si="39"/>
        <v>0.85484285714285713</v>
      </c>
      <c r="EZ151" s="4">
        <f t="shared" si="40"/>
        <v>2.6742857142857148E-2</v>
      </c>
      <c r="FA151" s="11" t="str" cm="1">
        <f t="array" aca="1" ref="FA151" ca="1">CONCATENATE(INDIRECT(ADDRESS(1,MATCH(_xlfn.MINIFS(B151:EU151,metrics.est,"MAE"),B151:EU151,0)+1)), ", ", INDIRECT(ADDRESS(2,MATCH(_xlfn.MINIFS(B151:EU151,metrics.est,"MAE"),B151:EU151,0)+1)))</f>
        <v>k=15, r=0.1</v>
      </c>
      <c r="FB151" s="11" t="str" cm="1">
        <f t="array" aca="1" ref="FB151" ca="1">CONCATENATE(INDIRECT(ADDRESS(1,MATCH(_xlfn.MINIFS(B151:EU151,metrics.est,"MSE"),B151:EU151,0)+1)), ", ", INDIRECT(ADDRESS(2,MATCH(_xlfn.MINIFS(B151:EU151,metrics.est,"MSE"),B151:EU151,0)+1)))</f>
        <v>k=15, r=0.1</v>
      </c>
      <c r="FC151" s="11" t="str" cm="1">
        <f t="array" aca="1" ref="FC151" ca="1">CONCATENATE(INDIRECT(ADDRESS(1,MATCH(_xlfn.MAXIFS(B151:EU151,metrics.est,"R"),B151:EU151,0)+1)), ", ", INDIRECT(ADDRESS(2,MATCH(_xlfn.MAXIFS(B151:EU151,metrics.est,"R"),B151:EU151,0)+1)))</f>
        <v>k=15, r=0.1</v>
      </c>
      <c r="FD151" s="11" t="str" cm="1">
        <f t="array" aca="1" ref="FD151" ca="1">CONCATENATE(INDIRECT(ADDRESS(1,MATCH(_xlfn.MAXIFS(B151:EU151,metrics.est,"Coverage"),B151:EU151,0)+1)), ", ", INDIRECT(ADDRESS(2,MATCH(_xlfn.MAXIFS(B151:EU151,metrics.est,"Coverage"),B151:EU151,0)+1)))</f>
        <v>k=15, r=0.1</v>
      </c>
      <c r="FE151" s="11" t="str" cm="1">
        <f t="array" aca="1" ref="FE151" ca="1">CONCATENATE(INDIRECT(ADDRESS(1,MATCH(_xlfn.MINIFS(B151:EU151,metrics.est,"Time"),B151:EU151,0)+1)), ", ", INDIRECT(ADDRESS(2,MATCH(_xlfn.MINIFS(B151:EU151,metrics.est,"Time"),B151:EU151,0)+1)))</f>
        <v>k=15, r=0.9</v>
      </c>
    </row>
    <row r="152" spans="1:161" x14ac:dyDescent="0.2">
      <c r="A152" s="1" t="s">
        <v>226</v>
      </c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4">
        <v>0.7077</v>
      </c>
      <c r="AB152" s="14">
        <v>0.85440000000000005</v>
      </c>
      <c r="AC152" s="14">
        <v>0.29920000000000002</v>
      </c>
      <c r="AD152" s="14">
        <v>0.8589</v>
      </c>
      <c r="AE152" s="14">
        <v>2.5100000000000001E-2</v>
      </c>
      <c r="AF152" s="4">
        <v>0.72050000000000003</v>
      </c>
      <c r="AG152" s="4">
        <v>0.88190000000000002</v>
      </c>
      <c r="AH152" s="4">
        <v>0.29189999999999999</v>
      </c>
      <c r="AI152" s="4">
        <v>0.82899999999999996</v>
      </c>
      <c r="AJ152" s="4">
        <v>1.66E-2</v>
      </c>
      <c r="AK152" s="14">
        <v>0.7359</v>
      </c>
      <c r="AL152" s="14">
        <v>0.92049999999999998</v>
      </c>
      <c r="AM152" s="14">
        <v>0.27389999999999998</v>
      </c>
      <c r="AN152" s="14">
        <v>0.79339999999999999</v>
      </c>
      <c r="AO152" s="14">
        <v>1.17E-2</v>
      </c>
      <c r="AP152" s="4">
        <v>0.75380000000000003</v>
      </c>
      <c r="AQ152" s="4">
        <v>0.96699999999999997</v>
      </c>
      <c r="AR152" s="4">
        <v>0.25369999999999998</v>
      </c>
      <c r="AS152" s="4">
        <v>0.75009999999999999</v>
      </c>
      <c r="AT152" s="4">
        <v>8.2000000000000007E-3</v>
      </c>
      <c r="AU152" s="14">
        <v>0.80259999999999998</v>
      </c>
      <c r="AV152" s="14">
        <v>1.0952</v>
      </c>
      <c r="AW152" s="14">
        <v>0.187</v>
      </c>
      <c r="AX152" s="14">
        <v>0.60229999999999995</v>
      </c>
      <c r="AY152" s="14">
        <v>5.0000000000000001E-3</v>
      </c>
      <c r="AZ152" s="4">
        <v>0.71079999999999999</v>
      </c>
      <c r="BA152" s="4">
        <v>0.86080000000000001</v>
      </c>
      <c r="BB152" s="4">
        <v>0.2949</v>
      </c>
      <c r="BC152" s="4">
        <v>0.85740000000000005</v>
      </c>
      <c r="BD152" s="4">
        <v>2.52E-2</v>
      </c>
      <c r="BE152" s="5">
        <v>0.72060000000000002</v>
      </c>
      <c r="BF152" s="5">
        <v>0.88370000000000004</v>
      </c>
      <c r="BG152" s="5">
        <v>0.28720000000000001</v>
      </c>
      <c r="BH152" s="5">
        <v>0.83089999999999997</v>
      </c>
      <c r="BI152" s="5">
        <v>1.78E-2</v>
      </c>
      <c r="BJ152" s="4">
        <v>0.73580000000000001</v>
      </c>
      <c r="BK152" s="4">
        <v>0.92030000000000001</v>
      </c>
      <c r="BL152" s="4">
        <v>0.27300000000000002</v>
      </c>
      <c r="BM152" s="4">
        <v>0.79369999999999996</v>
      </c>
      <c r="BN152" s="4">
        <v>1.11E-2</v>
      </c>
      <c r="BO152" s="5">
        <v>0.755</v>
      </c>
      <c r="BP152" s="5">
        <v>0.97119999999999995</v>
      </c>
      <c r="BQ152" s="5">
        <v>0.25580000000000003</v>
      </c>
      <c r="BR152" s="5">
        <v>0.74839999999999995</v>
      </c>
      <c r="BS152" s="5">
        <v>7.7000000000000002E-3</v>
      </c>
      <c r="BT152" s="4">
        <v>0.80230000000000001</v>
      </c>
      <c r="BU152" s="4">
        <v>1.0935999999999999</v>
      </c>
      <c r="BV152" s="4">
        <v>0.1946</v>
      </c>
      <c r="BW152" s="4">
        <v>0.60170000000000001</v>
      </c>
      <c r="BX152" s="4">
        <v>3.3E-3</v>
      </c>
      <c r="BY152" s="5">
        <v>0.70830000000000004</v>
      </c>
      <c r="BZ152" s="5">
        <v>0.85440000000000005</v>
      </c>
      <c r="CA152" s="5">
        <v>0.3</v>
      </c>
      <c r="CB152" s="5">
        <v>0.85799999999999998</v>
      </c>
      <c r="CC152" s="5">
        <v>1.6199999999999999E-2</v>
      </c>
      <c r="CD152" s="4">
        <v>0.72109999999999996</v>
      </c>
      <c r="CE152" s="4">
        <v>0.88370000000000004</v>
      </c>
      <c r="CF152" s="4">
        <v>0.28539999999999999</v>
      </c>
      <c r="CG152" s="4">
        <v>0.83109999999999995</v>
      </c>
      <c r="CH152" s="4">
        <v>1.21E-2</v>
      </c>
      <c r="CI152" s="5">
        <v>0.73609999999999998</v>
      </c>
      <c r="CJ152" s="5">
        <v>0.92179999999999995</v>
      </c>
      <c r="CK152" s="5">
        <v>0.2722</v>
      </c>
      <c r="CL152" s="5">
        <v>0.79449999999999998</v>
      </c>
      <c r="CM152" s="5">
        <v>1.0800000000000001E-2</v>
      </c>
      <c r="CN152" s="4">
        <v>0.75700000000000001</v>
      </c>
      <c r="CO152" s="4">
        <v>0.97470000000000001</v>
      </c>
      <c r="CP152" s="4">
        <v>0.25530000000000003</v>
      </c>
      <c r="CQ152" s="4">
        <v>0.74870000000000003</v>
      </c>
      <c r="CR152" s="4">
        <v>5.7999999999999996E-3</v>
      </c>
      <c r="CS152" s="5">
        <v>0.8014</v>
      </c>
      <c r="CT152" s="5">
        <v>1.0898000000000001</v>
      </c>
      <c r="CU152" s="5">
        <v>0.18759999999999999</v>
      </c>
      <c r="CV152" s="5">
        <v>0.60150000000000003</v>
      </c>
      <c r="CW152" s="5">
        <v>2.3999999999999998E-3</v>
      </c>
      <c r="CX152" s="4">
        <v>0.71009999999999995</v>
      </c>
      <c r="CY152" s="4">
        <v>0.85850000000000004</v>
      </c>
      <c r="CZ152" s="4">
        <v>0.2964</v>
      </c>
      <c r="DA152" s="4">
        <v>0.85750000000000004</v>
      </c>
      <c r="DB152" s="4">
        <v>1.9300000000000001E-2</v>
      </c>
      <c r="DC152" s="16"/>
      <c r="DD152" s="16"/>
      <c r="DE152" s="16"/>
      <c r="DF152" s="16"/>
      <c r="DG152" s="16"/>
      <c r="DH152" s="4">
        <v>0.73570000000000002</v>
      </c>
      <c r="DI152" s="4">
        <v>0.92049999999999998</v>
      </c>
      <c r="DJ152" s="4">
        <v>0.27489999999999998</v>
      </c>
      <c r="DK152" s="4">
        <v>0.79410000000000003</v>
      </c>
      <c r="DL152" s="4">
        <v>8.8999999999999999E-3</v>
      </c>
      <c r="DM152" s="14">
        <v>0.75580000000000003</v>
      </c>
      <c r="DN152" s="14">
        <v>0.97189999999999999</v>
      </c>
      <c r="DO152" s="14">
        <v>0.25519999999999998</v>
      </c>
      <c r="DP152" s="14">
        <v>0.74960000000000004</v>
      </c>
      <c r="DQ152" s="14">
        <v>6.4000000000000003E-3</v>
      </c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/>
      <c r="EC152" s="4"/>
      <c r="ED152" s="4"/>
      <c r="EE152" s="4"/>
      <c r="EF152" s="4"/>
      <c r="EG152" s="5"/>
      <c r="EH152" s="5"/>
      <c r="EI152" s="5"/>
      <c r="EJ152" s="5"/>
      <c r="EK152" s="5"/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>
        <f t="shared" si="36"/>
        <v>0.7428055555555555</v>
      </c>
      <c r="EW152" s="4">
        <f t="shared" si="37"/>
        <v>0.9402166666666667</v>
      </c>
      <c r="EX152" s="4">
        <f t="shared" si="38"/>
        <v>0.26323333333333332</v>
      </c>
      <c r="EY152" s="4">
        <f t="shared" si="39"/>
        <v>0.77226666666666643</v>
      </c>
      <c r="EZ152" s="4">
        <f t="shared" si="40"/>
        <v>1.1866666666666668E-2</v>
      </c>
      <c r="FA152" s="11" t="str" cm="1">
        <f t="array" aca="1" ref="FA152" ca="1">CONCATENATE(INDIRECT(ADDRESS(1,MATCH(_xlfn.MINIFS(B152:EU152,metrics.est,"MAE"),B152:EU152,0)+1)), ", ", INDIRECT(ADDRESS(2,MATCH(_xlfn.MINIFS(B152:EU152,metrics.est,"MAE"),B152:EU152,0)+1)))</f>
        <v>k=10, r=0.1</v>
      </c>
      <c r="FB152" s="11" t="str" cm="1">
        <f t="array" aca="1" ref="FB152" ca="1">CONCATENATE(INDIRECT(ADDRESS(1,MATCH(_xlfn.MINIFS(B152:EU152,metrics.est,"MSE"),B152:EU152,0)+1)), ", ", INDIRECT(ADDRESS(2,MATCH(_xlfn.MINIFS(B152:EU152,metrics.est,"MSE"),B152:EU152,0)+1)))</f>
        <v>k=10, r=0.1</v>
      </c>
      <c r="FC152" s="11" t="str" cm="1">
        <f t="array" aca="1" ref="FC152" ca="1">CONCATENATE(INDIRECT(ADDRESS(1,MATCH(_xlfn.MAXIFS(B152:EU152,metrics.est,"R"),B152:EU152,0)+1)), ", ", INDIRECT(ADDRESS(2,MATCH(_xlfn.MAXIFS(B152:EU152,metrics.est,"R"),B152:EU152,0)+1)))</f>
        <v>k=20, r=0.1</v>
      </c>
      <c r="FD152" s="11" t="str" cm="1">
        <f t="array" aca="1" ref="FD152" ca="1">CONCATENATE(INDIRECT(ADDRESS(1,MATCH(_xlfn.MAXIFS(B152:EU152,metrics.est,"Coverage"),B152:EU152,0)+1)), ", ", INDIRECT(ADDRESS(2,MATCH(_xlfn.MAXIFS(B152:EU152,metrics.est,"Coverage"),B152:EU152,0)+1)))</f>
        <v>k=10, r=0.1</v>
      </c>
      <c r="FE152" s="11" t="str" cm="1">
        <f t="array" aca="1" ref="FE152" ca="1">CONCATENATE(INDIRECT(ADDRESS(1,MATCH(_xlfn.MINIFS(B152:EU152,metrics.est,"Time"),B152:EU152,0)+1)), ", ", INDIRECT(ADDRESS(2,MATCH(_xlfn.MINIFS(B152:EU152,metrics.est,"Time"),B152:EU152,0)+1)))</f>
        <v>k=20, r=0.9</v>
      </c>
    </row>
    <row r="153" spans="1:161" x14ac:dyDescent="0.2">
      <c r="A153" s="1" t="s">
        <v>135</v>
      </c>
      <c r="B153" s="4">
        <v>0.6734</v>
      </c>
      <c r="C153" s="4">
        <v>0.77439999999999998</v>
      </c>
      <c r="D153" s="4">
        <v>0.30990000000000001</v>
      </c>
      <c r="E153" s="4">
        <v>0.94199999999999995</v>
      </c>
      <c r="F153" s="4">
        <v>5.3400000000000003E-2</v>
      </c>
      <c r="G153" s="5">
        <v>0.68330000000000002</v>
      </c>
      <c r="H153" s="5">
        <v>0.79890000000000005</v>
      </c>
      <c r="I153" s="5">
        <v>0.31040000000000001</v>
      </c>
      <c r="J153" s="5">
        <v>0.92820000000000003</v>
      </c>
      <c r="K153" s="5">
        <v>3.8600000000000002E-2</v>
      </c>
      <c r="L153" s="4">
        <v>0.69579999999999997</v>
      </c>
      <c r="M153" s="4">
        <v>0.82840000000000003</v>
      </c>
      <c r="N153" s="4">
        <v>0.28549999999999998</v>
      </c>
      <c r="O153" s="4">
        <v>0.90300000000000002</v>
      </c>
      <c r="P153" s="4">
        <v>2.07E-2</v>
      </c>
      <c r="Q153" s="5">
        <v>0.72389999999999999</v>
      </c>
      <c r="R153" s="5">
        <v>0.89100000000000001</v>
      </c>
      <c r="S153" s="5">
        <v>0.24260000000000001</v>
      </c>
      <c r="T153" s="5">
        <v>0.85060000000000002</v>
      </c>
      <c r="U153" s="5">
        <v>1.5100000000000001E-2</v>
      </c>
      <c r="V153" s="4">
        <v>0.8075</v>
      </c>
      <c r="W153" s="4">
        <v>1.1037999999999999</v>
      </c>
      <c r="X153" s="4">
        <v>0.17519999999999999</v>
      </c>
      <c r="Y153" s="4">
        <v>0.60150000000000003</v>
      </c>
      <c r="Z153" s="4">
        <v>4.8999999999999998E-3</v>
      </c>
      <c r="AA153" s="14">
        <v>0.67269999999999996</v>
      </c>
      <c r="AB153" s="14">
        <v>0.7772</v>
      </c>
      <c r="AC153" s="14">
        <v>0.33200000000000002</v>
      </c>
      <c r="AD153" s="14">
        <v>0.9415</v>
      </c>
      <c r="AE153" s="14">
        <v>4.36E-2</v>
      </c>
      <c r="AF153" s="4">
        <v>0.68289999999999995</v>
      </c>
      <c r="AG153" s="4">
        <v>0.79900000000000004</v>
      </c>
      <c r="AH153" s="4">
        <v>0.30930000000000002</v>
      </c>
      <c r="AI153" s="4">
        <v>0.9274</v>
      </c>
      <c r="AJ153" s="4">
        <v>0.03</v>
      </c>
      <c r="AK153" s="14">
        <v>0.69540000000000002</v>
      </c>
      <c r="AL153" s="14">
        <v>0.82820000000000005</v>
      </c>
      <c r="AM153" s="14">
        <v>0.28510000000000002</v>
      </c>
      <c r="AN153" s="14">
        <v>0.9032</v>
      </c>
      <c r="AO153" s="14">
        <v>1.89E-2</v>
      </c>
      <c r="AP153" s="4">
        <v>0.72270000000000001</v>
      </c>
      <c r="AQ153" s="4">
        <v>0.89100000000000001</v>
      </c>
      <c r="AR153" s="4">
        <v>0.24690000000000001</v>
      </c>
      <c r="AS153" s="4">
        <v>0.84919999999999995</v>
      </c>
      <c r="AT153" s="4">
        <v>1.34E-2</v>
      </c>
      <c r="AU153" s="14">
        <v>0.80800000000000005</v>
      </c>
      <c r="AV153" s="14">
        <v>1.1051</v>
      </c>
      <c r="AW153" s="14">
        <v>0.17469999999999999</v>
      </c>
      <c r="AX153" s="14">
        <v>0.59970000000000001</v>
      </c>
      <c r="AY153" s="14">
        <v>6.4999999999999997E-3</v>
      </c>
      <c r="AZ153" s="4">
        <v>0.67530000000000001</v>
      </c>
      <c r="BA153" s="4">
        <v>0.78290000000000004</v>
      </c>
      <c r="BB153" s="4">
        <v>0.31680000000000003</v>
      </c>
      <c r="BC153" s="4">
        <v>0.94120000000000004</v>
      </c>
      <c r="BD153" s="4">
        <v>4.1099999999999998E-2</v>
      </c>
      <c r="BE153" s="5">
        <v>0.68179999999999996</v>
      </c>
      <c r="BF153" s="5">
        <v>0.79749999999999999</v>
      </c>
      <c r="BG153" s="5">
        <v>0.30930000000000002</v>
      </c>
      <c r="BH153" s="5">
        <v>0.92859999999999998</v>
      </c>
      <c r="BI153" s="5">
        <v>2.8899999999999999E-2</v>
      </c>
      <c r="BJ153" s="4">
        <v>0.69599999999999995</v>
      </c>
      <c r="BK153" s="4">
        <v>0.82920000000000005</v>
      </c>
      <c r="BL153" s="4">
        <v>0.2843</v>
      </c>
      <c r="BM153" s="4">
        <v>0.90410000000000001</v>
      </c>
      <c r="BN153" s="4">
        <v>1.9699999999999999E-2</v>
      </c>
      <c r="BO153" s="5">
        <v>0.72389999999999999</v>
      </c>
      <c r="BP153" s="5">
        <v>0.89449999999999996</v>
      </c>
      <c r="BQ153" s="5">
        <v>0.24940000000000001</v>
      </c>
      <c r="BR153" s="5">
        <v>0.84889999999999999</v>
      </c>
      <c r="BS153" s="5">
        <v>1.2500000000000001E-2</v>
      </c>
      <c r="BT153" s="4">
        <v>0.80710000000000004</v>
      </c>
      <c r="BU153" s="4">
        <v>1.1024</v>
      </c>
      <c r="BV153" s="4">
        <v>0.18210000000000001</v>
      </c>
      <c r="BW153" s="4">
        <v>0.59909999999999997</v>
      </c>
      <c r="BX153" s="4">
        <v>5.0000000000000001E-3</v>
      </c>
      <c r="BY153" s="5">
        <v>0.67179999999999995</v>
      </c>
      <c r="BZ153" s="5">
        <v>0.77539999999999998</v>
      </c>
      <c r="CA153" s="5">
        <v>0.33500000000000002</v>
      </c>
      <c r="CB153" s="5">
        <v>0.9415</v>
      </c>
      <c r="CC153" s="5">
        <v>2.8000000000000001E-2</v>
      </c>
      <c r="CD153" s="4">
        <v>0.68240000000000001</v>
      </c>
      <c r="CE153" s="4">
        <v>0.79859999999999998</v>
      </c>
      <c r="CF153" s="4">
        <v>0.30809999999999998</v>
      </c>
      <c r="CG153" s="4">
        <v>0.92779999999999996</v>
      </c>
      <c r="CH153" s="4">
        <v>2.1100000000000001E-2</v>
      </c>
      <c r="CI153" s="5">
        <v>0.69610000000000005</v>
      </c>
      <c r="CJ153" s="5">
        <v>0.8296</v>
      </c>
      <c r="CK153" s="5">
        <v>0.28360000000000002</v>
      </c>
      <c r="CL153" s="5">
        <v>0.90400000000000003</v>
      </c>
      <c r="CM153" s="5">
        <v>1.7500000000000002E-2</v>
      </c>
      <c r="CN153" s="4">
        <v>0.72430000000000005</v>
      </c>
      <c r="CO153" s="4">
        <v>0.89490000000000003</v>
      </c>
      <c r="CP153" s="4">
        <v>0.24840000000000001</v>
      </c>
      <c r="CQ153" s="4">
        <v>0.84950000000000003</v>
      </c>
      <c r="CR153" s="4">
        <v>9.1999999999999998E-3</v>
      </c>
      <c r="CS153" s="5">
        <v>0.80730000000000002</v>
      </c>
      <c r="CT153" s="5">
        <v>1.1017999999999999</v>
      </c>
      <c r="CU153" s="5">
        <v>0.1759</v>
      </c>
      <c r="CV153" s="5">
        <v>0.59770000000000001</v>
      </c>
      <c r="CW153" s="5">
        <v>3.5000000000000001E-3</v>
      </c>
      <c r="CX153" s="4">
        <v>0.67510000000000003</v>
      </c>
      <c r="CY153" s="4">
        <v>0.78169999999999995</v>
      </c>
      <c r="CZ153" s="4">
        <v>0.32419999999999999</v>
      </c>
      <c r="DA153" s="4">
        <v>0.94089999999999996</v>
      </c>
      <c r="DB153" s="4">
        <v>3.3700000000000001E-2</v>
      </c>
      <c r="DC153" s="16"/>
      <c r="DD153" s="16"/>
      <c r="DE153" s="16"/>
      <c r="DF153" s="16"/>
      <c r="DG153" s="16"/>
      <c r="DH153" s="4">
        <v>0.69579999999999997</v>
      </c>
      <c r="DI153" s="4">
        <v>0.8286</v>
      </c>
      <c r="DJ153" s="4">
        <v>0.2868</v>
      </c>
      <c r="DK153" s="4">
        <v>0.90329999999999999</v>
      </c>
      <c r="DL153" s="4">
        <v>1.5100000000000001E-2</v>
      </c>
      <c r="DM153" s="14">
        <v>0.72389999999999999</v>
      </c>
      <c r="DN153" s="14">
        <v>0.89410000000000001</v>
      </c>
      <c r="DO153" s="14">
        <v>0.2465</v>
      </c>
      <c r="DP153" s="14">
        <v>0.85</v>
      </c>
      <c r="DQ153" s="14">
        <v>1.01E-2</v>
      </c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/>
      <c r="EC153" s="4"/>
      <c r="ED153" s="4"/>
      <c r="EE153" s="4"/>
      <c r="EF153" s="4"/>
      <c r="EG153" s="5">
        <v>0.69550000000000001</v>
      </c>
      <c r="EH153" s="5">
        <v>0.82779999999999998</v>
      </c>
      <c r="EI153" s="5">
        <v>0.28610000000000002</v>
      </c>
      <c r="EJ153" s="5">
        <v>0.90349999999999997</v>
      </c>
      <c r="EK153" s="5">
        <v>1.6899999999999998E-2</v>
      </c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>
        <f t="shared" si="36"/>
        <v>0.71341249999999989</v>
      </c>
      <c r="EW153" s="4">
        <f t="shared" si="37"/>
        <v>0.87233333333333352</v>
      </c>
      <c r="EX153" s="4">
        <f t="shared" si="38"/>
        <v>0.27117083333333342</v>
      </c>
      <c r="EY153" s="4">
        <f t="shared" si="39"/>
        <v>0.85360000000000014</v>
      </c>
      <c r="EZ153" s="4">
        <f t="shared" si="40"/>
        <v>2.114166666666667E-2</v>
      </c>
      <c r="FA153" s="11" t="str" cm="1">
        <f t="array" aca="1" ref="FA153" ca="1">CONCATENATE(INDIRECT(ADDRESS(1,MATCH(_xlfn.MINIFS(B153:EU153,metrics.est,"MAE"),B153:EU153,0)+1)), ", ", INDIRECT(ADDRESS(2,MATCH(_xlfn.MINIFS(B153:EU153,metrics.est,"MAE"),B153:EU153,0)+1)))</f>
        <v>k=20, r=0.1</v>
      </c>
      <c r="FB153" s="11" t="str" cm="1">
        <f t="array" aca="1" ref="FB153" ca="1">CONCATENATE(INDIRECT(ADDRESS(1,MATCH(_xlfn.MINIFS(B153:EU153,metrics.est,"MSE"),B153:EU153,0)+1)), ", ", INDIRECT(ADDRESS(2,MATCH(_xlfn.MINIFS(B153:EU153,metrics.est,"MSE"),B153:EU153,0)+1)))</f>
        <v>k=5, r=0.1</v>
      </c>
      <c r="FC153" s="11" t="str" cm="1">
        <f t="array" aca="1" ref="FC153" ca="1">CONCATENATE(INDIRECT(ADDRESS(1,MATCH(_xlfn.MAXIFS(B153:EU153,metrics.est,"R"),B153:EU153,0)+1)), ", ", INDIRECT(ADDRESS(2,MATCH(_xlfn.MAXIFS(B153:EU153,metrics.est,"R"),B153:EU153,0)+1)))</f>
        <v>k=20, r=0.1</v>
      </c>
      <c r="FD153" s="11" t="str" cm="1">
        <f t="array" aca="1" ref="FD153" ca="1">CONCATENATE(INDIRECT(ADDRESS(1,MATCH(_xlfn.MAXIFS(B153:EU153,metrics.est,"Coverage"),B153:EU153,0)+1)), ", ", INDIRECT(ADDRESS(2,MATCH(_xlfn.MAXIFS(B153:EU153,metrics.est,"Coverage"),B153:EU153,0)+1)))</f>
        <v>k=5, r=0.1</v>
      </c>
      <c r="FE153" s="11" t="str" cm="1">
        <f t="array" aca="1" ref="FE153" ca="1">CONCATENATE(INDIRECT(ADDRESS(1,MATCH(_xlfn.MINIFS(B153:EU153,metrics.est,"Time"),B153:EU153,0)+1)), ", ", INDIRECT(ADDRESS(2,MATCH(_xlfn.MINIFS(B153:EU153,metrics.est,"Time"),B153:EU153,0)+1)))</f>
        <v>k=20, r=0.9</v>
      </c>
    </row>
    <row r="154" spans="1:161" x14ac:dyDescent="0.2">
      <c r="A154" s="1" t="s">
        <v>136</v>
      </c>
      <c r="B154" s="4">
        <v>0.73929999999999996</v>
      </c>
      <c r="C154" s="4">
        <v>0.92290000000000005</v>
      </c>
      <c r="D154" s="4">
        <v>0.2397</v>
      </c>
      <c r="E154" s="4">
        <v>0.71499999999999997</v>
      </c>
      <c r="F154" s="4">
        <v>3.0499999999999999E-2</v>
      </c>
      <c r="G154" s="5">
        <v>0.75719999999999998</v>
      </c>
      <c r="H154" s="5">
        <v>0.96599999999999997</v>
      </c>
      <c r="I154" s="5">
        <v>0.2447</v>
      </c>
      <c r="J154" s="5">
        <v>0.67800000000000005</v>
      </c>
      <c r="K154" s="5">
        <v>2.3800000000000002E-2</v>
      </c>
      <c r="L154" s="4">
        <v>0.77429999999999999</v>
      </c>
      <c r="M154" s="4">
        <v>1.0121</v>
      </c>
      <c r="N154" s="4">
        <v>0.2341</v>
      </c>
      <c r="O154" s="4">
        <v>0.64319999999999999</v>
      </c>
      <c r="P154" s="4">
        <v>1.32E-2</v>
      </c>
      <c r="Q154" s="5">
        <v>0.78710000000000002</v>
      </c>
      <c r="R154" s="5">
        <v>1.0499000000000001</v>
      </c>
      <c r="S154" s="5">
        <v>0.20619999999999999</v>
      </c>
      <c r="T154" s="5">
        <v>0.63300000000000001</v>
      </c>
      <c r="U154" s="5">
        <v>1.21E-2</v>
      </c>
      <c r="V154" s="4">
        <v>0.83199999999999996</v>
      </c>
      <c r="W154" s="4">
        <v>1.1681999999999999</v>
      </c>
      <c r="X154" s="4">
        <v>0.12479999999999999</v>
      </c>
      <c r="Y154" s="4">
        <v>0.55269999999999997</v>
      </c>
      <c r="Z154" s="4">
        <v>4.1999999999999997E-3</v>
      </c>
      <c r="AA154" s="14">
        <v>0.73719999999999997</v>
      </c>
      <c r="AB154" s="14">
        <v>0.9194</v>
      </c>
      <c r="AC154" s="14">
        <v>0.26279999999999998</v>
      </c>
      <c r="AD154" s="14">
        <v>0.71379999999999999</v>
      </c>
      <c r="AE154" s="14">
        <v>2.7300000000000001E-2</v>
      </c>
      <c r="AF154" s="4">
        <v>0.75739999999999996</v>
      </c>
      <c r="AG154" s="4">
        <v>0.96730000000000005</v>
      </c>
      <c r="AH154" s="4">
        <v>0.24640000000000001</v>
      </c>
      <c r="AI154" s="4">
        <v>0.67800000000000005</v>
      </c>
      <c r="AJ154" s="4">
        <v>1.9E-2</v>
      </c>
      <c r="AK154" s="14">
        <v>0.77090000000000003</v>
      </c>
      <c r="AL154" s="14">
        <v>1.0038</v>
      </c>
      <c r="AM154" s="14">
        <v>0.2389</v>
      </c>
      <c r="AN154" s="14">
        <v>0.64170000000000005</v>
      </c>
      <c r="AO154" s="14">
        <v>1.21E-2</v>
      </c>
      <c r="AP154" s="4">
        <v>0.78469999999999995</v>
      </c>
      <c r="AQ154" s="4">
        <v>1.0448</v>
      </c>
      <c r="AR154" s="4">
        <v>0.21329999999999999</v>
      </c>
      <c r="AS154" s="4">
        <v>0.63129999999999997</v>
      </c>
      <c r="AT154" s="4">
        <v>8.5000000000000006E-3</v>
      </c>
      <c r="AU154" s="14">
        <v>0.83160000000000001</v>
      </c>
      <c r="AV154" s="14">
        <v>1.1681999999999999</v>
      </c>
      <c r="AW154" s="14">
        <v>0.125</v>
      </c>
      <c r="AX154" s="14">
        <v>0.55149999999999999</v>
      </c>
      <c r="AY154" s="14">
        <v>4.5999999999999999E-3</v>
      </c>
      <c r="AZ154" s="4">
        <v>0.74299999999999999</v>
      </c>
      <c r="BA154" s="4">
        <v>0.93010000000000004</v>
      </c>
      <c r="BB154" s="4">
        <v>0.25590000000000002</v>
      </c>
      <c r="BC154" s="4">
        <v>0.71319999999999995</v>
      </c>
      <c r="BD154" s="4">
        <v>2.46E-2</v>
      </c>
      <c r="BE154" s="5">
        <v>0.75629999999999997</v>
      </c>
      <c r="BF154" s="5">
        <v>0.96540000000000004</v>
      </c>
      <c r="BG154" s="5">
        <v>0.24779999999999999</v>
      </c>
      <c r="BH154" s="5">
        <v>0.67920000000000003</v>
      </c>
      <c r="BI154" s="5">
        <v>1.77E-2</v>
      </c>
      <c r="BJ154" s="4">
        <v>0.77210000000000001</v>
      </c>
      <c r="BK154" s="4">
        <v>1.008</v>
      </c>
      <c r="BL154" s="4">
        <v>0.23549999999999999</v>
      </c>
      <c r="BM154" s="4">
        <v>0.64300000000000002</v>
      </c>
      <c r="BN154" s="4">
        <v>1.11E-2</v>
      </c>
      <c r="BO154" s="5">
        <v>0.7853</v>
      </c>
      <c r="BP154" s="5">
        <v>1.048</v>
      </c>
      <c r="BQ154" s="5">
        <v>0.21429999999999999</v>
      </c>
      <c r="BR154" s="5">
        <v>0.63090000000000002</v>
      </c>
      <c r="BS154" s="5">
        <v>7.9000000000000008E-3</v>
      </c>
      <c r="BT154" s="4">
        <v>0.83230000000000004</v>
      </c>
      <c r="BU154" s="4">
        <v>1.1708000000000001</v>
      </c>
      <c r="BV154" s="4">
        <v>0.1305</v>
      </c>
      <c r="BW154" s="4">
        <v>0.55220000000000002</v>
      </c>
      <c r="BX154" s="4">
        <v>3.3999999999999998E-3</v>
      </c>
      <c r="BY154" s="5">
        <v>0.73970000000000002</v>
      </c>
      <c r="BZ154" s="5">
        <v>0.92210000000000003</v>
      </c>
      <c r="CA154" s="5">
        <v>0.25480000000000003</v>
      </c>
      <c r="CB154" s="5">
        <v>0.71450000000000002</v>
      </c>
      <c r="CC154" s="5">
        <v>1.6299999999999999E-2</v>
      </c>
      <c r="CD154" s="4">
        <v>0.75509999999999999</v>
      </c>
      <c r="CE154" s="4">
        <v>0.96189999999999998</v>
      </c>
      <c r="CF154" s="4">
        <v>0.2485</v>
      </c>
      <c r="CG154" s="4">
        <v>0.67920000000000003</v>
      </c>
      <c r="CH154" s="4">
        <v>1.2E-2</v>
      </c>
      <c r="CI154" s="5">
        <v>0.77370000000000005</v>
      </c>
      <c r="CJ154" s="5">
        <v>1.0124</v>
      </c>
      <c r="CK154" s="5">
        <v>0.23100000000000001</v>
      </c>
      <c r="CL154" s="5">
        <v>0.64319999999999999</v>
      </c>
      <c r="CM154" s="5">
        <v>1.0800000000000001E-2</v>
      </c>
      <c r="CN154" s="4">
        <v>0.78690000000000004</v>
      </c>
      <c r="CO154" s="4">
        <v>1.0504</v>
      </c>
      <c r="CP154" s="4">
        <v>0.21329999999999999</v>
      </c>
      <c r="CQ154" s="4">
        <v>0.63109999999999999</v>
      </c>
      <c r="CR154" s="4">
        <v>5.5999999999999999E-3</v>
      </c>
      <c r="CS154" s="5">
        <v>0.82979999999999998</v>
      </c>
      <c r="CT154" s="5">
        <v>1.1633</v>
      </c>
      <c r="CU154" s="5">
        <v>0.129</v>
      </c>
      <c r="CV154" s="5">
        <v>0.55220000000000002</v>
      </c>
      <c r="CW154" s="5">
        <v>2.3E-3</v>
      </c>
      <c r="CX154" s="4">
        <v>0.74150000000000005</v>
      </c>
      <c r="CY154" s="4">
        <v>0.92610000000000003</v>
      </c>
      <c r="CZ154" s="4">
        <v>0.25629999999999997</v>
      </c>
      <c r="DA154" s="4">
        <v>0.71399999999999997</v>
      </c>
      <c r="DB154" s="4">
        <v>1.8700000000000001E-2</v>
      </c>
      <c r="DC154" s="16"/>
      <c r="DD154" s="16"/>
      <c r="DE154" s="16"/>
      <c r="DF154" s="16"/>
      <c r="DG154" s="16"/>
      <c r="DH154" s="4">
        <v>0.77210000000000001</v>
      </c>
      <c r="DI154" s="4">
        <v>1.0073000000000001</v>
      </c>
      <c r="DJ154" s="4">
        <v>0.2369</v>
      </c>
      <c r="DK154" s="4">
        <v>0.64219999999999999</v>
      </c>
      <c r="DL154" s="4">
        <v>8.8999999999999999E-3</v>
      </c>
      <c r="DM154" s="14">
        <v>0.78690000000000004</v>
      </c>
      <c r="DN154" s="14">
        <v>1.0503</v>
      </c>
      <c r="DO154" s="14">
        <v>0.21299999999999999</v>
      </c>
      <c r="DP154" s="14">
        <v>0.63170000000000004</v>
      </c>
      <c r="DQ154" s="14">
        <v>6.4999999999999997E-3</v>
      </c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/>
      <c r="EC154" s="4"/>
      <c r="ED154" s="4"/>
      <c r="EE154" s="4"/>
      <c r="EF154" s="4"/>
      <c r="EG154" s="5"/>
      <c r="EH154" s="5"/>
      <c r="EI154" s="5"/>
      <c r="EJ154" s="5"/>
      <c r="EK154" s="5"/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>
        <f t="shared" si="36"/>
        <v>0.7759304347826087</v>
      </c>
      <c r="EW154" s="4">
        <f t="shared" si="37"/>
        <v>1.0190739130434783</v>
      </c>
      <c r="EX154" s="4">
        <f t="shared" si="38"/>
        <v>0.2175086956521739</v>
      </c>
      <c r="EY154" s="4">
        <f t="shared" si="39"/>
        <v>0.64629565217391305</v>
      </c>
      <c r="EZ154" s="4">
        <f t="shared" si="40"/>
        <v>1.3091304347826089E-2</v>
      </c>
      <c r="FA154" s="11" t="str" cm="1">
        <f t="array" aca="1" ref="FA154" ca="1">CONCATENATE(INDIRECT(ADDRESS(1,MATCH(_xlfn.MINIFS(B154:EU154,metrics.est,"MAE"),B154:EU154,0)+1)), ", ", INDIRECT(ADDRESS(2,MATCH(_xlfn.MINIFS(B154:EU154,metrics.est,"MAE"),B154:EU154,0)+1)))</f>
        <v>k=10, r=0.1</v>
      </c>
      <c r="FB154" s="11" t="str" cm="1">
        <f t="array" aca="1" ref="FB154" ca="1">CONCATENATE(INDIRECT(ADDRESS(1,MATCH(_xlfn.MINIFS(B154:EU154,metrics.est,"MSE"),B154:EU154,0)+1)), ", ", INDIRECT(ADDRESS(2,MATCH(_xlfn.MINIFS(B154:EU154,metrics.est,"MSE"),B154:EU154,0)+1)))</f>
        <v>k=10, r=0.1</v>
      </c>
      <c r="FC154" s="11" t="str" cm="1">
        <f t="array" aca="1" ref="FC154" ca="1">CONCATENATE(INDIRECT(ADDRESS(1,MATCH(_xlfn.MAXIFS(B154:EU154,metrics.est,"R"),B154:EU154,0)+1)), ", ", INDIRECT(ADDRESS(2,MATCH(_xlfn.MAXIFS(B154:EU154,metrics.est,"R"),B154:EU154,0)+1)))</f>
        <v>k=10, r=0.1</v>
      </c>
      <c r="FD154" s="11" t="str" cm="1">
        <f t="array" aca="1" ref="FD154" ca="1">CONCATENATE(INDIRECT(ADDRESS(1,MATCH(_xlfn.MAXIFS(B154:EU154,metrics.est,"Coverage"),B154:EU154,0)+1)), ", ", INDIRECT(ADDRESS(2,MATCH(_xlfn.MAXIFS(B154:EU154,metrics.est,"Coverage"),B154:EU154,0)+1)))</f>
        <v>k=5, r=0.1</v>
      </c>
      <c r="FE154" s="11" t="str" cm="1">
        <f t="array" aca="1" ref="FE154" ca="1">CONCATENATE(INDIRECT(ADDRESS(1,MATCH(_xlfn.MINIFS(B154:EU154,metrics.est,"Time"),B154:EU154,0)+1)), ", ", INDIRECT(ADDRESS(2,MATCH(_xlfn.MINIFS(B154:EU154,metrics.est,"Time"),B154:EU154,0)+1)))</f>
        <v>k=20, r=0.9</v>
      </c>
    </row>
    <row r="155" spans="1:161" x14ac:dyDescent="0.2">
      <c r="A155" s="1" t="s">
        <v>137</v>
      </c>
      <c r="B155" s="4">
        <v>0.66969999999999996</v>
      </c>
      <c r="C155" s="4">
        <v>0.76700000000000002</v>
      </c>
      <c r="D155" s="4">
        <v>0.32119999999999999</v>
      </c>
      <c r="E155" s="4">
        <v>0.92130000000000001</v>
      </c>
      <c r="F155" s="4">
        <v>4.5699999999999998E-2</v>
      </c>
      <c r="G155" s="5">
        <v>0.68230000000000002</v>
      </c>
      <c r="H155" s="5">
        <v>0.7974</v>
      </c>
      <c r="I155" s="5">
        <v>0.30640000000000001</v>
      </c>
      <c r="J155" s="5">
        <v>0.89959999999999996</v>
      </c>
      <c r="K155" s="5">
        <v>3.7600000000000001E-2</v>
      </c>
      <c r="L155" s="4">
        <v>0.69940000000000002</v>
      </c>
      <c r="M155" s="4">
        <v>0.83650000000000002</v>
      </c>
      <c r="N155" s="4">
        <v>0.27850000000000003</v>
      </c>
      <c r="O155" s="4">
        <v>0.86680000000000001</v>
      </c>
      <c r="P155" s="4">
        <v>2.2599999999999999E-2</v>
      </c>
      <c r="Q155" s="5">
        <v>0.73599999999999999</v>
      </c>
      <c r="R155" s="5">
        <v>0.92120000000000002</v>
      </c>
      <c r="S155" s="5">
        <v>0.21759999999999999</v>
      </c>
      <c r="T155" s="5">
        <v>0.80200000000000005</v>
      </c>
      <c r="U155" s="5">
        <v>1.49E-2</v>
      </c>
      <c r="V155" s="4">
        <v>0.83160000000000001</v>
      </c>
      <c r="W155" s="4">
        <v>1.1654</v>
      </c>
      <c r="X155" s="4">
        <v>0.1208</v>
      </c>
      <c r="Y155" s="4">
        <v>0.56340000000000001</v>
      </c>
      <c r="Z155" s="4">
        <v>4.8999999999999998E-3</v>
      </c>
      <c r="AA155" s="14">
        <v>0.6704</v>
      </c>
      <c r="AB155" s="14">
        <v>0.77290000000000003</v>
      </c>
      <c r="AC155" s="14">
        <v>0.33689999999999998</v>
      </c>
      <c r="AD155" s="14">
        <v>0.9204</v>
      </c>
      <c r="AE155" s="14">
        <v>4.0399999999999998E-2</v>
      </c>
      <c r="AF155" s="4">
        <v>0.68110000000000004</v>
      </c>
      <c r="AG155" s="4">
        <v>0.79479999999999995</v>
      </c>
      <c r="AH155" s="4">
        <v>0.31559999999999999</v>
      </c>
      <c r="AI155" s="4">
        <v>0.89939999999999998</v>
      </c>
      <c r="AJ155" s="4">
        <v>2.9399999999999999E-2</v>
      </c>
      <c r="AK155" s="14">
        <v>0.69889999999999997</v>
      </c>
      <c r="AL155" s="14">
        <v>0.83620000000000005</v>
      </c>
      <c r="AM155" s="14">
        <v>0.27650000000000002</v>
      </c>
      <c r="AN155" s="14">
        <v>0.8659</v>
      </c>
      <c r="AO155" s="14">
        <v>1.6799999999999999E-2</v>
      </c>
      <c r="AP155" s="4">
        <v>0.73340000000000005</v>
      </c>
      <c r="AQ155" s="4">
        <v>0.91720000000000002</v>
      </c>
      <c r="AR155" s="4">
        <v>0.22589999999999999</v>
      </c>
      <c r="AS155" s="4">
        <v>0.79990000000000006</v>
      </c>
      <c r="AT155" s="4">
        <v>1.41E-2</v>
      </c>
      <c r="AU155" s="14">
        <v>0.83120000000000005</v>
      </c>
      <c r="AV155" s="14">
        <v>1.1656</v>
      </c>
      <c r="AW155" s="14">
        <v>0.12039999999999999</v>
      </c>
      <c r="AX155" s="14">
        <v>0.56179999999999997</v>
      </c>
      <c r="AY155" s="14">
        <v>7.9000000000000008E-3</v>
      </c>
      <c r="AZ155" s="4">
        <v>0.67159999999999997</v>
      </c>
      <c r="BA155" s="4">
        <v>0.7742</v>
      </c>
      <c r="BB155" s="4">
        <v>0.33410000000000001</v>
      </c>
      <c r="BC155" s="4">
        <v>0.91959999999999997</v>
      </c>
      <c r="BD155" s="4">
        <v>3.9399999999999998E-2</v>
      </c>
      <c r="BE155" s="5">
        <v>0.68079999999999996</v>
      </c>
      <c r="BF155" s="5">
        <v>0.79490000000000005</v>
      </c>
      <c r="BG155" s="5">
        <v>0.31319999999999998</v>
      </c>
      <c r="BH155" s="5">
        <v>0.90049999999999997</v>
      </c>
      <c r="BI155" s="5">
        <v>2.8799999999999999E-2</v>
      </c>
      <c r="BJ155" s="4">
        <v>0.6996</v>
      </c>
      <c r="BK155" s="4">
        <v>0.83750000000000002</v>
      </c>
      <c r="BL155" s="4">
        <v>0.27550000000000002</v>
      </c>
      <c r="BM155" s="4">
        <v>0.86709999999999998</v>
      </c>
      <c r="BN155" s="4">
        <v>1.9300000000000001E-2</v>
      </c>
      <c r="BO155" s="5">
        <v>0.73560000000000003</v>
      </c>
      <c r="BP155" s="5">
        <v>0.92249999999999999</v>
      </c>
      <c r="BQ155" s="5">
        <v>0.22489999999999999</v>
      </c>
      <c r="BR155" s="5">
        <v>0.79979999999999996</v>
      </c>
      <c r="BS155" s="5">
        <v>1.2999999999999999E-2</v>
      </c>
      <c r="BT155" s="4">
        <v>0.83199999999999996</v>
      </c>
      <c r="BU155" s="4">
        <v>1.1682999999999999</v>
      </c>
      <c r="BV155" s="4">
        <v>0.12690000000000001</v>
      </c>
      <c r="BW155" s="4">
        <v>0.56130000000000002</v>
      </c>
      <c r="BX155" s="4">
        <v>4.7999999999999996E-3</v>
      </c>
      <c r="BY155" s="5">
        <v>0.66830000000000001</v>
      </c>
      <c r="BZ155" s="5">
        <v>0.76780000000000004</v>
      </c>
      <c r="CA155" s="5">
        <v>0.34649999999999997</v>
      </c>
      <c r="CB155" s="5">
        <v>0.92030000000000001</v>
      </c>
      <c r="CC155" s="5">
        <v>2.8299999999999999E-2</v>
      </c>
      <c r="CD155" s="4">
        <v>0.68189999999999995</v>
      </c>
      <c r="CE155" s="4">
        <v>0.79710000000000003</v>
      </c>
      <c r="CF155" s="4">
        <v>0.311</v>
      </c>
      <c r="CG155" s="4">
        <v>0.90080000000000005</v>
      </c>
      <c r="CH155" s="4">
        <v>2.07E-2</v>
      </c>
      <c r="CI155" s="5">
        <v>0.70020000000000004</v>
      </c>
      <c r="CJ155" s="5">
        <v>0.8397</v>
      </c>
      <c r="CK155" s="5">
        <v>0.27500000000000002</v>
      </c>
      <c r="CL155" s="5">
        <v>0.86719999999999997</v>
      </c>
      <c r="CM155" s="5">
        <v>1.6799999999999999E-2</v>
      </c>
      <c r="CN155" s="4">
        <v>0.73629999999999995</v>
      </c>
      <c r="CO155" s="4">
        <v>0.92390000000000005</v>
      </c>
      <c r="CP155" s="4">
        <v>0.2218</v>
      </c>
      <c r="CQ155" s="4">
        <v>0.80010000000000003</v>
      </c>
      <c r="CR155" s="4">
        <v>9.1000000000000004E-3</v>
      </c>
      <c r="CS155" s="5">
        <v>0.82989999999999997</v>
      </c>
      <c r="CT155" s="5">
        <v>1.1620999999999999</v>
      </c>
      <c r="CU155" s="5">
        <v>0.1246</v>
      </c>
      <c r="CV155" s="5">
        <v>0.56089999999999995</v>
      </c>
      <c r="CW155" s="5">
        <v>3.3E-3</v>
      </c>
      <c r="CX155" s="4">
        <v>0.67100000000000004</v>
      </c>
      <c r="CY155" s="4">
        <v>0.77290000000000003</v>
      </c>
      <c r="CZ155" s="4">
        <v>0.33750000000000002</v>
      </c>
      <c r="DA155" s="4">
        <v>0.91949999999999998</v>
      </c>
      <c r="DB155" s="4">
        <v>3.3099999999999997E-2</v>
      </c>
      <c r="DC155" s="16"/>
      <c r="DD155" s="16"/>
      <c r="DE155" s="16"/>
      <c r="DF155" s="16"/>
      <c r="DG155" s="16"/>
      <c r="DH155" s="4">
        <v>0.6996</v>
      </c>
      <c r="DI155" s="4">
        <v>0.83760000000000001</v>
      </c>
      <c r="DJ155" s="4">
        <v>0.2782</v>
      </c>
      <c r="DK155" s="4">
        <v>0.86650000000000005</v>
      </c>
      <c r="DL155" s="4">
        <v>1.4999999999999999E-2</v>
      </c>
      <c r="DM155" s="5">
        <v>0.73599999999999999</v>
      </c>
      <c r="DN155" s="5">
        <v>0.92320000000000002</v>
      </c>
      <c r="DO155" s="5">
        <v>0.22209999999999999</v>
      </c>
      <c r="DP155" s="5">
        <v>0.80069999999999997</v>
      </c>
      <c r="DQ155" s="5">
        <v>9.7999999999999997E-3</v>
      </c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/>
      <c r="EC155" s="4"/>
      <c r="ED155" s="4"/>
      <c r="EE155" s="4"/>
      <c r="EF155" s="4"/>
      <c r="EG155" s="5"/>
      <c r="EH155" s="5"/>
      <c r="EI155" s="5"/>
      <c r="EJ155" s="5"/>
      <c r="EK155" s="5"/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>
        <f t="shared" si="36"/>
        <v>0.72073043478260879</v>
      </c>
      <c r="EW155" s="4">
        <f t="shared" si="37"/>
        <v>0.89112608695652173</v>
      </c>
      <c r="EX155" s="4">
        <f t="shared" si="38"/>
        <v>0.257004347826087</v>
      </c>
      <c r="EY155" s="4">
        <f t="shared" si="39"/>
        <v>0.81673043478260843</v>
      </c>
      <c r="EZ155" s="4">
        <f t="shared" si="40"/>
        <v>2.0682608695652173E-2</v>
      </c>
      <c r="FA155" s="11" t="str" cm="1">
        <f t="array" aca="1" ref="FA155" ca="1">CONCATENATE(INDIRECT(ADDRESS(1,MATCH(_xlfn.MINIFS(B155:EU155,metrics.est,"MAE"),B155:EU155,0)+1)), ", ", INDIRECT(ADDRESS(2,MATCH(_xlfn.MINIFS(B155:EU155,metrics.est,"MAE"),B155:EU155,0)+1)))</f>
        <v>k=20, r=0.1</v>
      </c>
      <c r="FB155" s="11" t="str" cm="1">
        <f t="array" aca="1" ref="FB155" ca="1">CONCATENATE(INDIRECT(ADDRESS(1,MATCH(_xlfn.MINIFS(B155:EU155,metrics.est,"MSE"),B155:EU155,0)+1)), ", ", INDIRECT(ADDRESS(2,MATCH(_xlfn.MINIFS(B155:EU155,metrics.est,"MSE"),B155:EU155,0)+1)))</f>
        <v>k=5, r=0.1</v>
      </c>
      <c r="FC155" s="11" t="str" cm="1">
        <f t="array" aca="1" ref="FC155" ca="1">CONCATENATE(INDIRECT(ADDRESS(1,MATCH(_xlfn.MAXIFS(B155:EU155,metrics.est,"R"),B155:EU155,0)+1)), ", ", INDIRECT(ADDRESS(2,MATCH(_xlfn.MAXIFS(B155:EU155,metrics.est,"R"),B155:EU155,0)+1)))</f>
        <v>k=20, r=0.1</v>
      </c>
      <c r="FD155" s="11" t="str" cm="1">
        <f t="array" aca="1" ref="FD155" ca="1">CONCATENATE(INDIRECT(ADDRESS(1,MATCH(_xlfn.MAXIFS(B155:EU155,metrics.est,"Coverage"),B155:EU155,0)+1)), ", ", INDIRECT(ADDRESS(2,MATCH(_xlfn.MAXIFS(B155:EU155,metrics.est,"Coverage"),B155:EU155,0)+1)))</f>
        <v>k=5, r=0.1</v>
      </c>
      <c r="FE155" s="11" t="str" cm="1">
        <f t="array" aca="1" ref="FE155" ca="1">CONCATENATE(INDIRECT(ADDRESS(1,MATCH(_xlfn.MINIFS(B155:EU155,metrics.est,"Time"),B155:EU155,0)+1)), ", ", INDIRECT(ADDRESS(2,MATCH(_xlfn.MINIFS(B155:EU155,metrics.est,"Time"),B155:EU155,0)+1)))</f>
        <v>k=20, r=0.9</v>
      </c>
    </row>
    <row r="156" spans="1:161" x14ac:dyDescent="0.2">
      <c r="A156" s="1" t="s">
        <v>138</v>
      </c>
      <c r="B156" s="4">
        <v>0.69530000000000003</v>
      </c>
      <c r="C156" s="4">
        <v>0.83109999999999995</v>
      </c>
      <c r="D156" s="4">
        <v>0.30690000000000001</v>
      </c>
      <c r="E156" s="4">
        <v>0.93610000000000004</v>
      </c>
      <c r="F156" s="4">
        <v>3.8199999999999998E-2</v>
      </c>
      <c r="G156" s="5">
        <v>0.71079999999999999</v>
      </c>
      <c r="H156" s="5">
        <v>0.86829999999999996</v>
      </c>
      <c r="I156" s="5">
        <v>0.29730000000000001</v>
      </c>
      <c r="J156" s="5">
        <v>0.91649999999999998</v>
      </c>
      <c r="K156" s="5">
        <v>3.8300000000000001E-2</v>
      </c>
      <c r="L156" s="4">
        <v>0.73</v>
      </c>
      <c r="M156" s="4">
        <v>0.91449999999999998</v>
      </c>
      <c r="N156" s="4">
        <v>0.28560000000000002</v>
      </c>
      <c r="O156" s="4">
        <v>0.88100000000000001</v>
      </c>
      <c r="P156" s="4">
        <v>1.9400000000000001E-2</v>
      </c>
      <c r="Q156" s="5">
        <v>0.75970000000000004</v>
      </c>
      <c r="R156" s="5">
        <v>0.98399999999999999</v>
      </c>
      <c r="S156" s="5">
        <v>0.22550000000000001</v>
      </c>
      <c r="T156" s="5">
        <v>0.81569999999999998</v>
      </c>
      <c r="U156" s="5">
        <v>1.2200000000000001E-2</v>
      </c>
      <c r="V156" s="4">
        <v>0.84219999999999995</v>
      </c>
      <c r="W156" s="4">
        <v>1.1882999999999999</v>
      </c>
      <c r="X156" s="4">
        <v>7.4399999999999994E-2</v>
      </c>
      <c r="Y156" s="4">
        <v>0.5978</v>
      </c>
      <c r="Z156" s="4">
        <v>7.4999999999999997E-3</v>
      </c>
      <c r="AA156" s="14">
        <v>0.69269999999999998</v>
      </c>
      <c r="AB156" s="14">
        <v>0.83009999999999995</v>
      </c>
      <c r="AC156" s="14">
        <v>0.31929999999999997</v>
      </c>
      <c r="AD156" s="14">
        <v>0.93600000000000005</v>
      </c>
      <c r="AE156" s="14">
        <v>4.0500000000000001E-2</v>
      </c>
      <c r="AF156" s="4">
        <v>0.7097</v>
      </c>
      <c r="AG156" s="4">
        <v>0.86470000000000002</v>
      </c>
      <c r="AH156" s="4">
        <v>0.30430000000000001</v>
      </c>
      <c r="AI156" s="4">
        <v>0.91520000000000001</v>
      </c>
      <c r="AJ156" s="4">
        <v>2.87E-2</v>
      </c>
      <c r="AK156" s="14">
        <v>0.72870000000000001</v>
      </c>
      <c r="AL156" s="14">
        <v>0.91169999999999995</v>
      </c>
      <c r="AM156" s="14">
        <v>0.27600000000000002</v>
      </c>
      <c r="AN156" s="14">
        <v>0.88090000000000002</v>
      </c>
      <c r="AO156" s="14">
        <v>1.7899999999999999E-2</v>
      </c>
      <c r="AP156" s="4">
        <v>0.7591</v>
      </c>
      <c r="AQ156" s="4">
        <v>0.98340000000000005</v>
      </c>
      <c r="AR156" s="4">
        <v>0.2303</v>
      </c>
      <c r="AS156" s="4">
        <v>0.81520000000000004</v>
      </c>
      <c r="AT156" s="4">
        <v>1.3599999999999999E-2</v>
      </c>
      <c r="AU156" s="14">
        <v>0.84319999999999995</v>
      </c>
      <c r="AV156" s="14">
        <v>1.1906000000000001</v>
      </c>
      <c r="AW156" s="14">
        <v>8.2100000000000006E-2</v>
      </c>
      <c r="AX156" s="14">
        <v>0.59630000000000005</v>
      </c>
      <c r="AY156" s="14">
        <v>8.3999999999999995E-3</v>
      </c>
      <c r="AZ156" s="4">
        <v>0.69640000000000002</v>
      </c>
      <c r="BA156" s="4">
        <v>0.83409999999999995</v>
      </c>
      <c r="BB156" s="4">
        <v>0.30420000000000003</v>
      </c>
      <c r="BC156" s="4">
        <v>0.93520000000000003</v>
      </c>
      <c r="BD156" s="4">
        <v>3.7400000000000003E-2</v>
      </c>
      <c r="BE156" s="5">
        <v>0.70940000000000003</v>
      </c>
      <c r="BF156" s="5">
        <v>0.86580000000000001</v>
      </c>
      <c r="BG156" s="5">
        <v>0.30480000000000002</v>
      </c>
      <c r="BH156" s="5">
        <v>0.91610000000000003</v>
      </c>
      <c r="BI156" s="5">
        <v>2.7199999999999998E-2</v>
      </c>
      <c r="BJ156" s="4">
        <v>0.73050000000000004</v>
      </c>
      <c r="BK156" s="4">
        <v>0.9133</v>
      </c>
      <c r="BL156" s="4">
        <v>0.27439999999999998</v>
      </c>
      <c r="BM156" s="4">
        <v>0.88200000000000001</v>
      </c>
      <c r="BN156" s="4">
        <v>1.8100000000000002E-2</v>
      </c>
      <c r="BO156" s="5">
        <v>0.76239999999999997</v>
      </c>
      <c r="BP156" s="5">
        <v>0.99209999999999998</v>
      </c>
      <c r="BQ156" s="5">
        <v>0.22989999999999999</v>
      </c>
      <c r="BR156" s="5">
        <v>0.81579999999999997</v>
      </c>
      <c r="BS156" s="5">
        <v>1.3299999999999999E-2</v>
      </c>
      <c r="BT156" s="4">
        <v>0.84450000000000003</v>
      </c>
      <c r="BU156" s="4">
        <v>1.1933</v>
      </c>
      <c r="BV156" s="4">
        <v>8.2100000000000006E-2</v>
      </c>
      <c r="BW156" s="4">
        <v>0.59760000000000002</v>
      </c>
      <c r="BX156" s="4">
        <v>4.4999999999999997E-3</v>
      </c>
      <c r="BY156" s="5">
        <v>0.69330000000000003</v>
      </c>
      <c r="BZ156" s="5">
        <v>0.8306</v>
      </c>
      <c r="CA156" s="5">
        <v>0.31990000000000002</v>
      </c>
      <c r="CB156" s="5">
        <v>0.93559999999999999</v>
      </c>
      <c r="CC156" s="5">
        <v>2.6499999999999999E-2</v>
      </c>
      <c r="CD156" s="4">
        <v>0.70889999999999997</v>
      </c>
      <c r="CE156" s="4">
        <v>0.86380000000000001</v>
      </c>
      <c r="CF156" s="4">
        <v>0.30370000000000003</v>
      </c>
      <c r="CG156" s="4">
        <v>0.91579999999999995</v>
      </c>
      <c r="CH156" s="4">
        <v>2.01E-2</v>
      </c>
      <c r="CI156" s="5">
        <v>0.7298</v>
      </c>
      <c r="CJ156" s="5">
        <v>0.91269999999999996</v>
      </c>
      <c r="CK156" s="5">
        <v>0.27539999999999998</v>
      </c>
      <c r="CL156" s="5">
        <v>0.88219999999999998</v>
      </c>
      <c r="CM156" s="5">
        <v>1.6400000000000001E-2</v>
      </c>
      <c r="CN156" s="4">
        <v>0.76170000000000004</v>
      </c>
      <c r="CO156" s="4">
        <v>0.98970000000000002</v>
      </c>
      <c r="CP156" s="4">
        <v>0.22969999999999999</v>
      </c>
      <c r="CQ156" s="4">
        <v>0.81359999999999999</v>
      </c>
      <c r="CR156" s="4">
        <v>8.8999999999999999E-3</v>
      </c>
      <c r="CS156" s="5">
        <v>0.84130000000000005</v>
      </c>
      <c r="CT156" s="5">
        <v>1.1847000000000001</v>
      </c>
      <c r="CU156" s="5">
        <v>8.2600000000000007E-2</v>
      </c>
      <c r="CV156" s="5">
        <v>0.59740000000000004</v>
      </c>
      <c r="CW156" s="5">
        <v>3.3999999999999998E-3</v>
      </c>
      <c r="CX156" s="4">
        <v>0.69610000000000005</v>
      </c>
      <c r="CY156" s="4">
        <v>0.83499999999999996</v>
      </c>
      <c r="CZ156" s="4">
        <v>0.31900000000000001</v>
      </c>
      <c r="DA156" s="4">
        <v>0.93479999999999996</v>
      </c>
      <c r="DB156" s="4">
        <v>3.1399999999999997E-2</v>
      </c>
      <c r="DC156" s="16"/>
      <c r="DD156" s="16"/>
      <c r="DE156" s="16"/>
      <c r="DF156" s="16"/>
      <c r="DG156" s="16"/>
      <c r="DH156" s="4">
        <v>0.72950000000000004</v>
      </c>
      <c r="DI156" s="4">
        <v>0.91169999999999995</v>
      </c>
      <c r="DJ156" s="4">
        <v>0.27950000000000003</v>
      </c>
      <c r="DK156" s="4">
        <v>0.88139999999999996</v>
      </c>
      <c r="DL156" s="4">
        <v>1.41E-2</v>
      </c>
      <c r="DM156" s="5">
        <v>0.7611</v>
      </c>
      <c r="DN156" s="5">
        <v>0.98809999999999998</v>
      </c>
      <c r="DO156" s="5">
        <v>0.2286</v>
      </c>
      <c r="DP156" s="5">
        <v>0.81520000000000004</v>
      </c>
      <c r="DQ156" s="5">
        <v>1.04E-2</v>
      </c>
      <c r="DR156" s="4"/>
      <c r="DS156" s="4"/>
      <c r="DT156" s="4"/>
      <c r="DU156" s="4"/>
      <c r="DV156" s="4"/>
      <c r="DW156" s="5"/>
      <c r="DX156" s="5"/>
      <c r="DY156" s="5"/>
      <c r="DZ156" s="5"/>
      <c r="EA156" s="5"/>
      <c r="EB156" s="4"/>
      <c r="EC156" s="4"/>
      <c r="ED156" s="4"/>
      <c r="EE156" s="4"/>
      <c r="EF156" s="4"/>
      <c r="EG156" s="5"/>
      <c r="EH156" s="5"/>
      <c r="EI156" s="5"/>
      <c r="EJ156" s="5"/>
      <c r="EK156" s="5"/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>
        <f t="shared" si="36"/>
        <v>0.7450565217391304</v>
      </c>
      <c r="EW156" s="4">
        <f t="shared" si="37"/>
        <v>0.95137391304347818</v>
      </c>
      <c r="EX156" s="4">
        <f t="shared" si="38"/>
        <v>0.24502173913043485</v>
      </c>
      <c r="EY156" s="4">
        <f t="shared" si="39"/>
        <v>0.83536521739130432</v>
      </c>
      <c r="EZ156" s="4">
        <f t="shared" si="40"/>
        <v>1.984347826086957E-2</v>
      </c>
      <c r="FA156" s="11" t="str" cm="1">
        <f t="array" aca="1" ref="FA156" ca="1">CONCATENATE(INDIRECT(ADDRESS(1,MATCH(_xlfn.MINIFS(B156:EU156,metrics.est,"MAE"),B156:EU156,0)+1)), ", ", INDIRECT(ADDRESS(2,MATCH(_xlfn.MINIFS(B156:EU156,metrics.est,"MAE"),B156:EU156,0)+1)))</f>
        <v>k=10, r=0.1</v>
      </c>
      <c r="FB156" s="11" t="str" cm="1">
        <f t="array" aca="1" ref="FB156" ca="1">CONCATENATE(INDIRECT(ADDRESS(1,MATCH(_xlfn.MINIFS(B156:EU156,metrics.est,"MSE"),B156:EU156,0)+1)), ", ", INDIRECT(ADDRESS(2,MATCH(_xlfn.MINIFS(B156:EU156,metrics.est,"MSE"),B156:EU156,0)+1)))</f>
        <v>k=10, r=0.1</v>
      </c>
      <c r="FC156" s="11" t="str" cm="1">
        <f t="array" aca="1" ref="FC156" ca="1">CONCATENATE(INDIRECT(ADDRESS(1,MATCH(_xlfn.MAXIFS(B156:EU156,metrics.est,"R"),B156:EU156,0)+1)), ", ", INDIRECT(ADDRESS(2,MATCH(_xlfn.MAXIFS(B156:EU156,metrics.est,"R"),B156:EU156,0)+1)))</f>
        <v>k=20, r=0.1</v>
      </c>
      <c r="FD156" s="11" t="str" cm="1">
        <f t="array" aca="1" ref="FD156" ca="1">CONCATENATE(INDIRECT(ADDRESS(1,MATCH(_xlfn.MAXIFS(B156:EU156,metrics.est,"Coverage"),B156:EU156,0)+1)), ", ", INDIRECT(ADDRESS(2,MATCH(_xlfn.MAXIFS(B156:EU156,metrics.est,"Coverage"),B156:EU156,0)+1)))</f>
        <v>k=5, r=0.1</v>
      </c>
      <c r="FE156" s="11" t="str" cm="1">
        <f t="array" aca="1" ref="FE156" ca="1">CONCATENATE(INDIRECT(ADDRESS(1,MATCH(_xlfn.MINIFS(B156:EU156,metrics.est,"Time"),B156:EU156,0)+1)), ", ", INDIRECT(ADDRESS(2,MATCH(_xlfn.MINIFS(B156:EU156,metrics.est,"Time"),B156:EU156,0)+1)))</f>
        <v>k=20, r=0.9</v>
      </c>
    </row>
    <row r="157" spans="1:161" x14ac:dyDescent="0.2">
      <c r="A157" s="1" t="s">
        <v>139</v>
      </c>
      <c r="B157" s="4">
        <v>0.72509999999999997</v>
      </c>
      <c r="C157" s="4">
        <v>0.90229999999999999</v>
      </c>
      <c r="D157" s="4">
        <v>0.25459999999999999</v>
      </c>
      <c r="E157" s="4">
        <v>0.71079999999999999</v>
      </c>
      <c r="F157" s="4">
        <v>4.5600000000000002E-2</v>
      </c>
      <c r="G157" s="5">
        <v>0.76670000000000005</v>
      </c>
      <c r="H157" s="5">
        <v>1.0021</v>
      </c>
      <c r="I157" s="5">
        <v>0.22670000000000001</v>
      </c>
      <c r="J157" s="5">
        <v>0.64049999999999996</v>
      </c>
      <c r="K157" s="5">
        <v>3.8600000000000002E-2</v>
      </c>
      <c r="L157" s="4">
        <v>0.80210000000000004</v>
      </c>
      <c r="M157" s="4">
        <v>1.0912999999999999</v>
      </c>
      <c r="N157" s="4">
        <v>0.21410000000000001</v>
      </c>
      <c r="O157" s="4">
        <v>0.56920000000000004</v>
      </c>
      <c r="P157" s="4">
        <v>2.9000000000000001E-2</v>
      </c>
      <c r="Q157" s="5">
        <v>0.81059999999999999</v>
      </c>
      <c r="R157" s="5">
        <v>1.1155999999999999</v>
      </c>
      <c r="S157" s="5">
        <v>0.19339999999999999</v>
      </c>
      <c r="T157" s="5">
        <v>0.55130000000000001</v>
      </c>
      <c r="U157" s="5">
        <v>1.54E-2</v>
      </c>
      <c r="V157" s="4">
        <v>0.84299999999999997</v>
      </c>
      <c r="W157" s="4">
        <v>1.1890000000000001</v>
      </c>
      <c r="X157" s="4">
        <v>7.3999999999999996E-2</v>
      </c>
      <c r="Y157" s="4">
        <v>0.57530000000000003</v>
      </c>
      <c r="Z157" s="4">
        <v>5.5999999999999999E-3</v>
      </c>
      <c r="AA157" s="14">
        <v>0.73219999999999996</v>
      </c>
      <c r="AB157" s="14">
        <v>0.92130000000000001</v>
      </c>
      <c r="AC157" s="14">
        <v>0.25369999999999998</v>
      </c>
      <c r="AD157" s="14">
        <v>0.70960000000000001</v>
      </c>
      <c r="AE157" s="14">
        <v>4.8599999999999997E-2</v>
      </c>
      <c r="AF157" s="4">
        <v>0.76519999999999999</v>
      </c>
      <c r="AG157" s="4">
        <v>0.99570000000000003</v>
      </c>
      <c r="AH157" s="4">
        <v>0.2349</v>
      </c>
      <c r="AI157" s="4">
        <v>0.64300000000000002</v>
      </c>
      <c r="AJ157" s="4">
        <v>3.1099999999999999E-2</v>
      </c>
      <c r="AK157" s="14">
        <v>0.79830000000000001</v>
      </c>
      <c r="AL157" s="14">
        <v>1.0798000000000001</v>
      </c>
      <c r="AM157" s="14">
        <v>0.21920000000000001</v>
      </c>
      <c r="AN157" s="14">
        <v>0.56889999999999996</v>
      </c>
      <c r="AO157" s="14">
        <v>2.1600000000000001E-2</v>
      </c>
      <c r="AP157" s="4">
        <v>0.81110000000000004</v>
      </c>
      <c r="AQ157" s="4">
        <v>1.1164000000000001</v>
      </c>
      <c r="AR157" s="4">
        <v>0.19400000000000001</v>
      </c>
      <c r="AS157" s="4">
        <v>0.55120000000000002</v>
      </c>
      <c r="AT157" s="4">
        <v>1.4E-2</v>
      </c>
      <c r="AU157" s="14">
        <v>0.84389999999999998</v>
      </c>
      <c r="AV157" s="14">
        <v>1.1903999999999999</v>
      </c>
      <c r="AW157" s="14">
        <v>7.9600000000000004E-2</v>
      </c>
      <c r="AX157" s="14">
        <v>0.57389999999999997</v>
      </c>
      <c r="AY157" s="14">
        <v>7.4999999999999997E-3</v>
      </c>
      <c r="AZ157" s="4">
        <v>0.73419999999999996</v>
      </c>
      <c r="BA157" s="4">
        <v>0.91969999999999996</v>
      </c>
      <c r="BB157" s="4">
        <v>0.25040000000000001</v>
      </c>
      <c r="BC157" s="4">
        <v>0.71140000000000003</v>
      </c>
      <c r="BD157" s="4">
        <v>4.2099999999999999E-2</v>
      </c>
      <c r="BE157" s="5">
        <v>0.76490000000000002</v>
      </c>
      <c r="BF157" s="5">
        <v>0.99529999999999996</v>
      </c>
      <c r="BG157" s="5">
        <v>0.23649999999999999</v>
      </c>
      <c r="BH157" s="5">
        <v>0.64280000000000004</v>
      </c>
      <c r="BI157" s="5">
        <v>3.1099999999999999E-2</v>
      </c>
      <c r="BJ157" s="4">
        <v>0.80130000000000001</v>
      </c>
      <c r="BK157" s="4">
        <v>1.0869</v>
      </c>
      <c r="BL157" s="4">
        <v>0.21299999999999999</v>
      </c>
      <c r="BM157" s="4">
        <v>0.56859999999999999</v>
      </c>
      <c r="BN157" s="4">
        <v>2.18E-2</v>
      </c>
      <c r="BO157" s="5">
        <v>0.8115</v>
      </c>
      <c r="BP157" s="5">
        <v>1.1189</v>
      </c>
      <c r="BQ157" s="5">
        <v>0.19769999999999999</v>
      </c>
      <c r="BR157" s="5">
        <v>0.55230000000000001</v>
      </c>
      <c r="BS157" s="5">
        <v>1.29E-2</v>
      </c>
      <c r="BT157" s="4">
        <v>0.84430000000000005</v>
      </c>
      <c r="BU157" s="4">
        <v>1.1912</v>
      </c>
      <c r="BV157" s="4">
        <v>8.0799999999999997E-2</v>
      </c>
      <c r="BW157" s="4">
        <v>0.57579999999999998</v>
      </c>
      <c r="BX157" s="4">
        <v>5.5999999999999999E-3</v>
      </c>
      <c r="BY157" s="5">
        <v>0.73240000000000005</v>
      </c>
      <c r="BZ157" s="5">
        <v>0.91759999999999997</v>
      </c>
      <c r="CA157" s="5">
        <v>0.25519999999999998</v>
      </c>
      <c r="CB157" s="5">
        <v>0.71050000000000002</v>
      </c>
      <c r="CC157" s="5">
        <v>2.98E-2</v>
      </c>
      <c r="CD157" s="4">
        <v>0.76549999999999996</v>
      </c>
      <c r="CE157" s="4">
        <v>0.99719999999999998</v>
      </c>
      <c r="CF157" s="4">
        <v>0.2339</v>
      </c>
      <c r="CG157" s="4">
        <v>0.64229999999999998</v>
      </c>
      <c r="CH157" s="4">
        <v>2.2200000000000001E-2</v>
      </c>
      <c r="CI157" s="5">
        <v>0.80030000000000001</v>
      </c>
      <c r="CJ157" s="5">
        <v>1.087</v>
      </c>
      <c r="CK157" s="5">
        <v>0.21460000000000001</v>
      </c>
      <c r="CL157" s="5">
        <v>0.56969999999999998</v>
      </c>
      <c r="CM157" s="5">
        <v>1.8200000000000001E-2</v>
      </c>
      <c r="CN157" s="4">
        <v>0.81259999999999999</v>
      </c>
      <c r="CO157" s="4">
        <v>1.1208</v>
      </c>
      <c r="CP157" s="4">
        <v>0.19470000000000001</v>
      </c>
      <c r="CQ157" s="4">
        <v>0.55079999999999996</v>
      </c>
      <c r="CR157" s="4">
        <v>1.01E-2</v>
      </c>
      <c r="CS157" s="5">
        <v>0.84230000000000005</v>
      </c>
      <c r="CT157" s="5">
        <v>1.1847000000000001</v>
      </c>
      <c r="CU157" s="5">
        <v>8.0699999999999994E-2</v>
      </c>
      <c r="CV157" s="5">
        <v>0.57499999999999996</v>
      </c>
      <c r="CW157" s="5">
        <v>4.0000000000000001E-3</v>
      </c>
      <c r="CX157" s="4">
        <v>0.73280000000000001</v>
      </c>
      <c r="CY157" s="4">
        <v>0.91769999999999996</v>
      </c>
      <c r="CZ157" s="4">
        <v>0.25109999999999999</v>
      </c>
      <c r="DA157" s="4">
        <v>0.71050000000000002</v>
      </c>
      <c r="DB157" s="4">
        <v>3.4799999999999998E-2</v>
      </c>
      <c r="DC157" s="16"/>
      <c r="DD157" s="16"/>
      <c r="DE157" s="16"/>
      <c r="DF157" s="16"/>
      <c r="DG157" s="16"/>
      <c r="DH157" s="4">
        <v>0.79869999999999997</v>
      </c>
      <c r="DI157" s="4">
        <v>1.0817000000000001</v>
      </c>
      <c r="DJ157" s="4">
        <v>0.21829999999999999</v>
      </c>
      <c r="DK157" s="4">
        <v>0.56910000000000005</v>
      </c>
      <c r="DL157" s="4">
        <v>1.61E-2</v>
      </c>
      <c r="DM157" s="5">
        <v>0.81240000000000001</v>
      </c>
      <c r="DN157" s="5">
        <v>1.1192</v>
      </c>
      <c r="DO157" s="5">
        <v>0.19539999999999999</v>
      </c>
      <c r="DP157" s="5">
        <v>0.5514</v>
      </c>
      <c r="DQ157" s="5">
        <v>1.17E-2</v>
      </c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/>
      <c r="EC157" s="4"/>
      <c r="ED157" s="4"/>
      <c r="EE157" s="4"/>
      <c r="EF157" s="4"/>
      <c r="EG157" s="5"/>
      <c r="EH157" s="5"/>
      <c r="EI157" s="5"/>
      <c r="EJ157" s="5"/>
      <c r="EK157" s="5"/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>
        <f t="shared" si="36"/>
        <v>0.78919130434782603</v>
      </c>
      <c r="EW157" s="4">
        <f t="shared" si="37"/>
        <v>1.0583391304347827</v>
      </c>
      <c r="EX157" s="4">
        <f t="shared" si="38"/>
        <v>0.19854347826086957</v>
      </c>
      <c r="EY157" s="4">
        <f t="shared" si="39"/>
        <v>0.60973478260869562</v>
      </c>
      <c r="EZ157" s="4">
        <f t="shared" si="40"/>
        <v>2.2495652173913049E-2</v>
      </c>
      <c r="FA157" s="11" t="str" cm="1">
        <f t="array" aca="1" ref="FA157" ca="1">CONCATENATE(INDIRECT(ADDRESS(1,MATCH(_xlfn.MINIFS(B157:EU157,metrics.est,"MAE"),B157:EU157,0)+1)), ", ", INDIRECT(ADDRESS(2,MATCH(_xlfn.MINIFS(B157:EU157,metrics.est,"MAE"),B157:EU157,0)+1)))</f>
        <v>k=5, r=0.1</v>
      </c>
      <c r="FB157" s="11" t="str" cm="1">
        <f t="array" aca="1" ref="FB157" ca="1">CONCATENATE(INDIRECT(ADDRESS(1,MATCH(_xlfn.MINIFS(B157:EU157,metrics.est,"MSE"),B157:EU157,0)+1)), ", ", INDIRECT(ADDRESS(2,MATCH(_xlfn.MINIFS(B157:EU157,metrics.est,"MSE"),B157:EU157,0)+1)))</f>
        <v>k=5, r=0.1</v>
      </c>
      <c r="FC157" s="11" t="str" cm="1">
        <f t="array" aca="1" ref="FC157" ca="1">CONCATENATE(INDIRECT(ADDRESS(1,MATCH(_xlfn.MAXIFS(B157:EU157,metrics.est,"R"),B157:EU157,0)+1)), ", ", INDIRECT(ADDRESS(2,MATCH(_xlfn.MAXIFS(B157:EU157,metrics.est,"R"),B157:EU157,0)+1)))</f>
        <v>k=20, r=0.1</v>
      </c>
      <c r="FD157" s="11" t="str" cm="1">
        <f t="array" aca="1" ref="FD157" ca="1">CONCATENATE(INDIRECT(ADDRESS(1,MATCH(_xlfn.MAXIFS(B157:EU157,metrics.est,"Coverage"),B157:EU157,0)+1)), ", ", INDIRECT(ADDRESS(2,MATCH(_xlfn.MAXIFS(B157:EU157,metrics.est,"Coverage"),B157:EU157,0)+1)))</f>
        <v>k=15, r=0.1</v>
      </c>
      <c r="FE157" s="11" t="str" cm="1">
        <f t="array" aca="1" ref="FE157" ca="1">CONCATENATE(INDIRECT(ADDRESS(1,MATCH(_xlfn.MINIFS(B157:EU157,metrics.est,"Time"),B157:EU157,0)+1)), ", ", INDIRECT(ADDRESS(2,MATCH(_xlfn.MINIFS(B157:EU157,metrics.est,"Time"),B157:EU157,0)+1)))</f>
        <v>k=20, r=0.9</v>
      </c>
    </row>
    <row r="158" spans="1:161" x14ac:dyDescent="0.2">
      <c r="A158" s="1" t="s">
        <v>140</v>
      </c>
      <c r="B158" s="4">
        <v>0.91259999999999997</v>
      </c>
      <c r="C158" s="4">
        <v>1.1195999999999999</v>
      </c>
      <c r="D158" s="4">
        <v>0.32579999999999998</v>
      </c>
      <c r="E158" s="4">
        <v>5.9999999999999995E-4</v>
      </c>
      <c r="F158" s="4">
        <v>1.619</v>
      </c>
      <c r="G158" s="5">
        <v>0.95150000000000001</v>
      </c>
      <c r="H158" s="5">
        <v>1.2369000000000001</v>
      </c>
      <c r="I158" s="5">
        <v>0.31209999999999999</v>
      </c>
      <c r="J158" s="5">
        <v>1E-4</v>
      </c>
      <c r="K158" s="5">
        <v>1.0765</v>
      </c>
      <c r="L158" s="16">
        <v>0.76190000000000002</v>
      </c>
      <c r="M158" s="16">
        <v>0.77549999999999997</v>
      </c>
      <c r="N158" s="16"/>
      <c r="O158" s="16">
        <v>0</v>
      </c>
      <c r="P158" s="16">
        <v>0.51739999999999997</v>
      </c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4">
        <v>0.99390000000000001</v>
      </c>
      <c r="AB158" s="14">
        <v>1.4593</v>
      </c>
      <c r="AC158" s="14">
        <v>0.52559999999999996</v>
      </c>
      <c r="AD158" s="14">
        <v>2.9999999999999997E-4</v>
      </c>
      <c r="AE158" s="14">
        <v>2.2399</v>
      </c>
      <c r="AF158" s="4">
        <v>1.1048</v>
      </c>
      <c r="AG158" s="4">
        <v>1.8107</v>
      </c>
      <c r="AH158" s="4">
        <v>-0.1729</v>
      </c>
      <c r="AI158" s="4">
        <v>1E-4</v>
      </c>
      <c r="AJ158" s="4">
        <v>1.1882999999999999</v>
      </c>
      <c r="AK158" s="14">
        <v>0.70899999999999996</v>
      </c>
      <c r="AL158" s="14">
        <v>0.87270000000000003</v>
      </c>
      <c r="AM158" s="14">
        <v>0.30070000000000002</v>
      </c>
      <c r="AN158" s="14">
        <v>9.2899999999999996E-2</v>
      </c>
      <c r="AO158" s="14">
        <v>0.66800000000000004</v>
      </c>
      <c r="AP158" s="4">
        <v>0.871</v>
      </c>
      <c r="AQ158" s="4">
        <v>1.0671999999999999</v>
      </c>
      <c r="AR158" s="4">
        <v>0</v>
      </c>
      <c r="AS158" s="4">
        <v>8.9999999999999998E-4</v>
      </c>
      <c r="AT158" s="4">
        <v>0.24690000000000001</v>
      </c>
      <c r="AU158" s="14">
        <v>0.625</v>
      </c>
      <c r="AV158" s="14">
        <v>0.6875</v>
      </c>
      <c r="AW158" s="14"/>
      <c r="AX158" s="14">
        <v>0</v>
      </c>
      <c r="AY158" s="14">
        <v>4.2000000000000003E-2</v>
      </c>
      <c r="AZ158" s="4">
        <v>1.1614</v>
      </c>
      <c r="BA158" s="4">
        <v>1.8311999999999999</v>
      </c>
      <c r="BB158" s="4">
        <v>-0.65920000000000001</v>
      </c>
      <c r="BC158" s="4">
        <v>5.0000000000000001E-4</v>
      </c>
      <c r="BD158" s="4">
        <v>1.5797000000000001</v>
      </c>
      <c r="BE158" s="5">
        <v>0.7228</v>
      </c>
      <c r="BF158" s="5">
        <v>0.83030000000000004</v>
      </c>
      <c r="BG158" s="5">
        <v>-0.35449999999999998</v>
      </c>
      <c r="BH158" s="5">
        <v>1E-4</v>
      </c>
      <c r="BI158" s="5">
        <v>0.95899999999999996</v>
      </c>
      <c r="BJ158" s="4">
        <v>0.57120000000000004</v>
      </c>
      <c r="BK158" s="4">
        <v>0.62260000000000004</v>
      </c>
      <c r="BL158" s="4">
        <v>0.28170000000000001</v>
      </c>
      <c r="BM158" s="4">
        <v>4.8500000000000001E-2</v>
      </c>
      <c r="BN158" s="4">
        <v>0.46679999999999999</v>
      </c>
      <c r="BO158" s="14">
        <v>0.7298</v>
      </c>
      <c r="BP158" s="14">
        <v>0.8841</v>
      </c>
      <c r="BQ158" s="14">
        <v>0</v>
      </c>
      <c r="BR158" s="14">
        <v>5.0000000000000001E-4</v>
      </c>
      <c r="BS158" s="14">
        <v>0.1827</v>
      </c>
      <c r="BT158" s="4">
        <v>1.0741000000000001</v>
      </c>
      <c r="BU158" s="4">
        <v>2.5586000000000002</v>
      </c>
      <c r="BV158" s="4">
        <v>8.72E-2</v>
      </c>
      <c r="BW158" s="4">
        <v>2.8500000000000001E-2</v>
      </c>
      <c r="BX158" s="4">
        <v>2.6700000000000002E-2</v>
      </c>
      <c r="BY158" s="5">
        <v>1.0927</v>
      </c>
      <c r="BZ158" s="5">
        <v>1.7591000000000001</v>
      </c>
      <c r="CA158" s="5">
        <v>0.19939999999999999</v>
      </c>
      <c r="CB158" s="5">
        <v>4.0000000000000002E-4</v>
      </c>
      <c r="CC158" s="5">
        <v>1.3949</v>
      </c>
      <c r="CD158" s="4">
        <v>0.77649999999999997</v>
      </c>
      <c r="CE158" s="4">
        <v>0.97850000000000004</v>
      </c>
      <c r="CF158" s="4">
        <v>0.29659999999999997</v>
      </c>
      <c r="CG158" s="4">
        <v>1E-4</v>
      </c>
      <c r="CH158" s="4">
        <v>0.82730000000000004</v>
      </c>
      <c r="CI158" s="16">
        <v>0.68979999999999997</v>
      </c>
      <c r="CJ158" s="16">
        <v>0.75690000000000002</v>
      </c>
      <c r="CK158" s="16">
        <v>-0.8165</v>
      </c>
      <c r="CL158" s="16">
        <v>0</v>
      </c>
      <c r="CM158" s="16">
        <v>0.40150000000000002</v>
      </c>
      <c r="CN158" s="4">
        <v>0.76659999999999995</v>
      </c>
      <c r="CO158" s="4">
        <v>0.91620000000000001</v>
      </c>
      <c r="CP158" s="4">
        <v>3.9699999999999999E-2</v>
      </c>
      <c r="CQ158" s="4">
        <v>8.0999999999999996E-3</v>
      </c>
      <c r="CR158" s="4">
        <v>0.1575</v>
      </c>
      <c r="CS158" s="5">
        <v>1.0697000000000001</v>
      </c>
      <c r="CT158" s="5">
        <v>2.0735000000000001</v>
      </c>
      <c r="CU158" s="5">
        <v>0.1007</v>
      </c>
      <c r="CV158" s="5">
        <v>2.2200000000000001E-2</v>
      </c>
      <c r="CW158" s="5">
        <v>2.1100000000000001E-2</v>
      </c>
      <c r="CX158" s="4">
        <v>1.0077</v>
      </c>
      <c r="CY158" s="4">
        <v>1.5490999999999999</v>
      </c>
      <c r="CZ158" s="4">
        <v>6.0999999999999999E-2</v>
      </c>
      <c r="DA158" s="4">
        <v>5.0000000000000001E-4</v>
      </c>
      <c r="DB158" s="4">
        <v>1.5246</v>
      </c>
      <c r="DC158" s="5">
        <v>0.85199999999999998</v>
      </c>
      <c r="DD158" s="5">
        <v>1.2025999999999999</v>
      </c>
      <c r="DE158" s="5">
        <v>0.20649999999999999</v>
      </c>
      <c r="DF158" s="5">
        <v>1E-4</v>
      </c>
      <c r="DG158" s="5">
        <v>0.87580000000000002</v>
      </c>
      <c r="DH158" s="4">
        <v>0.62090000000000001</v>
      </c>
      <c r="DI158" s="4">
        <v>0.80249999999999999</v>
      </c>
      <c r="DJ158" s="4">
        <v>8.3000000000000004E-2</v>
      </c>
      <c r="DK158" s="4">
        <v>2.5000000000000001E-3</v>
      </c>
      <c r="DL158" s="4">
        <v>0.38469999999999999</v>
      </c>
      <c r="DM158" s="5">
        <v>0.69230000000000003</v>
      </c>
      <c r="DN158" s="5">
        <v>0.9284</v>
      </c>
      <c r="DO158" s="5">
        <v>0</v>
      </c>
      <c r="DP158" s="5">
        <v>2.0000000000000001E-4</v>
      </c>
      <c r="DQ158" s="5">
        <v>0.17560000000000001</v>
      </c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/>
      <c r="EC158" s="4"/>
      <c r="ED158" s="4"/>
      <c r="EE158" s="4"/>
      <c r="EF158" s="4"/>
      <c r="EG158" s="5"/>
      <c r="EH158" s="5"/>
      <c r="EI158" s="5"/>
      <c r="EJ158" s="5"/>
      <c r="EK158" s="5"/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>
        <f t="shared" si="36"/>
        <v>0.85259999999999991</v>
      </c>
      <c r="EW158" s="4">
        <f t="shared" si="37"/>
        <v>1.2146818181818182</v>
      </c>
      <c r="EX158" s="4">
        <f t="shared" si="38"/>
        <v>4.0844999999999992E-2</v>
      </c>
      <c r="EY158" s="4">
        <f t="shared" si="39"/>
        <v>9.4136363636363636E-3</v>
      </c>
      <c r="EZ158" s="4">
        <f t="shared" si="40"/>
        <v>0.75344999999999984</v>
      </c>
      <c r="FA158" s="11" t="str" cm="1">
        <f t="array" aca="1" ref="FA158" ca="1">CONCATENATE(INDIRECT(ADDRESS(1,MATCH(_xlfn.MINIFS(B158:EU158,metrics.est,"MAE"),B158:EU158,0)+1)), ", ", INDIRECT(ADDRESS(2,MATCH(_xlfn.MINIFS(B158:EU158,metrics.est,"MAE"),B158:EU158,0)+1)))</f>
        <v>k=15, r=0.5</v>
      </c>
      <c r="FB158" s="11" t="str" cm="1">
        <f t="array" aca="1" ref="FB158" ca="1">CONCATENATE(INDIRECT(ADDRESS(1,MATCH(_xlfn.MINIFS(B158:EU158,metrics.est,"MSE"),B158:EU158,0)+1)), ", ", INDIRECT(ADDRESS(2,MATCH(_xlfn.MINIFS(B158:EU158,metrics.est,"MSE"),B158:EU158,0)+1)))</f>
        <v>k=15, r=0.5</v>
      </c>
      <c r="FC158" s="11" t="str" cm="1">
        <f t="array" aca="1" ref="FC158" ca="1">CONCATENATE(INDIRECT(ADDRESS(1,MATCH(_xlfn.MAXIFS(B158:EU158,metrics.est,"R"),B158:EU158,0)+1)), ", ", INDIRECT(ADDRESS(2,MATCH(_xlfn.MAXIFS(B158:EU158,metrics.est,"R"),B158:EU158,0)+1)))</f>
        <v>k=10, r=0.1</v>
      </c>
      <c r="FD158" s="11" t="str" cm="1">
        <f t="array" aca="1" ref="FD158" ca="1">CONCATENATE(INDIRECT(ADDRESS(1,MATCH(_xlfn.MAXIFS(B158:EU158,metrics.est,"Coverage"),B158:EU158,0)+1)), ", ", INDIRECT(ADDRESS(2,MATCH(_xlfn.MAXIFS(B158:EU158,metrics.est,"Coverage"),B158:EU158,0)+1)))</f>
        <v>k=10, r=0.5</v>
      </c>
      <c r="FE158" s="11" t="str" cm="1">
        <f t="array" aca="1" ref="FE158" ca="1">CONCATENATE(INDIRECT(ADDRESS(1,MATCH(_xlfn.MINIFS(B158:EU158,metrics.est,"Time"),B158:EU158,0)+1)), ", ", INDIRECT(ADDRESS(2,MATCH(_xlfn.MINIFS(B158:EU158,metrics.est,"Time"),B158:EU158,0)+1)))</f>
        <v>k=20, r=0.9</v>
      </c>
    </row>
    <row r="159" spans="1:161" x14ac:dyDescent="0.2">
      <c r="A159" s="1" t="s">
        <v>141</v>
      </c>
      <c r="B159" s="4">
        <v>0.76329999999999998</v>
      </c>
      <c r="C159" s="4">
        <v>1.0001</v>
      </c>
      <c r="D159" s="4">
        <v>0.27700000000000002</v>
      </c>
      <c r="E159" s="4">
        <v>0.70840000000000003</v>
      </c>
      <c r="F159" s="4">
        <v>3.5200000000000002E-2</v>
      </c>
      <c r="G159" s="5">
        <v>0.77790000000000004</v>
      </c>
      <c r="H159" s="5">
        <v>1.0496000000000001</v>
      </c>
      <c r="I159" s="5">
        <v>0.28689999999999999</v>
      </c>
      <c r="J159" s="5">
        <v>0.64590000000000003</v>
      </c>
      <c r="K159" s="5">
        <v>3.5299999999999998E-2</v>
      </c>
      <c r="L159" s="4">
        <v>0.79339999999999999</v>
      </c>
      <c r="M159" s="4">
        <v>1.0903</v>
      </c>
      <c r="N159" s="4">
        <v>0.27629999999999999</v>
      </c>
      <c r="O159" s="4">
        <v>0.58169999999999999</v>
      </c>
      <c r="P159" s="4">
        <v>2.69E-2</v>
      </c>
      <c r="Q159" s="5">
        <v>0.81399999999999995</v>
      </c>
      <c r="R159" s="5">
        <v>1.1425000000000001</v>
      </c>
      <c r="S159" s="5">
        <v>0.2515</v>
      </c>
      <c r="T159" s="5">
        <v>0.48570000000000002</v>
      </c>
      <c r="U159" s="5">
        <v>1.29E-2</v>
      </c>
      <c r="V159" s="4">
        <v>0.86199999999999999</v>
      </c>
      <c r="W159" s="4">
        <v>1.2782</v>
      </c>
      <c r="X159" s="4">
        <v>0.1867</v>
      </c>
      <c r="Y159" s="4">
        <v>0.30470000000000003</v>
      </c>
      <c r="Z159" s="4">
        <v>5.1999999999999998E-3</v>
      </c>
      <c r="AA159" s="14">
        <v>0.7621</v>
      </c>
      <c r="AB159" s="14">
        <v>1.0087999999999999</v>
      </c>
      <c r="AC159" s="14">
        <v>0.30170000000000002</v>
      </c>
      <c r="AD159" s="14">
        <v>0.70530000000000004</v>
      </c>
      <c r="AE159" s="14">
        <v>3.6299999999999999E-2</v>
      </c>
      <c r="AF159" s="4">
        <v>0.78120000000000001</v>
      </c>
      <c r="AG159" s="4">
        <v>1.0566</v>
      </c>
      <c r="AH159" s="4">
        <v>0.29010000000000002</v>
      </c>
      <c r="AI159" s="4">
        <v>0.64090000000000003</v>
      </c>
      <c r="AJ159" s="4">
        <v>2.6700000000000002E-2</v>
      </c>
      <c r="AK159" s="14">
        <v>0.79069999999999996</v>
      </c>
      <c r="AL159" s="14">
        <v>1.083</v>
      </c>
      <c r="AM159" s="14">
        <v>0.27300000000000002</v>
      </c>
      <c r="AN159" s="14">
        <v>0.58040000000000003</v>
      </c>
      <c r="AO159" s="14">
        <v>1.7999999999999999E-2</v>
      </c>
      <c r="AP159" s="4">
        <v>0.81520000000000004</v>
      </c>
      <c r="AQ159" s="4">
        <v>1.151</v>
      </c>
      <c r="AR159" s="4">
        <v>0.2432</v>
      </c>
      <c r="AS159" s="4">
        <v>0.48730000000000001</v>
      </c>
      <c r="AT159" s="4">
        <v>1.1900000000000001E-2</v>
      </c>
      <c r="AU159" s="14">
        <v>0.85640000000000005</v>
      </c>
      <c r="AV159" s="14">
        <v>1.26</v>
      </c>
      <c r="AW159" s="14">
        <v>0.18890000000000001</v>
      </c>
      <c r="AX159" s="14">
        <v>0.30709999999999998</v>
      </c>
      <c r="AY159" s="14">
        <v>7.6E-3</v>
      </c>
      <c r="AZ159" s="4">
        <v>0.7651</v>
      </c>
      <c r="BA159" s="4">
        <v>1.012</v>
      </c>
      <c r="BB159" s="4">
        <v>0.28720000000000001</v>
      </c>
      <c r="BC159" s="4">
        <v>0.70620000000000005</v>
      </c>
      <c r="BD159" s="4">
        <v>3.4599999999999999E-2</v>
      </c>
      <c r="BE159" s="5">
        <v>0.78129999999999999</v>
      </c>
      <c r="BF159" s="5">
        <v>1.0579000000000001</v>
      </c>
      <c r="BG159" s="5">
        <v>0.28639999999999999</v>
      </c>
      <c r="BH159" s="5">
        <v>0.64480000000000004</v>
      </c>
      <c r="BI159" s="5">
        <v>2.69E-2</v>
      </c>
      <c r="BJ159" s="4">
        <v>0.79620000000000002</v>
      </c>
      <c r="BK159" s="4">
        <v>1.0960000000000001</v>
      </c>
      <c r="BL159" s="4">
        <v>0.27050000000000002</v>
      </c>
      <c r="BM159" s="4">
        <v>0.57989999999999997</v>
      </c>
      <c r="BN159" s="4">
        <v>1.6899999999999998E-2</v>
      </c>
      <c r="BO159" s="5">
        <v>0.81659999999999999</v>
      </c>
      <c r="BP159" s="5">
        <v>1.1564000000000001</v>
      </c>
      <c r="BQ159" s="5">
        <v>0.2404</v>
      </c>
      <c r="BR159" s="5">
        <v>0.48559999999999998</v>
      </c>
      <c r="BS159" s="5">
        <v>1.12E-2</v>
      </c>
      <c r="BT159" s="4">
        <v>0.86080000000000001</v>
      </c>
      <c r="BU159" s="4">
        <v>1.2755000000000001</v>
      </c>
      <c r="BV159" s="4">
        <v>0.18679999999999999</v>
      </c>
      <c r="BW159" s="4">
        <v>0.30620000000000003</v>
      </c>
      <c r="BX159" s="4">
        <v>4.4999999999999997E-3</v>
      </c>
      <c r="BY159" s="5">
        <v>0.76359999999999995</v>
      </c>
      <c r="BZ159" s="5">
        <v>1.0114000000000001</v>
      </c>
      <c r="CA159" s="5">
        <v>0.29449999999999998</v>
      </c>
      <c r="CB159" s="5">
        <v>0.70430000000000004</v>
      </c>
      <c r="CC159" s="5">
        <v>2.5600000000000001E-2</v>
      </c>
      <c r="CD159" s="4">
        <v>0.77869999999999995</v>
      </c>
      <c r="CE159" s="4">
        <v>1.0506</v>
      </c>
      <c r="CF159" s="4">
        <v>0.2883</v>
      </c>
      <c r="CG159" s="4">
        <v>0.64459999999999995</v>
      </c>
      <c r="CH159" s="4">
        <v>1.9400000000000001E-2</v>
      </c>
      <c r="CI159" s="5">
        <v>0.79630000000000001</v>
      </c>
      <c r="CJ159" s="5">
        <v>1.0993999999999999</v>
      </c>
      <c r="CK159" s="5">
        <v>0.26900000000000002</v>
      </c>
      <c r="CL159" s="5">
        <v>0.57820000000000005</v>
      </c>
      <c r="CM159" s="5">
        <v>1.66E-2</v>
      </c>
      <c r="CN159" s="4">
        <v>0.81769999999999998</v>
      </c>
      <c r="CO159" s="4">
        <v>1.1539999999999999</v>
      </c>
      <c r="CP159" s="4">
        <v>0.2465</v>
      </c>
      <c r="CQ159" s="4">
        <v>0.4889</v>
      </c>
      <c r="CR159" s="4">
        <v>8.6999999999999994E-3</v>
      </c>
      <c r="CS159" s="5">
        <v>0.85529999999999995</v>
      </c>
      <c r="CT159" s="5">
        <v>1.2624</v>
      </c>
      <c r="CU159" s="5">
        <v>0.1963</v>
      </c>
      <c r="CV159" s="5">
        <v>0.30530000000000002</v>
      </c>
      <c r="CW159" s="5">
        <v>3.3999999999999998E-3</v>
      </c>
      <c r="CX159" s="4">
        <v>0.76429999999999998</v>
      </c>
      <c r="CY159" s="4">
        <v>1.012</v>
      </c>
      <c r="CZ159" s="4">
        <v>0.2949</v>
      </c>
      <c r="DA159" s="4">
        <v>0.70569999999999999</v>
      </c>
      <c r="DB159" s="4">
        <v>2.9100000000000001E-2</v>
      </c>
      <c r="DC159" s="5">
        <v>0.77900000000000003</v>
      </c>
      <c r="DD159" s="5">
        <v>1.0511999999999999</v>
      </c>
      <c r="DE159" s="5">
        <v>0.28699999999999998</v>
      </c>
      <c r="DF159" s="5">
        <v>0.64329999999999998</v>
      </c>
      <c r="DG159" s="5">
        <v>2.1600000000000001E-2</v>
      </c>
      <c r="DH159" s="4">
        <v>0.79430000000000001</v>
      </c>
      <c r="DI159" s="4">
        <v>1.0942000000000001</v>
      </c>
      <c r="DJ159" s="4">
        <v>0.2727</v>
      </c>
      <c r="DK159" s="4">
        <v>0.58079999999999998</v>
      </c>
      <c r="DL159" s="4">
        <v>1.44E-2</v>
      </c>
      <c r="DM159" s="5">
        <v>0.81510000000000005</v>
      </c>
      <c r="DN159" s="5">
        <v>1.1473</v>
      </c>
      <c r="DO159" s="5">
        <v>0.24540000000000001</v>
      </c>
      <c r="DP159" s="5">
        <v>0.48899999999999999</v>
      </c>
      <c r="DQ159" s="5">
        <v>1.0999999999999999E-2</v>
      </c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/>
      <c r="EC159" s="4"/>
      <c r="ED159" s="4"/>
      <c r="EE159" s="4"/>
      <c r="EF159" s="4"/>
      <c r="EG159" s="5"/>
      <c r="EH159" s="5"/>
      <c r="EI159" s="5"/>
      <c r="EJ159" s="5"/>
      <c r="EK159" s="5"/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>
        <f t="shared" si="36"/>
        <v>0.8000208333333334</v>
      </c>
      <c r="EW159" s="4">
        <f t="shared" si="37"/>
        <v>1.1083500000000002</v>
      </c>
      <c r="EX159" s="4">
        <f t="shared" si="38"/>
        <v>0.26005</v>
      </c>
      <c r="EY159" s="4">
        <f t="shared" si="39"/>
        <v>0.55459166666666682</v>
      </c>
      <c r="EZ159" s="4">
        <f t="shared" si="40"/>
        <v>1.9162500000000002E-2</v>
      </c>
      <c r="FA159" s="11" t="str" cm="1">
        <f t="array" aca="1" ref="FA159" ca="1">CONCATENATE(INDIRECT(ADDRESS(1,MATCH(_xlfn.MINIFS(B159:EU159,metrics.est,"MAE"),B159:EU159,0)+1)), ", ", INDIRECT(ADDRESS(2,MATCH(_xlfn.MINIFS(B159:EU159,metrics.est,"MAE"),B159:EU159,0)+1)))</f>
        <v>k=10, r=0.1</v>
      </c>
      <c r="FB159" s="11" t="str" cm="1">
        <f t="array" aca="1" ref="FB159" ca="1">CONCATENATE(INDIRECT(ADDRESS(1,MATCH(_xlfn.MINIFS(B159:EU159,metrics.est,"MSE"),B159:EU159,0)+1)), ", ", INDIRECT(ADDRESS(2,MATCH(_xlfn.MINIFS(B159:EU159,metrics.est,"MSE"),B159:EU159,0)+1)))</f>
        <v>k=5, r=0.1</v>
      </c>
      <c r="FC159" s="11" t="str" cm="1">
        <f t="array" aca="1" ref="FC159" ca="1">CONCATENATE(INDIRECT(ADDRESS(1,MATCH(_xlfn.MAXIFS(B159:EU159,metrics.est,"R"),B159:EU159,0)+1)), ", ", INDIRECT(ADDRESS(2,MATCH(_xlfn.MAXIFS(B159:EU159,metrics.est,"R"),B159:EU159,0)+1)))</f>
        <v>k=10, r=0.1</v>
      </c>
      <c r="FD159" s="11" t="str" cm="1">
        <f t="array" aca="1" ref="FD159" ca="1">CONCATENATE(INDIRECT(ADDRESS(1,MATCH(_xlfn.MAXIFS(B159:EU159,metrics.est,"Coverage"),B159:EU159,0)+1)), ", ", INDIRECT(ADDRESS(2,MATCH(_xlfn.MAXIFS(B159:EU159,metrics.est,"Coverage"),B159:EU159,0)+1)))</f>
        <v>k=5, r=0.1</v>
      </c>
      <c r="FE159" s="11" t="str" cm="1">
        <f t="array" aca="1" ref="FE159" ca="1">CONCATENATE(INDIRECT(ADDRESS(1,MATCH(_xlfn.MINIFS(B159:EU159,metrics.est,"Time"),B159:EU159,0)+1)), ", ", INDIRECT(ADDRESS(2,MATCH(_xlfn.MINIFS(B159:EU159,metrics.est,"Time"),B159:EU159,0)+1)))</f>
        <v>k=20, r=0.9</v>
      </c>
    </row>
    <row r="160" spans="1:161" x14ac:dyDescent="0.2">
      <c r="A160" s="1" t="s">
        <v>142</v>
      </c>
      <c r="B160" s="4">
        <v>0.70050000000000001</v>
      </c>
      <c r="C160" s="4">
        <v>0.84670000000000001</v>
      </c>
      <c r="D160" s="4">
        <v>0.31740000000000002</v>
      </c>
      <c r="E160" s="4">
        <v>0.88980000000000004</v>
      </c>
      <c r="F160" s="4">
        <v>3.5299999999999998E-2</v>
      </c>
      <c r="G160" s="5">
        <v>0.70630000000000004</v>
      </c>
      <c r="H160" s="5">
        <v>0.86280000000000001</v>
      </c>
      <c r="I160" s="5">
        <v>0.3337</v>
      </c>
      <c r="J160" s="5">
        <v>0.88019999999999998</v>
      </c>
      <c r="K160" s="5">
        <v>3.39E-2</v>
      </c>
      <c r="L160" s="4">
        <v>0.72060000000000002</v>
      </c>
      <c r="M160" s="4">
        <v>0.89510000000000001</v>
      </c>
      <c r="N160" s="4">
        <v>0.3216</v>
      </c>
      <c r="O160" s="4">
        <v>0.84160000000000001</v>
      </c>
      <c r="P160" s="4">
        <v>2.6200000000000001E-2</v>
      </c>
      <c r="Q160" s="5">
        <v>0.7591</v>
      </c>
      <c r="R160" s="5">
        <v>0.9849</v>
      </c>
      <c r="S160" s="5">
        <v>0.26590000000000003</v>
      </c>
      <c r="T160" s="5">
        <v>0.75590000000000002</v>
      </c>
      <c r="U160" s="5">
        <v>1.32E-2</v>
      </c>
      <c r="V160" s="4">
        <v>0.83050000000000002</v>
      </c>
      <c r="W160" s="4">
        <v>1.1697</v>
      </c>
      <c r="X160" s="4">
        <v>0.16289999999999999</v>
      </c>
      <c r="Y160" s="4">
        <v>0.55069999999999997</v>
      </c>
      <c r="Z160" s="4">
        <v>7.1000000000000004E-3</v>
      </c>
      <c r="AA160" s="14">
        <v>0.69950000000000001</v>
      </c>
      <c r="AB160" s="14">
        <v>0.85099999999999998</v>
      </c>
      <c r="AC160" s="14">
        <v>0.34810000000000002</v>
      </c>
      <c r="AD160" s="14">
        <v>0.88839999999999997</v>
      </c>
      <c r="AE160" s="14">
        <v>3.5099999999999999E-2</v>
      </c>
      <c r="AF160" s="4">
        <v>0.70669999999999999</v>
      </c>
      <c r="AG160" s="4">
        <v>0.86240000000000006</v>
      </c>
      <c r="AH160" s="4">
        <v>0.34139999999999998</v>
      </c>
      <c r="AI160" s="4">
        <v>0.87450000000000006</v>
      </c>
      <c r="AJ160" s="4">
        <v>2.6599999999999999E-2</v>
      </c>
      <c r="AK160" s="14">
        <v>0.72170000000000001</v>
      </c>
      <c r="AL160" s="14">
        <v>0.89759999999999995</v>
      </c>
      <c r="AM160" s="14">
        <v>0.31340000000000001</v>
      </c>
      <c r="AN160" s="14">
        <v>0.84</v>
      </c>
      <c r="AO160" s="14">
        <v>2.01E-2</v>
      </c>
      <c r="AP160" s="4">
        <v>0.75649999999999995</v>
      </c>
      <c r="AQ160" s="4">
        <v>0.98170000000000002</v>
      </c>
      <c r="AR160" s="4">
        <v>0.26479999999999998</v>
      </c>
      <c r="AS160" s="4">
        <v>0.75460000000000005</v>
      </c>
      <c r="AT160" s="4">
        <v>1.21E-2</v>
      </c>
      <c r="AU160" s="14">
        <v>0.83009999999999995</v>
      </c>
      <c r="AV160" s="14">
        <v>1.1700999999999999</v>
      </c>
      <c r="AW160" s="14">
        <v>0.1658</v>
      </c>
      <c r="AX160" s="14">
        <v>0.54969999999999997</v>
      </c>
      <c r="AY160" s="14">
        <v>7.7000000000000002E-3</v>
      </c>
      <c r="AZ160" s="4">
        <v>0.70030000000000003</v>
      </c>
      <c r="BA160" s="4">
        <v>0.85</v>
      </c>
      <c r="BB160" s="4">
        <v>0.33250000000000002</v>
      </c>
      <c r="BC160" s="4">
        <v>0.88880000000000003</v>
      </c>
      <c r="BD160" s="4">
        <v>3.61E-2</v>
      </c>
      <c r="BE160" s="5">
        <v>0.70630000000000004</v>
      </c>
      <c r="BF160" s="5">
        <v>0.86260000000000003</v>
      </c>
      <c r="BG160" s="5">
        <v>0.33479999999999999</v>
      </c>
      <c r="BH160" s="5">
        <v>0.876</v>
      </c>
      <c r="BI160" s="5">
        <v>2.75E-2</v>
      </c>
      <c r="BJ160" s="4">
        <v>0.7228</v>
      </c>
      <c r="BK160" s="4">
        <v>0.89990000000000003</v>
      </c>
      <c r="BL160" s="4">
        <v>0.31409999999999999</v>
      </c>
      <c r="BM160" s="4">
        <v>0.84260000000000002</v>
      </c>
      <c r="BN160" s="4">
        <v>1.7000000000000001E-2</v>
      </c>
      <c r="BO160" s="5">
        <v>0.75800000000000001</v>
      </c>
      <c r="BP160" s="5">
        <v>0.98660000000000003</v>
      </c>
      <c r="BQ160" s="5">
        <v>0.26629999999999998</v>
      </c>
      <c r="BR160" s="5">
        <v>0.75509999999999999</v>
      </c>
      <c r="BS160" s="5">
        <v>1.0800000000000001E-2</v>
      </c>
      <c r="BT160" s="4">
        <v>0.8306</v>
      </c>
      <c r="BU160" s="4">
        <v>1.1718</v>
      </c>
      <c r="BV160" s="4">
        <v>0.1701</v>
      </c>
      <c r="BW160" s="4">
        <v>0.54979999999999996</v>
      </c>
      <c r="BX160" s="4">
        <v>4.7999999999999996E-3</v>
      </c>
      <c r="BY160" s="5">
        <v>0.69979999999999998</v>
      </c>
      <c r="BZ160" s="5">
        <v>0.85129999999999995</v>
      </c>
      <c r="CA160" s="5">
        <v>0.34010000000000001</v>
      </c>
      <c r="CB160" s="5">
        <v>0.88739999999999997</v>
      </c>
      <c r="CC160" s="5">
        <v>2.47E-2</v>
      </c>
      <c r="CD160" s="4">
        <v>0.70589999999999997</v>
      </c>
      <c r="CE160" s="4">
        <v>0.86080000000000001</v>
      </c>
      <c r="CF160" s="4">
        <v>0.33839999999999998</v>
      </c>
      <c r="CG160" s="4">
        <v>0.87529999999999997</v>
      </c>
      <c r="CH160" s="4">
        <v>1.8700000000000001E-2</v>
      </c>
      <c r="CI160" s="5">
        <v>0.7218</v>
      </c>
      <c r="CJ160" s="5">
        <v>0.89849999999999997</v>
      </c>
      <c r="CK160" s="5">
        <v>0.31330000000000002</v>
      </c>
      <c r="CL160" s="5">
        <v>0.84399999999999997</v>
      </c>
      <c r="CM160" s="5">
        <v>1.5599999999999999E-2</v>
      </c>
      <c r="CN160" s="4">
        <v>0.75929999999999997</v>
      </c>
      <c r="CO160" s="4">
        <v>0.98909999999999998</v>
      </c>
      <c r="CP160" s="4">
        <v>0.26850000000000002</v>
      </c>
      <c r="CQ160" s="4">
        <v>0.75319999999999998</v>
      </c>
      <c r="CR160" s="4">
        <v>8.6999999999999994E-3</v>
      </c>
      <c r="CS160" s="5">
        <v>0.82940000000000003</v>
      </c>
      <c r="CT160" s="5">
        <v>1.1680999999999999</v>
      </c>
      <c r="CU160" s="5">
        <v>0.1661</v>
      </c>
      <c r="CV160" s="5">
        <v>0.5504</v>
      </c>
      <c r="CW160" s="5">
        <v>3.5999999999999999E-3</v>
      </c>
      <c r="CX160" s="4">
        <v>0.70209999999999995</v>
      </c>
      <c r="CY160" s="4">
        <v>0.85389999999999999</v>
      </c>
      <c r="CZ160" s="4">
        <v>0.33910000000000001</v>
      </c>
      <c r="DA160" s="4">
        <v>0.8871</v>
      </c>
      <c r="DB160" s="4">
        <v>2.8500000000000001E-2</v>
      </c>
      <c r="DC160" s="5">
        <v>0.70550000000000002</v>
      </c>
      <c r="DD160" s="5">
        <v>0.86080000000000001</v>
      </c>
      <c r="DE160" s="5">
        <v>0.33560000000000001</v>
      </c>
      <c r="DF160" s="5">
        <v>0.87619999999999998</v>
      </c>
      <c r="DG160" s="5">
        <v>2.06E-2</v>
      </c>
      <c r="DH160" s="4">
        <v>0.72150000000000003</v>
      </c>
      <c r="DI160" s="4">
        <v>0.8982</v>
      </c>
      <c r="DJ160" s="4">
        <v>0.31669999999999998</v>
      </c>
      <c r="DK160" s="4">
        <v>0.84419999999999995</v>
      </c>
      <c r="DL160" s="4">
        <v>1.38E-2</v>
      </c>
      <c r="DM160" s="5">
        <v>0.7581</v>
      </c>
      <c r="DN160" s="5">
        <v>0.98550000000000004</v>
      </c>
      <c r="DO160" s="5">
        <v>0.26719999999999999</v>
      </c>
      <c r="DP160" s="5">
        <v>0.75509999999999999</v>
      </c>
      <c r="DQ160" s="5">
        <v>1.0800000000000001E-2</v>
      </c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/>
      <c r="EC160" s="4"/>
      <c r="ED160" s="4"/>
      <c r="EE160" s="4"/>
      <c r="EF160" s="4"/>
      <c r="EG160" s="5"/>
      <c r="EH160" s="5"/>
      <c r="EI160" s="5"/>
      <c r="EJ160" s="5"/>
      <c r="EK160" s="5"/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>
        <f t="shared" si="36"/>
        <v>0.7397041666666665</v>
      </c>
      <c r="EW160" s="4">
        <f t="shared" si="37"/>
        <v>0.94412916666666646</v>
      </c>
      <c r="EX160" s="4">
        <f t="shared" si="38"/>
        <v>0.28907500000000003</v>
      </c>
      <c r="EY160" s="4">
        <f t="shared" si="39"/>
        <v>0.79210833333333319</v>
      </c>
      <c r="EZ160" s="4">
        <f t="shared" si="40"/>
        <v>1.9104166666666669E-2</v>
      </c>
      <c r="FA160" s="11" t="str" cm="1">
        <f t="array" aca="1" ref="FA160" ca="1">CONCATENATE(INDIRECT(ADDRESS(1,MATCH(_xlfn.MINIFS(B160:EU160,metrics.est,"MAE"),B160:EU160,0)+1)), ", ", INDIRECT(ADDRESS(2,MATCH(_xlfn.MINIFS(B160:EU160,metrics.est,"MAE"),B160:EU160,0)+1)))</f>
        <v>k=10, r=0.1</v>
      </c>
      <c r="FB160" s="11" t="str" cm="1">
        <f t="array" aca="1" ref="FB160" ca="1">CONCATENATE(INDIRECT(ADDRESS(1,MATCH(_xlfn.MINIFS(B160:EU160,metrics.est,"MSE"),B160:EU160,0)+1)), ", ", INDIRECT(ADDRESS(2,MATCH(_xlfn.MINIFS(B160:EU160,metrics.est,"MSE"),B160:EU160,0)+1)))</f>
        <v>k=5, r=0.1</v>
      </c>
      <c r="FC160" s="11" t="str" cm="1">
        <f t="array" aca="1" ref="FC160" ca="1">CONCATENATE(INDIRECT(ADDRESS(1,MATCH(_xlfn.MAXIFS(B160:EU160,metrics.est,"R"),B160:EU160,0)+1)), ", ", INDIRECT(ADDRESS(2,MATCH(_xlfn.MAXIFS(B160:EU160,metrics.est,"R"),B160:EU160,0)+1)))</f>
        <v>k=10, r=0.1</v>
      </c>
      <c r="FD160" s="11" t="str" cm="1">
        <f t="array" aca="1" ref="FD160" ca="1">CONCATENATE(INDIRECT(ADDRESS(1,MATCH(_xlfn.MAXIFS(B160:EU160,metrics.est,"Coverage"),B160:EU160,0)+1)), ", ", INDIRECT(ADDRESS(2,MATCH(_xlfn.MAXIFS(B160:EU160,metrics.est,"Coverage"),B160:EU160,0)+1)))</f>
        <v>k=5, r=0.1</v>
      </c>
      <c r="FE160" s="11" t="str" cm="1">
        <f t="array" aca="1" ref="FE160" ca="1">CONCATENATE(INDIRECT(ADDRESS(1,MATCH(_xlfn.MINIFS(B160:EU160,metrics.est,"Time"),B160:EU160,0)+1)), ", ", INDIRECT(ADDRESS(2,MATCH(_xlfn.MINIFS(B160:EU160,metrics.est,"Time"),B160:EU160,0)+1)))</f>
        <v>k=20, r=0.9</v>
      </c>
    </row>
    <row r="161" spans="1:161" x14ac:dyDescent="0.2">
      <c r="A161" s="1" t="s">
        <v>143</v>
      </c>
      <c r="B161" s="4">
        <v>0.6734</v>
      </c>
      <c r="C161" s="4">
        <v>0.78159999999999996</v>
      </c>
      <c r="D161" s="4">
        <v>0.31990000000000002</v>
      </c>
      <c r="E161" s="4">
        <v>0.95020000000000004</v>
      </c>
      <c r="F161" s="4">
        <v>3.8199999999999998E-2</v>
      </c>
      <c r="G161" s="5">
        <v>0.68320000000000003</v>
      </c>
      <c r="H161" s="5">
        <v>0.80510000000000004</v>
      </c>
      <c r="I161" s="5">
        <v>0.32529999999999998</v>
      </c>
      <c r="J161" s="5">
        <v>0.93889999999999996</v>
      </c>
      <c r="K161" s="5">
        <v>3.5400000000000001E-2</v>
      </c>
      <c r="L161" s="4">
        <v>0.69769999999999999</v>
      </c>
      <c r="M161" s="4">
        <v>0.83679999999999999</v>
      </c>
      <c r="N161" s="4">
        <v>0.3075</v>
      </c>
      <c r="O161" s="4">
        <v>0.91400000000000003</v>
      </c>
      <c r="P161" s="4">
        <v>2.63E-2</v>
      </c>
      <c r="Q161" s="5">
        <v>0.73419999999999996</v>
      </c>
      <c r="R161" s="5">
        <v>0.91830000000000001</v>
      </c>
      <c r="S161" s="5">
        <v>0.2437</v>
      </c>
      <c r="T161" s="5">
        <v>0.85260000000000002</v>
      </c>
      <c r="U161" s="5">
        <v>1.24E-2</v>
      </c>
      <c r="V161" s="4">
        <v>0.82950000000000002</v>
      </c>
      <c r="W161" s="4">
        <v>1.1637</v>
      </c>
      <c r="X161" s="4">
        <v>0.15509999999999999</v>
      </c>
      <c r="Y161" s="4">
        <v>0.58919999999999995</v>
      </c>
      <c r="Z161" s="4">
        <v>6.8999999999999999E-3</v>
      </c>
      <c r="AA161" s="14">
        <v>0.67310000000000003</v>
      </c>
      <c r="AB161" s="14">
        <v>0.7863</v>
      </c>
      <c r="AC161" s="14">
        <v>0.35220000000000001</v>
      </c>
      <c r="AD161" s="14">
        <v>0.95009999999999994</v>
      </c>
      <c r="AE161" s="14">
        <v>3.5700000000000003E-2</v>
      </c>
      <c r="AF161" s="4">
        <v>0.68230000000000002</v>
      </c>
      <c r="AG161" s="4">
        <v>0.80259999999999998</v>
      </c>
      <c r="AH161" s="4">
        <v>0.33660000000000001</v>
      </c>
      <c r="AI161" s="4">
        <v>0.93789999999999996</v>
      </c>
      <c r="AJ161" s="4">
        <v>2.5499999999999998E-2</v>
      </c>
      <c r="AK161" s="14">
        <v>0.69779999999999998</v>
      </c>
      <c r="AL161" s="14">
        <v>0.83760000000000001</v>
      </c>
      <c r="AM161" s="14">
        <v>0.29820000000000002</v>
      </c>
      <c r="AN161" s="14">
        <v>0.91379999999999995</v>
      </c>
      <c r="AO161" s="14">
        <v>1.9E-2</v>
      </c>
      <c r="AP161" s="4">
        <v>0.73180000000000001</v>
      </c>
      <c r="AQ161" s="4">
        <v>0.91479999999999995</v>
      </c>
      <c r="AR161" s="4">
        <v>0.24790000000000001</v>
      </c>
      <c r="AS161" s="4">
        <v>0.85140000000000005</v>
      </c>
      <c r="AT161" s="4">
        <v>1.2200000000000001E-2</v>
      </c>
      <c r="AU161" s="14">
        <v>0.82950000000000002</v>
      </c>
      <c r="AV161" s="14">
        <v>1.1634</v>
      </c>
      <c r="AW161" s="14">
        <v>0.15759999999999999</v>
      </c>
      <c r="AX161" s="14">
        <v>0.58960000000000001</v>
      </c>
      <c r="AY161" s="14">
        <v>7.1000000000000004E-3</v>
      </c>
      <c r="AZ161" s="4">
        <v>0.67390000000000005</v>
      </c>
      <c r="BA161" s="4">
        <v>0.78690000000000004</v>
      </c>
      <c r="BB161" s="4">
        <v>0.33710000000000001</v>
      </c>
      <c r="BC161" s="4">
        <v>0.9486</v>
      </c>
      <c r="BD161" s="4">
        <v>3.56E-2</v>
      </c>
      <c r="BE161" s="5">
        <v>0.68189999999999995</v>
      </c>
      <c r="BF161" s="5">
        <v>0.80300000000000005</v>
      </c>
      <c r="BG161" s="5">
        <v>0.32869999999999999</v>
      </c>
      <c r="BH161" s="5">
        <v>0.93859999999999999</v>
      </c>
      <c r="BI161" s="5">
        <v>2.8400000000000002E-2</v>
      </c>
      <c r="BJ161" s="4">
        <v>0.69820000000000004</v>
      </c>
      <c r="BK161" s="4">
        <v>0.83840000000000003</v>
      </c>
      <c r="BL161" s="4">
        <v>0.29870000000000002</v>
      </c>
      <c r="BM161" s="4">
        <v>0.91449999999999998</v>
      </c>
      <c r="BN161" s="4">
        <v>1.7399999999999999E-2</v>
      </c>
      <c r="BO161" s="5">
        <v>0.73350000000000004</v>
      </c>
      <c r="BP161" s="5">
        <v>0.91969999999999996</v>
      </c>
      <c r="BQ161" s="5">
        <v>0.2482</v>
      </c>
      <c r="BR161" s="5">
        <v>0.85140000000000005</v>
      </c>
      <c r="BS161" s="5">
        <v>1.03E-2</v>
      </c>
      <c r="BT161" s="4">
        <v>0.82950000000000002</v>
      </c>
      <c r="BU161" s="4">
        <v>1.1645000000000001</v>
      </c>
      <c r="BV161" s="4">
        <v>0.16170000000000001</v>
      </c>
      <c r="BW161" s="4">
        <v>0.58699999999999997</v>
      </c>
      <c r="BX161" s="4">
        <v>4.3E-3</v>
      </c>
      <c r="BY161" s="5">
        <v>0.67149999999999999</v>
      </c>
      <c r="BZ161" s="5">
        <v>0.78149999999999997</v>
      </c>
      <c r="CA161" s="5">
        <v>0.34799999999999998</v>
      </c>
      <c r="CB161" s="5">
        <v>0.94940000000000002</v>
      </c>
      <c r="CC161" s="5">
        <v>2.4799999999999999E-2</v>
      </c>
      <c r="CD161" s="4">
        <v>0.68200000000000005</v>
      </c>
      <c r="CE161" s="4">
        <v>0.80279999999999996</v>
      </c>
      <c r="CF161" s="4">
        <v>0.33410000000000001</v>
      </c>
      <c r="CG161" s="4">
        <v>0.93789999999999996</v>
      </c>
      <c r="CH161" s="4">
        <v>1.9099999999999999E-2</v>
      </c>
      <c r="CI161" s="5">
        <v>0.69830000000000003</v>
      </c>
      <c r="CJ161" s="5">
        <v>0.83879999999999999</v>
      </c>
      <c r="CK161" s="5">
        <v>0.29699999999999999</v>
      </c>
      <c r="CL161" s="5">
        <v>0.91490000000000005</v>
      </c>
      <c r="CM161" s="5">
        <v>1.5800000000000002E-2</v>
      </c>
      <c r="CN161" s="4">
        <v>0.73380000000000001</v>
      </c>
      <c r="CO161" s="4">
        <v>0.9204</v>
      </c>
      <c r="CP161" s="4">
        <v>0.24890000000000001</v>
      </c>
      <c r="CQ161" s="4">
        <v>0.85229999999999995</v>
      </c>
      <c r="CR161" s="4">
        <v>8.8999999999999999E-3</v>
      </c>
      <c r="CS161" s="5">
        <v>0.82899999999999996</v>
      </c>
      <c r="CT161" s="5">
        <v>1.1627000000000001</v>
      </c>
      <c r="CU161" s="5">
        <v>0.1583</v>
      </c>
      <c r="CV161" s="5">
        <v>0.58679999999999999</v>
      </c>
      <c r="CW161" s="5">
        <v>3.3999999999999998E-3</v>
      </c>
      <c r="CX161" s="4">
        <v>0.67459999999999998</v>
      </c>
      <c r="CY161" s="4">
        <v>0.78739999999999999</v>
      </c>
      <c r="CZ161" s="4">
        <v>0.34399999999999997</v>
      </c>
      <c r="DA161" s="4">
        <v>0.94889999999999997</v>
      </c>
      <c r="DB161" s="4">
        <v>2.8400000000000002E-2</v>
      </c>
      <c r="DC161" s="5">
        <v>0.68149999999999999</v>
      </c>
      <c r="DD161" s="5">
        <v>0.80149999999999999</v>
      </c>
      <c r="DE161" s="5">
        <v>0.33040000000000003</v>
      </c>
      <c r="DF161" s="5">
        <v>0.93789999999999996</v>
      </c>
      <c r="DG161" s="5">
        <v>2.0500000000000001E-2</v>
      </c>
      <c r="DH161" s="4">
        <v>0.69779999999999998</v>
      </c>
      <c r="DI161" s="4">
        <v>0.83779999999999999</v>
      </c>
      <c r="DJ161" s="4">
        <v>0.30099999999999999</v>
      </c>
      <c r="DK161" s="4">
        <v>0.9143</v>
      </c>
      <c r="DL161" s="4">
        <v>1.37E-2</v>
      </c>
      <c r="DM161" s="5">
        <v>0.73319999999999996</v>
      </c>
      <c r="DN161" s="5">
        <v>0.91879999999999995</v>
      </c>
      <c r="DO161" s="5">
        <v>0.24729999999999999</v>
      </c>
      <c r="DP161" s="5">
        <v>0.85250000000000004</v>
      </c>
      <c r="DQ161" s="5">
        <v>1.1599999999999999E-2</v>
      </c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/>
      <c r="EC161" s="4"/>
      <c r="ED161" s="4"/>
      <c r="EE161" s="4"/>
      <c r="EF161" s="4"/>
      <c r="EG161" s="5"/>
      <c r="EH161" s="5"/>
      <c r="EI161" s="5"/>
      <c r="EJ161" s="5"/>
      <c r="EK161" s="5"/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>
        <f t="shared" si="36"/>
        <v>0.71879999999999999</v>
      </c>
      <c r="EW161" s="4">
        <f t="shared" si="37"/>
        <v>0.89060000000000017</v>
      </c>
      <c r="EX161" s="4">
        <f t="shared" si="38"/>
        <v>0.28030833333333333</v>
      </c>
      <c r="EY161" s="4">
        <f t="shared" si="39"/>
        <v>0.85927916666666659</v>
      </c>
      <c r="EZ161" s="4">
        <f t="shared" si="40"/>
        <v>1.9204166666666665E-2</v>
      </c>
      <c r="FA161" s="11" t="str" cm="1">
        <f t="array" aca="1" ref="FA161" ca="1">CONCATENATE(INDIRECT(ADDRESS(1,MATCH(_xlfn.MINIFS(B161:EU161,metrics.est,"MAE"),B161:EU161,0)+1)), ", ", INDIRECT(ADDRESS(2,MATCH(_xlfn.MINIFS(B161:EU161,metrics.est,"MAE"),B161:EU161,0)+1)))</f>
        <v>k=20, r=0.1</v>
      </c>
      <c r="FB161" s="11" t="str" cm="1">
        <f t="array" aca="1" ref="FB161" ca="1">CONCATENATE(INDIRECT(ADDRESS(1,MATCH(_xlfn.MINIFS(B161:EU161,metrics.est,"MSE"),B161:EU161,0)+1)), ", ", INDIRECT(ADDRESS(2,MATCH(_xlfn.MINIFS(B161:EU161,metrics.est,"MSE"),B161:EU161,0)+1)))</f>
        <v>k=20, r=0.1</v>
      </c>
      <c r="FC161" s="11" t="str" cm="1">
        <f t="array" aca="1" ref="FC161" ca="1">CONCATENATE(INDIRECT(ADDRESS(1,MATCH(_xlfn.MAXIFS(B161:EU161,metrics.est,"R"),B161:EU161,0)+1)), ", ", INDIRECT(ADDRESS(2,MATCH(_xlfn.MAXIFS(B161:EU161,metrics.est,"R"),B161:EU161,0)+1)))</f>
        <v>k=10, r=0.1</v>
      </c>
      <c r="FD161" s="11" t="str" cm="1">
        <f t="array" aca="1" ref="FD161" ca="1">CONCATENATE(INDIRECT(ADDRESS(1,MATCH(_xlfn.MAXIFS(B161:EU161,metrics.est,"Coverage"),B161:EU161,0)+1)), ", ", INDIRECT(ADDRESS(2,MATCH(_xlfn.MAXIFS(B161:EU161,metrics.est,"Coverage"),B161:EU161,0)+1)))</f>
        <v>k=5, r=0.1</v>
      </c>
      <c r="FE161" s="11" t="str" cm="1">
        <f t="array" aca="1" ref="FE161" ca="1">CONCATENATE(INDIRECT(ADDRESS(1,MATCH(_xlfn.MINIFS(B161:EU161,metrics.est,"Time"),B161:EU161,0)+1)), ", ", INDIRECT(ADDRESS(2,MATCH(_xlfn.MINIFS(B161:EU161,metrics.est,"Time"),B161:EU161,0)+1)))</f>
        <v>k=20, r=0.9</v>
      </c>
    </row>
    <row r="162" spans="1:161" s="11" customFormat="1" x14ac:dyDescent="0.2">
      <c r="A162" s="11" t="s">
        <v>228</v>
      </c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4">
        <v>0.67279999999999995</v>
      </c>
      <c r="AB162" s="14">
        <v>0.7863</v>
      </c>
      <c r="AC162" s="14">
        <v>0.35549999999999998</v>
      </c>
      <c r="AD162" s="14">
        <v>0.9556</v>
      </c>
      <c r="AE162" s="14">
        <v>7.1900000000000006E-2</v>
      </c>
      <c r="AF162" s="4">
        <v>0.68220000000000003</v>
      </c>
      <c r="AG162" s="4">
        <v>0.80479999999999996</v>
      </c>
      <c r="AH162" s="4">
        <v>0.34489999999999998</v>
      </c>
      <c r="AI162" s="4">
        <v>0.9446</v>
      </c>
      <c r="AJ162" s="4">
        <v>5.4600000000000003E-2</v>
      </c>
      <c r="AK162" s="14">
        <v>0.69650000000000001</v>
      </c>
      <c r="AL162" s="14">
        <v>0.83940000000000003</v>
      </c>
      <c r="AM162" s="14">
        <v>0.31030000000000002</v>
      </c>
      <c r="AN162" s="14">
        <v>0.92649999999999999</v>
      </c>
      <c r="AO162" s="14">
        <v>3.5400000000000001E-2</v>
      </c>
      <c r="AP162" s="4">
        <v>0.72670000000000001</v>
      </c>
      <c r="AQ162" s="4">
        <v>0.9073</v>
      </c>
      <c r="AR162" s="4">
        <v>0.25869999999999999</v>
      </c>
      <c r="AS162" s="4">
        <v>0.88390000000000002</v>
      </c>
      <c r="AT162" s="4">
        <v>2.4500000000000001E-2</v>
      </c>
      <c r="AU162" s="14">
        <v>0.80720000000000003</v>
      </c>
      <c r="AV162" s="14">
        <v>1.1007</v>
      </c>
      <c r="AW162" s="14">
        <v>0.14449999999999999</v>
      </c>
      <c r="AX162" s="14">
        <v>0.63360000000000005</v>
      </c>
      <c r="AY162" s="14">
        <v>1.04E-2</v>
      </c>
      <c r="AZ162" s="4">
        <v>0.67390000000000005</v>
      </c>
      <c r="BA162" s="4">
        <v>0.7873</v>
      </c>
      <c r="BB162" s="4">
        <v>0.34620000000000001</v>
      </c>
      <c r="BC162" s="4">
        <v>0.95499999999999996</v>
      </c>
      <c r="BD162" s="4">
        <v>7.46E-2</v>
      </c>
      <c r="BE162" s="14">
        <v>0.68200000000000005</v>
      </c>
      <c r="BF162" s="14">
        <v>0.80610000000000004</v>
      </c>
      <c r="BG162" s="14">
        <v>0.33679999999999999</v>
      </c>
      <c r="BH162" s="14">
        <v>0.9456</v>
      </c>
      <c r="BI162" s="14">
        <v>5.62E-2</v>
      </c>
      <c r="BJ162" s="4">
        <v>0.69699999999999995</v>
      </c>
      <c r="BK162" s="4">
        <v>0.83940000000000003</v>
      </c>
      <c r="BL162" s="4">
        <v>0.31109999999999999</v>
      </c>
      <c r="BM162" s="4">
        <v>0.92710000000000004</v>
      </c>
      <c r="BN162" s="4">
        <v>3.5900000000000001E-2</v>
      </c>
      <c r="BO162" s="14">
        <v>0.72750000000000004</v>
      </c>
      <c r="BP162" s="14">
        <v>0.91110000000000002</v>
      </c>
      <c r="BQ162" s="14">
        <v>0.26129999999999998</v>
      </c>
      <c r="BR162" s="14">
        <v>0.88349999999999995</v>
      </c>
      <c r="BS162" s="14">
        <v>2.0899999999999998E-2</v>
      </c>
      <c r="BT162" s="4">
        <v>0.80630000000000002</v>
      </c>
      <c r="BU162" s="4">
        <v>1.099</v>
      </c>
      <c r="BV162" s="4">
        <v>0.15240000000000001</v>
      </c>
      <c r="BW162" s="4">
        <v>0.63270000000000004</v>
      </c>
      <c r="BX162" s="4">
        <v>6.4999999999999997E-3</v>
      </c>
      <c r="BY162" s="14">
        <v>0.67169999999999996</v>
      </c>
      <c r="BZ162" s="14">
        <v>0.78369999999999995</v>
      </c>
      <c r="CA162" s="14">
        <v>0.35699999999999998</v>
      </c>
      <c r="CB162" s="14">
        <v>0.95540000000000003</v>
      </c>
      <c r="CC162" s="14">
        <v>5.6000000000000001E-2</v>
      </c>
      <c r="CD162" s="4">
        <v>0.68210000000000004</v>
      </c>
      <c r="CE162" s="4">
        <v>0.80559999999999998</v>
      </c>
      <c r="CF162" s="4">
        <v>0.34129999999999999</v>
      </c>
      <c r="CG162" s="4">
        <v>0.94489999999999996</v>
      </c>
      <c r="CH162" s="4">
        <v>4.1099999999999998E-2</v>
      </c>
      <c r="CI162" s="16"/>
      <c r="CJ162" s="16"/>
      <c r="CK162" s="16"/>
      <c r="CL162" s="16"/>
      <c r="CM162" s="16"/>
      <c r="CN162" s="4">
        <v>0.72789999999999999</v>
      </c>
      <c r="CO162" s="4">
        <v>0.91180000000000005</v>
      </c>
      <c r="CP162" s="4">
        <v>0.26100000000000001</v>
      </c>
      <c r="CQ162" s="4">
        <v>0.88419999999999999</v>
      </c>
      <c r="CR162" s="4">
        <v>1.6899999999999998E-2</v>
      </c>
      <c r="CS162" s="14">
        <v>0.80669999999999997</v>
      </c>
      <c r="CT162" s="14">
        <v>1.0991</v>
      </c>
      <c r="CU162" s="14">
        <v>0.14829999999999999</v>
      </c>
      <c r="CV162" s="14">
        <v>0.63190000000000002</v>
      </c>
      <c r="CW162" s="14">
        <v>5.3E-3</v>
      </c>
      <c r="CX162" s="4">
        <v>0.67449999999999999</v>
      </c>
      <c r="CY162" s="4">
        <v>0.78879999999999995</v>
      </c>
      <c r="CZ162" s="4">
        <v>0.35139999999999999</v>
      </c>
      <c r="DA162" s="4">
        <v>0.95440000000000003</v>
      </c>
      <c r="DB162" s="4">
        <v>6.9099999999999995E-2</v>
      </c>
      <c r="DC162" s="16"/>
      <c r="DD162" s="16"/>
      <c r="DE162" s="16"/>
      <c r="DF162" s="16"/>
      <c r="DG162" s="16"/>
      <c r="DH162" s="16"/>
      <c r="DI162" s="16"/>
      <c r="DJ162" s="16"/>
      <c r="DK162" s="16"/>
      <c r="DL162" s="16"/>
      <c r="DM162" s="14">
        <v>0.72719999999999996</v>
      </c>
      <c r="DN162" s="14">
        <v>0.91</v>
      </c>
      <c r="DO162" s="14">
        <v>0.26100000000000001</v>
      </c>
      <c r="DP162" s="14">
        <v>0.88439999999999996</v>
      </c>
      <c r="DQ162" s="14">
        <v>2.3E-2</v>
      </c>
      <c r="DR162" s="4"/>
      <c r="DS162" s="4"/>
      <c r="DT162" s="4"/>
      <c r="DU162" s="4"/>
      <c r="DV162" s="4"/>
      <c r="DW162" s="14"/>
      <c r="DX162" s="14"/>
      <c r="DY162" s="14"/>
      <c r="DZ162" s="14"/>
      <c r="EA162" s="14"/>
      <c r="EB162" s="4"/>
      <c r="EC162" s="4"/>
      <c r="ED162" s="4"/>
      <c r="EE162" s="4"/>
      <c r="EF162" s="4"/>
      <c r="EG162" s="14"/>
      <c r="EH162" s="14"/>
      <c r="EI162" s="14"/>
      <c r="EJ162" s="14"/>
      <c r="EK162" s="14"/>
      <c r="EL162" s="4"/>
      <c r="EM162" s="4"/>
      <c r="EN162" s="4"/>
      <c r="EO162" s="4"/>
      <c r="EP162" s="4"/>
      <c r="EQ162" s="14"/>
      <c r="ER162" s="14"/>
      <c r="ES162" s="14"/>
      <c r="ET162" s="14"/>
      <c r="EU162" s="14"/>
      <c r="EV162" s="4">
        <f t="shared" si="36"/>
        <v>0.71638749999999995</v>
      </c>
      <c r="EW162" s="4">
        <f t="shared" si="37"/>
        <v>0.88627499999999992</v>
      </c>
      <c r="EX162" s="4">
        <f t="shared" si="38"/>
        <v>0.28385625000000003</v>
      </c>
      <c r="EY162" s="4">
        <f t="shared" si="39"/>
        <v>0.87145624999999993</v>
      </c>
      <c r="EZ162" s="4">
        <f t="shared" si="40"/>
        <v>3.7643749999999997E-2</v>
      </c>
      <c r="FA162" s="11" t="str" cm="1">
        <f t="array" aca="1" ref="FA162" ca="1">CONCATENATE(INDIRECT(ADDRESS(1,MATCH(_xlfn.MINIFS(B162:EU162,metrics.est,"MAE"),B162:EU162,0)+1)), ", ", INDIRECT(ADDRESS(2,MATCH(_xlfn.MINIFS(B162:EU162,metrics.est,"MAE"),B162:EU162,0)+1)))</f>
        <v>k=20, r=0.1</v>
      </c>
      <c r="FB162" s="11" t="str" cm="1">
        <f t="array" aca="1" ref="FB162" ca="1">CONCATENATE(INDIRECT(ADDRESS(1,MATCH(_xlfn.MINIFS(B162:EU162,metrics.est,"MSE"),B162:EU162,0)+1)), ", ", INDIRECT(ADDRESS(2,MATCH(_xlfn.MINIFS(B162:EU162,metrics.est,"MSE"),B162:EU162,0)+1)))</f>
        <v>k=20, r=0.1</v>
      </c>
      <c r="FC162" s="11" t="str" cm="1">
        <f t="array" aca="1" ref="FC162" ca="1">CONCATENATE(INDIRECT(ADDRESS(1,MATCH(_xlfn.MAXIFS(B162:EU162,metrics.est,"R"),B162:EU162,0)+1)), ", ", INDIRECT(ADDRESS(2,MATCH(_xlfn.MAXIFS(B162:EU162,metrics.est,"R"),B162:EU162,0)+1)))</f>
        <v>k=20, r=0.1</v>
      </c>
      <c r="FD162" s="11" t="str" cm="1">
        <f t="array" aca="1" ref="FD162" ca="1">CONCATENATE(INDIRECT(ADDRESS(1,MATCH(_xlfn.MAXIFS(B162:EU162,metrics.est,"Coverage"),B162:EU162,0)+1)), ", ", INDIRECT(ADDRESS(2,MATCH(_xlfn.MAXIFS(B162:EU162,metrics.est,"Coverage"),B162:EU162,0)+1)))</f>
        <v>k=10, r=0.1</v>
      </c>
      <c r="FE162" s="11" t="str" cm="1">
        <f t="array" aca="1" ref="FE162" ca="1">CONCATENATE(INDIRECT(ADDRESS(1,MATCH(_xlfn.MINIFS(B162:EU162,metrics.est,"Time"),B162:EU162,0)+1)), ", ", INDIRECT(ADDRESS(2,MATCH(_xlfn.MINIFS(B162:EU162,metrics.est,"Time"),B162:EU162,0)+1)))</f>
        <v>k=20, r=0.9</v>
      </c>
    </row>
    <row r="163" spans="1:161" x14ac:dyDescent="0.2">
      <c r="A163" s="1" t="s">
        <v>144</v>
      </c>
      <c r="B163" s="4">
        <v>0.64359999999999995</v>
      </c>
      <c r="C163" s="4">
        <v>0.71030000000000004</v>
      </c>
      <c r="D163" s="4">
        <v>0.372</v>
      </c>
      <c r="E163" s="4">
        <v>0.96430000000000005</v>
      </c>
      <c r="F163" s="4">
        <v>0.30109999999999998</v>
      </c>
      <c r="G163" s="5">
        <v>0.65620000000000001</v>
      </c>
      <c r="H163" s="5">
        <v>0.74070000000000003</v>
      </c>
      <c r="I163" s="5">
        <v>0.37669999999999998</v>
      </c>
      <c r="J163" s="5">
        <v>0.95550000000000002</v>
      </c>
      <c r="K163" s="5">
        <v>0.49390000000000001</v>
      </c>
      <c r="L163" s="4">
        <v>0.67100000000000004</v>
      </c>
      <c r="M163" s="4">
        <v>0.77239999999999998</v>
      </c>
      <c r="N163" s="4">
        <v>0.35870000000000002</v>
      </c>
      <c r="O163" s="4">
        <v>0.94169999999999998</v>
      </c>
      <c r="P163" s="4">
        <v>0.38640000000000002</v>
      </c>
      <c r="Q163" s="5">
        <v>0.70369999999999999</v>
      </c>
      <c r="R163" s="5">
        <v>0.85050000000000003</v>
      </c>
      <c r="S163" s="5">
        <v>0.30840000000000001</v>
      </c>
      <c r="T163" s="5">
        <v>0.91469999999999996</v>
      </c>
      <c r="U163" s="5">
        <v>0.27950000000000003</v>
      </c>
      <c r="V163" s="4">
        <v>0.82069999999999999</v>
      </c>
      <c r="W163" s="4">
        <v>1.1524000000000001</v>
      </c>
      <c r="X163" s="4">
        <v>0.2218</v>
      </c>
      <c r="Y163" s="4">
        <v>0.80930000000000002</v>
      </c>
      <c r="Z163" s="4">
        <v>9.1399999999999995E-2</v>
      </c>
      <c r="AA163" s="14">
        <v>0.64400000000000002</v>
      </c>
      <c r="AB163" s="14">
        <v>0.71199999999999997</v>
      </c>
      <c r="AC163" s="14">
        <v>0.39539999999999997</v>
      </c>
      <c r="AD163" s="14">
        <v>0.96309999999999996</v>
      </c>
      <c r="AE163" s="14">
        <v>0.34489999999999998</v>
      </c>
      <c r="AF163" s="4">
        <v>0.65529999999999999</v>
      </c>
      <c r="AG163" s="4">
        <v>0.73619999999999997</v>
      </c>
      <c r="AH163" s="4">
        <v>0.3831</v>
      </c>
      <c r="AI163" s="4">
        <v>0.95489999999999997</v>
      </c>
      <c r="AJ163" s="4">
        <v>0.46410000000000001</v>
      </c>
      <c r="AK163" s="14">
        <v>0.67159999999999997</v>
      </c>
      <c r="AL163" s="14">
        <v>0.77490000000000003</v>
      </c>
      <c r="AM163" s="14">
        <v>0.35389999999999999</v>
      </c>
      <c r="AN163" s="14">
        <v>0.94199999999999995</v>
      </c>
      <c r="AO163" s="14">
        <v>0.3906</v>
      </c>
      <c r="AP163" s="4">
        <v>0.70430000000000004</v>
      </c>
      <c r="AQ163" s="4">
        <v>0.85160000000000002</v>
      </c>
      <c r="AR163" s="4">
        <v>0.31030000000000002</v>
      </c>
      <c r="AS163" s="4">
        <v>0.91459999999999997</v>
      </c>
      <c r="AT163" s="4">
        <v>0.24049999999999999</v>
      </c>
      <c r="AU163" s="14">
        <v>0.82169999999999999</v>
      </c>
      <c r="AV163" s="14">
        <v>1.1532</v>
      </c>
      <c r="AW163" s="14">
        <v>0.21729999999999999</v>
      </c>
      <c r="AX163" s="14">
        <v>0.80810000000000004</v>
      </c>
      <c r="AY163" s="14">
        <v>8.4699999999999998E-2</v>
      </c>
      <c r="AZ163" s="4">
        <v>0.64510000000000001</v>
      </c>
      <c r="BA163" s="4">
        <v>0.71460000000000001</v>
      </c>
      <c r="BB163" s="4">
        <v>0.37969999999999998</v>
      </c>
      <c r="BC163" s="4">
        <v>0.96289999999999998</v>
      </c>
      <c r="BD163" s="4">
        <v>0.27579999999999999</v>
      </c>
      <c r="BE163" s="5">
        <v>0.65620000000000001</v>
      </c>
      <c r="BF163" s="5">
        <v>0.73970000000000002</v>
      </c>
      <c r="BG163" s="5">
        <v>0.37809999999999999</v>
      </c>
      <c r="BH163" s="5">
        <v>0.95569999999999999</v>
      </c>
      <c r="BI163" s="5">
        <v>0.39250000000000002</v>
      </c>
      <c r="BJ163" s="4">
        <v>0.67320000000000002</v>
      </c>
      <c r="BK163" s="4">
        <v>0.77790000000000004</v>
      </c>
      <c r="BL163" s="4">
        <v>0.35299999999999998</v>
      </c>
      <c r="BM163" s="4">
        <v>0.94230000000000003</v>
      </c>
      <c r="BN163" s="4">
        <v>0.33729999999999999</v>
      </c>
      <c r="BO163" s="5">
        <v>0.70509999999999995</v>
      </c>
      <c r="BP163" s="5">
        <v>0.85560000000000003</v>
      </c>
      <c r="BQ163" s="5">
        <v>0.30919999999999997</v>
      </c>
      <c r="BR163" s="5">
        <v>0.91439999999999999</v>
      </c>
      <c r="BS163" s="5">
        <v>0.2288</v>
      </c>
      <c r="BT163" s="4">
        <v>0.82140000000000002</v>
      </c>
      <c r="BU163" s="4">
        <v>1.1553</v>
      </c>
      <c r="BV163" s="4">
        <v>0.2228</v>
      </c>
      <c r="BW163" s="4">
        <v>0.80820000000000003</v>
      </c>
      <c r="BX163" s="4">
        <v>6.5799999999999997E-2</v>
      </c>
      <c r="BY163" s="5">
        <v>0.64219999999999999</v>
      </c>
      <c r="BZ163" s="5">
        <v>0.70930000000000004</v>
      </c>
      <c r="CA163" s="5">
        <v>0.39839999999999998</v>
      </c>
      <c r="CB163" s="5">
        <v>0.96299999999999997</v>
      </c>
      <c r="CC163" s="5">
        <v>0.23069999999999999</v>
      </c>
      <c r="CD163" s="4">
        <v>0.65549999999999997</v>
      </c>
      <c r="CE163" s="4">
        <v>0.7389</v>
      </c>
      <c r="CF163" s="4">
        <v>0.379</v>
      </c>
      <c r="CG163" s="4">
        <v>0.95530000000000004</v>
      </c>
      <c r="CH163" s="4">
        <v>0.33350000000000002</v>
      </c>
      <c r="CI163" s="14">
        <v>0.67249999999999999</v>
      </c>
      <c r="CJ163" s="14">
        <v>0.77649999999999997</v>
      </c>
      <c r="CK163" s="14">
        <v>0.35320000000000001</v>
      </c>
      <c r="CL163" s="14">
        <v>0.94259999999999999</v>
      </c>
      <c r="CM163" s="14">
        <v>0.3493</v>
      </c>
      <c r="CN163" s="4">
        <v>0.70440000000000003</v>
      </c>
      <c r="CO163" s="4">
        <v>0.85309999999999997</v>
      </c>
      <c r="CP163" s="4">
        <v>0.31130000000000002</v>
      </c>
      <c r="CQ163" s="4">
        <v>0.91459999999999997</v>
      </c>
      <c r="CR163" s="4">
        <v>0.17169999999999999</v>
      </c>
      <c r="CS163" s="5">
        <v>0.82150000000000001</v>
      </c>
      <c r="CT163" s="5">
        <v>1.1551</v>
      </c>
      <c r="CU163" s="5">
        <v>0.22140000000000001</v>
      </c>
      <c r="CV163" s="5">
        <v>0.80830000000000002</v>
      </c>
      <c r="CW163" s="5">
        <v>5.6099999999999997E-2</v>
      </c>
      <c r="CX163" s="4">
        <v>0.64459999999999995</v>
      </c>
      <c r="CY163" s="4">
        <v>0.7137</v>
      </c>
      <c r="CZ163" s="4">
        <v>0.39229999999999998</v>
      </c>
      <c r="DA163" s="4">
        <v>0.96240000000000003</v>
      </c>
      <c r="DB163" s="4">
        <v>0.3029</v>
      </c>
      <c r="DC163" s="16"/>
      <c r="DD163" s="16"/>
      <c r="DE163" s="16"/>
      <c r="DF163" s="16"/>
      <c r="DG163" s="16"/>
      <c r="DH163" s="4">
        <v>0.67200000000000004</v>
      </c>
      <c r="DI163" s="4">
        <v>0.7752</v>
      </c>
      <c r="DJ163" s="4">
        <v>0.35649999999999998</v>
      </c>
      <c r="DK163" s="4">
        <v>0.94179999999999997</v>
      </c>
      <c r="DL163" s="4">
        <v>0.28089999999999998</v>
      </c>
      <c r="DM163" s="5">
        <v>0.70489999999999997</v>
      </c>
      <c r="DN163" s="5">
        <v>0.85429999999999995</v>
      </c>
      <c r="DO163" s="5">
        <v>0.30919999999999997</v>
      </c>
      <c r="DP163" s="5">
        <v>0.91490000000000005</v>
      </c>
      <c r="DQ163" s="5">
        <v>0.23599999999999999</v>
      </c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/>
      <c r="EC163" s="4"/>
      <c r="ED163" s="4"/>
      <c r="EE163" s="4"/>
      <c r="EF163" s="4"/>
      <c r="EG163" s="5">
        <v>0.67190000000000005</v>
      </c>
      <c r="EH163" s="5">
        <v>0.77559999999999996</v>
      </c>
      <c r="EI163" s="5">
        <v>0.35470000000000002</v>
      </c>
      <c r="EJ163" s="5">
        <v>0.94199999999999995</v>
      </c>
      <c r="EK163" s="5">
        <v>0.25879999999999997</v>
      </c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>
        <f t="shared" si="36"/>
        <v>0.69510833333333333</v>
      </c>
      <c r="EW163" s="4">
        <f t="shared" si="37"/>
        <v>0.83537500000000009</v>
      </c>
      <c r="EX163" s="4">
        <f t="shared" si="38"/>
        <v>0.33401666666666663</v>
      </c>
      <c r="EY163" s="4">
        <f t="shared" si="39"/>
        <v>0.92069166666666646</v>
      </c>
      <c r="EZ163" s="4">
        <f t="shared" si="40"/>
        <v>0.27488333333333331</v>
      </c>
      <c r="FA163" s="11" t="str" cm="1">
        <f t="array" aca="1" ref="FA163" ca="1">CONCATENATE(INDIRECT(ADDRESS(1,MATCH(_xlfn.MINIFS(B163:EU163,metrics.est,"MAE"),B163:EU163,0)+1)), ", ", INDIRECT(ADDRESS(2,MATCH(_xlfn.MINIFS(B163:EU163,metrics.est,"MAE"),B163:EU163,0)+1)))</f>
        <v>k=20, r=0.1</v>
      </c>
      <c r="FB163" s="11" t="str" cm="1">
        <f t="array" aca="1" ref="FB163" ca="1">CONCATENATE(INDIRECT(ADDRESS(1,MATCH(_xlfn.MINIFS(B163:EU163,metrics.est,"MSE"),B163:EU163,0)+1)), ", ", INDIRECT(ADDRESS(2,MATCH(_xlfn.MINIFS(B163:EU163,metrics.est,"MSE"),B163:EU163,0)+1)))</f>
        <v>k=20, r=0.1</v>
      </c>
      <c r="FC163" s="11" t="str" cm="1">
        <f t="array" aca="1" ref="FC163" ca="1">CONCATENATE(INDIRECT(ADDRESS(1,MATCH(_xlfn.MAXIFS(B163:EU163,metrics.est,"R"),B163:EU163,0)+1)), ", ", INDIRECT(ADDRESS(2,MATCH(_xlfn.MAXIFS(B163:EU163,metrics.est,"R"),B163:EU163,0)+1)))</f>
        <v>k=20, r=0.1</v>
      </c>
      <c r="FD163" s="11" t="str" cm="1">
        <f t="array" aca="1" ref="FD163" ca="1">CONCATENATE(INDIRECT(ADDRESS(1,MATCH(_xlfn.MAXIFS(B163:EU163,metrics.est,"Coverage"),B163:EU163,0)+1)), ", ", INDIRECT(ADDRESS(2,MATCH(_xlfn.MAXIFS(B163:EU163,metrics.est,"Coverage"),B163:EU163,0)+1)))</f>
        <v>k=5, r=0.1</v>
      </c>
      <c r="FE163" s="11" t="str" cm="1">
        <f t="array" aca="1" ref="FE163" ca="1">CONCATENATE(INDIRECT(ADDRESS(1,MATCH(_xlfn.MINIFS(B163:EU163,metrics.est,"Time"),B163:EU163,0)+1)), ", ", INDIRECT(ADDRESS(2,MATCH(_xlfn.MINIFS(B163:EU163,metrics.est,"Time"),B163:EU163,0)+1)))</f>
        <v>k=20, r=0.9</v>
      </c>
    </row>
    <row r="164" spans="1:161" x14ac:dyDescent="0.2">
      <c r="A164" s="1" t="s">
        <v>145</v>
      </c>
      <c r="B164" s="4">
        <v>0.65239999999999998</v>
      </c>
      <c r="C164" s="4">
        <v>0.72889999999999999</v>
      </c>
      <c r="D164" s="4">
        <v>0.3543</v>
      </c>
      <c r="E164" s="4">
        <v>0.96419999999999995</v>
      </c>
      <c r="F164" s="4">
        <v>0.26819999999999999</v>
      </c>
      <c r="G164" s="5">
        <v>0.66379999999999995</v>
      </c>
      <c r="H164" s="5">
        <v>0.75719999999999998</v>
      </c>
      <c r="I164" s="5">
        <v>0.36270000000000002</v>
      </c>
      <c r="J164" s="5">
        <v>0.95540000000000003</v>
      </c>
      <c r="K164" s="5">
        <v>0.44979999999999998</v>
      </c>
      <c r="L164" s="4">
        <v>0.67700000000000005</v>
      </c>
      <c r="M164" s="4">
        <v>0.78420000000000001</v>
      </c>
      <c r="N164" s="4">
        <v>0.35160000000000002</v>
      </c>
      <c r="O164" s="4">
        <v>0.94110000000000005</v>
      </c>
      <c r="P164" s="4">
        <v>0.3664</v>
      </c>
      <c r="Q164" s="5">
        <v>0.70379999999999998</v>
      </c>
      <c r="R164" s="5">
        <v>0.84730000000000005</v>
      </c>
      <c r="S164" s="5">
        <v>0.31090000000000001</v>
      </c>
      <c r="T164" s="5">
        <v>0.91</v>
      </c>
      <c r="U164" s="5">
        <v>0.2727</v>
      </c>
      <c r="V164" s="4">
        <v>0.79379999999999995</v>
      </c>
      <c r="W164" s="4">
        <v>1.0762</v>
      </c>
      <c r="X164" s="4">
        <v>0.2321</v>
      </c>
      <c r="Y164" s="4">
        <v>0.68110000000000004</v>
      </c>
      <c r="Z164" s="4">
        <v>8.5800000000000001E-2</v>
      </c>
      <c r="AA164" s="14">
        <v>0.65249999999999997</v>
      </c>
      <c r="AB164" s="14">
        <v>0.73050000000000004</v>
      </c>
      <c r="AC164" s="14">
        <v>0.37690000000000001</v>
      </c>
      <c r="AD164" s="14">
        <v>0.96299999999999997</v>
      </c>
      <c r="AE164" s="14">
        <v>0.2994</v>
      </c>
      <c r="AF164" s="4">
        <v>0.66320000000000001</v>
      </c>
      <c r="AG164" s="4">
        <v>0.75270000000000004</v>
      </c>
      <c r="AH164" s="4">
        <v>0.36820000000000003</v>
      </c>
      <c r="AI164" s="4">
        <v>0.95469999999999999</v>
      </c>
      <c r="AJ164" s="4">
        <v>0.42249999999999999</v>
      </c>
      <c r="AK164" s="14">
        <v>0.67769999999999997</v>
      </c>
      <c r="AL164" s="14">
        <v>0.78700000000000003</v>
      </c>
      <c r="AM164" s="14">
        <v>0.34549999999999997</v>
      </c>
      <c r="AN164" s="14">
        <v>0.9415</v>
      </c>
      <c r="AO164" s="14">
        <v>0.37340000000000001</v>
      </c>
      <c r="AP164" s="4">
        <v>0.7046</v>
      </c>
      <c r="AQ164" s="4">
        <v>0.84809999999999997</v>
      </c>
      <c r="AR164" s="4">
        <v>0.3135</v>
      </c>
      <c r="AS164" s="4">
        <v>0.91020000000000001</v>
      </c>
      <c r="AT164" s="4">
        <v>0.2316</v>
      </c>
      <c r="AU164" s="14">
        <v>0.79469999999999996</v>
      </c>
      <c r="AV164" s="14">
        <v>1.0763</v>
      </c>
      <c r="AW164" s="14">
        <v>0.22509999999999999</v>
      </c>
      <c r="AX164" s="14">
        <v>0.68010000000000004</v>
      </c>
      <c r="AY164" s="14">
        <v>7.8799999999999995E-2</v>
      </c>
      <c r="AZ164" s="4">
        <v>0.65359999999999996</v>
      </c>
      <c r="BA164" s="4">
        <v>0.73229999999999995</v>
      </c>
      <c r="BB164" s="4">
        <v>0.36370000000000002</v>
      </c>
      <c r="BC164" s="4">
        <v>0.9627</v>
      </c>
      <c r="BD164" s="4">
        <v>0.25419999999999998</v>
      </c>
      <c r="BE164" s="5">
        <v>0.66359999999999997</v>
      </c>
      <c r="BF164" s="5">
        <v>0.75549999999999995</v>
      </c>
      <c r="BG164" s="5">
        <v>0.36449999999999999</v>
      </c>
      <c r="BH164" s="5">
        <v>0.95550000000000002</v>
      </c>
      <c r="BI164" s="5">
        <v>0.36180000000000001</v>
      </c>
      <c r="BJ164" s="4">
        <v>0.67910000000000004</v>
      </c>
      <c r="BK164" s="4">
        <v>0.78949999999999998</v>
      </c>
      <c r="BL164" s="4">
        <v>0.34610000000000002</v>
      </c>
      <c r="BM164" s="4">
        <v>0.94169999999999998</v>
      </c>
      <c r="BN164" s="4">
        <v>0.30909999999999999</v>
      </c>
      <c r="BO164" s="5">
        <v>0.70520000000000005</v>
      </c>
      <c r="BP164" s="5">
        <v>0.8518</v>
      </c>
      <c r="BQ164" s="5">
        <v>0.31290000000000001</v>
      </c>
      <c r="BR164" s="5">
        <v>0.91</v>
      </c>
      <c r="BS164" s="5">
        <v>0.19989999999999999</v>
      </c>
      <c r="BT164" s="4">
        <v>0.79379999999999995</v>
      </c>
      <c r="BU164" s="4">
        <v>1.0769</v>
      </c>
      <c r="BV164" s="4">
        <v>0.2303</v>
      </c>
      <c r="BW164" s="4">
        <v>0.68020000000000003</v>
      </c>
      <c r="BX164" s="4">
        <v>5.9400000000000001E-2</v>
      </c>
      <c r="BY164" s="5">
        <v>0.65069999999999995</v>
      </c>
      <c r="BZ164" s="5">
        <v>0.72689999999999999</v>
      </c>
      <c r="CA164" s="5">
        <v>0.38090000000000002</v>
      </c>
      <c r="CB164" s="5">
        <v>0.96289999999999998</v>
      </c>
      <c r="CC164" s="5">
        <v>0.21199999999999999</v>
      </c>
      <c r="CD164" s="4">
        <v>0.6633</v>
      </c>
      <c r="CE164" s="4">
        <v>0.75539999999999996</v>
      </c>
      <c r="CF164" s="4">
        <v>0.3649</v>
      </c>
      <c r="CG164" s="4">
        <v>0.95520000000000005</v>
      </c>
      <c r="CH164" s="4">
        <v>0.30270000000000002</v>
      </c>
      <c r="CI164" s="14">
        <v>0.67849999999999999</v>
      </c>
      <c r="CJ164" s="14">
        <v>0.7883</v>
      </c>
      <c r="CK164" s="14">
        <v>0.34570000000000001</v>
      </c>
      <c r="CL164" s="14">
        <v>0.94199999999999995</v>
      </c>
      <c r="CM164" s="14">
        <v>0.3175</v>
      </c>
      <c r="CN164" s="4">
        <v>0.70469999999999999</v>
      </c>
      <c r="CO164" s="4">
        <v>0.85019999999999996</v>
      </c>
      <c r="CP164" s="4">
        <v>0.315</v>
      </c>
      <c r="CQ164" s="4">
        <v>0.9103</v>
      </c>
      <c r="CR164" s="4">
        <v>0.15620000000000001</v>
      </c>
      <c r="CS164" s="5">
        <v>0.79420000000000002</v>
      </c>
      <c r="CT164" s="5">
        <v>1.0768</v>
      </c>
      <c r="CU164" s="5">
        <v>0.2293</v>
      </c>
      <c r="CV164" s="5">
        <v>0.67959999999999998</v>
      </c>
      <c r="CW164" s="5">
        <v>5.1400000000000001E-2</v>
      </c>
      <c r="CX164" s="4">
        <v>0.65310000000000001</v>
      </c>
      <c r="CY164" s="4">
        <v>0.7319</v>
      </c>
      <c r="CZ164" s="4">
        <v>0.37340000000000001</v>
      </c>
      <c r="DA164" s="4">
        <v>0.96240000000000003</v>
      </c>
      <c r="DB164" s="4">
        <v>0.27829999999999999</v>
      </c>
      <c r="DC164" s="16"/>
      <c r="DD164" s="16"/>
      <c r="DE164" s="16"/>
      <c r="DF164" s="16"/>
      <c r="DG164" s="16"/>
      <c r="DH164" s="4">
        <v>0.67789999999999995</v>
      </c>
      <c r="DI164" s="4">
        <v>0.78700000000000003</v>
      </c>
      <c r="DJ164" s="4">
        <v>0.34949999999999998</v>
      </c>
      <c r="DK164" s="4">
        <v>0.94120000000000004</v>
      </c>
      <c r="DL164" s="4">
        <v>0.25109999999999999</v>
      </c>
      <c r="DM164" s="5">
        <v>0.70509999999999995</v>
      </c>
      <c r="DN164" s="5">
        <v>0.8508</v>
      </c>
      <c r="DO164" s="5">
        <v>0.31380000000000002</v>
      </c>
      <c r="DP164" s="5">
        <v>0.91049999999999998</v>
      </c>
      <c r="DQ164" s="5">
        <v>0.21460000000000001</v>
      </c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/>
      <c r="EC164" s="4"/>
      <c r="ED164" s="4"/>
      <c r="EE164" s="4"/>
      <c r="EF164" s="4"/>
      <c r="EG164" s="5">
        <v>0.67779999999999996</v>
      </c>
      <c r="EH164" s="5">
        <v>0.78739999999999999</v>
      </c>
      <c r="EI164" s="5">
        <v>0.34770000000000001</v>
      </c>
      <c r="EJ164" s="5">
        <v>0.94140000000000001</v>
      </c>
      <c r="EK164" s="5">
        <v>0.23430000000000001</v>
      </c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>
        <f t="shared" si="36"/>
        <v>0.6951708333333334</v>
      </c>
      <c r="EW164" s="4">
        <f t="shared" si="37"/>
        <v>0.83121249999999991</v>
      </c>
      <c r="EX164" s="4">
        <f t="shared" si="38"/>
        <v>0.32827083333333335</v>
      </c>
      <c r="EY164" s="4">
        <f t="shared" si="39"/>
        <v>0.89820416666666647</v>
      </c>
      <c r="EZ164" s="4">
        <f t="shared" si="40"/>
        <v>0.25212916666666668</v>
      </c>
      <c r="FA164" s="11" t="str" cm="1">
        <f t="array" aca="1" ref="FA164" ca="1">CONCATENATE(INDIRECT(ADDRESS(1,MATCH(_xlfn.MINIFS(B164:EU164,metrics.est,"MAE"),B164:EU164,0)+1)), ", ", INDIRECT(ADDRESS(2,MATCH(_xlfn.MINIFS(B164:EU164,metrics.est,"MAE"),B164:EU164,0)+1)))</f>
        <v>k=20, r=0.1</v>
      </c>
      <c r="FB164" s="11" t="str" cm="1">
        <f t="array" aca="1" ref="FB164" ca="1">CONCATENATE(INDIRECT(ADDRESS(1,MATCH(_xlfn.MINIFS(B164:EU164,metrics.est,"MSE"),B164:EU164,0)+1)), ", ", INDIRECT(ADDRESS(2,MATCH(_xlfn.MINIFS(B164:EU164,metrics.est,"MSE"),B164:EU164,0)+1)))</f>
        <v>k=20, r=0.1</v>
      </c>
      <c r="FC164" s="11" t="str" cm="1">
        <f t="array" aca="1" ref="FC164" ca="1">CONCATENATE(INDIRECT(ADDRESS(1,MATCH(_xlfn.MAXIFS(B164:EU164,metrics.est,"R"),B164:EU164,0)+1)), ", ", INDIRECT(ADDRESS(2,MATCH(_xlfn.MAXIFS(B164:EU164,metrics.est,"R"),B164:EU164,0)+1)))</f>
        <v>k=20, r=0.1</v>
      </c>
      <c r="FD164" s="11" t="str" cm="1">
        <f t="array" aca="1" ref="FD164" ca="1">CONCATENATE(INDIRECT(ADDRESS(1,MATCH(_xlfn.MAXIFS(B164:EU164,metrics.est,"Coverage"),B164:EU164,0)+1)), ", ", INDIRECT(ADDRESS(2,MATCH(_xlfn.MAXIFS(B164:EU164,metrics.est,"Coverage"),B164:EU164,0)+1)))</f>
        <v>k=5, r=0.1</v>
      </c>
      <c r="FE164" s="11" t="str" cm="1">
        <f t="array" aca="1" ref="FE164" ca="1">CONCATENATE(INDIRECT(ADDRESS(1,MATCH(_xlfn.MINIFS(B164:EU164,metrics.est,"Time"),B164:EU164,0)+1)), ", ", INDIRECT(ADDRESS(2,MATCH(_xlfn.MINIFS(B164:EU164,metrics.est,"Time"),B164:EU164,0)+1)))</f>
        <v>k=20, r=0.9</v>
      </c>
    </row>
    <row r="165" spans="1:161" x14ac:dyDescent="0.2">
      <c r="A165" s="1" t="s">
        <v>146</v>
      </c>
      <c r="B165" s="4">
        <v>0.65300000000000002</v>
      </c>
      <c r="C165" s="4">
        <v>0.7278</v>
      </c>
      <c r="D165" s="4">
        <v>0.36609999999999998</v>
      </c>
      <c r="E165" s="4">
        <v>0.96419999999999995</v>
      </c>
      <c r="F165" s="4">
        <v>0.2752</v>
      </c>
      <c r="G165" s="5">
        <v>0.66290000000000004</v>
      </c>
      <c r="H165" s="5">
        <v>0.75339999999999996</v>
      </c>
      <c r="I165" s="5">
        <v>0.3745</v>
      </c>
      <c r="J165" s="5">
        <v>0.95540000000000003</v>
      </c>
      <c r="K165" s="5">
        <v>0.44690000000000002</v>
      </c>
      <c r="L165" s="4">
        <v>0.67510000000000003</v>
      </c>
      <c r="M165" s="4">
        <v>0.77900000000000003</v>
      </c>
      <c r="N165" s="4">
        <v>0.35980000000000001</v>
      </c>
      <c r="O165" s="4">
        <v>0.94110000000000005</v>
      </c>
      <c r="P165" s="4">
        <v>0.37019999999999997</v>
      </c>
      <c r="Q165" s="5">
        <v>0.70379999999999998</v>
      </c>
      <c r="R165" s="5">
        <v>0.84750000000000003</v>
      </c>
      <c r="S165" s="5">
        <v>0.31219999999999998</v>
      </c>
      <c r="T165" s="5">
        <v>0.91</v>
      </c>
      <c r="U165" s="5">
        <v>0.2359</v>
      </c>
      <c r="V165" s="4">
        <v>0.79859999999999998</v>
      </c>
      <c r="W165" s="4">
        <v>1.0896999999999999</v>
      </c>
      <c r="X165" s="4">
        <v>0.22950000000000001</v>
      </c>
      <c r="Y165" s="4">
        <v>0.68110000000000004</v>
      </c>
      <c r="Z165" s="4">
        <v>8.1100000000000005E-2</v>
      </c>
      <c r="AA165" s="14">
        <v>0.65300000000000002</v>
      </c>
      <c r="AB165" s="14">
        <v>0.72919999999999996</v>
      </c>
      <c r="AC165" s="14">
        <v>0.39169999999999999</v>
      </c>
      <c r="AD165" s="14">
        <v>0.96299999999999997</v>
      </c>
      <c r="AE165" s="14">
        <v>0.31219999999999998</v>
      </c>
      <c r="AF165" s="4">
        <v>0.66210000000000002</v>
      </c>
      <c r="AG165" s="4">
        <v>0.74870000000000003</v>
      </c>
      <c r="AH165" s="4">
        <v>0.38080000000000003</v>
      </c>
      <c r="AI165" s="4">
        <v>0.95469999999999999</v>
      </c>
      <c r="AJ165" s="4">
        <v>0.42759999999999998</v>
      </c>
      <c r="AK165" s="14">
        <v>0.67549999999999999</v>
      </c>
      <c r="AL165" s="14">
        <v>0.78139999999999998</v>
      </c>
      <c r="AM165" s="14">
        <v>0.35449999999999998</v>
      </c>
      <c r="AN165" s="14">
        <v>0.9415</v>
      </c>
      <c r="AO165" s="14">
        <v>0.38600000000000001</v>
      </c>
      <c r="AP165" s="4">
        <v>0.70440000000000003</v>
      </c>
      <c r="AQ165" s="4">
        <v>0.84830000000000005</v>
      </c>
      <c r="AR165" s="4">
        <v>0.314</v>
      </c>
      <c r="AS165" s="4">
        <v>0.91020000000000001</v>
      </c>
      <c r="AT165" s="4">
        <v>0.22869999999999999</v>
      </c>
      <c r="AU165" s="14">
        <v>0.8</v>
      </c>
      <c r="AV165" s="14">
        <v>1.0909</v>
      </c>
      <c r="AW165" s="14">
        <v>0.2218</v>
      </c>
      <c r="AX165" s="14">
        <v>0.68010000000000004</v>
      </c>
      <c r="AY165" s="14">
        <v>8.5599999999999996E-2</v>
      </c>
      <c r="AZ165" s="4">
        <v>0.65269999999999995</v>
      </c>
      <c r="BA165" s="4">
        <v>0.7278</v>
      </c>
      <c r="BB165" s="4">
        <v>0.37590000000000001</v>
      </c>
      <c r="BC165" s="4">
        <v>0.96289999999999998</v>
      </c>
      <c r="BD165" s="4">
        <v>0.2671</v>
      </c>
      <c r="BE165" s="5">
        <v>0.66259999999999997</v>
      </c>
      <c r="BF165" s="5">
        <v>0.75119999999999998</v>
      </c>
      <c r="BG165" s="5">
        <v>0.37759999999999999</v>
      </c>
      <c r="BH165" s="5">
        <v>0.95550000000000002</v>
      </c>
      <c r="BI165" s="5">
        <v>0.36649999999999999</v>
      </c>
      <c r="BJ165" s="4">
        <v>0.67730000000000001</v>
      </c>
      <c r="BK165" s="4">
        <v>0.78480000000000005</v>
      </c>
      <c r="BL165" s="4">
        <v>0.35460000000000003</v>
      </c>
      <c r="BM165" s="4">
        <v>0.94169999999999998</v>
      </c>
      <c r="BN165" s="4">
        <v>0.31259999999999999</v>
      </c>
      <c r="BO165" s="5">
        <v>0.70509999999999995</v>
      </c>
      <c r="BP165" s="5">
        <v>0.85229999999999995</v>
      </c>
      <c r="BQ165" s="5">
        <v>0.31430000000000002</v>
      </c>
      <c r="BR165" s="5">
        <v>0.91</v>
      </c>
      <c r="BS165" s="5">
        <v>0.21049999999999999</v>
      </c>
      <c r="BT165" s="4">
        <v>0.79869999999999997</v>
      </c>
      <c r="BU165" s="4">
        <v>1.0905</v>
      </c>
      <c r="BV165" s="4">
        <v>0.2273</v>
      </c>
      <c r="BW165" s="4">
        <v>0.68020000000000003</v>
      </c>
      <c r="BX165" s="4">
        <v>6.0400000000000002E-2</v>
      </c>
      <c r="BY165" s="5">
        <v>0.65100000000000002</v>
      </c>
      <c r="BZ165" s="5">
        <v>0.72550000000000003</v>
      </c>
      <c r="CA165" s="5">
        <v>0.39300000000000002</v>
      </c>
      <c r="CB165" s="5">
        <v>0.96289999999999998</v>
      </c>
      <c r="CC165" s="5">
        <v>0.22189999999999999</v>
      </c>
      <c r="CD165" s="4">
        <v>0.6623</v>
      </c>
      <c r="CE165" s="4">
        <v>0.75160000000000005</v>
      </c>
      <c r="CF165" s="4">
        <v>0.37730000000000002</v>
      </c>
      <c r="CG165" s="4">
        <v>0.95520000000000005</v>
      </c>
      <c r="CH165" s="4">
        <v>0.3044</v>
      </c>
      <c r="CI165" s="14">
        <v>0.67669999999999997</v>
      </c>
      <c r="CJ165" s="14">
        <v>0.78359999999999996</v>
      </c>
      <c r="CK165" s="14">
        <v>0.35449999999999998</v>
      </c>
      <c r="CL165" s="14">
        <v>0.94199999999999995</v>
      </c>
      <c r="CM165" s="14">
        <v>0.31259999999999999</v>
      </c>
      <c r="CN165" s="4">
        <v>0.70469999999999999</v>
      </c>
      <c r="CO165" s="4">
        <v>0.85089999999999999</v>
      </c>
      <c r="CP165" s="4">
        <v>0.3155</v>
      </c>
      <c r="CQ165" s="4">
        <v>0.9103</v>
      </c>
      <c r="CR165" s="4">
        <v>0.15490000000000001</v>
      </c>
      <c r="CS165" s="5">
        <v>0.7994</v>
      </c>
      <c r="CT165" s="5">
        <v>1.0911</v>
      </c>
      <c r="CU165" s="5">
        <v>0.2253</v>
      </c>
      <c r="CV165" s="5">
        <v>0.67959999999999998</v>
      </c>
      <c r="CW165" s="5">
        <v>5.0200000000000002E-2</v>
      </c>
      <c r="CX165" s="4">
        <v>0.65359999999999996</v>
      </c>
      <c r="CY165" s="4">
        <v>0.73060000000000003</v>
      </c>
      <c r="CZ165" s="4">
        <v>0.38750000000000001</v>
      </c>
      <c r="DA165" s="4">
        <v>0.96240000000000003</v>
      </c>
      <c r="DB165" s="4">
        <v>0.28079999999999999</v>
      </c>
      <c r="DC165" s="16"/>
      <c r="DD165" s="16"/>
      <c r="DE165" s="16"/>
      <c r="DF165" s="16"/>
      <c r="DG165" s="16"/>
      <c r="DH165" s="4">
        <v>0.67600000000000005</v>
      </c>
      <c r="DI165" s="4">
        <v>0.78210000000000002</v>
      </c>
      <c r="DJ165" s="4">
        <v>0.35770000000000002</v>
      </c>
      <c r="DK165" s="4">
        <v>0.94120000000000004</v>
      </c>
      <c r="DL165" s="4">
        <v>0.24959999999999999</v>
      </c>
      <c r="DM165" s="5">
        <v>0.70499999999999996</v>
      </c>
      <c r="DN165" s="5">
        <v>0.85119999999999996</v>
      </c>
      <c r="DO165" s="5">
        <v>0.31440000000000001</v>
      </c>
      <c r="DP165" s="5">
        <v>0.91049999999999998</v>
      </c>
      <c r="DQ165" s="5">
        <v>0.23039999999999999</v>
      </c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/>
      <c r="EC165" s="4"/>
      <c r="ED165" s="4"/>
      <c r="EE165" s="4"/>
      <c r="EF165" s="4"/>
      <c r="EG165" s="5">
        <v>0.67669999999999997</v>
      </c>
      <c r="EH165" s="5">
        <v>0.78369999999999995</v>
      </c>
      <c r="EI165" s="5">
        <v>0.35599999999999998</v>
      </c>
      <c r="EJ165" s="5">
        <v>0.94140000000000001</v>
      </c>
      <c r="EK165" s="5">
        <v>0.23280000000000001</v>
      </c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>
        <f t="shared" si="36"/>
        <v>0.69542500000000007</v>
      </c>
      <c r="EW165" s="4">
        <f t="shared" si="37"/>
        <v>0.83136666666666648</v>
      </c>
      <c r="EX165" s="4">
        <f t="shared" si="38"/>
        <v>0.33482499999999998</v>
      </c>
      <c r="EY165" s="4">
        <f t="shared" si="39"/>
        <v>0.89821249999999975</v>
      </c>
      <c r="EZ165" s="4">
        <f t="shared" si="40"/>
        <v>0.25433749999999994</v>
      </c>
      <c r="FA165" s="11" t="str" cm="1">
        <f t="array" aca="1" ref="FA165" ca="1">CONCATENATE(INDIRECT(ADDRESS(1,MATCH(_xlfn.MINIFS(B165:EU165,metrics.est,"MAE"),B165:EU165,0)+1)), ", ", INDIRECT(ADDRESS(2,MATCH(_xlfn.MINIFS(B165:EU165,metrics.est,"MAE"),B165:EU165,0)+1)))</f>
        <v>k=20, r=0.1</v>
      </c>
      <c r="FB165" s="11" t="str" cm="1">
        <f t="array" aca="1" ref="FB165" ca="1">CONCATENATE(INDIRECT(ADDRESS(1,MATCH(_xlfn.MINIFS(B165:EU165,metrics.est,"MSE"),B165:EU165,0)+1)), ", ", INDIRECT(ADDRESS(2,MATCH(_xlfn.MINIFS(B165:EU165,metrics.est,"MSE"),B165:EU165,0)+1)))</f>
        <v>k=20, r=0.1</v>
      </c>
      <c r="FC165" s="11" t="str" cm="1">
        <f t="array" aca="1" ref="FC165" ca="1">CONCATENATE(INDIRECT(ADDRESS(1,MATCH(_xlfn.MAXIFS(B165:EU165,metrics.est,"R"),B165:EU165,0)+1)), ", ", INDIRECT(ADDRESS(2,MATCH(_xlfn.MAXIFS(B165:EU165,metrics.est,"R"),B165:EU165,0)+1)))</f>
        <v>k=20, r=0.1</v>
      </c>
      <c r="FD165" s="11" t="str" cm="1">
        <f t="array" aca="1" ref="FD165" ca="1">CONCATENATE(INDIRECT(ADDRESS(1,MATCH(_xlfn.MAXIFS(B165:EU165,metrics.est,"Coverage"),B165:EU165,0)+1)), ", ", INDIRECT(ADDRESS(2,MATCH(_xlfn.MAXIFS(B165:EU165,metrics.est,"Coverage"),B165:EU165,0)+1)))</f>
        <v>k=5, r=0.1</v>
      </c>
      <c r="FE165" s="11" t="str" cm="1">
        <f t="array" aca="1" ref="FE165" ca="1">CONCATENATE(INDIRECT(ADDRESS(1,MATCH(_xlfn.MINIFS(B165:EU165,metrics.est,"Time"),B165:EU165,0)+1)), ", ", INDIRECT(ADDRESS(2,MATCH(_xlfn.MINIFS(B165:EU165,metrics.est,"Time"),B165:EU165,0)+1)))</f>
        <v>k=20, r=0.9</v>
      </c>
    </row>
    <row r="166" spans="1:161" x14ac:dyDescent="0.2">
      <c r="A166" s="1" t="s">
        <v>147</v>
      </c>
      <c r="B166" s="4">
        <v>0.64610000000000001</v>
      </c>
      <c r="C166" s="4">
        <v>0.71230000000000004</v>
      </c>
      <c r="D166" s="4">
        <v>0.37080000000000002</v>
      </c>
      <c r="E166" s="4">
        <v>0.93059999999999998</v>
      </c>
      <c r="F166" s="4">
        <v>0.30680000000000002</v>
      </c>
      <c r="G166" s="5">
        <v>0.66320000000000001</v>
      </c>
      <c r="H166" s="5">
        <v>0.75170000000000003</v>
      </c>
      <c r="I166" s="5">
        <v>0.36840000000000001</v>
      </c>
      <c r="J166" s="5">
        <v>0.91339999999999999</v>
      </c>
      <c r="K166" s="5">
        <v>0.50429999999999997</v>
      </c>
      <c r="L166" s="4">
        <v>0.68840000000000001</v>
      </c>
      <c r="M166" s="4">
        <v>0.80449999999999999</v>
      </c>
      <c r="N166" s="4">
        <v>0.34499999999999997</v>
      </c>
      <c r="O166" s="4">
        <v>0.88649999999999995</v>
      </c>
      <c r="P166" s="4">
        <v>0.40150000000000002</v>
      </c>
      <c r="Q166" s="5">
        <v>0.73640000000000005</v>
      </c>
      <c r="R166" s="5">
        <v>0.91579999999999995</v>
      </c>
      <c r="S166" s="5">
        <v>0.29189999999999999</v>
      </c>
      <c r="T166" s="5">
        <v>0.83499999999999996</v>
      </c>
      <c r="U166" s="5">
        <v>0.26769999999999999</v>
      </c>
      <c r="V166" s="4">
        <v>0.83779999999999999</v>
      </c>
      <c r="W166" s="4">
        <v>1.1813</v>
      </c>
      <c r="X166" s="4">
        <v>0.20330000000000001</v>
      </c>
      <c r="Y166" s="4">
        <v>0.57779999999999998</v>
      </c>
      <c r="Z166" s="4">
        <v>7.7200000000000005E-2</v>
      </c>
      <c r="AA166" s="14">
        <v>0.64659999999999995</v>
      </c>
      <c r="AB166" s="14">
        <v>0.71599999999999997</v>
      </c>
      <c r="AC166" s="14">
        <v>0.39</v>
      </c>
      <c r="AD166" s="14">
        <v>0.92910000000000004</v>
      </c>
      <c r="AE166" s="14">
        <v>0.36330000000000001</v>
      </c>
      <c r="AF166" s="4">
        <v>0.66290000000000004</v>
      </c>
      <c r="AG166" s="4">
        <v>0.74980000000000002</v>
      </c>
      <c r="AH166" s="4">
        <v>0.37140000000000001</v>
      </c>
      <c r="AI166" s="4">
        <v>0.91269999999999996</v>
      </c>
      <c r="AJ166" s="4">
        <v>0.4708</v>
      </c>
      <c r="AK166" s="14">
        <v>0.68910000000000005</v>
      </c>
      <c r="AL166" s="14">
        <v>0.80720000000000003</v>
      </c>
      <c r="AM166" s="14">
        <v>0.34029999999999999</v>
      </c>
      <c r="AN166" s="14">
        <v>0.88649999999999995</v>
      </c>
      <c r="AO166" s="14">
        <v>0.3992</v>
      </c>
      <c r="AP166" s="4">
        <v>0.73650000000000004</v>
      </c>
      <c r="AQ166" s="4">
        <v>0.91490000000000005</v>
      </c>
      <c r="AR166" s="4">
        <v>0.29430000000000001</v>
      </c>
      <c r="AS166" s="4">
        <v>0.83360000000000001</v>
      </c>
      <c r="AT166" s="4">
        <v>0.253</v>
      </c>
      <c r="AU166" s="14">
        <v>0.8397</v>
      </c>
      <c r="AV166" s="14">
        <v>1.1879</v>
      </c>
      <c r="AW166" s="14">
        <v>0.18970000000000001</v>
      </c>
      <c r="AX166" s="14">
        <v>0.57530000000000003</v>
      </c>
      <c r="AY166" s="14">
        <v>9.0399999999999994E-2</v>
      </c>
      <c r="AZ166" s="4">
        <v>0.6482</v>
      </c>
      <c r="BA166" s="4">
        <v>0.7177</v>
      </c>
      <c r="BB166" s="4">
        <v>0.37759999999999999</v>
      </c>
      <c r="BC166" s="4">
        <v>0.92749999999999999</v>
      </c>
      <c r="BD166" s="4">
        <v>0.29470000000000002</v>
      </c>
      <c r="BE166" s="5">
        <v>0.6623</v>
      </c>
      <c r="BF166" s="5">
        <v>0.75060000000000004</v>
      </c>
      <c r="BG166" s="5">
        <v>0.36830000000000002</v>
      </c>
      <c r="BH166" s="5">
        <v>0.91320000000000001</v>
      </c>
      <c r="BI166" s="5">
        <v>0.40629999999999999</v>
      </c>
      <c r="BJ166" s="4">
        <v>0.69089999999999996</v>
      </c>
      <c r="BK166" s="4">
        <v>0.81030000000000002</v>
      </c>
      <c r="BL166" s="4">
        <v>0.33950000000000002</v>
      </c>
      <c r="BM166" s="4">
        <v>0.88790000000000002</v>
      </c>
      <c r="BN166" s="4">
        <v>0.3407</v>
      </c>
      <c r="BO166" s="5">
        <v>0.73760000000000003</v>
      </c>
      <c r="BP166" s="5">
        <v>0.91800000000000004</v>
      </c>
      <c r="BQ166" s="5">
        <v>0.2949</v>
      </c>
      <c r="BR166" s="5">
        <v>0.83489999999999998</v>
      </c>
      <c r="BS166" s="5">
        <v>0.23419999999999999</v>
      </c>
      <c r="BT166" s="4">
        <v>0.8387</v>
      </c>
      <c r="BU166" s="4">
        <v>1.1852</v>
      </c>
      <c r="BV166" s="4">
        <v>0.19600000000000001</v>
      </c>
      <c r="BW166" s="4">
        <v>0.57440000000000002</v>
      </c>
      <c r="BX166" s="4">
        <v>6.3200000000000006E-2</v>
      </c>
      <c r="BY166" s="5">
        <v>0.64529999999999998</v>
      </c>
      <c r="BZ166" s="5">
        <v>0.71409999999999996</v>
      </c>
      <c r="CA166" s="5">
        <v>0.3911</v>
      </c>
      <c r="CB166" s="5">
        <v>0.92830000000000001</v>
      </c>
      <c r="CC166" s="5">
        <v>0.24110000000000001</v>
      </c>
      <c r="CD166" s="4">
        <v>0.66200000000000003</v>
      </c>
      <c r="CE166" s="4">
        <v>0.75039999999999996</v>
      </c>
      <c r="CF166" s="4">
        <v>0.36849999999999999</v>
      </c>
      <c r="CG166" s="4">
        <v>0.91239999999999999</v>
      </c>
      <c r="CH166" s="4">
        <v>0.34350000000000003</v>
      </c>
      <c r="CI166" s="14">
        <v>0.69</v>
      </c>
      <c r="CJ166" s="14">
        <v>0.80910000000000004</v>
      </c>
      <c r="CK166" s="14">
        <v>0.34089999999999998</v>
      </c>
      <c r="CL166" s="14">
        <v>0.8881</v>
      </c>
      <c r="CM166" s="14">
        <v>0.35170000000000001</v>
      </c>
      <c r="CN166" s="4">
        <v>0.73740000000000006</v>
      </c>
      <c r="CO166" s="4">
        <v>0.91739999999999999</v>
      </c>
      <c r="CP166" s="4">
        <v>0.29330000000000001</v>
      </c>
      <c r="CQ166" s="4">
        <v>0.83499999999999996</v>
      </c>
      <c r="CR166" s="4">
        <v>0.17460000000000001</v>
      </c>
      <c r="CS166" s="5">
        <v>0.83940000000000003</v>
      </c>
      <c r="CT166" s="5">
        <v>1.1866000000000001</v>
      </c>
      <c r="CU166" s="5">
        <v>0.19520000000000001</v>
      </c>
      <c r="CV166" s="5">
        <v>0.57430000000000003</v>
      </c>
      <c r="CW166" s="5">
        <v>5.5100000000000003E-2</v>
      </c>
      <c r="CX166" s="4">
        <v>0.64739999999999998</v>
      </c>
      <c r="CY166" s="4">
        <v>0.71799999999999997</v>
      </c>
      <c r="CZ166" s="4">
        <v>0.3861</v>
      </c>
      <c r="DA166" s="4">
        <v>0.92759999999999998</v>
      </c>
      <c r="DB166" s="4">
        <v>0.32229999999999998</v>
      </c>
      <c r="DC166" s="16"/>
      <c r="DD166" s="16"/>
      <c r="DE166" s="16"/>
      <c r="DF166" s="16"/>
      <c r="DG166" s="16"/>
      <c r="DH166" s="4">
        <v>0.68969999999999998</v>
      </c>
      <c r="DI166" s="4">
        <v>0.80830000000000002</v>
      </c>
      <c r="DJ166" s="4">
        <v>0.3427</v>
      </c>
      <c r="DK166" s="4">
        <v>0.88719999999999999</v>
      </c>
      <c r="DL166" s="4">
        <v>0.28460000000000002</v>
      </c>
      <c r="DM166" s="5">
        <v>0.73750000000000004</v>
      </c>
      <c r="DN166" s="5">
        <v>0.91779999999999995</v>
      </c>
      <c r="DO166" s="5">
        <v>0.2944</v>
      </c>
      <c r="DP166" s="5">
        <v>0.83509999999999995</v>
      </c>
      <c r="DQ166" s="5">
        <v>0.2273</v>
      </c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/>
      <c r="EC166" s="4"/>
      <c r="ED166" s="4"/>
      <c r="EE166" s="4"/>
      <c r="EF166" s="4"/>
      <c r="EG166" s="5">
        <v>0.68959999999999999</v>
      </c>
      <c r="EH166" s="5">
        <v>0.80810000000000004</v>
      </c>
      <c r="EI166" s="5">
        <v>0.3422</v>
      </c>
      <c r="EJ166" s="5">
        <v>0.88770000000000004</v>
      </c>
      <c r="EK166" s="5">
        <v>0.26690000000000003</v>
      </c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>
        <f t="shared" si="36"/>
        <v>0.71094583333333317</v>
      </c>
      <c r="EW166" s="4">
        <f t="shared" si="37"/>
        <v>0.8647083333333333</v>
      </c>
      <c r="EX166" s="4">
        <f t="shared" si="38"/>
        <v>0.32065833333333332</v>
      </c>
      <c r="EY166" s="4">
        <f t="shared" si="39"/>
        <v>0.83725416666666652</v>
      </c>
      <c r="EZ166" s="4">
        <f t="shared" si="40"/>
        <v>0.28085000000000004</v>
      </c>
      <c r="FA166" s="11" t="str" cm="1">
        <f t="array" aca="1" ref="FA166" ca="1">CONCATENATE(INDIRECT(ADDRESS(1,MATCH(_xlfn.MINIFS(B166:EU166,metrics.est,"MAE"),B166:EU166,0)+1)), ", ", INDIRECT(ADDRESS(2,MATCH(_xlfn.MINIFS(B166:EU166,metrics.est,"MAE"),B166:EU166,0)+1)))</f>
        <v>k=20, r=0.1</v>
      </c>
      <c r="FB166" s="11" t="str" cm="1">
        <f t="array" aca="1" ref="FB166" ca="1">CONCATENATE(INDIRECT(ADDRESS(1,MATCH(_xlfn.MINIFS(B166:EU166,metrics.est,"MSE"),B166:EU166,0)+1)), ", ", INDIRECT(ADDRESS(2,MATCH(_xlfn.MINIFS(B166:EU166,metrics.est,"MSE"),B166:EU166,0)+1)))</f>
        <v>k=5, r=0.1</v>
      </c>
      <c r="FC166" s="11" t="str" cm="1">
        <f t="array" aca="1" ref="FC166" ca="1">CONCATENATE(INDIRECT(ADDRESS(1,MATCH(_xlfn.MAXIFS(B166:EU166,metrics.est,"R"),B166:EU166,0)+1)), ", ", INDIRECT(ADDRESS(2,MATCH(_xlfn.MAXIFS(B166:EU166,metrics.est,"R"),B166:EU166,0)+1)))</f>
        <v>k=20, r=0.1</v>
      </c>
      <c r="FD166" s="11" t="str" cm="1">
        <f t="array" aca="1" ref="FD166" ca="1">CONCATENATE(INDIRECT(ADDRESS(1,MATCH(_xlfn.MAXIFS(B166:EU166,metrics.est,"Coverage"),B166:EU166,0)+1)), ", ", INDIRECT(ADDRESS(2,MATCH(_xlfn.MAXIFS(B166:EU166,metrics.est,"Coverage"),B166:EU166,0)+1)))</f>
        <v>k=5, r=0.1</v>
      </c>
      <c r="FE166" s="11" t="str" cm="1">
        <f t="array" aca="1" ref="FE166" ca="1">CONCATENATE(INDIRECT(ADDRESS(1,MATCH(_xlfn.MINIFS(B166:EU166,metrics.est,"Time"),B166:EU166,0)+1)), ", ", INDIRECT(ADDRESS(2,MATCH(_xlfn.MINIFS(B166:EU166,metrics.est,"Time"),B166:EU166,0)+1)))</f>
        <v>k=20, r=0.9</v>
      </c>
    </row>
    <row r="167" spans="1:161" x14ac:dyDescent="0.2">
      <c r="A167" s="1" t="s">
        <v>148</v>
      </c>
      <c r="B167" s="4">
        <v>0.64880000000000004</v>
      </c>
      <c r="C167" s="4">
        <v>0.72160000000000002</v>
      </c>
      <c r="D167" s="4">
        <v>0.35620000000000002</v>
      </c>
      <c r="E167" s="4">
        <v>0.96419999999999995</v>
      </c>
      <c r="F167" s="4">
        <v>0.28079999999999999</v>
      </c>
      <c r="G167" s="5">
        <v>0.66110000000000002</v>
      </c>
      <c r="H167" s="5">
        <v>0.75070000000000003</v>
      </c>
      <c r="I167" s="5">
        <v>0.3644</v>
      </c>
      <c r="J167" s="5">
        <v>0.95540000000000003</v>
      </c>
      <c r="K167" s="5">
        <v>0.4451</v>
      </c>
      <c r="L167" s="4">
        <v>0.67449999999999999</v>
      </c>
      <c r="M167" s="4">
        <v>0.7782</v>
      </c>
      <c r="N167" s="4">
        <v>0.35349999999999998</v>
      </c>
      <c r="O167" s="4">
        <v>0.94110000000000005</v>
      </c>
      <c r="P167" s="4">
        <v>0.37159999999999999</v>
      </c>
      <c r="Q167" s="5">
        <v>0.70199999999999996</v>
      </c>
      <c r="R167" s="5">
        <v>0.84260000000000002</v>
      </c>
      <c r="S167" s="5">
        <v>0.31169999999999998</v>
      </c>
      <c r="T167" s="5">
        <v>0.91</v>
      </c>
      <c r="U167" s="5">
        <v>0.22509999999999999</v>
      </c>
      <c r="V167" s="4">
        <v>0.79320000000000002</v>
      </c>
      <c r="W167" s="4">
        <v>1.0745</v>
      </c>
      <c r="X167" s="4">
        <v>0.23139999999999999</v>
      </c>
      <c r="Y167" s="4">
        <v>0.68110000000000004</v>
      </c>
      <c r="Z167" s="4">
        <v>6.9599999999999995E-2</v>
      </c>
      <c r="AA167" s="14">
        <v>0.64910000000000001</v>
      </c>
      <c r="AB167" s="14">
        <v>0.72309999999999997</v>
      </c>
      <c r="AC167" s="14">
        <v>0.37940000000000002</v>
      </c>
      <c r="AD167" s="14">
        <v>0.96299999999999997</v>
      </c>
      <c r="AE167" s="14">
        <v>0.31119999999999998</v>
      </c>
      <c r="AF167" s="4">
        <v>0.66010000000000002</v>
      </c>
      <c r="AG167" s="4">
        <v>0.74580000000000002</v>
      </c>
      <c r="AH167" s="4">
        <v>0.37030000000000002</v>
      </c>
      <c r="AI167" s="4">
        <v>0.95469999999999999</v>
      </c>
      <c r="AJ167" s="4">
        <v>0.44750000000000001</v>
      </c>
      <c r="AK167" s="14">
        <v>0.67520000000000002</v>
      </c>
      <c r="AL167" s="14">
        <v>0.78090000000000004</v>
      </c>
      <c r="AM167" s="14">
        <v>0.34749999999999998</v>
      </c>
      <c r="AN167" s="14">
        <v>0.9415</v>
      </c>
      <c r="AO167" s="14">
        <v>0.3906</v>
      </c>
      <c r="AP167" s="4">
        <v>0.70269999999999999</v>
      </c>
      <c r="AQ167" s="4">
        <v>0.84319999999999995</v>
      </c>
      <c r="AR167" s="4">
        <v>0.31440000000000001</v>
      </c>
      <c r="AS167" s="4">
        <v>0.91020000000000001</v>
      </c>
      <c r="AT167" s="4">
        <v>0.2475</v>
      </c>
      <c r="AU167" s="14">
        <v>0.79420000000000002</v>
      </c>
      <c r="AV167" s="14">
        <v>1.075</v>
      </c>
      <c r="AW167" s="14">
        <v>0.22470000000000001</v>
      </c>
      <c r="AX167" s="14">
        <v>0.68010000000000004</v>
      </c>
      <c r="AY167" s="14">
        <v>8.4199999999999997E-2</v>
      </c>
      <c r="AZ167" s="4">
        <v>0.64990000000000003</v>
      </c>
      <c r="BA167" s="4">
        <v>0.72440000000000004</v>
      </c>
      <c r="BB167" s="4">
        <v>0.36680000000000001</v>
      </c>
      <c r="BC167" s="4">
        <v>0.96279999999999999</v>
      </c>
      <c r="BD167" s="4">
        <v>0.26279999999999998</v>
      </c>
      <c r="BE167" s="5">
        <v>0.66069999999999995</v>
      </c>
      <c r="BF167" s="5">
        <v>0.74880000000000002</v>
      </c>
      <c r="BG167" s="5">
        <v>0.3664</v>
      </c>
      <c r="BH167" s="5">
        <v>0.95550000000000002</v>
      </c>
      <c r="BI167" s="5">
        <v>0.36499999999999999</v>
      </c>
      <c r="BJ167" s="4">
        <v>0.67659999999999998</v>
      </c>
      <c r="BK167" s="4">
        <v>0.78349999999999997</v>
      </c>
      <c r="BL167" s="4">
        <v>0.34789999999999999</v>
      </c>
      <c r="BM167" s="4">
        <v>0.94169999999999998</v>
      </c>
      <c r="BN167" s="4">
        <v>0.316</v>
      </c>
      <c r="BO167" s="5">
        <v>0.70340000000000003</v>
      </c>
      <c r="BP167" s="5">
        <v>0.84699999999999998</v>
      </c>
      <c r="BQ167" s="5">
        <v>0.314</v>
      </c>
      <c r="BR167" s="5">
        <v>0.91</v>
      </c>
      <c r="BS167" s="5">
        <v>0.2107</v>
      </c>
      <c r="BT167" s="4">
        <v>0.79320000000000002</v>
      </c>
      <c r="BU167" s="4">
        <v>1.0750999999999999</v>
      </c>
      <c r="BV167" s="4">
        <v>0.2296</v>
      </c>
      <c r="BW167" s="4">
        <v>0.68020000000000003</v>
      </c>
      <c r="BX167" s="4">
        <v>5.4100000000000002E-2</v>
      </c>
      <c r="BY167" s="5">
        <v>0.64739999999999998</v>
      </c>
      <c r="BZ167" s="5">
        <v>0.72</v>
      </c>
      <c r="CA167" s="5">
        <v>0.38300000000000001</v>
      </c>
      <c r="CB167" s="5">
        <v>0.96289999999999998</v>
      </c>
      <c r="CC167" s="5">
        <v>0.22209999999999999</v>
      </c>
      <c r="CD167" s="4">
        <v>0.66039999999999999</v>
      </c>
      <c r="CE167" s="4">
        <v>0.74890000000000001</v>
      </c>
      <c r="CF167" s="4">
        <v>0.3669</v>
      </c>
      <c r="CG167" s="4">
        <v>0.95520000000000005</v>
      </c>
      <c r="CH167" s="4">
        <v>0.30520000000000003</v>
      </c>
      <c r="CI167" s="14">
        <v>0.67600000000000005</v>
      </c>
      <c r="CJ167" s="14">
        <v>0.78239999999999998</v>
      </c>
      <c r="CK167" s="14">
        <v>0.34739999999999999</v>
      </c>
      <c r="CL167" s="14">
        <v>0.94199999999999995</v>
      </c>
      <c r="CM167" s="14">
        <v>0.31879999999999997</v>
      </c>
      <c r="CN167" s="4">
        <v>0.70289999999999997</v>
      </c>
      <c r="CO167" s="4">
        <v>0.84550000000000003</v>
      </c>
      <c r="CP167" s="4">
        <v>0.3155</v>
      </c>
      <c r="CQ167" s="4">
        <v>0.9103</v>
      </c>
      <c r="CR167" s="4">
        <v>0.15629999999999999</v>
      </c>
      <c r="CS167" s="5">
        <v>0.79369999999999996</v>
      </c>
      <c r="CT167" s="5">
        <v>1.0754999999999999</v>
      </c>
      <c r="CU167" s="5">
        <v>0.22839999999999999</v>
      </c>
      <c r="CV167" s="5">
        <v>0.67959999999999998</v>
      </c>
      <c r="CW167" s="5">
        <v>4.9799999999999997E-2</v>
      </c>
      <c r="CX167" s="4">
        <v>0.64970000000000006</v>
      </c>
      <c r="CY167" s="4">
        <v>0.72470000000000001</v>
      </c>
      <c r="CZ167" s="4">
        <v>0.376</v>
      </c>
      <c r="DA167" s="4">
        <v>0.96240000000000003</v>
      </c>
      <c r="DB167" s="4">
        <v>0.28360000000000002</v>
      </c>
      <c r="DC167" s="16"/>
      <c r="DD167" s="16"/>
      <c r="DE167" s="16"/>
      <c r="DF167" s="16"/>
      <c r="DG167" s="16"/>
      <c r="DH167" s="4">
        <v>0.6754</v>
      </c>
      <c r="DI167" s="4">
        <v>0.78110000000000002</v>
      </c>
      <c r="DJ167" s="4">
        <v>0.35099999999999998</v>
      </c>
      <c r="DK167" s="4">
        <v>0.94120000000000004</v>
      </c>
      <c r="DL167" s="4">
        <v>0.25309999999999999</v>
      </c>
      <c r="DM167" s="5">
        <v>0.70330000000000004</v>
      </c>
      <c r="DN167" s="5">
        <v>0.84599999999999997</v>
      </c>
      <c r="DO167" s="5">
        <v>0.3145</v>
      </c>
      <c r="DP167" s="5">
        <v>0.91049999999999998</v>
      </c>
      <c r="DQ167" s="5">
        <v>0.2059</v>
      </c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/>
      <c r="EC167" s="4"/>
      <c r="ED167" s="4"/>
      <c r="EE167" s="4"/>
      <c r="EF167" s="4"/>
      <c r="EG167" s="5">
        <v>0.6754</v>
      </c>
      <c r="EH167" s="5">
        <v>0.78149999999999997</v>
      </c>
      <c r="EI167" s="5">
        <v>0.34939999999999999</v>
      </c>
      <c r="EJ167" s="5">
        <v>0.94140000000000001</v>
      </c>
      <c r="EK167" s="5">
        <v>0.23669999999999999</v>
      </c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>
        <f t="shared" si="36"/>
        <v>0.69287083333333321</v>
      </c>
      <c r="EW167" s="4">
        <f t="shared" si="37"/>
        <v>0.8258333333333332</v>
      </c>
      <c r="EX167" s="4">
        <f t="shared" si="38"/>
        <v>0.32959583333333337</v>
      </c>
      <c r="EY167" s="4">
        <f t="shared" si="39"/>
        <v>0.89820833333333316</v>
      </c>
      <c r="EZ167" s="4">
        <f t="shared" si="40"/>
        <v>0.25472083333333334</v>
      </c>
      <c r="FA167" s="11" t="str" cm="1">
        <f t="array" aca="1" ref="FA167" ca="1">CONCATENATE(INDIRECT(ADDRESS(1,MATCH(_xlfn.MINIFS(B167:EU167,metrics.est,"MAE"),B167:EU167,0)+1)), ", ", INDIRECT(ADDRESS(2,MATCH(_xlfn.MINIFS(B167:EU167,metrics.est,"MAE"),B167:EU167,0)+1)))</f>
        <v>k=20, r=0.1</v>
      </c>
      <c r="FB167" s="11" t="str" cm="1">
        <f t="array" aca="1" ref="FB167" ca="1">CONCATENATE(INDIRECT(ADDRESS(1,MATCH(_xlfn.MINIFS(B167:EU167,metrics.est,"MSE"),B167:EU167,0)+1)), ", ", INDIRECT(ADDRESS(2,MATCH(_xlfn.MINIFS(B167:EU167,metrics.est,"MSE"),B167:EU167,0)+1)))</f>
        <v>k=20, r=0.1</v>
      </c>
      <c r="FC167" s="11" t="str" cm="1">
        <f t="array" aca="1" ref="FC167" ca="1">CONCATENATE(INDIRECT(ADDRESS(1,MATCH(_xlfn.MAXIFS(B167:EU167,metrics.est,"R"),B167:EU167,0)+1)), ", ", INDIRECT(ADDRESS(2,MATCH(_xlfn.MAXIFS(B167:EU167,metrics.est,"R"),B167:EU167,0)+1)))</f>
        <v>k=20, r=0.1</v>
      </c>
      <c r="FD167" s="11" t="str" cm="1">
        <f t="array" aca="1" ref="FD167" ca="1">CONCATENATE(INDIRECT(ADDRESS(1,MATCH(_xlfn.MAXIFS(B167:EU167,metrics.est,"Coverage"),B167:EU167,0)+1)), ", ", INDIRECT(ADDRESS(2,MATCH(_xlfn.MAXIFS(B167:EU167,metrics.est,"Coverage"),B167:EU167,0)+1)))</f>
        <v>k=5, r=0.1</v>
      </c>
      <c r="FE167" s="11" t="str" cm="1">
        <f t="array" aca="1" ref="FE167" ca="1">CONCATENATE(INDIRECT(ADDRESS(1,MATCH(_xlfn.MINIFS(B167:EU167,metrics.est,"Time"),B167:EU167,0)+1)), ", ", INDIRECT(ADDRESS(2,MATCH(_xlfn.MINIFS(B167:EU167,metrics.est,"Time"),B167:EU167,0)+1)))</f>
        <v>k=20, r=0.9</v>
      </c>
    </row>
    <row r="168" spans="1:161" x14ac:dyDescent="0.2">
      <c r="A168" s="1" t="s">
        <v>149</v>
      </c>
      <c r="B168" s="4">
        <v>0.6452</v>
      </c>
      <c r="C168" s="4">
        <v>0.71309999999999996</v>
      </c>
      <c r="D168" s="4">
        <v>0.36959999999999998</v>
      </c>
      <c r="E168" s="4">
        <v>0.95699999999999996</v>
      </c>
      <c r="F168" s="4">
        <v>0.20749999999999999</v>
      </c>
      <c r="G168" s="5">
        <v>0.66069999999999995</v>
      </c>
      <c r="H168" s="5">
        <v>0.74890000000000001</v>
      </c>
      <c r="I168" s="5">
        <v>0.37109999999999999</v>
      </c>
      <c r="J168" s="5">
        <v>0.94610000000000005</v>
      </c>
      <c r="K168" s="5">
        <v>0.34649999999999997</v>
      </c>
      <c r="L168" s="4">
        <v>0.68069999999999997</v>
      </c>
      <c r="M168" s="4">
        <v>0.79149999999999998</v>
      </c>
      <c r="N168" s="4">
        <v>0.35270000000000001</v>
      </c>
      <c r="O168" s="4">
        <v>0.92869999999999997</v>
      </c>
      <c r="P168" s="4">
        <v>0.2949</v>
      </c>
      <c r="Q168" s="5">
        <v>0.71830000000000005</v>
      </c>
      <c r="R168" s="5">
        <v>0.88160000000000005</v>
      </c>
      <c r="S168" s="5">
        <v>0.29149999999999998</v>
      </c>
      <c r="T168" s="5">
        <v>0.88919999999999999</v>
      </c>
      <c r="U168" s="5">
        <v>0.1784</v>
      </c>
      <c r="V168" s="4">
        <v>0.82179999999999997</v>
      </c>
      <c r="W168" s="4">
        <v>1.1513</v>
      </c>
      <c r="X168" s="4">
        <v>0.2024</v>
      </c>
      <c r="Y168" s="4">
        <v>0.60619999999999996</v>
      </c>
      <c r="Z168" s="4">
        <v>5.7099999999999998E-2</v>
      </c>
      <c r="AA168" s="14">
        <v>0.64600000000000002</v>
      </c>
      <c r="AB168" s="14">
        <v>0.71599999999999997</v>
      </c>
      <c r="AC168" s="14">
        <v>0.39429999999999998</v>
      </c>
      <c r="AD168" s="14">
        <v>0.95620000000000005</v>
      </c>
      <c r="AE168" s="14">
        <v>0.23430000000000001</v>
      </c>
      <c r="AF168" s="4">
        <v>0.6603</v>
      </c>
      <c r="AG168" s="4">
        <v>0.747</v>
      </c>
      <c r="AH168" s="4">
        <v>0.3755</v>
      </c>
      <c r="AI168" s="4">
        <v>0.9456</v>
      </c>
      <c r="AJ168" s="4">
        <v>0.34</v>
      </c>
      <c r="AK168" s="14">
        <v>0.68159999999999998</v>
      </c>
      <c r="AL168" s="14">
        <v>0.79479999999999995</v>
      </c>
      <c r="AM168" s="14">
        <v>0.34420000000000001</v>
      </c>
      <c r="AN168" s="14">
        <v>0.92879999999999996</v>
      </c>
      <c r="AO168" s="14">
        <v>0.2717</v>
      </c>
      <c r="AP168" s="4">
        <v>0.71819999999999995</v>
      </c>
      <c r="AQ168" s="4">
        <v>0.88139999999999996</v>
      </c>
      <c r="AR168" s="4">
        <v>0.29649999999999999</v>
      </c>
      <c r="AS168" s="4">
        <v>0.88880000000000003</v>
      </c>
      <c r="AT168" s="4">
        <v>0.19139999999999999</v>
      </c>
      <c r="AU168" s="14">
        <v>0.82320000000000004</v>
      </c>
      <c r="AV168" s="14">
        <v>1.1549</v>
      </c>
      <c r="AW168" s="14">
        <v>0.19650000000000001</v>
      </c>
      <c r="AX168" s="14">
        <v>0.60170000000000001</v>
      </c>
      <c r="AY168" s="14">
        <v>7.0599999999999996E-2</v>
      </c>
      <c r="AZ168" s="4">
        <v>0.64649999999999996</v>
      </c>
      <c r="BA168" s="4">
        <v>0.71699999999999997</v>
      </c>
      <c r="BB168" s="4">
        <v>0.37919999999999998</v>
      </c>
      <c r="BC168" s="4">
        <v>0.95530000000000004</v>
      </c>
      <c r="BD168" s="4">
        <v>0.20480000000000001</v>
      </c>
      <c r="BE168" s="5">
        <v>0.6603</v>
      </c>
      <c r="BF168" s="5">
        <v>0.74860000000000004</v>
      </c>
      <c r="BG168" s="5">
        <v>0.373</v>
      </c>
      <c r="BH168" s="5">
        <v>0.94640000000000002</v>
      </c>
      <c r="BI168" s="5">
        <v>0.2944</v>
      </c>
      <c r="BJ168" s="4">
        <v>0.68459999999999999</v>
      </c>
      <c r="BK168" s="4">
        <v>0.80130000000000001</v>
      </c>
      <c r="BL168" s="4">
        <v>0.34610000000000002</v>
      </c>
      <c r="BM168" s="4">
        <v>0.92869999999999997</v>
      </c>
      <c r="BN168" s="4">
        <v>0.26069999999999999</v>
      </c>
      <c r="BO168" s="5">
        <v>0.71940000000000004</v>
      </c>
      <c r="BP168" s="5">
        <v>0.88519999999999999</v>
      </c>
      <c r="BQ168" s="5">
        <v>0.29820000000000002</v>
      </c>
      <c r="BR168" s="5">
        <v>0.88929999999999998</v>
      </c>
      <c r="BS168" s="5">
        <v>0.1641</v>
      </c>
      <c r="BT168" s="4">
        <v>0.82350000000000001</v>
      </c>
      <c r="BU168" s="4">
        <v>1.1577</v>
      </c>
      <c r="BV168" s="4">
        <v>0.1983</v>
      </c>
      <c r="BW168" s="4">
        <v>0.60329999999999995</v>
      </c>
      <c r="BX168" s="4">
        <v>5.0200000000000002E-2</v>
      </c>
      <c r="BY168" s="5">
        <v>0.64339999999999997</v>
      </c>
      <c r="BZ168" s="5">
        <v>0.71199999999999997</v>
      </c>
      <c r="CA168" s="5">
        <v>0.3997</v>
      </c>
      <c r="CB168" s="5">
        <v>0.95550000000000002</v>
      </c>
      <c r="CC168" s="5">
        <v>0.15010000000000001</v>
      </c>
      <c r="CD168" s="4">
        <v>0.66020000000000001</v>
      </c>
      <c r="CE168" s="4">
        <v>0.749</v>
      </c>
      <c r="CF168" s="4">
        <v>0.37259999999999999</v>
      </c>
      <c r="CG168" s="4">
        <v>0.94599999999999995</v>
      </c>
      <c r="CH168" s="4">
        <v>0.22509999999999999</v>
      </c>
      <c r="CI168" s="5">
        <v>0.68230000000000002</v>
      </c>
      <c r="CJ168" s="5">
        <v>0.79620000000000002</v>
      </c>
      <c r="CK168" s="5">
        <v>0.3458</v>
      </c>
      <c r="CL168" s="5">
        <v>0.92920000000000003</v>
      </c>
      <c r="CM168" s="5">
        <v>0.21909999999999999</v>
      </c>
      <c r="CN168" s="4">
        <v>0.71919999999999995</v>
      </c>
      <c r="CO168" s="4">
        <v>0.88429999999999997</v>
      </c>
      <c r="CP168" s="4">
        <v>0.29580000000000001</v>
      </c>
      <c r="CQ168" s="4">
        <v>0.88939999999999997</v>
      </c>
      <c r="CR168" s="4">
        <v>0.12509999999999999</v>
      </c>
      <c r="CS168" s="5">
        <v>0.8226</v>
      </c>
      <c r="CT168" s="5">
        <v>1.1532</v>
      </c>
      <c r="CU168" s="5">
        <v>0.20100000000000001</v>
      </c>
      <c r="CV168" s="5">
        <v>0.60429999999999995</v>
      </c>
      <c r="CW168" s="5">
        <v>4.5600000000000002E-2</v>
      </c>
      <c r="CX168" s="4">
        <v>0.64629999999999999</v>
      </c>
      <c r="CY168" s="4">
        <v>0.7177</v>
      </c>
      <c r="CZ168" s="4">
        <v>0.39079999999999998</v>
      </c>
      <c r="DA168" s="4">
        <v>0.95520000000000005</v>
      </c>
      <c r="DB168" s="4">
        <v>0.21390000000000001</v>
      </c>
      <c r="DC168" s="5">
        <v>0.65920000000000001</v>
      </c>
      <c r="DD168" s="5">
        <v>0.74539999999999995</v>
      </c>
      <c r="DE168" s="5">
        <v>0.37490000000000001</v>
      </c>
      <c r="DF168" s="5">
        <v>0.94579999999999997</v>
      </c>
      <c r="DG168" s="5">
        <v>0.2863</v>
      </c>
      <c r="DH168" s="4">
        <v>0.68179999999999996</v>
      </c>
      <c r="DI168" s="4">
        <v>0.79520000000000002</v>
      </c>
      <c r="DJ168" s="4">
        <v>0.34739999999999999</v>
      </c>
      <c r="DK168" s="4">
        <v>0.92849999999999999</v>
      </c>
      <c r="DL168" s="4">
        <v>0.1832</v>
      </c>
      <c r="DM168" s="5">
        <v>0.71940000000000004</v>
      </c>
      <c r="DN168" s="5">
        <v>0.88460000000000005</v>
      </c>
      <c r="DO168" s="5">
        <v>0.29620000000000002</v>
      </c>
      <c r="DP168" s="5">
        <v>0.88959999999999995</v>
      </c>
      <c r="DQ168" s="5">
        <v>0.16109999999999999</v>
      </c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/>
      <c r="EC168" s="4"/>
      <c r="ED168" s="4"/>
      <c r="EE168" s="4"/>
      <c r="EF168" s="4"/>
      <c r="EG168" s="5"/>
      <c r="EH168" s="5"/>
      <c r="EI168" s="5"/>
      <c r="EJ168" s="5"/>
      <c r="EK168" s="5"/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>
        <f t="shared" si="36"/>
        <v>0.70102916666666648</v>
      </c>
      <c r="EW168" s="4">
        <f t="shared" si="37"/>
        <v>0.8469958333333335</v>
      </c>
      <c r="EX168" s="4">
        <f t="shared" si="38"/>
        <v>0.32555416666666664</v>
      </c>
      <c r="EY168" s="4">
        <f t="shared" si="39"/>
        <v>0.8756166666666666</v>
      </c>
      <c r="EZ168" s="4">
        <f t="shared" si="40"/>
        <v>0.19900416666666668</v>
      </c>
      <c r="FA168" s="11" t="str" cm="1">
        <f t="array" aca="1" ref="FA168" ca="1">CONCATENATE(INDIRECT(ADDRESS(1,MATCH(_xlfn.MINIFS(B168:EU168,metrics.est,"MAE"),B168:EU168,0)+1)), ", ", INDIRECT(ADDRESS(2,MATCH(_xlfn.MINIFS(B168:EU168,metrics.est,"MAE"),B168:EU168,0)+1)))</f>
        <v>k=20, r=0.1</v>
      </c>
      <c r="FB168" s="11" t="str" cm="1">
        <f t="array" aca="1" ref="FB168" ca="1">CONCATENATE(INDIRECT(ADDRESS(1,MATCH(_xlfn.MINIFS(B168:EU168,metrics.est,"MSE"),B168:EU168,0)+1)), ", ", INDIRECT(ADDRESS(2,MATCH(_xlfn.MINIFS(B168:EU168,metrics.est,"MSE"),B168:EU168,0)+1)))</f>
        <v>k=20, r=0.1</v>
      </c>
      <c r="FC168" s="11" t="str" cm="1">
        <f t="array" aca="1" ref="FC168" ca="1">CONCATENATE(INDIRECT(ADDRESS(1,MATCH(_xlfn.MAXIFS(B168:EU168,metrics.est,"R"),B168:EU168,0)+1)), ", ", INDIRECT(ADDRESS(2,MATCH(_xlfn.MAXIFS(B168:EU168,metrics.est,"R"),B168:EU168,0)+1)))</f>
        <v>k=20, r=0.1</v>
      </c>
      <c r="FD168" s="11" t="str" cm="1">
        <f t="array" aca="1" ref="FD168" ca="1">CONCATENATE(INDIRECT(ADDRESS(1,MATCH(_xlfn.MAXIFS(B168:EU168,metrics.est,"Coverage"),B168:EU168,0)+1)), ", ", INDIRECT(ADDRESS(2,MATCH(_xlfn.MAXIFS(B168:EU168,metrics.est,"Coverage"),B168:EU168,0)+1)))</f>
        <v>k=5, r=0.1</v>
      </c>
      <c r="FE168" s="11" t="str" cm="1">
        <f t="array" aca="1" ref="FE168" ca="1">CONCATENATE(INDIRECT(ADDRESS(1,MATCH(_xlfn.MINIFS(B168:EU168,metrics.est,"Time"),B168:EU168,0)+1)), ", ", INDIRECT(ADDRESS(2,MATCH(_xlfn.MINIFS(B168:EU168,metrics.est,"Time"),B168:EU168,0)+1)))</f>
        <v>k=20, r=0.9</v>
      </c>
    </row>
    <row r="169" spans="1:161" x14ac:dyDescent="0.2">
      <c r="A169" s="1" t="s">
        <v>150</v>
      </c>
      <c r="B169" s="4">
        <v>0.65769999999999995</v>
      </c>
      <c r="C169" s="4">
        <v>0.73799999999999999</v>
      </c>
      <c r="D169" s="4">
        <v>0.35659999999999997</v>
      </c>
      <c r="E169" s="4">
        <v>0.96430000000000005</v>
      </c>
      <c r="F169" s="4">
        <v>0.24360000000000001</v>
      </c>
      <c r="G169" s="5">
        <v>0.6673</v>
      </c>
      <c r="H169" s="5">
        <v>0.76319999999999999</v>
      </c>
      <c r="I169" s="5">
        <v>0.36699999999999999</v>
      </c>
      <c r="J169" s="5">
        <v>0.95550000000000002</v>
      </c>
      <c r="K169" s="5">
        <v>0.4</v>
      </c>
      <c r="L169" s="4">
        <v>0.67859999999999998</v>
      </c>
      <c r="M169" s="4">
        <v>0.78710000000000002</v>
      </c>
      <c r="N169" s="4">
        <v>0.35339999999999999</v>
      </c>
      <c r="O169" s="4">
        <v>0.94169999999999998</v>
      </c>
      <c r="P169" s="4">
        <v>0.33479999999999999</v>
      </c>
      <c r="Q169" s="5">
        <v>0.70540000000000003</v>
      </c>
      <c r="R169" s="5">
        <v>0.85150000000000003</v>
      </c>
      <c r="S169" s="5">
        <v>0.31340000000000001</v>
      </c>
      <c r="T169" s="5">
        <v>0.91469999999999996</v>
      </c>
      <c r="U169" s="5">
        <v>0.20019999999999999</v>
      </c>
      <c r="V169" s="4">
        <v>0.81630000000000003</v>
      </c>
      <c r="W169" s="4">
        <v>1.1404000000000001</v>
      </c>
      <c r="X169" s="4">
        <v>0.2248</v>
      </c>
      <c r="Y169" s="4">
        <v>0.80930000000000002</v>
      </c>
      <c r="Z169" s="4">
        <v>6.9000000000000006E-2</v>
      </c>
      <c r="AA169" s="14">
        <v>0.65820000000000001</v>
      </c>
      <c r="AB169" s="14">
        <v>0.74019999999999997</v>
      </c>
      <c r="AC169" s="14">
        <v>0.38069999999999998</v>
      </c>
      <c r="AD169" s="14">
        <v>0.96309999999999996</v>
      </c>
      <c r="AE169" s="14">
        <v>0.26169999999999999</v>
      </c>
      <c r="AF169" s="4">
        <v>0.66659999999999997</v>
      </c>
      <c r="AG169" s="4">
        <v>0.75829999999999997</v>
      </c>
      <c r="AH169" s="4">
        <v>0.37140000000000001</v>
      </c>
      <c r="AI169" s="4">
        <v>0.95489999999999997</v>
      </c>
      <c r="AJ169" s="4">
        <v>0.35049999999999998</v>
      </c>
      <c r="AK169" s="14">
        <v>0.67910000000000004</v>
      </c>
      <c r="AL169" s="14">
        <v>0.78900000000000003</v>
      </c>
      <c r="AM169" s="14">
        <v>0.34939999999999999</v>
      </c>
      <c r="AN169" s="14">
        <v>0.94199999999999995</v>
      </c>
      <c r="AO169" s="14">
        <v>0.31009999999999999</v>
      </c>
      <c r="AP169" s="4">
        <v>0.70630000000000004</v>
      </c>
      <c r="AQ169" s="4">
        <v>0.8528</v>
      </c>
      <c r="AR169" s="4">
        <v>0.31440000000000001</v>
      </c>
      <c r="AS169" s="4">
        <v>0.91459999999999997</v>
      </c>
      <c r="AT169" s="4">
        <v>0.1951</v>
      </c>
      <c r="AU169" s="14">
        <v>0.81759999999999999</v>
      </c>
      <c r="AV169" s="14">
        <v>1.1424000000000001</v>
      </c>
      <c r="AW169" s="14">
        <v>0.2203</v>
      </c>
      <c r="AX169" s="14">
        <v>0.80810000000000004</v>
      </c>
      <c r="AY169" s="14">
        <v>7.9799999999999996E-2</v>
      </c>
      <c r="AZ169" s="4">
        <v>0.65820000000000001</v>
      </c>
      <c r="BA169" s="4">
        <v>0.7399</v>
      </c>
      <c r="BB169" s="4">
        <v>0.36759999999999998</v>
      </c>
      <c r="BC169" s="4">
        <v>0.96289999999999998</v>
      </c>
      <c r="BD169" s="4">
        <v>0.22969999999999999</v>
      </c>
      <c r="BE169" s="5">
        <v>0.66710000000000003</v>
      </c>
      <c r="BF169" s="5">
        <v>0.76100000000000001</v>
      </c>
      <c r="BG169" s="5">
        <v>0.36799999999999999</v>
      </c>
      <c r="BH169" s="5">
        <v>0.95569999999999999</v>
      </c>
      <c r="BI169" s="5">
        <v>0.32040000000000002</v>
      </c>
      <c r="BJ169" s="4">
        <v>0.68069999999999997</v>
      </c>
      <c r="BK169" s="4">
        <v>0.7923</v>
      </c>
      <c r="BL169" s="4">
        <v>0.3493</v>
      </c>
      <c r="BM169" s="4">
        <v>0.94230000000000003</v>
      </c>
      <c r="BN169" s="4">
        <v>0.29189999999999999</v>
      </c>
      <c r="BO169" s="5">
        <v>0.70709999999999995</v>
      </c>
      <c r="BP169" s="5">
        <v>0.85680000000000001</v>
      </c>
      <c r="BQ169" s="5">
        <v>0.314</v>
      </c>
      <c r="BR169" s="5">
        <v>0.91439999999999999</v>
      </c>
      <c r="BS169" s="5">
        <v>0.1862</v>
      </c>
      <c r="BT169" s="4">
        <v>0.8175</v>
      </c>
      <c r="BU169" s="4">
        <v>1.1445000000000001</v>
      </c>
      <c r="BV169" s="4">
        <v>0.22570000000000001</v>
      </c>
      <c r="BW169" s="4">
        <v>0.80820000000000003</v>
      </c>
      <c r="BX169" s="4">
        <v>5.8299999999999998E-2</v>
      </c>
      <c r="BY169" s="5">
        <v>0.65590000000000004</v>
      </c>
      <c r="BZ169" s="5">
        <v>0.73599999999999999</v>
      </c>
      <c r="CA169" s="5">
        <v>0.38429999999999997</v>
      </c>
      <c r="CB169" s="5">
        <v>0.96299999999999997</v>
      </c>
      <c r="CC169" s="5">
        <v>0.1845</v>
      </c>
      <c r="CD169" s="4">
        <v>0.66659999999999997</v>
      </c>
      <c r="CE169" s="4">
        <v>0.76080000000000003</v>
      </c>
      <c r="CF169" s="4">
        <v>0.36890000000000001</v>
      </c>
      <c r="CG169" s="4">
        <v>0.95530000000000004</v>
      </c>
      <c r="CH169" s="4">
        <v>0.2576</v>
      </c>
      <c r="CI169" s="5">
        <v>0.68020000000000003</v>
      </c>
      <c r="CJ169" s="5">
        <v>0.79110000000000003</v>
      </c>
      <c r="CK169" s="5">
        <v>0.34899999999999998</v>
      </c>
      <c r="CL169" s="5">
        <v>0.94259999999999999</v>
      </c>
      <c r="CM169" s="5">
        <v>0.24610000000000001</v>
      </c>
      <c r="CN169" s="4">
        <v>0.70650000000000002</v>
      </c>
      <c r="CO169" s="4">
        <v>0.85489999999999999</v>
      </c>
      <c r="CP169" s="4">
        <v>0.31580000000000003</v>
      </c>
      <c r="CQ169" s="4">
        <v>0.91459999999999997</v>
      </c>
      <c r="CR169" s="4">
        <v>0.14019999999999999</v>
      </c>
      <c r="CS169" s="5">
        <v>0.8175</v>
      </c>
      <c r="CT169" s="5">
        <v>1.1446000000000001</v>
      </c>
      <c r="CU169" s="5">
        <v>0.22420000000000001</v>
      </c>
      <c r="CV169" s="5">
        <v>0.80830000000000002</v>
      </c>
      <c r="CW169" s="5">
        <v>4.9000000000000002E-2</v>
      </c>
      <c r="CX169" s="4">
        <v>0.65849999999999997</v>
      </c>
      <c r="CY169" s="4">
        <v>0.74119999999999997</v>
      </c>
      <c r="CZ169" s="4">
        <v>0.37719999999999998</v>
      </c>
      <c r="DA169" s="4">
        <v>0.96240000000000003</v>
      </c>
      <c r="DB169" s="4">
        <v>0.24310000000000001</v>
      </c>
      <c r="DC169" s="5">
        <v>0.66559999999999997</v>
      </c>
      <c r="DD169" s="5">
        <v>0.75760000000000005</v>
      </c>
      <c r="DE169" s="5">
        <v>0.36890000000000001</v>
      </c>
      <c r="DF169" s="5">
        <v>0.95499999999999996</v>
      </c>
      <c r="DG169" s="5">
        <v>0.31990000000000002</v>
      </c>
      <c r="DH169" s="4">
        <v>0.67949999999999999</v>
      </c>
      <c r="DI169" s="4">
        <v>0.78959999999999997</v>
      </c>
      <c r="DJ169" s="4">
        <v>0.35239999999999999</v>
      </c>
      <c r="DK169" s="4">
        <v>0.94179999999999997</v>
      </c>
      <c r="DL169" s="4">
        <v>0.20880000000000001</v>
      </c>
      <c r="DM169" s="5">
        <v>0.70689999999999997</v>
      </c>
      <c r="DN169" s="5">
        <v>0.85570000000000002</v>
      </c>
      <c r="DO169" s="5">
        <v>0.31359999999999999</v>
      </c>
      <c r="DP169" s="5">
        <v>0.91490000000000005</v>
      </c>
      <c r="DQ169" s="5">
        <v>0.18110000000000001</v>
      </c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/>
      <c r="EC169" s="4"/>
      <c r="ED169" s="4"/>
      <c r="EE169" s="4"/>
      <c r="EF169" s="4"/>
      <c r="EG169" s="5"/>
      <c r="EH169" s="5"/>
      <c r="EI169" s="5"/>
      <c r="EJ169" s="5"/>
      <c r="EK169" s="5"/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>
        <f t="shared" si="36"/>
        <v>0.70087083333333344</v>
      </c>
      <c r="EW169" s="4">
        <f t="shared" si="37"/>
        <v>0.8453708333333334</v>
      </c>
      <c r="EX169" s="4">
        <f t="shared" si="38"/>
        <v>0.33042916666666672</v>
      </c>
      <c r="EY169" s="4">
        <f t="shared" si="39"/>
        <v>0.92123333333333302</v>
      </c>
      <c r="EZ169" s="4">
        <f t="shared" si="40"/>
        <v>0.22340000000000002</v>
      </c>
      <c r="FA169" s="11" t="str" cm="1">
        <f t="array" aca="1" ref="FA169" ca="1">CONCATENATE(INDIRECT(ADDRESS(1,MATCH(_xlfn.MINIFS(B169:EU169,metrics.est,"MAE"),B169:EU169,0)+1)), ", ", INDIRECT(ADDRESS(2,MATCH(_xlfn.MINIFS(B169:EU169,metrics.est,"MAE"),B169:EU169,0)+1)))</f>
        <v>k=20, r=0.1</v>
      </c>
      <c r="FB169" s="11" t="str" cm="1">
        <f t="array" aca="1" ref="FB169" ca="1">CONCATENATE(INDIRECT(ADDRESS(1,MATCH(_xlfn.MINIFS(B169:EU169,metrics.est,"MSE"),B169:EU169,0)+1)), ", ", INDIRECT(ADDRESS(2,MATCH(_xlfn.MINIFS(B169:EU169,metrics.est,"MSE"),B169:EU169,0)+1)))</f>
        <v>k=20, r=0.1</v>
      </c>
      <c r="FC169" s="11" t="str" cm="1">
        <f t="array" aca="1" ref="FC169" ca="1">CONCATENATE(INDIRECT(ADDRESS(1,MATCH(_xlfn.MAXIFS(B169:EU169,metrics.est,"R"),B169:EU169,0)+1)), ", ", INDIRECT(ADDRESS(2,MATCH(_xlfn.MAXIFS(B169:EU169,metrics.est,"R"),B169:EU169,0)+1)))</f>
        <v>k=20, r=0.1</v>
      </c>
      <c r="FD169" s="11" t="str" cm="1">
        <f t="array" aca="1" ref="FD169" ca="1">CONCATENATE(INDIRECT(ADDRESS(1,MATCH(_xlfn.MAXIFS(B169:EU169,metrics.est,"Coverage"),B169:EU169,0)+1)), ", ", INDIRECT(ADDRESS(2,MATCH(_xlfn.MAXIFS(B169:EU169,metrics.est,"Coverage"),B169:EU169,0)+1)))</f>
        <v>k=5, r=0.1</v>
      </c>
      <c r="FE169" s="11" t="str" cm="1">
        <f t="array" aca="1" ref="FE169" ca="1">CONCATENATE(INDIRECT(ADDRESS(1,MATCH(_xlfn.MINIFS(B169:EU169,metrics.est,"Time"),B169:EU169,0)+1)), ", ", INDIRECT(ADDRESS(2,MATCH(_xlfn.MINIFS(B169:EU169,metrics.est,"Time"),B169:EU169,0)+1)))</f>
        <v>k=20, r=0.9</v>
      </c>
    </row>
    <row r="170" spans="1:161" x14ac:dyDescent="0.2">
      <c r="A170" s="1" t="s">
        <v>151</v>
      </c>
      <c r="B170" s="4">
        <v>0.64629999999999999</v>
      </c>
      <c r="C170" s="4">
        <v>0.71650000000000003</v>
      </c>
      <c r="D170" s="4">
        <v>0.36180000000000001</v>
      </c>
      <c r="E170" s="4">
        <v>0.96419999999999995</v>
      </c>
      <c r="F170" s="4">
        <v>0.20930000000000001</v>
      </c>
      <c r="G170" s="5">
        <v>0.65859999999999996</v>
      </c>
      <c r="H170" s="5">
        <v>0.74580000000000002</v>
      </c>
      <c r="I170" s="5">
        <v>0.36969999999999997</v>
      </c>
      <c r="J170" s="5">
        <v>0.95540000000000003</v>
      </c>
      <c r="K170" s="5">
        <v>0.3775</v>
      </c>
      <c r="L170" s="4">
        <v>0.67230000000000001</v>
      </c>
      <c r="M170" s="4">
        <v>0.77410000000000001</v>
      </c>
      <c r="N170" s="4">
        <v>0.3569</v>
      </c>
      <c r="O170" s="4">
        <v>0.94110000000000005</v>
      </c>
      <c r="P170" s="4">
        <v>0.29530000000000001</v>
      </c>
      <c r="Q170" s="5">
        <v>0.7006</v>
      </c>
      <c r="R170" s="5">
        <v>0.84030000000000005</v>
      </c>
      <c r="S170" s="5">
        <v>0.3125</v>
      </c>
      <c r="T170" s="5">
        <v>0.91</v>
      </c>
      <c r="U170" s="5">
        <v>0.17879999999999999</v>
      </c>
      <c r="V170" s="4">
        <v>0.79479999999999995</v>
      </c>
      <c r="W170" s="4">
        <v>1.0795999999999999</v>
      </c>
      <c r="X170" s="4">
        <v>0.2301</v>
      </c>
      <c r="Y170" s="4">
        <v>0.68110000000000004</v>
      </c>
      <c r="Z170" s="4">
        <v>6.0400000000000002E-2</v>
      </c>
      <c r="AA170" s="14">
        <v>0.64649999999999996</v>
      </c>
      <c r="AB170" s="14">
        <v>0.71809999999999996</v>
      </c>
      <c r="AC170" s="14">
        <v>0.3861</v>
      </c>
      <c r="AD170" s="14">
        <v>0.96299999999999997</v>
      </c>
      <c r="AE170" s="14">
        <v>0.24629999999999999</v>
      </c>
      <c r="AF170" s="4">
        <v>0.65769999999999995</v>
      </c>
      <c r="AG170" s="4">
        <v>0.74109999999999998</v>
      </c>
      <c r="AH170" s="4">
        <v>0.37569999999999998</v>
      </c>
      <c r="AI170" s="4">
        <v>0.95469999999999999</v>
      </c>
      <c r="AJ170" s="4">
        <v>0.32229999999999998</v>
      </c>
      <c r="AK170" s="14">
        <v>0.67310000000000003</v>
      </c>
      <c r="AL170" s="14">
        <v>0.77710000000000001</v>
      </c>
      <c r="AM170" s="14">
        <v>0.35089999999999999</v>
      </c>
      <c r="AN170" s="14">
        <v>0.9415</v>
      </c>
      <c r="AO170" s="14">
        <v>0.26090000000000002</v>
      </c>
      <c r="AP170" s="4">
        <v>0.70120000000000005</v>
      </c>
      <c r="AQ170" s="4">
        <v>0.84099999999999997</v>
      </c>
      <c r="AR170" s="4">
        <v>0.3155</v>
      </c>
      <c r="AS170" s="4">
        <v>0.91020000000000001</v>
      </c>
      <c r="AT170" s="4">
        <v>0.1835</v>
      </c>
      <c r="AU170" s="14">
        <v>0.79600000000000004</v>
      </c>
      <c r="AV170" s="14">
        <v>1.08</v>
      </c>
      <c r="AW170" s="14">
        <v>0.22359999999999999</v>
      </c>
      <c r="AX170" s="14">
        <v>0.68010000000000004</v>
      </c>
      <c r="AY170" s="14">
        <v>7.4800000000000005E-2</v>
      </c>
      <c r="AZ170" s="4">
        <v>0.64749999999999996</v>
      </c>
      <c r="BA170" s="4">
        <v>0.71970000000000001</v>
      </c>
      <c r="BB170" s="4">
        <v>0.37159999999999999</v>
      </c>
      <c r="BC170" s="4">
        <v>0.96279999999999999</v>
      </c>
      <c r="BD170" s="4">
        <v>0.2029</v>
      </c>
      <c r="BE170" s="5">
        <v>0.6583</v>
      </c>
      <c r="BF170" s="5">
        <v>0.74419999999999997</v>
      </c>
      <c r="BG170" s="5">
        <v>0.37180000000000002</v>
      </c>
      <c r="BH170" s="5">
        <v>0.95550000000000002</v>
      </c>
      <c r="BI170" s="5">
        <v>0.29099999999999998</v>
      </c>
      <c r="BJ170" s="4">
        <v>0.6744</v>
      </c>
      <c r="BK170" s="4">
        <v>0.77949999999999997</v>
      </c>
      <c r="BL170" s="4">
        <v>0.35120000000000001</v>
      </c>
      <c r="BM170" s="4">
        <v>0.94169999999999998</v>
      </c>
      <c r="BN170" s="4">
        <v>0.25990000000000002</v>
      </c>
      <c r="BO170" s="5">
        <v>0.70189999999999997</v>
      </c>
      <c r="BP170" s="5">
        <v>0.84489999999999998</v>
      </c>
      <c r="BQ170" s="5">
        <v>0.31419999999999998</v>
      </c>
      <c r="BR170" s="5">
        <v>0.91</v>
      </c>
      <c r="BS170" s="5">
        <v>0.16800000000000001</v>
      </c>
      <c r="BT170" s="4">
        <v>0.79490000000000005</v>
      </c>
      <c r="BU170" s="4">
        <v>1.0803</v>
      </c>
      <c r="BV170" s="4">
        <v>0.22819999999999999</v>
      </c>
      <c r="BW170" s="4">
        <v>0.68020000000000003</v>
      </c>
      <c r="BX170" s="4">
        <v>5.16E-2</v>
      </c>
      <c r="BY170" s="5">
        <v>0.64480000000000004</v>
      </c>
      <c r="BZ170" s="5">
        <v>0.71519999999999995</v>
      </c>
      <c r="CA170" s="5">
        <v>0.39069999999999999</v>
      </c>
      <c r="CB170" s="5">
        <v>0.96289999999999998</v>
      </c>
      <c r="CC170" s="5">
        <v>0.1552</v>
      </c>
      <c r="CD170" s="4">
        <v>0.65790000000000004</v>
      </c>
      <c r="CE170" s="4">
        <v>0.74399999999999999</v>
      </c>
      <c r="CF170" s="4">
        <v>0.37219999999999998</v>
      </c>
      <c r="CG170" s="4">
        <v>0.95520000000000005</v>
      </c>
      <c r="CH170" s="4">
        <v>0.22689999999999999</v>
      </c>
      <c r="CI170" s="5">
        <v>0.67379999999999995</v>
      </c>
      <c r="CJ170" s="5">
        <v>0.77829999999999999</v>
      </c>
      <c r="CK170" s="5">
        <v>0.35110000000000002</v>
      </c>
      <c r="CL170" s="5">
        <v>0.94199999999999995</v>
      </c>
      <c r="CM170" s="5">
        <v>0.21410000000000001</v>
      </c>
      <c r="CN170" s="4">
        <v>0.70150000000000001</v>
      </c>
      <c r="CO170" s="4">
        <v>0.84330000000000005</v>
      </c>
      <c r="CP170" s="4">
        <v>0.31609999999999999</v>
      </c>
      <c r="CQ170" s="4">
        <v>0.9103</v>
      </c>
      <c r="CR170" s="4">
        <v>0.1234</v>
      </c>
      <c r="CS170" s="5">
        <v>0.79530000000000001</v>
      </c>
      <c r="CT170" s="5">
        <v>1.0802</v>
      </c>
      <c r="CU170" s="5">
        <v>0.2273</v>
      </c>
      <c r="CV170" s="5">
        <v>0.67959999999999998</v>
      </c>
      <c r="CW170" s="5">
        <v>4.4499999999999998E-2</v>
      </c>
      <c r="CX170" s="4">
        <v>0.6472</v>
      </c>
      <c r="CY170" s="4">
        <v>0.7198</v>
      </c>
      <c r="CZ170" s="4">
        <v>0.38229999999999997</v>
      </c>
      <c r="DA170" s="4">
        <v>0.96240000000000003</v>
      </c>
      <c r="DB170" s="4">
        <v>0.21149999999999999</v>
      </c>
      <c r="DC170" s="5">
        <v>0.65680000000000005</v>
      </c>
      <c r="DD170" s="5">
        <v>0.74039999999999995</v>
      </c>
      <c r="DE170" s="5">
        <v>0.37319999999999998</v>
      </c>
      <c r="DF170" s="5">
        <v>0.95489999999999997</v>
      </c>
      <c r="DG170" s="5">
        <v>0.28510000000000002</v>
      </c>
      <c r="DH170" s="4">
        <v>0.67330000000000001</v>
      </c>
      <c r="DI170" s="4">
        <v>0.77700000000000002</v>
      </c>
      <c r="DJ170" s="4">
        <v>0.35449999999999998</v>
      </c>
      <c r="DK170" s="4">
        <v>0.94120000000000004</v>
      </c>
      <c r="DL170" s="4">
        <v>0.18590000000000001</v>
      </c>
      <c r="DM170" s="5">
        <v>0.70189999999999997</v>
      </c>
      <c r="DN170" s="5">
        <v>0.84399999999999997</v>
      </c>
      <c r="DO170" s="5">
        <v>0.315</v>
      </c>
      <c r="DP170" s="5">
        <v>0.91049999999999998</v>
      </c>
      <c r="DQ170" s="5">
        <v>0.16250000000000001</v>
      </c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/>
      <c r="EC170" s="4"/>
      <c r="ED170" s="4"/>
      <c r="EE170" s="4"/>
      <c r="EF170" s="4"/>
      <c r="EG170" s="5"/>
      <c r="EH170" s="5"/>
      <c r="EI170" s="5"/>
      <c r="EJ170" s="5"/>
      <c r="EK170" s="5"/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>
        <f t="shared" si="36"/>
        <v>0.69069166666666659</v>
      </c>
      <c r="EW170" s="4">
        <f t="shared" si="37"/>
        <v>0.82185000000000008</v>
      </c>
      <c r="EX170" s="4">
        <f t="shared" si="38"/>
        <v>0.33342499999999992</v>
      </c>
      <c r="EY170" s="4">
        <f t="shared" si="39"/>
        <v>0.89877083333333296</v>
      </c>
      <c r="EZ170" s="4">
        <f t="shared" si="40"/>
        <v>0.19965000000000002</v>
      </c>
      <c r="FA170" s="11" t="str" cm="1">
        <f t="array" aca="1" ref="FA170" ca="1">CONCATENATE(INDIRECT(ADDRESS(1,MATCH(_xlfn.MINIFS(B170:EU170,metrics.est,"MAE"),B170:EU170,0)+1)), ", ", INDIRECT(ADDRESS(2,MATCH(_xlfn.MINIFS(B170:EU170,metrics.est,"MAE"),B170:EU170,0)+1)))</f>
        <v>k=20, r=0.1</v>
      </c>
      <c r="FB170" s="11" t="str" cm="1">
        <f t="array" aca="1" ref="FB170" ca="1">CONCATENATE(INDIRECT(ADDRESS(1,MATCH(_xlfn.MINIFS(B170:EU170,metrics.est,"MSE"),B170:EU170,0)+1)), ", ", INDIRECT(ADDRESS(2,MATCH(_xlfn.MINIFS(B170:EU170,metrics.est,"MSE"),B170:EU170,0)+1)))</f>
        <v>k=20, r=0.1</v>
      </c>
      <c r="FC170" s="11" t="str" cm="1">
        <f t="array" aca="1" ref="FC170" ca="1">CONCATENATE(INDIRECT(ADDRESS(1,MATCH(_xlfn.MAXIFS(B170:EU170,metrics.est,"R"),B170:EU170,0)+1)), ", ", INDIRECT(ADDRESS(2,MATCH(_xlfn.MAXIFS(B170:EU170,metrics.est,"R"),B170:EU170,0)+1)))</f>
        <v>k=20, r=0.1</v>
      </c>
      <c r="FD170" s="11" t="str" cm="1">
        <f t="array" aca="1" ref="FD170" ca="1">CONCATENATE(INDIRECT(ADDRESS(1,MATCH(_xlfn.MAXIFS(B170:EU170,metrics.est,"Coverage"),B170:EU170,0)+1)), ", ", INDIRECT(ADDRESS(2,MATCH(_xlfn.MAXIFS(B170:EU170,metrics.est,"Coverage"),B170:EU170,0)+1)))</f>
        <v>k=5, r=0.1</v>
      </c>
      <c r="FE170" s="11" t="str" cm="1">
        <f t="array" aca="1" ref="FE170" ca="1">CONCATENATE(INDIRECT(ADDRESS(1,MATCH(_xlfn.MINIFS(B170:EU170,metrics.est,"Time"),B170:EU170,0)+1)), ", ", INDIRECT(ADDRESS(2,MATCH(_xlfn.MINIFS(B170:EU170,metrics.est,"Time"),B170:EU170,0)+1)))</f>
        <v>k=20, r=0.9</v>
      </c>
    </row>
    <row r="171" spans="1:161" x14ac:dyDescent="0.2">
      <c r="A171" s="1" t="s">
        <v>152</v>
      </c>
      <c r="B171" s="4">
        <v>0.63490000000000002</v>
      </c>
      <c r="C171" s="4">
        <v>0.69499999999999995</v>
      </c>
      <c r="D171" s="4">
        <v>0.38600000000000001</v>
      </c>
      <c r="E171" s="4">
        <v>0.96430000000000005</v>
      </c>
      <c r="F171" s="4">
        <v>0.31459999999999999</v>
      </c>
      <c r="G171" s="5">
        <v>0.65029999999999999</v>
      </c>
      <c r="H171" s="5">
        <v>0.73119999999999996</v>
      </c>
      <c r="I171" s="5">
        <v>0.3866</v>
      </c>
      <c r="J171" s="5">
        <v>0.95550000000000002</v>
      </c>
      <c r="K171" s="5">
        <v>0.46110000000000001</v>
      </c>
      <c r="L171" s="4">
        <v>0.66879999999999995</v>
      </c>
      <c r="M171" s="4">
        <v>0.77200000000000002</v>
      </c>
      <c r="N171" s="4">
        <v>0.35970000000000002</v>
      </c>
      <c r="O171" s="4">
        <v>0.94169999999999998</v>
      </c>
      <c r="P171" s="4">
        <v>0.33939999999999998</v>
      </c>
      <c r="Q171" s="5">
        <v>0.71060000000000001</v>
      </c>
      <c r="R171" s="5">
        <v>0.87239999999999995</v>
      </c>
      <c r="S171" s="5">
        <v>0.29899999999999999</v>
      </c>
      <c r="T171" s="5">
        <v>0.91469999999999996</v>
      </c>
      <c r="U171" s="5">
        <v>0.19239999999999999</v>
      </c>
      <c r="V171" s="4">
        <v>0.83379999999999999</v>
      </c>
      <c r="W171" s="4">
        <v>1.1890000000000001</v>
      </c>
      <c r="X171" s="4">
        <v>0.2175</v>
      </c>
      <c r="Y171" s="4">
        <v>0.80930000000000002</v>
      </c>
      <c r="Z171" s="4">
        <v>6.7599999999999993E-2</v>
      </c>
      <c r="AA171" s="14">
        <v>0.63590000000000002</v>
      </c>
      <c r="AB171" s="14">
        <v>0.69769999999999999</v>
      </c>
      <c r="AC171" s="14">
        <v>0.4098</v>
      </c>
      <c r="AD171" s="14">
        <v>0.96309999999999996</v>
      </c>
      <c r="AE171" s="14">
        <v>0.34449999999999997</v>
      </c>
      <c r="AF171" s="4">
        <v>0.64929999999999999</v>
      </c>
      <c r="AG171" s="4">
        <v>0.72709999999999997</v>
      </c>
      <c r="AH171" s="4">
        <v>0.39190000000000003</v>
      </c>
      <c r="AI171" s="4">
        <v>0.95489999999999997</v>
      </c>
      <c r="AJ171" s="4">
        <v>0.40329999999999999</v>
      </c>
      <c r="AK171" s="14">
        <v>0.6694</v>
      </c>
      <c r="AL171" s="14">
        <v>0.77470000000000006</v>
      </c>
      <c r="AM171" s="14">
        <v>0.3548</v>
      </c>
      <c r="AN171" s="14">
        <v>0.94199999999999995</v>
      </c>
      <c r="AO171" s="14">
        <v>0.33050000000000002</v>
      </c>
      <c r="AP171" s="4">
        <v>0.71089999999999998</v>
      </c>
      <c r="AQ171" s="4">
        <v>0.87329999999999997</v>
      </c>
      <c r="AR171" s="4">
        <v>0.30109999999999998</v>
      </c>
      <c r="AS171" s="4">
        <v>0.91459999999999997</v>
      </c>
      <c r="AT171" s="4">
        <v>0.17019999999999999</v>
      </c>
      <c r="AU171" s="14">
        <v>0.83479999999999999</v>
      </c>
      <c r="AV171" s="14">
        <v>1.1898</v>
      </c>
      <c r="AW171" s="14">
        <v>0.21249999999999999</v>
      </c>
      <c r="AX171" s="14">
        <v>0.80810000000000004</v>
      </c>
      <c r="AY171" s="14">
        <v>6.6799999999999998E-2</v>
      </c>
      <c r="AZ171" s="4">
        <v>0.63729999999999998</v>
      </c>
      <c r="BA171" s="4">
        <v>0.70130000000000003</v>
      </c>
      <c r="BB171" s="4">
        <v>0.39389999999999997</v>
      </c>
      <c r="BC171" s="4">
        <v>0.96289999999999998</v>
      </c>
      <c r="BD171" s="4">
        <v>0.30049999999999999</v>
      </c>
      <c r="BE171" s="5">
        <v>0.65029999999999999</v>
      </c>
      <c r="BF171" s="5">
        <v>0.73080000000000001</v>
      </c>
      <c r="BG171" s="5">
        <v>0.38769999999999999</v>
      </c>
      <c r="BH171" s="5">
        <v>0.95569999999999999</v>
      </c>
      <c r="BI171" s="5">
        <v>0.374</v>
      </c>
      <c r="BJ171" s="4">
        <v>0.67100000000000004</v>
      </c>
      <c r="BK171" s="4">
        <v>0.77780000000000005</v>
      </c>
      <c r="BL171" s="4">
        <v>0.35389999999999999</v>
      </c>
      <c r="BM171" s="4">
        <v>0.94230000000000003</v>
      </c>
      <c r="BN171" s="4">
        <v>0.29630000000000001</v>
      </c>
      <c r="BO171" s="5">
        <v>0.71179999999999999</v>
      </c>
      <c r="BP171" s="5">
        <v>0.87749999999999995</v>
      </c>
      <c r="BQ171" s="5">
        <v>0.3009</v>
      </c>
      <c r="BR171" s="5">
        <v>0.91439999999999999</v>
      </c>
      <c r="BS171" s="5">
        <v>0.17549999999999999</v>
      </c>
      <c r="BT171" s="4">
        <v>0.83420000000000005</v>
      </c>
      <c r="BU171" s="4">
        <v>1.1913</v>
      </c>
      <c r="BV171" s="4">
        <v>0.21829999999999999</v>
      </c>
      <c r="BW171" s="4">
        <v>0.80820000000000003</v>
      </c>
      <c r="BX171" s="4">
        <v>4.6699999999999998E-2</v>
      </c>
      <c r="BY171" s="5">
        <v>0.63390000000000002</v>
      </c>
      <c r="BZ171" s="5">
        <v>0.69530000000000003</v>
      </c>
      <c r="CA171" s="5">
        <v>0.41110000000000002</v>
      </c>
      <c r="CB171" s="5">
        <v>0.96299999999999997</v>
      </c>
      <c r="CC171" s="5">
        <v>0.24540000000000001</v>
      </c>
      <c r="CD171" s="4">
        <v>0.64939999999999998</v>
      </c>
      <c r="CE171" s="4">
        <v>0.72929999999999995</v>
      </c>
      <c r="CF171" s="4">
        <v>0.38790000000000002</v>
      </c>
      <c r="CG171" s="4">
        <v>0.95530000000000004</v>
      </c>
      <c r="CH171" s="4">
        <v>0.30359999999999998</v>
      </c>
      <c r="CI171" s="5">
        <v>0.6704</v>
      </c>
      <c r="CJ171" s="5">
        <v>0.77639999999999998</v>
      </c>
      <c r="CK171" s="5">
        <v>0.35439999999999999</v>
      </c>
      <c r="CL171" s="5">
        <v>0.94259999999999999</v>
      </c>
      <c r="CM171" s="5">
        <v>0.24560000000000001</v>
      </c>
      <c r="CN171" s="4">
        <v>0.71099999999999997</v>
      </c>
      <c r="CO171" s="4">
        <v>0.87480000000000002</v>
      </c>
      <c r="CP171" s="4">
        <v>0.30180000000000001</v>
      </c>
      <c r="CQ171" s="4">
        <v>0.91459999999999997</v>
      </c>
      <c r="CR171" s="4">
        <v>0.1208</v>
      </c>
      <c r="CS171" s="5">
        <v>0.83379999999999999</v>
      </c>
      <c r="CT171" s="5">
        <v>1.19</v>
      </c>
      <c r="CU171" s="5">
        <v>0.21679999999999999</v>
      </c>
      <c r="CV171" s="5">
        <v>0.80830000000000002</v>
      </c>
      <c r="CW171" s="5">
        <v>3.9300000000000002E-2</v>
      </c>
      <c r="CX171" s="4">
        <v>0.63680000000000003</v>
      </c>
      <c r="CY171" s="4">
        <v>0.70009999999999994</v>
      </c>
      <c r="CZ171" s="4">
        <v>0.40670000000000001</v>
      </c>
      <c r="DA171" s="4">
        <v>0.96240000000000003</v>
      </c>
      <c r="DB171" s="4">
        <v>0.32119999999999999</v>
      </c>
      <c r="DC171" s="5">
        <v>0.64839999999999998</v>
      </c>
      <c r="DD171" s="5">
        <v>0.72599999999999998</v>
      </c>
      <c r="DE171" s="5">
        <v>0.38819999999999999</v>
      </c>
      <c r="DF171" s="5">
        <v>0.95499999999999996</v>
      </c>
      <c r="DG171" s="5">
        <v>0.36870000000000003</v>
      </c>
      <c r="DH171" s="4">
        <v>0.66979999999999995</v>
      </c>
      <c r="DI171" s="4">
        <v>0.77539999999999998</v>
      </c>
      <c r="DJ171" s="4">
        <v>0.35670000000000002</v>
      </c>
      <c r="DK171" s="4">
        <v>0.94179999999999997</v>
      </c>
      <c r="DL171" s="4">
        <v>0.21679999999999999</v>
      </c>
      <c r="DM171" s="5">
        <v>0.71160000000000001</v>
      </c>
      <c r="DN171" s="5">
        <v>0.87609999999999999</v>
      </c>
      <c r="DO171" s="5">
        <v>0.29959999999999998</v>
      </c>
      <c r="DP171" s="5">
        <v>0.91490000000000005</v>
      </c>
      <c r="DQ171" s="5">
        <v>0.16259999999999999</v>
      </c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/>
      <c r="EC171" s="4"/>
      <c r="ED171" s="4"/>
      <c r="EE171" s="4"/>
      <c r="EF171" s="4"/>
      <c r="EG171" s="5"/>
      <c r="EH171" s="5"/>
      <c r="EI171" s="5"/>
      <c r="EJ171" s="5"/>
      <c r="EK171" s="5"/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>
        <f t="shared" si="36"/>
        <v>0.69451666666666678</v>
      </c>
      <c r="EW171" s="4">
        <f t="shared" si="37"/>
        <v>0.83934583333333335</v>
      </c>
      <c r="EX171" s="4">
        <f t="shared" si="38"/>
        <v>0.33736666666666676</v>
      </c>
      <c r="EY171" s="4">
        <f t="shared" si="39"/>
        <v>0.92123333333333302</v>
      </c>
      <c r="EZ171" s="4">
        <f t="shared" si="40"/>
        <v>0.24614166666666662</v>
      </c>
      <c r="FA171" s="11" t="str" cm="1">
        <f t="array" aca="1" ref="FA171" ca="1">CONCATENATE(INDIRECT(ADDRESS(1,MATCH(_xlfn.MINIFS(B171:EU171,metrics.est,"MAE"),B171:EU171,0)+1)), ", ", INDIRECT(ADDRESS(2,MATCH(_xlfn.MINIFS(B171:EU171,metrics.est,"MAE"),B171:EU171,0)+1)))</f>
        <v>k=20, r=0.1</v>
      </c>
      <c r="FB171" s="11" t="str" cm="1">
        <f t="array" aca="1" ref="FB171" ca="1">CONCATENATE(INDIRECT(ADDRESS(1,MATCH(_xlfn.MINIFS(B171:EU171,metrics.est,"MSE"),B171:EU171,0)+1)), ", ", INDIRECT(ADDRESS(2,MATCH(_xlfn.MINIFS(B171:EU171,metrics.est,"MSE"),B171:EU171,0)+1)))</f>
        <v>k=5, r=0.1</v>
      </c>
      <c r="FC171" s="11" t="str" cm="1">
        <f t="array" aca="1" ref="FC171" ca="1">CONCATENATE(INDIRECT(ADDRESS(1,MATCH(_xlfn.MAXIFS(B171:EU171,metrics.est,"R"),B171:EU171,0)+1)), ", ", INDIRECT(ADDRESS(2,MATCH(_xlfn.MAXIFS(B171:EU171,metrics.est,"R"),B171:EU171,0)+1)))</f>
        <v>k=20, r=0.1</v>
      </c>
      <c r="FD171" s="11" t="str" cm="1">
        <f t="array" aca="1" ref="FD171" ca="1">CONCATENATE(INDIRECT(ADDRESS(1,MATCH(_xlfn.MAXIFS(B171:EU171,metrics.est,"Coverage"),B171:EU171,0)+1)), ", ", INDIRECT(ADDRESS(2,MATCH(_xlfn.MAXIFS(B171:EU171,metrics.est,"Coverage"),B171:EU171,0)+1)))</f>
        <v>k=5, r=0.1</v>
      </c>
      <c r="FE171" s="11" t="str" cm="1">
        <f t="array" aca="1" ref="FE171" ca="1">CONCATENATE(INDIRECT(ADDRESS(1,MATCH(_xlfn.MINIFS(B171:EU171,metrics.est,"Time"),B171:EU171,0)+1)), ", ", INDIRECT(ADDRESS(2,MATCH(_xlfn.MINIFS(B171:EU171,metrics.est,"Time"),B171:EU171,0)+1)))</f>
        <v>k=20, r=0.9</v>
      </c>
    </row>
    <row r="172" spans="1:161" x14ac:dyDescent="0.2">
      <c r="A172" s="1" t="s">
        <v>153</v>
      </c>
      <c r="B172" s="4">
        <v>0.6371</v>
      </c>
      <c r="C172" s="4">
        <v>0.69969999999999999</v>
      </c>
      <c r="D172" s="4">
        <v>0.38340000000000002</v>
      </c>
      <c r="E172" s="4">
        <v>0.96430000000000005</v>
      </c>
      <c r="F172" s="4">
        <v>0.4249</v>
      </c>
      <c r="G172" s="5">
        <v>0.65229999999999999</v>
      </c>
      <c r="H172" s="5">
        <v>0.73550000000000004</v>
      </c>
      <c r="I172" s="5">
        <v>0.38500000000000001</v>
      </c>
      <c r="J172" s="5">
        <v>0.95550000000000002</v>
      </c>
      <c r="K172" s="5">
        <v>0.5262</v>
      </c>
      <c r="L172" s="4">
        <v>0.67069999999999996</v>
      </c>
      <c r="M172" s="4">
        <v>0.77569999999999995</v>
      </c>
      <c r="N172" s="4">
        <v>0.35880000000000001</v>
      </c>
      <c r="O172" s="4">
        <v>0.94169999999999998</v>
      </c>
      <c r="P172" s="4">
        <v>0.3957</v>
      </c>
      <c r="Q172" s="5">
        <v>0.7117</v>
      </c>
      <c r="R172" s="5">
        <v>0.87429999999999997</v>
      </c>
      <c r="S172" s="5">
        <v>0.29899999999999999</v>
      </c>
      <c r="T172" s="5">
        <v>0.91469999999999996</v>
      </c>
      <c r="U172" s="5">
        <v>0.22109999999999999</v>
      </c>
      <c r="V172" s="4">
        <v>0.83340000000000003</v>
      </c>
      <c r="W172" s="4">
        <v>1.1870000000000001</v>
      </c>
      <c r="X172" s="4">
        <v>0.21779999999999999</v>
      </c>
      <c r="Y172" s="4">
        <v>0.80930000000000002</v>
      </c>
      <c r="Z172" s="4">
        <v>6.3100000000000003E-2</v>
      </c>
      <c r="AA172" s="14">
        <v>0.63800000000000001</v>
      </c>
      <c r="AB172" s="14">
        <v>0.70209999999999995</v>
      </c>
      <c r="AC172" s="14">
        <v>0.40799999999999997</v>
      </c>
      <c r="AD172" s="14">
        <v>0.96309999999999996</v>
      </c>
      <c r="AE172" s="14">
        <v>0.41799999999999998</v>
      </c>
      <c r="AF172" s="4">
        <v>0.65129999999999999</v>
      </c>
      <c r="AG172" s="4">
        <v>0.73150000000000004</v>
      </c>
      <c r="AH172" s="4">
        <v>0.3906</v>
      </c>
      <c r="AI172" s="4">
        <v>0.95489999999999997</v>
      </c>
      <c r="AJ172" s="4">
        <v>0.47610000000000002</v>
      </c>
      <c r="AK172" s="14">
        <v>0.67120000000000002</v>
      </c>
      <c r="AL172" s="14">
        <v>0.7782</v>
      </c>
      <c r="AM172" s="14">
        <v>0.35389999999999999</v>
      </c>
      <c r="AN172" s="14">
        <v>0.94199999999999995</v>
      </c>
      <c r="AO172" s="14">
        <v>0.37509999999999999</v>
      </c>
      <c r="AP172" s="4">
        <v>0.71220000000000006</v>
      </c>
      <c r="AQ172" s="4">
        <v>0.87560000000000004</v>
      </c>
      <c r="AR172" s="4">
        <v>0.30099999999999999</v>
      </c>
      <c r="AS172" s="4">
        <v>0.91459999999999997</v>
      </c>
      <c r="AT172" s="4">
        <v>0.20319999999999999</v>
      </c>
      <c r="AU172" s="14">
        <v>0.83450000000000002</v>
      </c>
      <c r="AV172" s="14">
        <v>1.1884999999999999</v>
      </c>
      <c r="AW172" s="14">
        <v>0.21290000000000001</v>
      </c>
      <c r="AX172" s="14">
        <v>0.80810000000000004</v>
      </c>
      <c r="AY172" s="14">
        <v>6.7199999999999996E-2</v>
      </c>
      <c r="AZ172" s="4">
        <v>0.63939999999999997</v>
      </c>
      <c r="BA172" s="4">
        <v>0.70540000000000003</v>
      </c>
      <c r="BB172" s="4">
        <v>0.39169999999999999</v>
      </c>
      <c r="BC172" s="4">
        <v>0.96289999999999998</v>
      </c>
      <c r="BD172" s="4">
        <v>0.35649999999999998</v>
      </c>
      <c r="BE172" s="5">
        <v>0.6522</v>
      </c>
      <c r="BF172" s="5">
        <v>0.73470000000000002</v>
      </c>
      <c r="BG172" s="5">
        <v>0.38669999999999999</v>
      </c>
      <c r="BH172" s="5">
        <v>0.95569999999999999</v>
      </c>
      <c r="BI172" s="5">
        <v>0.4259</v>
      </c>
      <c r="BJ172" s="4">
        <v>0.67279999999999995</v>
      </c>
      <c r="BK172" s="4">
        <v>0.78129999999999999</v>
      </c>
      <c r="BL172" s="4">
        <v>0.35320000000000001</v>
      </c>
      <c r="BM172" s="4">
        <v>0.94230000000000003</v>
      </c>
      <c r="BN172" s="4">
        <v>0.33410000000000001</v>
      </c>
      <c r="BO172" s="5">
        <v>0.71299999999999997</v>
      </c>
      <c r="BP172" s="5">
        <v>0.87970000000000004</v>
      </c>
      <c r="BQ172" s="5">
        <v>0.30080000000000001</v>
      </c>
      <c r="BR172" s="5">
        <v>0.91439999999999999</v>
      </c>
      <c r="BS172" s="5">
        <v>0.17680000000000001</v>
      </c>
      <c r="BT172" s="4">
        <v>0.83389999999999997</v>
      </c>
      <c r="BU172" s="4">
        <v>1.1897</v>
      </c>
      <c r="BV172" s="4">
        <v>0.21870000000000001</v>
      </c>
      <c r="BW172" s="4">
        <v>0.80820000000000003</v>
      </c>
      <c r="BX172" s="4">
        <v>4.7600000000000003E-2</v>
      </c>
      <c r="BY172" s="5">
        <v>0.63590000000000002</v>
      </c>
      <c r="BZ172" s="5">
        <v>0.69930000000000003</v>
      </c>
      <c r="CA172" s="5">
        <v>0.4103</v>
      </c>
      <c r="CB172" s="5">
        <v>0.96299999999999997</v>
      </c>
      <c r="CC172" s="5">
        <v>0.30149999999999999</v>
      </c>
      <c r="CD172" s="4">
        <v>0.65129999999999999</v>
      </c>
      <c r="CE172" s="4">
        <v>0.73319999999999996</v>
      </c>
      <c r="CF172" s="4">
        <v>0.38669999999999999</v>
      </c>
      <c r="CG172" s="4">
        <v>0.95530000000000004</v>
      </c>
      <c r="CH172" s="4">
        <v>0.35539999999999999</v>
      </c>
      <c r="CI172" s="5">
        <v>0.67210000000000003</v>
      </c>
      <c r="CJ172" s="5">
        <v>0.77969999999999995</v>
      </c>
      <c r="CK172" s="5">
        <v>0.35360000000000003</v>
      </c>
      <c r="CL172" s="5">
        <v>0.94259999999999999</v>
      </c>
      <c r="CM172" s="5">
        <v>0.28339999999999999</v>
      </c>
      <c r="CN172" s="4">
        <v>0.71220000000000006</v>
      </c>
      <c r="CO172" s="4">
        <v>0.87690000000000001</v>
      </c>
      <c r="CP172" s="4">
        <v>0.30180000000000001</v>
      </c>
      <c r="CQ172" s="4">
        <v>0.91459999999999997</v>
      </c>
      <c r="CR172" s="4">
        <v>0.13450000000000001</v>
      </c>
      <c r="CS172" s="5">
        <v>0.83350000000000002</v>
      </c>
      <c r="CT172" s="5">
        <v>1.1886000000000001</v>
      </c>
      <c r="CU172" s="5">
        <v>0.2172</v>
      </c>
      <c r="CV172" s="5">
        <v>0.80830000000000002</v>
      </c>
      <c r="CW172" s="5">
        <v>3.9199999999999999E-2</v>
      </c>
      <c r="CX172" s="4">
        <v>0.63880000000000003</v>
      </c>
      <c r="CY172" s="4">
        <v>0.70430000000000004</v>
      </c>
      <c r="CZ172" s="4">
        <v>0.40500000000000003</v>
      </c>
      <c r="DA172" s="4">
        <v>0.96240000000000003</v>
      </c>
      <c r="DB172" s="4">
        <v>0.3846</v>
      </c>
      <c r="DC172" s="5">
        <v>0.65039999999999998</v>
      </c>
      <c r="DD172" s="5">
        <v>0.73009999999999997</v>
      </c>
      <c r="DE172" s="5">
        <v>0.38669999999999999</v>
      </c>
      <c r="DF172" s="5">
        <v>0.95499999999999996</v>
      </c>
      <c r="DG172" s="5">
        <v>0.42180000000000001</v>
      </c>
      <c r="DH172" s="4">
        <v>0.67159999999999997</v>
      </c>
      <c r="DI172" s="4">
        <v>0.77880000000000005</v>
      </c>
      <c r="DJ172" s="4">
        <v>0.35610000000000003</v>
      </c>
      <c r="DK172" s="4">
        <v>0.94179999999999997</v>
      </c>
      <c r="DL172" s="4">
        <v>0.2487</v>
      </c>
      <c r="DM172" s="5">
        <v>0.71279999999999999</v>
      </c>
      <c r="DN172" s="5">
        <v>0.87809999999999999</v>
      </c>
      <c r="DO172" s="5">
        <v>0.29970000000000002</v>
      </c>
      <c r="DP172" s="5">
        <v>0.91490000000000005</v>
      </c>
      <c r="DQ172" s="5">
        <v>0.1789</v>
      </c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/>
      <c r="EC172" s="4"/>
      <c r="ED172" s="4"/>
      <c r="EE172" s="4"/>
      <c r="EF172" s="4"/>
      <c r="EG172" s="5"/>
      <c r="EH172" s="5"/>
      <c r="EI172" s="5"/>
      <c r="EJ172" s="5"/>
      <c r="EK172" s="5"/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>
        <f t="shared" si="36"/>
        <v>0.69592916666666671</v>
      </c>
      <c r="EW172" s="4">
        <f t="shared" si="37"/>
        <v>0.84199583333333339</v>
      </c>
      <c r="EX172" s="4">
        <f t="shared" si="38"/>
        <v>0.3366083333333334</v>
      </c>
      <c r="EY172" s="4">
        <f t="shared" si="39"/>
        <v>0.92123333333333302</v>
      </c>
      <c r="EZ172" s="4">
        <f t="shared" si="40"/>
        <v>0.28581250000000002</v>
      </c>
      <c r="FA172" s="11" t="str" cm="1">
        <f t="array" aca="1" ref="FA172" ca="1">CONCATENATE(INDIRECT(ADDRESS(1,MATCH(_xlfn.MINIFS(B172:EU172,metrics.est,"MAE"),B172:EU172,0)+1)), ", ", INDIRECT(ADDRESS(2,MATCH(_xlfn.MINIFS(B172:EU172,metrics.est,"MAE"),B172:EU172,0)+1)))</f>
        <v>k=20, r=0.1</v>
      </c>
      <c r="FB172" s="11" t="str" cm="1">
        <f t="array" aca="1" ref="FB172" ca="1">CONCATENATE(INDIRECT(ADDRESS(1,MATCH(_xlfn.MINIFS(B172:EU172,metrics.est,"MSE"),B172:EU172,0)+1)), ", ", INDIRECT(ADDRESS(2,MATCH(_xlfn.MINIFS(B172:EU172,metrics.est,"MSE"),B172:EU172,0)+1)))</f>
        <v>k=20, r=0.1</v>
      </c>
      <c r="FC172" s="11" t="str" cm="1">
        <f t="array" aca="1" ref="FC172" ca="1">CONCATENATE(INDIRECT(ADDRESS(1,MATCH(_xlfn.MAXIFS(B172:EU172,metrics.est,"R"),B172:EU172,0)+1)), ", ", INDIRECT(ADDRESS(2,MATCH(_xlfn.MAXIFS(B172:EU172,metrics.est,"R"),B172:EU172,0)+1)))</f>
        <v>k=20, r=0.1</v>
      </c>
      <c r="FD172" s="11" t="str" cm="1">
        <f t="array" aca="1" ref="FD172" ca="1">CONCATENATE(INDIRECT(ADDRESS(1,MATCH(_xlfn.MAXIFS(B172:EU172,metrics.est,"Coverage"),B172:EU172,0)+1)), ", ", INDIRECT(ADDRESS(2,MATCH(_xlfn.MAXIFS(B172:EU172,metrics.est,"Coverage"),B172:EU172,0)+1)))</f>
        <v>k=5, r=0.1</v>
      </c>
      <c r="FE172" s="11" t="str" cm="1">
        <f t="array" aca="1" ref="FE172" ca="1">CONCATENATE(INDIRECT(ADDRESS(1,MATCH(_xlfn.MINIFS(B172:EU172,metrics.est,"Time"),B172:EU172,0)+1)), ", ", INDIRECT(ADDRESS(2,MATCH(_xlfn.MINIFS(B172:EU172,metrics.est,"Time"),B172:EU172,0)+1)))</f>
        <v>k=20, r=0.9</v>
      </c>
    </row>
    <row r="173" spans="1:161" x14ac:dyDescent="0.2">
      <c r="A173" s="1" t="s">
        <v>154</v>
      </c>
      <c r="B173" s="4">
        <v>0.65349999999999997</v>
      </c>
      <c r="C173" s="4">
        <v>0.73050000000000004</v>
      </c>
      <c r="D173" s="4">
        <v>0.35849999999999999</v>
      </c>
      <c r="E173" s="4">
        <v>0.96430000000000005</v>
      </c>
      <c r="F173" s="4">
        <v>0.35899999999999999</v>
      </c>
      <c r="G173" s="5">
        <v>0.66320000000000001</v>
      </c>
      <c r="H173" s="5">
        <v>0.75549999999999995</v>
      </c>
      <c r="I173" s="5">
        <v>0.36799999999999999</v>
      </c>
      <c r="J173" s="5">
        <v>0.95550000000000002</v>
      </c>
      <c r="K173" s="5">
        <v>0.45129999999999998</v>
      </c>
      <c r="L173" s="4">
        <v>0.67510000000000003</v>
      </c>
      <c r="M173" s="4">
        <v>0.78069999999999995</v>
      </c>
      <c r="N173" s="4">
        <v>0.35439999999999999</v>
      </c>
      <c r="O173" s="4">
        <v>0.94169999999999998</v>
      </c>
      <c r="P173" s="4">
        <v>0.32640000000000002</v>
      </c>
      <c r="Q173" s="5">
        <v>0.70250000000000001</v>
      </c>
      <c r="R173" s="5">
        <v>0.84670000000000001</v>
      </c>
      <c r="S173" s="5">
        <v>0.313</v>
      </c>
      <c r="T173" s="5">
        <v>0.91469999999999996</v>
      </c>
      <c r="U173" s="5">
        <v>0.19070000000000001</v>
      </c>
      <c r="V173" s="4">
        <v>0.81579999999999997</v>
      </c>
      <c r="W173" s="4">
        <v>1.1418999999999999</v>
      </c>
      <c r="X173" s="4">
        <v>0.22459999999999999</v>
      </c>
      <c r="Y173" s="4">
        <v>0.80930000000000002</v>
      </c>
      <c r="Z173" s="4">
        <v>6.5600000000000006E-2</v>
      </c>
      <c r="AA173" s="14">
        <v>0.65359999999999996</v>
      </c>
      <c r="AB173" s="14">
        <v>0.73180000000000001</v>
      </c>
      <c r="AC173" s="14">
        <v>0.3826</v>
      </c>
      <c r="AD173" s="14">
        <v>0.96309999999999996</v>
      </c>
      <c r="AE173" s="14">
        <v>0.32740000000000002</v>
      </c>
      <c r="AF173" s="4">
        <v>0.66259999999999997</v>
      </c>
      <c r="AG173" s="4">
        <v>0.75090000000000001</v>
      </c>
      <c r="AH173" s="4">
        <v>0.37369999999999998</v>
      </c>
      <c r="AI173" s="4">
        <v>0.95489999999999997</v>
      </c>
      <c r="AJ173" s="4">
        <v>0.36720000000000003</v>
      </c>
      <c r="AK173" s="14">
        <v>0.67559999999999998</v>
      </c>
      <c r="AL173" s="14">
        <v>0.78280000000000005</v>
      </c>
      <c r="AM173" s="14">
        <v>0.3503</v>
      </c>
      <c r="AN173" s="14">
        <v>0.94199999999999995</v>
      </c>
      <c r="AO173" s="14">
        <v>0.31509999999999999</v>
      </c>
      <c r="AP173" s="4">
        <v>0.70350000000000001</v>
      </c>
      <c r="AQ173" s="4">
        <v>0.84830000000000005</v>
      </c>
      <c r="AR173" s="4">
        <v>0.314</v>
      </c>
      <c r="AS173" s="4">
        <v>0.91459999999999997</v>
      </c>
      <c r="AT173" s="4">
        <v>0.1769</v>
      </c>
      <c r="AU173" s="14">
        <v>0.81699999999999995</v>
      </c>
      <c r="AV173" s="14">
        <v>1.1438999999999999</v>
      </c>
      <c r="AW173" s="14">
        <v>0.2198</v>
      </c>
      <c r="AX173" s="14">
        <v>0.80810000000000004</v>
      </c>
      <c r="AY173" s="14">
        <v>6.3100000000000003E-2</v>
      </c>
      <c r="AZ173" s="4">
        <v>0.65380000000000005</v>
      </c>
      <c r="BA173" s="4">
        <v>0.73170000000000002</v>
      </c>
      <c r="BB173" s="4">
        <v>0.36909999999999998</v>
      </c>
      <c r="BC173" s="4">
        <v>0.96289999999999998</v>
      </c>
      <c r="BD173" s="4">
        <v>0.27610000000000001</v>
      </c>
      <c r="BE173" s="5">
        <v>0.66310000000000002</v>
      </c>
      <c r="BF173" s="5">
        <v>0.75360000000000005</v>
      </c>
      <c r="BG173" s="5">
        <v>0.36980000000000002</v>
      </c>
      <c r="BH173" s="5">
        <v>0.95569999999999999</v>
      </c>
      <c r="BI173" s="5">
        <v>0.35420000000000001</v>
      </c>
      <c r="BJ173" s="4">
        <v>0.67710000000000004</v>
      </c>
      <c r="BK173" s="4">
        <v>0.78580000000000005</v>
      </c>
      <c r="BL173" s="4">
        <v>0.35039999999999999</v>
      </c>
      <c r="BM173" s="4">
        <v>0.94230000000000003</v>
      </c>
      <c r="BN173" s="4">
        <v>0.2883</v>
      </c>
      <c r="BO173" s="5">
        <v>0.70420000000000005</v>
      </c>
      <c r="BP173" s="5">
        <v>0.85209999999999997</v>
      </c>
      <c r="BQ173" s="5">
        <v>0.31390000000000001</v>
      </c>
      <c r="BR173" s="5">
        <v>0.91439999999999999</v>
      </c>
      <c r="BS173" s="5">
        <v>0.15659999999999999</v>
      </c>
      <c r="BT173" s="4">
        <v>0.81699999999999995</v>
      </c>
      <c r="BU173" s="4">
        <v>1.1460999999999999</v>
      </c>
      <c r="BV173" s="4">
        <v>0.22520000000000001</v>
      </c>
      <c r="BW173" s="4">
        <v>0.80820000000000003</v>
      </c>
      <c r="BX173" s="4">
        <v>4.5999999999999999E-2</v>
      </c>
      <c r="BY173" s="5">
        <v>0.65159999999999996</v>
      </c>
      <c r="BZ173" s="5">
        <v>0.72819999999999996</v>
      </c>
      <c r="CA173" s="5">
        <v>0.38719999999999999</v>
      </c>
      <c r="CB173" s="5">
        <v>0.96299999999999997</v>
      </c>
      <c r="CC173" s="5">
        <v>0.22289999999999999</v>
      </c>
      <c r="CD173" s="4">
        <v>0.66259999999999997</v>
      </c>
      <c r="CE173" s="4">
        <v>0.75339999999999996</v>
      </c>
      <c r="CF173" s="4">
        <v>0.37069999999999997</v>
      </c>
      <c r="CG173" s="4">
        <v>0.95530000000000004</v>
      </c>
      <c r="CH173" s="4">
        <v>0.28739999999999999</v>
      </c>
      <c r="CI173" s="5">
        <v>0.67649999999999999</v>
      </c>
      <c r="CJ173" s="5">
        <v>0.78459999999999996</v>
      </c>
      <c r="CK173" s="5">
        <v>0.35</v>
      </c>
      <c r="CL173" s="5">
        <v>0.94259999999999999</v>
      </c>
      <c r="CM173" s="5">
        <v>0.24110000000000001</v>
      </c>
      <c r="CN173" s="4">
        <v>0.7036</v>
      </c>
      <c r="CO173" s="4">
        <v>0.85009999999999997</v>
      </c>
      <c r="CP173" s="4">
        <v>0.3155</v>
      </c>
      <c r="CQ173" s="4">
        <v>0.91459999999999997</v>
      </c>
      <c r="CR173" s="4">
        <v>0.1179</v>
      </c>
      <c r="CS173" s="5">
        <v>0.81699999999999995</v>
      </c>
      <c r="CT173" s="5">
        <v>1.1463000000000001</v>
      </c>
      <c r="CU173" s="5">
        <v>0.22370000000000001</v>
      </c>
      <c r="CV173" s="5">
        <v>0.80830000000000002</v>
      </c>
      <c r="CW173" s="5">
        <v>4.0800000000000003E-2</v>
      </c>
      <c r="CX173" s="4">
        <v>0.65400000000000003</v>
      </c>
      <c r="CY173" s="4">
        <v>0.73319999999999996</v>
      </c>
      <c r="CZ173" s="4">
        <v>0.37859999999999999</v>
      </c>
      <c r="DA173" s="4">
        <v>0.96240000000000003</v>
      </c>
      <c r="DB173" s="4">
        <v>0.29849999999999999</v>
      </c>
      <c r="DC173" s="5">
        <v>0.66149999999999998</v>
      </c>
      <c r="DD173" s="5">
        <v>0.75009999999999999</v>
      </c>
      <c r="DE173" s="5">
        <v>0.37059999999999998</v>
      </c>
      <c r="DF173" s="5">
        <v>0.95499999999999996</v>
      </c>
      <c r="DG173" s="5">
        <v>0.3498</v>
      </c>
      <c r="DH173" s="4">
        <v>0.67589999999999995</v>
      </c>
      <c r="DI173" s="4">
        <v>0.78320000000000001</v>
      </c>
      <c r="DJ173" s="4">
        <v>0.35310000000000002</v>
      </c>
      <c r="DK173" s="4">
        <v>0.94179999999999997</v>
      </c>
      <c r="DL173" s="4">
        <v>0.2054</v>
      </c>
      <c r="DM173" s="5">
        <v>0.70389999999999997</v>
      </c>
      <c r="DN173" s="5">
        <v>0.85089999999999999</v>
      </c>
      <c r="DO173" s="5">
        <v>0.31369999999999998</v>
      </c>
      <c r="DP173" s="5">
        <v>0.91490000000000005</v>
      </c>
      <c r="DQ173" s="5">
        <v>0.15640000000000001</v>
      </c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/>
      <c r="EC173" s="4"/>
      <c r="ED173" s="4"/>
      <c r="EE173" s="4"/>
      <c r="EF173" s="4"/>
      <c r="EG173" s="5"/>
      <c r="EH173" s="5"/>
      <c r="EI173" s="5"/>
      <c r="EJ173" s="5"/>
      <c r="EK173" s="5"/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>
        <f t="shared" ref="EV173:EV216" si="41">AVERAGEIFS(B173:EU173,metrics.est,"MAE")</f>
        <v>0.69767500000000016</v>
      </c>
      <c r="EW173" s="4">
        <f t="shared" si="37"/>
        <v>0.84009583333333326</v>
      </c>
      <c r="EX173" s="4">
        <f t="shared" si="38"/>
        <v>0.33126666666666665</v>
      </c>
      <c r="EY173" s="4">
        <f t="shared" si="39"/>
        <v>0.92123333333333302</v>
      </c>
      <c r="EZ173" s="4">
        <f t="shared" si="40"/>
        <v>0.23683750000000001</v>
      </c>
      <c r="FA173" s="11" t="str" cm="1">
        <f t="array" aca="1" ref="FA173" ca="1">CONCATENATE(INDIRECT(ADDRESS(1,MATCH(_xlfn.MINIFS(B173:EU173,metrics.est,"MAE"),B173:EU173,0)+1)), ", ", INDIRECT(ADDRESS(2,MATCH(_xlfn.MINIFS(B173:EU173,metrics.est,"MAE"),B173:EU173,0)+1)))</f>
        <v>k=20, r=0.1</v>
      </c>
      <c r="FB173" s="11" t="str" cm="1">
        <f t="array" aca="1" ref="FB173" ca="1">CONCATENATE(INDIRECT(ADDRESS(1,MATCH(_xlfn.MINIFS(B173:EU173,metrics.est,"MSE"),B173:EU173,0)+1)), ", ", INDIRECT(ADDRESS(2,MATCH(_xlfn.MINIFS(B173:EU173,metrics.est,"MSE"),B173:EU173,0)+1)))</f>
        <v>k=20, r=0.1</v>
      </c>
      <c r="FC173" s="11" t="str" cm="1">
        <f t="array" aca="1" ref="FC173" ca="1">CONCATENATE(INDIRECT(ADDRESS(1,MATCH(_xlfn.MAXIFS(B173:EU173,metrics.est,"R"),B173:EU173,0)+1)), ", ", INDIRECT(ADDRESS(2,MATCH(_xlfn.MAXIFS(B173:EU173,metrics.est,"R"),B173:EU173,0)+1)))</f>
        <v>k=20, r=0.1</v>
      </c>
      <c r="FD173" s="11" t="str" cm="1">
        <f t="array" aca="1" ref="FD173" ca="1">CONCATENATE(INDIRECT(ADDRESS(1,MATCH(_xlfn.MAXIFS(B173:EU173,metrics.est,"Coverage"),B173:EU173,0)+1)), ", ", INDIRECT(ADDRESS(2,MATCH(_xlfn.MAXIFS(B173:EU173,metrics.est,"Coverage"),B173:EU173,0)+1)))</f>
        <v>k=5, r=0.1</v>
      </c>
      <c r="FE173" s="11" t="str" cm="1">
        <f t="array" aca="1" ref="FE173" ca="1">CONCATENATE(INDIRECT(ADDRESS(1,MATCH(_xlfn.MINIFS(B173:EU173,metrics.est,"Time"),B173:EU173,0)+1)), ", ", INDIRECT(ADDRESS(2,MATCH(_xlfn.MINIFS(B173:EU173,metrics.est,"Time"),B173:EU173,0)+1)))</f>
        <v>k=20, r=0.9</v>
      </c>
    </row>
    <row r="174" spans="1:161" x14ac:dyDescent="0.2">
      <c r="A174" s="1" t="s">
        <v>155</v>
      </c>
      <c r="B174" s="4">
        <v>0.65659999999999996</v>
      </c>
      <c r="C174" s="4">
        <v>0.73680000000000001</v>
      </c>
      <c r="D174" s="4">
        <v>0.35560000000000003</v>
      </c>
      <c r="E174" s="4">
        <v>0.96430000000000005</v>
      </c>
      <c r="F174" s="4">
        <v>0.39889999999999998</v>
      </c>
      <c r="G174" s="5">
        <v>0.66600000000000004</v>
      </c>
      <c r="H174" s="5">
        <v>0.76149999999999995</v>
      </c>
      <c r="I174" s="5">
        <v>0.36609999999999998</v>
      </c>
      <c r="J174" s="5">
        <v>0.95550000000000002</v>
      </c>
      <c r="K174" s="5">
        <v>0.51239999999999997</v>
      </c>
      <c r="L174" s="4">
        <v>0.67749999999999999</v>
      </c>
      <c r="M174" s="4">
        <v>0.78569999999999995</v>
      </c>
      <c r="N174" s="4">
        <v>0.3533</v>
      </c>
      <c r="O174" s="4">
        <v>0.94169999999999998</v>
      </c>
      <c r="P174" s="4">
        <v>0.36120000000000002</v>
      </c>
      <c r="Q174" s="5">
        <v>0.70479999999999998</v>
      </c>
      <c r="R174" s="5">
        <v>0.8508</v>
      </c>
      <c r="S174" s="5">
        <v>0.31330000000000002</v>
      </c>
      <c r="T174" s="5">
        <v>0.91410000000000002</v>
      </c>
      <c r="U174" s="5">
        <v>0.23669999999999999</v>
      </c>
      <c r="V174" s="4">
        <v>0.82379999999999998</v>
      </c>
      <c r="W174" s="4">
        <v>1.1614</v>
      </c>
      <c r="X174" s="4">
        <v>0.21959999999999999</v>
      </c>
      <c r="Y174" s="4">
        <v>0.81010000000000004</v>
      </c>
      <c r="Z174" s="4">
        <v>7.0900000000000005E-2</v>
      </c>
      <c r="AA174" s="14">
        <v>0.65690000000000004</v>
      </c>
      <c r="AB174" s="14">
        <v>0.73829999999999996</v>
      </c>
      <c r="AC174" s="14">
        <v>0.38080000000000003</v>
      </c>
      <c r="AD174" s="14">
        <v>0.96309999999999996</v>
      </c>
      <c r="AE174" s="14">
        <v>0.36799999999999999</v>
      </c>
      <c r="AF174" s="4">
        <v>0.6653</v>
      </c>
      <c r="AG174" s="4">
        <v>0.75680000000000003</v>
      </c>
      <c r="AH174" s="4">
        <v>0.37169999999999997</v>
      </c>
      <c r="AI174" s="4">
        <v>0.95489999999999997</v>
      </c>
      <c r="AJ174" s="4">
        <v>0.4229</v>
      </c>
      <c r="AK174" s="14">
        <v>0.67789999999999995</v>
      </c>
      <c r="AL174" s="14">
        <v>0.78749999999999998</v>
      </c>
      <c r="AM174" s="14">
        <v>0.34920000000000001</v>
      </c>
      <c r="AN174" s="14">
        <v>0.94199999999999995</v>
      </c>
      <c r="AO174" s="14">
        <v>0.35930000000000001</v>
      </c>
      <c r="AP174" s="4">
        <v>0.70520000000000005</v>
      </c>
      <c r="AQ174" s="4">
        <v>0.8518</v>
      </c>
      <c r="AR174" s="4">
        <v>0.31390000000000001</v>
      </c>
      <c r="AS174" s="4">
        <v>0.91459999999999997</v>
      </c>
      <c r="AT174" s="4">
        <v>0.19570000000000001</v>
      </c>
      <c r="AU174" s="14">
        <v>0.81699999999999995</v>
      </c>
      <c r="AV174" s="14">
        <v>1.1433</v>
      </c>
      <c r="AW174" s="14">
        <v>0.22020000000000001</v>
      </c>
      <c r="AX174" s="14">
        <v>0.80810000000000004</v>
      </c>
      <c r="AY174" s="14">
        <v>6.8900000000000003E-2</v>
      </c>
      <c r="AZ174" s="4">
        <v>0.65700000000000003</v>
      </c>
      <c r="BA174" s="4">
        <v>0.73799999999999999</v>
      </c>
      <c r="BB174" s="4">
        <v>0.36749999999999999</v>
      </c>
      <c r="BC174" s="4">
        <v>0.96289999999999998</v>
      </c>
      <c r="BD174" s="4">
        <v>0.33950000000000002</v>
      </c>
      <c r="BE174" s="5">
        <v>0.66579999999999995</v>
      </c>
      <c r="BF174" s="5">
        <v>0.75939999999999996</v>
      </c>
      <c r="BG174" s="5">
        <v>0.3679</v>
      </c>
      <c r="BH174" s="5">
        <v>0.95569999999999999</v>
      </c>
      <c r="BI174" s="5">
        <v>0.41399999999999998</v>
      </c>
      <c r="BJ174" s="4">
        <v>0.67949999999999999</v>
      </c>
      <c r="BK174" s="4">
        <v>0.79079999999999995</v>
      </c>
      <c r="BL174" s="4">
        <v>0.34910000000000002</v>
      </c>
      <c r="BM174" s="4">
        <v>0.94230000000000003</v>
      </c>
      <c r="BN174" s="4">
        <v>0.32590000000000002</v>
      </c>
      <c r="BO174" s="5">
        <v>0.70599999999999996</v>
      </c>
      <c r="BP174" s="5">
        <v>0.85589999999999999</v>
      </c>
      <c r="BQ174" s="5">
        <v>0.31359999999999999</v>
      </c>
      <c r="BR174" s="5">
        <v>0.91439999999999999</v>
      </c>
      <c r="BS174" s="5">
        <v>0.16600000000000001</v>
      </c>
      <c r="BT174" s="4">
        <v>0.81689999999999996</v>
      </c>
      <c r="BU174" s="4">
        <v>1.1452</v>
      </c>
      <c r="BV174" s="4">
        <v>0.22570000000000001</v>
      </c>
      <c r="BW174" s="4">
        <v>0.80820000000000003</v>
      </c>
      <c r="BX174" s="4">
        <v>4.7899999999999998E-2</v>
      </c>
      <c r="BY174" s="5">
        <v>0.65459999999999996</v>
      </c>
      <c r="BZ174" s="5">
        <v>0.73429999999999995</v>
      </c>
      <c r="CA174" s="5">
        <v>0.3841</v>
      </c>
      <c r="CB174" s="5">
        <v>0.96299999999999997</v>
      </c>
      <c r="CC174" s="5">
        <v>0.28210000000000002</v>
      </c>
      <c r="CD174" s="4">
        <v>0.6653</v>
      </c>
      <c r="CE174" s="4">
        <v>0.75890000000000002</v>
      </c>
      <c r="CF174" s="4">
        <v>0.36870000000000003</v>
      </c>
      <c r="CG174" s="4">
        <v>0.95530000000000004</v>
      </c>
      <c r="CH174" s="4">
        <v>0.3362</v>
      </c>
      <c r="CI174" s="5">
        <v>0.67889999999999995</v>
      </c>
      <c r="CJ174" s="5">
        <v>0.78949999999999998</v>
      </c>
      <c r="CK174" s="5">
        <v>0.3488</v>
      </c>
      <c r="CL174" s="5">
        <v>0.94259999999999999</v>
      </c>
      <c r="CM174" s="5">
        <v>0.27600000000000002</v>
      </c>
      <c r="CN174" s="4">
        <v>0.70540000000000003</v>
      </c>
      <c r="CO174" s="4">
        <v>0.85389999999999999</v>
      </c>
      <c r="CP174" s="4">
        <v>0.31530000000000002</v>
      </c>
      <c r="CQ174" s="4">
        <v>0.91459999999999997</v>
      </c>
      <c r="CR174" s="4">
        <v>0.12889999999999999</v>
      </c>
      <c r="CS174" s="5">
        <v>0.81679999999999997</v>
      </c>
      <c r="CT174" s="5">
        <v>1.1452</v>
      </c>
      <c r="CU174" s="5">
        <v>0.22409999999999999</v>
      </c>
      <c r="CV174" s="5">
        <v>0.80830000000000002</v>
      </c>
      <c r="CW174" s="5">
        <v>4.0399999999999998E-2</v>
      </c>
      <c r="CX174" s="4">
        <v>0.65720000000000001</v>
      </c>
      <c r="CY174" s="4">
        <v>0.73960000000000004</v>
      </c>
      <c r="CZ174" s="4">
        <v>0.37709999999999999</v>
      </c>
      <c r="DA174" s="4">
        <v>0.96240000000000003</v>
      </c>
      <c r="DB174" s="4">
        <v>0.36159999999999998</v>
      </c>
      <c r="DC174" s="5">
        <v>0.6643</v>
      </c>
      <c r="DD174" s="5">
        <v>0.75590000000000002</v>
      </c>
      <c r="DE174" s="5">
        <v>0.36899999999999999</v>
      </c>
      <c r="DF174" s="5">
        <v>0.95499999999999996</v>
      </c>
      <c r="DG174" s="5">
        <v>0.40379999999999999</v>
      </c>
      <c r="DH174" s="4">
        <v>0.67830000000000001</v>
      </c>
      <c r="DI174" s="4">
        <v>0.78820000000000001</v>
      </c>
      <c r="DJ174" s="4">
        <v>0.35210000000000002</v>
      </c>
      <c r="DK174" s="4">
        <v>0.94179999999999997</v>
      </c>
      <c r="DL174" s="4">
        <v>0.2364</v>
      </c>
      <c r="DM174" s="5">
        <v>0.70569999999999999</v>
      </c>
      <c r="DN174" s="5">
        <v>0.85460000000000003</v>
      </c>
      <c r="DO174" s="5">
        <v>0.3135</v>
      </c>
      <c r="DP174" s="5">
        <v>0.91490000000000005</v>
      </c>
      <c r="DQ174" s="5">
        <v>0.16900000000000001</v>
      </c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/>
      <c r="EC174" s="4"/>
      <c r="ED174" s="4"/>
      <c r="EE174" s="4"/>
      <c r="EF174" s="4"/>
      <c r="EG174" s="5"/>
      <c r="EH174" s="5"/>
      <c r="EI174" s="5"/>
      <c r="EJ174" s="5"/>
      <c r="EK174" s="5"/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>
        <f t="shared" si="41"/>
        <v>0.70011250000000003</v>
      </c>
      <c r="EW174" s="4">
        <f t="shared" si="37"/>
        <v>0.84513749999999999</v>
      </c>
      <c r="EX174" s="4">
        <f t="shared" si="38"/>
        <v>0.33000833333333335</v>
      </c>
      <c r="EY174" s="4">
        <f t="shared" si="39"/>
        <v>0.9212416666666664</v>
      </c>
      <c r="EZ174" s="4">
        <f t="shared" si="40"/>
        <v>0.27177499999999999</v>
      </c>
      <c r="FA174" s="11" t="str" cm="1">
        <f t="array" aca="1" ref="FA174" ca="1">CONCATENATE(INDIRECT(ADDRESS(1,MATCH(_xlfn.MINIFS(B174:EU174,metrics.est,"MAE"),B174:EU174,0)+1)), ", ", INDIRECT(ADDRESS(2,MATCH(_xlfn.MINIFS(B174:EU174,metrics.est,"MAE"),B174:EU174,0)+1)))</f>
        <v>k=20, r=0.1</v>
      </c>
      <c r="FB174" s="11" t="str" cm="1">
        <f t="array" aca="1" ref="FB174" ca="1">CONCATENATE(INDIRECT(ADDRESS(1,MATCH(_xlfn.MINIFS(B174:EU174,metrics.est,"MSE"),B174:EU174,0)+1)), ", ", INDIRECT(ADDRESS(2,MATCH(_xlfn.MINIFS(B174:EU174,metrics.est,"MSE"),B174:EU174,0)+1)))</f>
        <v>k=20, r=0.1</v>
      </c>
      <c r="FC174" s="11" t="str" cm="1">
        <f t="array" aca="1" ref="FC174" ca="1">CONCATENATE(INDIRECT(ADDRESS(1,MATCH(_xlfn.MAXIFS(B174:EU174,metrics.est,"R"),B174:EU174,0)+1)), ", ", INDIRECT(ADDRESS(2,MATCH(_xlfn.MAXIFS(B174:EU174,metrics.est,"R"),B174:EU174,0)+1)))</f>
        <v>k=20, r=0.1</v>
      </c>
      <c r="FD174" s="11" t="str" cm="1">
        <f t="array" aca="1" ref="FD174" ca="1">CONCATENATE(INDIRECT(ADDRESS(1,MATCH(_xlfn.MAXIFS(B174:EU174,metrics.est,"Coverage"),B174:EU174,0)+1)), ", ", INDIRECT(ADDRESS(2,MATCH(_xlfn.MAXIFS(B174:EU174,metrics.est,"Coverage"),B174:EU174,0)+1)))</f>
        <v>k=5, r=0.1</v>
      </c>
      <c r="FE174" s="11" t="str" cm="1">
        <f t="array" aca="1" ref="FE174" ca="1">CONCATENATE(INDIRECT(ADDRESS(1,MATCH(_xlfn.MINIFS(B174:EU174,metrics.est,"Time"),B174:EU174,0)+1)), ", ", INDIRECT(ADDRESS(2,MATCH(_xlfn.MINIFS(B174:EU174,metrics.est,"Time"),B174:EU174,0)+1)))</f>
        <v>k=20, r=0.9</v>
      </c>
    </row>
    <row r="175" spans="1:161" x14ac:dyDescent="0.2">
      <c r="A175" s="1" t="s">
        <v>156</v>
      </c>
      <c r="B175" s="4">
        <v>0.6472</v>
      </c>
      <c r="C175" s="4">
        <v>0.71679999999999999</v>
      </c>
      <c r="D175" s="4">
        <v>0.37159999999999999</v>
      </c>
      <c r="E175" s="4">
        <v>0.96430000000000005</v>
      </c>
      <c r="F175" s="4">
        <v>0.33079999999999998</v>
      </c>
      <c r="G175" s="5">
        <v>0.65820000000000001</v>
      </c>
      <c r="H175" s="5">
        <v>0.74460000000000004</v>
      </c>
      <c r="I175" s="5">
        <v>0.37940000000000002</v>
      </c>
      <c r="J175" s="5">
        <v>0.95550000000000002</v>
      </c>
      <c r="K175" s="5">
        <v>0.44069999999999998</v>
      </c>
      <c r="L175" s="4">
        <v>0.67169999999999996</v>
      </c>
      <c r="M175" s="4">
        <v>0.77380000000000004</v>
      </c>
      <c r="N175" s="4">
        <v>0.36109999999999998</v>
      </c>
      <c r="O175" s="4">
        <v>0.94169999999999998</v>
      </c>
      <c r="P175" s="4">
        <v>0.3201</v>
      </c>
      <c r="Q175" s="5">
        <v>0.70350000000000001</v>
      </c>
      <c r="R175" s="5">
        <v>0.85050000000000003</v>
      </c>
      <c r="S175" s="5">
        <v>0.31059999999999999</v>
      </c>
      <c r="T175" s="5">
        <v>0.91469999999999996</v>
      </c>
      <c r="U175" s="5">
        <v>0.20169999999999999</v>
      </c>
      <c r="V175" s="4">
        <v>0.82099999999999995</v>
      </c>
      <c r="W175" s="4">
        <v>1.1551</v>
      </c>
      <c r="X175" s="4">
        <v>0.22220000000000001</v>
      </c>
      <c r="Y175" s="4">
        <v>0.80930000000000002</v>
      </c>
      <c r="Z175" s="4">
        <v>6.3799999999999996E-2</v>
      </c>
      <c r="AA175" s="14">
        <v>0.6472</v>
      </c>
      <c r="AB175" s="14">
        <v>0.71819999999999995</v>
      </c>
      <c r="AC175" s="14">
        <v>0.39789999999999998</v>
      </c>
      <c r="AD175" s="14">
        <v>0.96309999999999996</v>
      </c>
      <c r="AE175" s="14">
        <v>0.31659999999999999</v>
      </c>
      <c r="AF175" s="4">
        <v>0.6573</v>
      </c>
      <c r="AG175" s="4">
        <v>0.7399</v>
      </c>
      <c r="AH175" s="4">
        <v>0.3861</v>
      </c>
      <c r="AI175" s="4">
        <v>0.95489999999999997</v>
      </c>
      <c r="AJ175" s="4">
        <v>0.36799999999999999</v>
      </c>
      <c r="AK175" s="14">
        <v>0.67210000000000003</v>
      </c>
      <c r="AL175" s="14">
        <v>0.77580000000000005</v>
      </c>
      <c r="AM175" s="14">
        <v>0.35670000000000002</v>
      </c>
      <c r="AN175" s="14">
        <v>0.94199999999999995</v>
      </c>
      <c r="AO175" s="14">
        <v>0.3271</v>
      </c>
      <c r="AP175" s="4">
        <v>0.70440000000000003</v>
      </c>
      <c r="AQ175" s="4">
        <v>0.85199999999999998</v>
      </c>
      <c r="AR175" s="4">
        <v>0.3115</v>
      </c>
      <c r="AS175" s="4">
        <v>0.91459999999999997</v>
      </c>
      <c r="AT175" s="4">
        <v>0.1784</v>
      </c>
      <c r="AU175" s="14">
        <v>0.82220000000000004</v>
      </c>
      <c r="AV175" s="14">
        <v>1.1567000000000001</v>
      </c>
      <c r="AW175" s="14">
        <v>0.2172</v>
      </c>
      <c r="AX175" s="14">
        <v>0.80810000000000004</v>
      </c>
      <c r="AY175" s="14">
        <v>6.54E-2</v>
      </c>
      <c r="AZ175" s="4">
        <v>0.64790000000000003</v>
      </c>
      <c r="BA175" s="4">
        <v>0.71950000000000003</v>
      </c>
      <c r="BB175" s="4">
        <v>0.38240000000000002</v>
      </c>
      <c r="BC175" s="4">
        <v>0.96289999999999998</v>
      </c>
      <c r="BD175" s="4">
        <v>0.27750000000000002</v>
      </c>
      <c r="BE175" s="5">
        <v>0.65800000000000003</v>
      </c>
      <c r="BF175" s="5">
        <v>0.7429</v>
      </c>
      <c r="BG175" s="5">
        <v>0.38159999999999999</v>
      </c>
      <c r="BH175" s="5">
        <v>0.95569999999999999</v>
      </c>
      <c r="BI175" s="5">
        <v>0.35620000000000002</v>
      </c>
      <c r="BJ175" s="4">
        <v>0.67379999999999995</v>
      </c>
      <c r="BK175" s="4">
        <v>0.7792</v>
      </c>
      <c r="BL175" s="4">
        <v>0.35639999999999999</v>
      </c>
      <c r="BM175" s="4">
        <v>0.94230000000000003</v>
      </c>
      <c r="BN175" s="4">
        <v>0.29599999999999999</v>
      </c>
      <c r="BO175" s="5">
        <v>0.70509999999999995</v>
      </c>
      <c r="BP175" s="5">
        <v>0.85589999999999999</v>
      </c>
      <c r="BQ175" s="5">
        <v>0.312</v>
      </c>
      <c r="BR175" s="5">
        <v>0.91439999999999999</v>
      </c>
      <c r="BS175" s="5">
        <v>0.15709999999999999</v>
      </c>
      <c r="BT175" s="4">
        <v>0.82189999999999996</v>
      </c>
      <c r="BU175" s="4">
        <v>1.1584000000000001</v>
      </c>
      <c r="BV175" s="4">
        <v>0.22289999999999999</v>
      </c>
      <c r="BW175" s="4">
        <v>0.80820000000000003</v>
      </c>
      <c r="BX175" s="4">
        <v>4.7300000000000002E-2</v>
      </c>
      <c r="BY175" s="5">
        <v>0.64529999999999998</v>
      </c>
      <c r="BZ175" s="5">
        <v>0.71519999999999995</v>
      </c>
      <c r="CA175" s="5">
        <v>0.40029999999999999</v>
      </c>
      <c r="CB175" s="5">
        <v>0.96299999999999997</v>
      </c>
      <c r="CC175" s="5">
        <v>0.2369</v>
      </c>
      <c r="CD175" s="4">
        <v>0.65749999999999997</v>
      </c>
      <c r="CE175" s="4">
        <v>0.74239999999999995</v>
      </c>
      <c r="CF175" s="4">
        <v>0.38269999999999998</v>
      </c>
      <c r="CG175" s="4">
        <v>0.95530000000000004</v>
      </c>
      <c r="CH175" s="4">
        <v>0.29170000000000001</v>
      </c>
      <c r="CI175" s="5">
        <v>0.67320000000000002</v>
      </c>
      <c r="CJ175" s="5">
        <v>0.77790000000000004</v>
      </c>
      <c r="CK175" s="5">
        <v>0.35630000000000001</v>
      </c>
      <c r="CL175" s="5">
        <v>0.94259999999999999</v>
      </c>
      <c r="CM175" s="5">
        <v>0.23749999999999999</v>
      </c>
      <c r="CN175" s="4">
        <v>0.70440000000000003</v>
      </c>
      <c r="CO175" s="4">
        <v>0.8538</v>
      </c>
      <c r="CP175" s="4">
        <v>0.31309999999999999</v>
      </c>
      <c r="CQ175" s="4">
        <v>0.91459999999999997</v>
      </c>
      <c r="CR175" s="4">
        <v>0.1176</v>
      </c>
      <c r="CS175" s="5">
        <v>0.82179999999999997</v>
      </c>
      <c r="CT175" s="5">
        <v>1.1581999999999999</v>
      </c>
      <c r="CU175" s="5">
        <v>0.2213</v>
      </c>
      <c r="CV175" s="5">
        <v>0.80830000000000002</v>
      </c>
      <c r="CW175" s="5">
        <v>4.1000000000000002E-2</v>
      </c>
      <c r="CX175" s="4">
        <v>0.64780000000000004</v>
      </c>
      <c r="CY175" s="4">
        <v>0.71989999999999998</v>
      </c>
      <c r="CZ175" s="4">
        <v>0.39389999999999997</v>
      </c>
      <c r="DA175" s="4">
        <v>0.96240000000000003</v>
      </c>
      <c r="DB175" s="4">
        <v>0.3014</v>
      </c>
      <c r="DC175" s="5">
        <v>0.65629999999999999</v>
      </c>
      <c r="DD175" s="5">
        <v>0.73909999999999998</v>
      </c>
      <c r="DE175" s="5">
        <v>0.38190000000000002</v>
      </c>
      <c r="DF175" s="5">
        <v>0.95499999999999996</v>
      </c>
      <c r="DG175" s="5">
        <v>0.34010000000000001</v>
      </c>
      <c r="DH175" s="4">
        <v>0.67259999999999998</v>
      </c>
      <c r="DI175" s="4">
        <v>0.77649999999999997</v>
      </c>
      <c r="DJ175" s="4">
        <v>0.35920000000000002</v>
      </c>
      <c r="DK175" s="4">
        <v>0.94179999999999997</v>
      </c>
      <c r="DL175" s="4">
        <v>0.2059</v>
      </c>
      <c r="DM175" s="5">
        <v>0.70479999999999998</v>
      </c>
      <c r="DN175" s="5">
        <v>0.85470000000000002</v>
      </c>
      <c r="DO175" s="5">
        <v>0.31119999999999998</v>
      </c>
      <c r="DP175" s="5">
        <v>0.91490000000000005</v>
      </c>
      <c r="DQ175" s="5">
        <v>0.15290000000000001</v>
      </c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/>
      <c r="EC175" s="4"/>
      <c r="ED175" s="4"/>
      <c r="EE175" s="4"/>
      <c r="EF175" s="4"/>
      <c r="EG175" s="5"/>
      <c r="EH175" s="5"/>
      <c r="EI175" s="5"/>
      <c r="EJ175" s="5"/>
      <c r="EK175" s="5"/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>
        <f t="shared" si="41"/>
        <v>0.69563333333333321</v>
      </c>
      <c r="EW175" s="4">
        <f t="shared" si="37"/>
        <v>0.83654166666666674</v>
      </c>
      <c r="EX175" s="4">
        <f t="shared" si="38"/>
        <v>0.33706250000000004</v>
      </c>
      <c r="EY175" s="4">
        <f t="shared" si="39"/>
        <v>0.92123333333333302</v>
      </c>
      <c r="EZ175" s="4">
        <f t="shared" si="40"/>
        <v>0.23632083333333329</v>
      </c>
      <c r="FA175" s="11" t="str" cm="1">
        <f t="array" aca="1" ref="FA175" ca="1">CONCATENATE(INDIRECT(ADDRESS(1,MATCH(_xlfn.MINIFS(B175:EU175,metrics.est,"MAE"),B175:EU175,0)+1)), ", ", INDIRECT(ADDRESS(2,MATCH(_xlfn.MINIFS(B175:EU175,metrics.est,"MAE"),B175:EU175,0)+1)))</f>
        <v>k=20, r=0.1</v>
      </c>
      <c r="FB175" s="11" t="str" cm="1">
        <f t="array" aca="1" ref="FB175" ca="1">CONCATENATE(INDIRECT(ADDRESS(1,MATCH(_xlfn.MINIFS(B175:EU175,metrics.est,"MSE"),B175:EU175,0)+1)), ", ", INDIRECT(ADDRESS(2,MATCH(_xlfn.MINIFS(B175:EU175,metrics.est,"MSE"),B175:EU175,0)+1)))</f>
        <v>k=20, r=0.1</v>
      </c>
      <c r="FC175" s="11" t="str" cm="1">
        <f t="array" aca="1" ref="FC175" ca="1">CONCATENATE(INDIRECT(ADDRESS(1,MATCH(_xlfn.MAXIFS(B175:EU175,metrics.est,"R"),B175:EU175,0)+1)), ", ", INDIRECT(ADDRESS(2,MATCH(_xlfn.MAXIFS(B175:EU175,metrics.est,"R"),B175:EU175,0)+1)))</f>
        <v>k=20, r=0.1</v>
      </c>
      <c r="FD175" s="11" t="str" cm="1">
        <f t="array" aca="1" ref="FD175" ca="1">CONCATENATE(INDIRECT(ADDRESS(1,MATCH(_xlfn.MAXIFS(B175:EU175,metrics.est,"Coverage"),B175:EU175,0)+1)), ", ", INDIRECT(ADDRESS(2,MATCH(_xlfn.MAXIFS(B175:EU175,metrics.est,"Coverage"),B175:EU175,0)+1)))</f>
        <v>k=5, r=0.1</v>
      </c>
      <c r="FE175" s="11" t="str" cm="1">
        <f t="array" aca="1" ref="FE175" ca="1">CONCATENATE(INDIRECT(ADDRESS(1,MATCH(_xlfn.MINIFS(B175:EU175,metrics.est,"Time"),B175:EU175,0)+1)), ", ", INDIRECT(ADDRESS(2,MATCH(_xlfn.MINIFS(B175:EU175,metrics.est,"Time"),B175:EU175,0)+1)))</f>
        <v>k=20, r=0.9</v>
      </c>
    </row>
    <row r="176" spans="1:161" x14ac:dyDescent="0.2">
      <c r="A176" s="1" t="s">
        <v>157</v>
      </c>
      <c r="B176" s="4">
        <v>0.6502</v>
      </c>
      <c r="C176" s="4">
        <v>0.72319999999999995</v>
      </c>
      <c r="D176" s="4">
        <v>0.37069999999999997</v>
      </c>
      <c r="E176" s="4">
        <v>0.96430000000000005</v>
      </c>
      <c r="F176" s="4">
        <v>0.3533</v>
      </c>
      <c r="G176" s="5">
        <v>0.66090000000000004</v>
      </c>
      <c r="H176" s="5">
        <v>0.75039999999999996</v>
      </c>
      <c r="I176" s="5">
        <v>0.37730000000000002</v>
      </c>
      <c r="J176" s="5">
        <v>0.95550000000000002</v>
      </c>
      <c r="K176" s="5">
        <v>0.50649999999999995</v>
      </c>
      <c r="L176" s="4">
        <v>0.67400000000000004</v>
      </c>
      <c r="M176" s="4">
        <v>0.77859999999999996</v>
      </c>
      <c r="N176" s="4">
        <v>0.35980000000000001</v>
      </c>
      <c r="O176" s="4">
        <v>0.94169999999999998</v>
      </c>
      <c r="P176" s="4">
        <v>0.35310000000000002</v>
      </c>
      <c r="Q176" s="5">
        <v>0.70509999999999995</v>
      </c>
      <c r="R176" s="5">
        <v>0.8538</v>
      </c>
      <c r="S176" s="5">
        <v>0.31090000000000001</v>
      </c>
      <c r="T176" s="5">
        <v>0.91469999999999996</v>
      </c>
      <c r="U176" s="5">
        <v>0.19370000000000001</v>
      </c>
      <c r="V176" s="4">
        <v>0.82079999999999997</v>
      </c>
      <c r="W176" s="4">
        <v>1.1536</v>
      </c>
      <c r="X176" s="4">
        <v>0.22259999999999999</v>
      </c>
      <c r="Y176" s="4">
        <v>0.80930000000000002</v>
      </c>
      <c r="Z176" s="4">
        <v>5.0900000000000001E-2</v>
      </c>
      <c r="AA176" s="14">
        <v>0.65029999999999999</v>
      </c>
      <c r="AB176" s="14">
        <v>0.72460000000000002</v>
      </c>
      <c r="AC176" s="14">
        <v>0.39550000000000002</v>
      </c>
      <c r="AD176" s="14">
        <v>0.96309999999999996</v>
      </c>
      <c r="AE176" s="14">
        <v>0.3805</v>
      </c>
      <c r="AF176" s="4">
        <v>0.65990000000000004</v>
      </c>
      <c r="AG176" s="4">
        <v>0.74550000000000005</v>
      </c>
      <c r="AH176" s="4">
        <v>0.38390000000000002</v>
      </c>
      <c r="AI176" s="4">
        <v>0.95489999999999997</v>
      </c>
      <c r="AJ176" s="4">
        <v>0.41770000000000002</v>
      </c>
      <c r="AK176" s="14">
        <v>0.67430000000000001</v>
      </c>
      <c r="AL176" s="14">
        <v>0.78039999999999998</v>
      </c>
      <c r="AM176" s="14">
        <v>0.35539999999999999</v>
      </c>
      <c r="AN176" s="14">
        <v>0.94199999999999995</v>
      </c>
      <c r="AO176" s="14">
        <v>0.36870000000000003</v>
      </c>
      <c r="AP176" s="4">
        <v>0.70599999999999996</v>
      </c>
      <c r="AQ176" s="4">
        <v>0.85529999999999995</v>
      </c>
      <c r="AR176" s="4">
        <v>0.3115</v>
      </c>
      <c r="AS176" s="4">
        <v>0.91459999999999997</v>
      </c>
      <c r="AT176" s="4">
        <v>0.1847</v>
      </c>
      <c r="AU176" s="14">
        <v>0.82210000000000005</v>
      </c>
      <c r="AV176" s="14">
        <v>1.1557999999999999</v>
      </c>
      <c r="AW176" s="14">
        <v>0.21759999999999999</v>
      </c>
      <c r="AX176" s="14">
        <v>0.80810000000000004</v>
      </c>
      <c r="AY176" s="14">
        <v>6.6000000000000003E-2</v>
      </c>
      <c r="AZ176" s="4">
        <v>0.65080000000000005</v>
      </c>
      <c r="BA176" s="4">
        <v>0.72540000000000004</v>
      </c>
      <c r="BB176" s="4">
        <v>0.38059999999999999</v>
      </c>
      <c r="BC176" s="4">
        <v>0.96289999999999998</v>
      </c>
      <c r="BD176" s="4">
        <v>0.33739999999999998</v>
      </c>
      <c r="BE176" s="5">
        <v>0.66059999999999997</v>
      </c>
      <c r="BF176" s="5">
        <v>0.74839999999999995</v>
      </c>
      <c r="BG176" s="5">
        <v>0.37980000000000003</v>
      </c>
      <c r="BH176" s="5">
        <v>0.95569999999999999</v>
      </c>
      <c r="BI176" s="5">
        <v>0.40889999999999999</v>
      </c>
      <c r="BJ176" s="4">
        <v>0.67600000000000005</v>
      </c>
      <c r="BK176" s="4">
        <v>0.78390000000000004</v>
      </c>
      <c r="BL176" s="4">
        <v>0.35510000000000003</v>
      </c>
      <c r="BM176" s="4">
        <v>0.94230000000000003</v>
      </c>
      <c r="BN176" s="4">
        <v>0.32979999999999998</v>
      </c>
      <c r="BO176" s="5">
        <v>0.70679999999999998</v>
      </c>
      <c r="BP176" s="5">
        <v>0.85940000000000005</v>
      </c>
      <c r="BQ176" s="5">
        <v>0.31169999999999998</v>
      </c>
      <c r="BR176" s="5">
        <v>0.91439999999999999</v>
      </c>
      <c r="BS176" s="5">
        <v>0.1754</v>
      </c>
      <c r="BT176" s="4">
        <v>0.8216</v>
      </c>
      <c r="BU176" s="4">
        <v>1.1571</v>
      </c>
      <c r="BV176" s="4">
        <v>0.22339999999999999</v>
      </c>
      <c r="BW176" s="4">
        <v>0.80820000000000003</v>
      </c>
      <c r="BX176" s="4">
        <v>4.4900000000000002E-2</v>
      </c>
      <c r="BY176" s="5">
        <v>0.64829999999999999</v>
      </c>
      <c r="BZ176" s="5">
        <v>0.72109999999999996</v>
      </c>
      <c r="CA176" s="5">
        <v>0.39810000000000001</v>
      </c>
      <c r="CB176" s="5">
        <v>0.96299999999999997</v>
      </c>
      <c r="CC176" s="5">
        <v>0.28849999999999998</v>
      </c>
      <c r="CD176" s="4">
        <v>0.66</v>
      </c>
      <c r="CE176" s="4">
        <v>0.74780000000000002</v>
      </c>
      <c r="CF176" s="4">
        <v>0.38080000000000003</v>
      </c>
      <c r="CG176" s="4">
        <v>0.95530000000000004</v>
      </c>
      <c r="CH176" s="4">
        <v>0.34179999999999999</v>
      </c>
      <c r="CI176" s="5">
        <v>0.67549999999999999</v>
      </c>
      <c r="CJ176" s="5">
        <v>0.78259999999999996</v>
      </c>
      <c r="CK176" s="5">
        <v>0.35510000000000003</v>
      </c>
      <c r="CL176" s="5">
        <v>0.94259999999999999</v>
      </c>
      <c r="CM176" s="5">
        <v>0.2576</v>
      </c>
      <c r="CN176" s="4">
        <v>0.70609999999999995</v>
      </c>
      <c r="CO176" s="4">
        <v>0.85719999999999996</v>
      </c>
      <c r="CP176" s="4">
        <v>0.31290000000000001</v>
      </c>
      <c r="CQ176" s="4">
        <v>0.91459999999999997</v>
      </c>
      <c r="CR176" s="4">
        <v>0.12959999999999999</v>
      </c>
      <c r="CS176" s="5">
        <v>0.82150000000000001</v>
      </c>
      <c r="CT176" s="5">
        <v>1.1569</v>
      </c>
      <c r="CU176" s="5">
        <v>0.2218</v>
      </c>
      <c r="CV176" s="5">
        <v>0.80830000000000002</v>
      </c>
      <c r="CW176" s="5">
        <v>3.9899999999999998E-2</v>
      </c>
      <c r="CX176" s="4">
        <v>0.65080000000000005</v>
      </c>
      <c r="CY176" s="4">
        <v>0.72609999999999997</v>
      </c>
      <c r="CZ176" s="4">
        <v>0.39250000000000002</v>
      </c>
      <c r="DA176" s="4">
        <v>0.96240000000000003</v>
      </c>
      <c r="DB176" s="4">
        <v>0.35499999999999998</v>
      </c>
      <c r="DC176" s="5">
        <v>0.65900000000000003</v>
      </c>
      <c r="DD176" s="5">
        <v>0.74470000000000003</v>
      </c>
      <c r="DE176" s="5">
        <v>0.38</v>
      </c>
      <c r="DF176" s="5">
        <v>0.95499999999999996</v>
      </c>
      <c r="DG176" s="5">
        <v>0.38729999999999998</v>
      </c>
      <c r="DH176" s="4">
        <v>0.67479999999999996</v>
      </c>
      <c r="DI176" s="4">
        <v>0.78129999999999999</v>
      </c>
      <c r="DJ176" s="4">
        <v>0.35820000000000002</v>
      </c>
      <c r="DK176" s="4">
        <v>0.94179999999999997</v>
      </c>
      <c r="DL176" s="4">
        <v>0.23980000000000001</v>
      </c>
      <c r="DM176" s="5">
        <v>0.70650000000000002</v>
      </c>
      <c r="DN176" s="5">
        <v>0.85809999999999997</v>
      </c>
      <c r="DO176" s="5">
        <v>0.31109999999999999</v>
      </c>
      <c r="DP176" s="5">
        <v>0.91490000000000005</v>
      </c>
      <c r="DQ176" s="5">
        <v>0.17050000000000001</v>
      </c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/>
      <c r="EC176" s="4"/>
      <c r="ED176" s="4"/>
      <c r="EE176" s="4"/>
      <c r="EF176" s="4"/>
      <c r="EG176" s="5"/>
      <c r="EH176" s="5"/>
      <c r="EI176" s="5"/>
      <c r="EJ176" s="5"/>
      <c r="EK176" s="5"/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>
        <f t="shared" si="41"/>
        <v>0.69757916666666653</v>
      </c>
      <c r="EW176" s="4">
        <f t="shared" si="37"/>
        <v>0.84046666666666681</v>
      </c>
      <c r="EX176" s="4">
        <f t="shared" si="38"/>
        <v>0.33609583333333332</v>
      </c>
      <c r="EY176" s="4">
        <f t="shared" si="39"/>
        <v>0.92123333333333302</v>
      </c>
      <c r="EZ176" s="4">
        <f t="shared" si="40"/>
        <v>0.26589583333333328</v>
      </c>
      <c r="FA176" s="11" t="str" cm="1">
        <f t="array" aca="1" ref="FA176" ca="1">CONCATENATE(INDIRECT(ADDRESS(1,MATCH(_xlfn.MINIFS(B176:EU176,metrics.est,"MAE"),B176:EU176,0)+1)), ", ", INDIRECT(ADDRESS(2,MATCH(_xlfn.MINIFS(B176:EU176,metrics.est,"MAE"),B176:EU176,0)+1)))</f>
        <v>k=20, r=0.1</v>
      </c>
      <c r="FB176" s="11" t="str" cm="1">
        <f t="array" aca="1" ref="FB176" ca="1">CONCATENATE(INDIRECT(ADDRESS(1,MATCH(_xlfn.MINIFS(B176:EU176,metrics.est,"MSE"),B176:EU176,0)+1)), ", ", INDIRECT(ADDRESS(2,MATCH(_xlfn.MINIFS(B176:EU176,metrics.est,"MSE"),B176:EU176,0)+1)))</f>
        <v>k=20, r=0.1</v>
      </c>
      <c r="FC176" s="11" t="str" cm="1">
        <f t="array" aca="1" ref="FC176" ca="1">CONCATENATE(INDIRECT(ADDRESS(1,MATCH(_xlfn.MAXIFS(B176:EU176,metrics.est,"R"),B176:EU176,0)+1)), ", ", INDIRECT(ADDRESS(2,MATCH(_xlfn.MAXIFS(B176:EU176,metrics.est,"R"),B176:EU176,0)+1)))</f>
        <v>k=20, r=0.1</v>
      </c>
      <c r="FD176" s="11" t="str" cm="1">
        <f t="array" aca="1" ref="FD176" ca="1">CONCATENATE(INDIRECT(ADDRESS(1,MATCH(_xlfn.MAXIFS(B176:EU176,metrics.est,"Coverage"),B176:EU176,0)+1)), ", ", INDIRECT(ADDRESS(2,MATCH(_xlfn.MAXIFS(B176:EU176,metrics.est,"Coverage"),B176:EU176,0)+1)))</f>
        <v>k=5, r=0.1</v>
      </c>
      <c r="FE176" s="11" t="str" cm="1">
        <f t="array" aca="1" ref="FE176" ca="1">CONCATENATE(INDIRECT(ADDRESS(1,MATCH(_xlfn.MINIFS(B176:EU176,metrics.est,"Time"),B176:EU176,0)+1)), ", ", INDIRECT(ADDRESS(2,MATCH(_xlfn.MINIFS(B176:EU176,metrics.est,"Time"),B176:EU176,0)+1)))</f>
        <v>k=20, r=0.9</v>
      </c>
    </row>
    <row r="177" spans="1:161" x14ac:dyDescent="0.2">
      <c r="A177" s="1" t="s">
        <v>244</v>
      </c>
      <c r="B177" s="4"/>
      <c r="C177" s="4"/>
      <c r="D177" s="4"/>
      <c r="E177" s="4"/>
      <c r="F177" s="4"/>
      <c r="G177" s="5"/>
      <c r="H177" s="5"/>
      <c r="I177" s="5"/>
      <c r="J177" s="5"/>
      <c r="K177" s="5"/>
      <c r="L177" s="4"/>
      <c r="M177" s="4"/>
      <c r="N177" s="4"/>
      <c r="O177" s="4"/>
      <c r="P177" s="4"/>
      <c r="Q177" s="5"/>
      <c r="R177" s="5"/>
      <c r="S177" s="5"/>
      <c r="T177" s="5"/>
      <c r="U177" s="5"/>
      <c r="V177" s="4"/>
      <c r="W177" s="4"/>
      <c r="X177" s="4"/>
      <c r="Y177" s="4"/>
      <c r="Z177" s="4"/>
      <c r="AA177" s="14"/>
      <c r="AB177" s="14"/>
      <c r="AC177" s="14"/>
      <c r="AD177" s="14"/>
      <c r="AE177" s="14"/>
      <c r="AF177" s="4"/>
      <c r="AG177" s="4"/>
      <c r="AH177" s="4"/>
      <c r="AI177" s="4"/>
      <c r="AJ177" s="4"/>
      <c r="AK177" s="14"/>
      <c r="AL177" s="14"/>
      <c r="AM177" s="14"/>
      <c r="AN177" s="14"/>
      <c r="AO177" s="14"/>
      <c r="AP177" s="4"/>
      <c r="AQ177" s="4"/>
      <c r="AR177" s="4"/>
      <c r="AS177" s="4"/>
      <c r="AT177" s="4"/>
      <c r="AU177" s="14"/>
      <c r="AV177" s="14"/>
      <c r="AW177" s="14"/>
      <c r="AX177" s="14"/>
      <c r="AY177" s="14"/>
      <c r="AZ177" s="4">
        <v>0.64029999999999998</v>
      </c>
      <c r="BA177" s="4">
        <v>0.70589999999999997</v>
      </c>
      <c r="BB177" s="4">
        <v>0.39090000000000003</v>
      </c>
      <c r="BC177" s="4">
        <v>0.96279999999999999</v>
      </c>
      <c r="BD177" s="4">
        <v>0.24529999999999999</v>
      </c>
      <c r="BE177" s="5">
        <v>0.65300000000000002</v>
      </c>
      <c r="BF177" s="5">
        <v>0.73470000000000002</v>
      </c>
      <c r="BG177" s="5">
        <v>0.3871</v>
      </c>
      <c r="BH177" s="5">
        <v>0.95550000000000002</v>
      </c>
      <c r="BI177" s="5">
        <v>0.32729999999999998</v>
      </c>
      <c r="BJ177" s="4">
        <v>0.6734</v>
      </c>
      <c r="BK177" s="4">
        <v>0.78069999999999995</v>
      </c>
      <c r="BL177" s="4">
        <v>0.35360000000000003</v>
      </c>
      <c r="BM177" s="4">
        <v>0.94169999999999998</v>
      </c>
      <c r="BN177" s="4">
        <v>0.29599999999999999</v>
      </c>
      <c r="BO177" s="5">
        <v>0.71209999999999996</v>
      </c>
      <c r="BP177" s="5">
        <v>0.87419999999999998</v>
      </c>
      <c r="BQ177" s="5">
        <v>0.30220000000000002</v>
      </c>
      <c r="BR177" s="5">
        <v>0.91</v>
      </c>
      <c r="BS177" s="5">
        <v>0.17749999999999999</v>
      </c>
      <c r="BT177" s="4">
        <v>0.81520000000000004</v>
      </c>
      <c r="BU177" s="4">
        <v>1.1341000000000001</v>
      </c>
      <c r="BV177" s="4">
        <v>0.2203</v>
      </c>
      <c r="BW177" s="4">
        <v>0.68020000000000003</v>
      </c>
      <c r="BX177" s="4">
        <v>5.11E-2</v>
      </c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5"/>
      <c r="CJ177" s="5"/>
      <c r="CK177" s="5"/>
      <c r="CL177" s="5"/>
      <c r="CM177" s="5"/>
      <c r="CN177" s="4"/>
      <c r="CO177" s="4"/>
      <c r="CP177" s="4"/>
      <c r="CQ177" s="4"/>
      <c r="CR177" s="4"/>
      <c r="CS177" s="5"/>
      <c r="CT177" s="5"/>
      <c r="CU177" s="5"/>
      <c r="CV177" s="5"/>
      <c r="CW177" s="5"/>
      <c r="CX177" s="4"/>
      <c r="CY177" s="4"/>
      <c r="CZ177" s="4"/>
      <c r="DA177" s="4"/>
      <c r="DB177" s="4"/>
      <c r="DC177" s="5">
        <v>0.6512</v>
      </c>
      <c r="DD177" s="5">
        <v>0.73019999999999996</v>
      </c>
      <c r="DE177" s="5">
        <v>0.38690000000000002</v>
      </c>
      <c r="DF177" s="5">
        <v>0.95489999999999997</v>
      </c>
      <c r="DG177" s="5">
        <v>0.308</v>
      </c>
      <c r="DH177" s="4"/>
      <c r="DI177" s="4"/>
      <c r="DJ177" s="4"/>
      <c r="DK177" s="4"/>
      <c r="DL177" s="4"/>
      <c r="DM177" s="5">
        <v>0.71199999999999997</v>
      </c>
      <c r="DN177" s="5">
        <v>0.873</v>
      </c>
      <c r="DO177" s="5">
        <v>0.30170000000000002</v>
      </c>
      <c r="DP177" s="5">
        <v>0.91049999999999998</v>
      </c>
      <c r="DQ177" s="5">
        <v>0.1782</v>
      </c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/>
      <c r="EC177" s="4"/>
      <c r="ED177" s="4"/>
      <c r="EE177" s="4"/>
      <c r="EF177" s="4"/>
      <c r="EG177" s="5"/>
      <c r="EH177" s="5"/>
      <c r="EI177" s="5"/>
      <c r="EJ177" s="5"/>
      <c r="EK177" s="5"/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>
        <f t="shared" ref="EV177:EV178" si="42">AVERAGEIFS(B177:EU177,metrics.est,"MAE")</f>
        <v>0.69388571428571422</v>
      </c>
      <c r="EW177" s="4">
        <f t="shared" ref="EW177:EW178" si="43">AVERAGEIFS(B177:EU177,metrics.est,"MSE")</f>
        <v>0.83325714285714281</v>
      </c>
      <c r="EX177" s="4">
        <f t="shared" ref="EX177:EX178" si="44">AVERAGEIFS(B177:EU177,metrics.est,"R")</f>
        <v>0.33467142857142862</v>
      </c>
      <c r="EY177" s="4">
        <f t="shared" ref="EY177:EY178" si="45">AVERAGEIFS(B177:EU177,metrics.est,"Coverage")</f>
        <v>0.90222857142857138</v>
      </c>
      <c r="EZ177" s="4">
        <f t="shared" ref="EZ177:EZ178" si="46">AVERAGEIFS(B177:EU177,metrics.est,"Time")</f>
        <v>0.22619999999999998</v>
      </c>
      <c r="FA177" s="11" t="str" cm="1">
        <f t="array" aca="1" ref="FA177" ca="1">CONCATENATE(INDIRECT(ADDRESS(1,MATCH(_xlfn.MINIFS(B177:EU177,metrics.est,"MAE"),B177:EU177,0)+1)), ", ", INDIRECT(ADDRESS(2,MATCH(_xlfn.MINIFS(B177:EU177,metrics.est,"MAE"),B177:EU177,0)+1)))</f>
        <v>k=15, r=0.1</v>
      </c>
      <c r="FB177" s="11" t="str" cm="1">
        <f t="array" aca="1" ref="FB177" ca="1">CONCATENATE(INDIRECT(ADDRESS(1,MATCH(_xlfn.MINIFS(B177:EU177,metrics.est,"MSE"),B177:EU177,0)+1)), ", ", INDIRECT(ADDRESS(2,MATCH(_xlfn.MINIFS(B177:EU177,metrics.est,"MSE"),B177:EU177,0)+1)))</f>
        <v>k=15, r=0.1</v>
      </c>
      <c r="FC177" s="11" t="str" cm="1">
        <f t="array" aca="1" ref="FC177" ca="1">CONCATENATE(INDIRECT(ADDRESS(1,MATCH(_xlfn.MAXIFS(B177:EU177,metrics.est,"R"),B177:EU177,0)+1)), ", ", INDIRECT(ADDRESS(2,MATCH(_xlfn.MAXIFS(B177:EU177,metrics.est,"R"),B177:EU177,0)+1)))</f>
        <v>k=15, r=0.1</v>
      </c>
      <c r="FD177" s="11" t="str" cm="1">
        <f t="array" aca="1" ref="FD177" ca="1">CONCATENATE(INDIRECT(ADDRESS(1,MATCH(_xlfn.MAXIFS(B177:EU177,metrics.est,"Coverage"),B177:EU177,0)+1)), ", ", INDIRECT(ADDRESS(2,MATCH(_xlfn.MAXIFS(B177:EU177,metrics.est,"Coverage"),B177:EU177,0)+1)))</f>
        <v>k=15, r=0.1</v>
      </c>
      <c r="FE177" s="11" t="str" cm="1">
        <f t="array" aca="1" ref="FE177" ca="1">CONCATENATE(INDIRECT(ADDRESS(1,MATCH(_xlfn.MINIFS(B177:EU177,metrics.est,"Time"),B177:EU177,0)+1)), ", ", INDIRECT(ADDRESS(2,MATCH(_xlfn.MINIFS(B177:EU177,metrics.est,"Time"),B177:EU177,0)+1)))</f>
        <v>k=15, r=0.9</v>
      </c>
    </row>
    <row r="178" spans="1:161" x14ac:dyDescent="0.2">
      <c r="A178" s="1" t="s">
        <v>245</v>
      </c>
      <c r="B178" s="4"/>
      <c r="C178" s="4"/>
      <c r="D178" s="4"/>
      <c r="E178" s="4"/>
      <c r="F178" s="4"/>
      <c r="G178" s="5"/>
      <c r="H178" s="5"/>
      <c r="I178" s="5"/>
      <c r="J178" s="5"/>
      <c r="K178" s="5"/>
      <c r="L178" s="4"/>
      <c r="M178" s="4"/>
      <c r="N178" s="4"/>
      <c r="O178" s="4"/>
      <c r="P178" s="4"/>
      <c r="Q178" s="5"/>
      <c r="R178" s="5"/>
      <c r="S178" s="5"/>
      <c r="T178" s="5"/>
      <c r="U178" s="5"/>
      <c r="V178" s="4"/>
      <c r="W178" s="4"/>
      <c r="X178" s="4"/>
      <c r="Y178" s="4"/>
      <c r="Z178" s="4"/>
      <c r="AA178" s="14"/>
      <c r="AB178" s="14"/>
      <c r="AC178" s="14"/>
      <c r="AD178" s="14"/>
      <c r="AE178" s="14"/>
      <c r="AF178" s="4"/>
      <c r="AG178" s="4"/>
      <c r="AH178" s="4"/>
      <c r="AI178" s="4"/>
      <c r="AJ178" s="4"/>
      <c r="AK178" s="14"/>
      <c r="AL178" s="14"/>
      <c r="AM178" s="14"/>
      <c r="AN178" s="14"/>
      <c r="AO178" s="14"/>
      <c r="AP178" s="4"/>
      <c r="AQ178" s="4"/>
      <c r="AR178" s="4"/>
      <c r="AS178" s="4"/>
      <c r="AT178" s="4"/>
      <c r="AU178" s="14"/>
      <c r="AV178" s="14"/>
      <c r="AW178" s="14"/>
      <c r="AX178" s="14"/>
      <c r="AY178" s="14"/>
      <c r="AZ178" s="4">
        <v>0.64780000000000004</v>
      </c>
      <c r="BA178" s="4">
        <v>0.71809999999999996</v>
      </c>
      <c r="BB178" s="4">
        <v>0.38490000000000002</v>
      </c>
      <c r="BC178" s="4">
        <v>0.96279999999999999</v>
      </c>
      <c r="BD178" s="4">
        <v>0.2049</v>
      </c>
      <c r="BE178" s="5">
        <v>0.65759999999999996</v>
      </c>
      <c r="BF178" s="5">
        <v>0.74099999999999999</v>
      </c>
      <c r="BG178" s="5">
        <v>0.38400000000000001</v>
      </c>
      <c r="BH178" s="5">
        <v>0.95550000000000002</v>
      </c>
      <c r="BI178" s="5">
        <v>0.28749999999999998</v>
      </c>
      <c r="BJ178" s="4">
        <v>0.6734</v>
      </c>
      <c r="BK178" s="4">
        <v>0.77690000000000003</v>
      </c>
      <c r="BL178" s="4">
        <v>0.35830000000000001</v>
      </c>
      <c r="BM178" s="4">
        <v>0.94169999999999998</v>
      </c>
      <c r="BN178" s="4">
        <v>0.26790000000000003</v>
      </c>
      <c r="BO178" s="5">
        <v>0.70350000000000001</v>
      </c>
      <c r="BP178" s="5">
        <v>0.84960000000000002</v>
      </c>
      <c r="BQ178" s="5">
        <v>0.31330000000000002</v>
      </c>
      <c r="BR178" s="5">
        <v>0.91</v>
      </c>
      <c r="BS178" s="5">
        <v>0.16930000000000001</v>
      </c>
      <c r="BT178" s="4">
        <v>0.80279999999999996</v>
      </c>
      <c r="BU178" s="4">
        <v>1.1017999999999999</v>
      </c>
      <c r="BV178" s="4">
        <v>0.22450000000000001</v>
      </c>
      <c r="BW178" s="4">
        <v>0.68020000000000003</v>
      </c>
      <c r="BX178" s="4">
        <v>4.8899999999999999E-2</v>
      </c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5"/>
      <c r="CJ178" s="5"/>
      <c r="CK178" s="5"/>
      <c r="CL178" s="5"/>
      <c r="CM178" s="5"/>
      <c r="CN178" s="4"/>
      <c r="CO178" s="4"/>
      <c r="CP178" s="4"/>
      <c r="CQ178" s="4"/>
      <c r="CR178" s="4"/>
      <c r="CS178" s="5"/>
      <c r="CT178" s="5"/>
      <c r="CU178" s="5"/>
      <c r="CV178" s="5"/>
      <c r="CW178" s="5"/>
      <c r="CX178" s="4"/>
      <c r="CY178" s="4"/>
      <c r="CZ178" s="4"/>
      <c r="DA178" s="4"/>
      <c r="DB178" s="4"/>
      <c r="DC178" s="5">
        <v>0.65600000000000003</v>
      </c>
      <c r="DD178" s="5">
        <v>0.73740000000000006</v>
      </c>
      <c r="DE178" s="5">
        <v>0.38419999999999999</v>
      </c>
      <c r="DF178" s="5">
        <v>0.95489999999999997</v>
      </c>
      <c r="DG178" s="5">
        <v>0.26419999999999999</v>
      </c>
      <c r="DH178" s="4"/>
      <c r="DI178" s="4"/>
      <c r="DJ178" s="4"/>
      <c r="DK178" s="4"/>
      <c r="DL178" s="4"/>
      <c r="DM178" s="5">
        <v>0.70340000000000003</v>
      </c>
      <c r="DN178" s="5">
        <v>0.84870000000000001</v>
      </c>
      <c r="DO178" s="5">
        <v>0.31330000000000002</v>
      </c>
      <c r="DP178" s="5">
        <v>0.91049999999999998</v>
      </c>
      <c r="DQ178" s="5">
        <v>0.17150000000000001</v>
      </c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/>
      <c r="EC178" s="4"/>
      <c r="ED178" s="4"/>
      <c r="EE178" s="4"/>
      <c r="EF178" s="4"/>
      <c r="EG178" s="5"/>
      <c r="EH178" s="5"/>
      <c r="EI178" s="5"/>
      <c r="EJ178" s="5"/>
      <c r="EK178" s="5"/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>
        <f t="shared" si="42"/>
        <v>0.69207142857142856</v>
      </c>
      <c r="EW178" s="4">
        <f t="shared" si="43"/>
        <v>0.82478571428571434</v>
      </c>
      <c r="EX178" s="4">
        <f t="shared" si="44"/>
        <v>0.33749999999999997</v>
      </c>
      <c r="EY178" s="4">
        <f t="shared" si="45"/>
        <v>0.90222857142857138</v>
      </c>
      <c r="EZ178" s="4">
        <f t="shared" si="46"/>
        <v>0.20202857142857142</v>
      </c>
      <c r="FA178" s="11" t="str" cm="1">
        <f t="array" aca="1" ref="FA178" ca="1">CONCATENATE(INDIRECT(ADDRESS(1,MATCH(_xlfn.MINIFS(B178:EU178,metrics.est,"MAE"),B178:EU178,0)+1)), ", ", INDIRECT(ADDRESS(2,MATCH(_xlfn.MINIFS(B178:EU178,metrics.est,"MAE"),B178:EU178,0)+1)))</f>
        <v>k=15, r=0.1</v>
      </c>
      <c r="FB178" s="11" t="str" cm="1">
        <f t="array" aca="1" ref="FB178" ca="1">CONCATENATE(INDIRECT(ADDRESS(1,MATCH(_xlfn.MINIFS(B178:EU178,metrics.est,"MSE"),B178:EU178,0)+1)), ", ", INDIRECT(ADDRESS(2,MATCH(_xlfn.MINIFS(B178:EU178,metrics.est,"MSE"),B178:EU178,0)+1)))</f>
        <v>k=15, r=0.1</v>
      </c>
      <c r="FC178" s="11" t="str" cm="1">
        <f t="array" aca="1" ref="FC178" ca="1">CONCATENATE(INDIRECT(ADDRESS(1,MATCH(_xlfn.MAXIFS(B178:EU178,metrics.est,"R"),B178:EU178,0)+1)), ", ", INDIRECT(ADDRESS(2,MATCH(_xlfn.MAXIFS(B178:EU178,metrics.est,"R"),B178:EU178,0)+1)))</f>
        <v>k=15, r=0.1</v>
      </c>
      <c r="FD178" s="11" t="str" cm="1">
        <f t="array" aca="1" ref="FD178" ca="1">CONCATENATE(INDIRECT(ADDRESS(1,MATCH(_xlfn.MAXIFS(B178:EU178,metrics.est,"Coverage"),B178:EU178,0)+1)), ", ", INDIRECT(ADDRESS(2,MATCH(_xlfn.MAXIFS(B178:EU178,metrics.est,"Coverage"),B178:EU178,0)+1)))</f>
        <v>k=15, r=0.1</v>
      </c>
      <c r="FE178" s="11" t="str" cm="1">
        <f t="array" aca="1" ref="FE178" ca="1">CONCATENATE(INDIRECT(ADDRESS(1,MATCH(_xlfn.MINIFS(B178:EU178,metrics.est,"Time"),B178:EU178,0)+1)), ", ", INDIRECT(ADDRESS(2,MATCH(_xlfn.MINIFS(B178:EU178,metrics.est,"Time"),B178:EU178,0)+1)))</f>
        <v>k=15, r=0.9</v>
      </c>
    </row>
    <row r="179" spans="1:161" x14ac:dyDescent="0.2">
      <c r="A179" s="1" t="s">
        <v>158</v>
      </c>
      <c r="B179" s="4">
        <v>0.64059999999999995</v>
      </c>
      <c r="C179" s="4">
        <v>0.70169999999999999</v>
      </c>
      <c r="D179" s="4">
        <v>0.3785</v>
      </c>
      <c r="E179" s="4">
        <v>0.93059999999999998</v>
      </c>
      <c r="F179" s="4">
        <v>0.25069999999999998</v>
      </c>
      <c r="G179" s="5">
        <v>0.6573</v>
      </c>
      <c r="H179" s="5">
        <v>0.7399</v>
      </c>
      <c r="I179" s="5">
        <v>0.37369999999999998</v>
      </c>
      <c r="J179" s="5">
        <v>0.91339999999999999</v>
      </c>
      <c r="K179" s="5">
        <v>0.4204</v>
      </c>
      <c r="L179" s="4">
        <v>0.68520000000000003</v>
      </c>
      <c r="M179" s="4">
        <v>0.80120000000000002</v>
      </c>
      <c r="N179" s="4">
        <v>0.34370000000000001</v>
      </c>
      <c r="O179" s="4">
        <v>0.88880000000000003</v>
      </c>
      <c r="P179" s="4">
        <v>0.33139999999999997</v>
      </c>
      <c r="Q179" s="5">
        <v>0.72709999999999997</v>
      </c>
      <c r="R179" s="5">
        <v>0.8962</v>
      </c>
      <c r="S179" s="5">
        <v>0.29349999999999998</v>
      </c>
      <c r="T179" s="5">
        <v>0.83499999999999996</v>
      </c>
      <c r="U179" s="5">
        <v>0.22370000000000001</v>
      </c>
      <c r="V179" s="4">
        <v>0.83550000000000002</v>
      </c>
      <c r="W179" s="4">
        <v>1.1783999999999999</v>
      </c>
      <c r="X179" s="4">
        <v>0.2029</v>
      </c>
      <c r="Y179" s="4">
        <v>0.57779999999999998</v>
      </c>
      <c r="Z179" s="4">
        <v>6.2799999999999995E-2</v>
      </c>
      <c r="AA179" s="14">
        <v>0.64100000000000001</v>
      </c>
      <c r="AB179" s="14">
        <v>0.70479999999999998</v>
      </c>
      <c r="AC179" s="14">
        <v>0.39679999999999999</v>
      </c>
      <c r="AD179" s="14">
        <v>0.92910000000000004</v>
      </c>
      <c r="AE179" s="14">
        <v>0.25669999999999998</v>
      </c>
      <c r="AF179" s="4">
        <v>0.65680000000000005</v>
      </c>
      <c r="AG179" s="4">
        <v>0.73760000000000003</v>
      </c>
      <c r="AH179" s="4">
        <v>0.378</v>
      </c>
      <c r="AI179" s="4">
        <v>0.91269999999999996</v>
      </c>
      <c r="AJ179" s="4">
        <v>0.33260000000000001</v>
      </c>
      <c r="AK179" s="14">
        <v>0.68159999999999998</v>
      </c>
      <c r="AL179" s="14">
        <v>0.79190000000000005</v>
      </c>
      <c r="AM179" s="14">
        <v>0.34399999999999997</v>
      </c>
      <c r="AN179" s="14">
        <v>0.88649999999999995</v>
      </c>
      <c r="AO179" s="14">
        <v>0.3528</v>
      </c>
      <c r="AP179" s="4">
        <v>0.72719999999999996</v>
      </c>
      <c r="AQ179" s="4">
        <v>0.89539999999999997</v>
      </c>
      <c r="AR179" s="4">
        <v>0.29570000000000002</v>
      </c>
      <c r="AS179" s="4">
        <v>0.83360000000000001</v>
      </c>
      <c r="AT179" s="4">
        <v>0.2127</v>
      </c>
      <c r="AU179" s="14">
        <v>0.83750000000000002</v>
      </c>
      <c r="AV179" s="14">
        <v>1.1847000000000001</v>
      </c>
      <c r="AW179" s="14">
        <v>0.18890000000000001</v>
      </c>
      <c r="AX179" s="14">
        <v>0.57530000000000003</v>
      </c>
      <c r="AY179" s="14">
        <v>7.6799999999999993E-2</v>
      </c>
      <c r="AZ179" s="4">
        <v>0.64270000000000005</v>
      </c>
      <c r="BA179" s="4">
        <v>0.70669999999999999</v>
      </c>
      <c r="BB179" s="4">
        <v>0.38519999999999999</v>
      </c>
      <c r="BC179" s="4">
        <v>0.92749999999999999</v>
      </c>
      <c r="BD179" s="4">
        <v>0.2412</v>
      </c>
      <c r="BE179" s="5">
        <v>0.65639999999999998</v>
      </c>
      <c r="BF179" s="5">
        <v>0.73850000000000005</v>
      </c>
      <c r="BG179" s="5">
        <v>0.3755</v>
      </c>
      <c r="BH179" s="5">
        <v>0.91320000000000001</v>
      </c>
      <c r="BI179" s="5">
        <v>0.32619999999999999</v>
      </c>
      <c r="BJ179" s="4">
        <v>0.68330000000000002</v>
      </c>
      <c r="BK179" s="4">
        <v>0.79490000000000005</v>
      </c>
      <c r="BL179" s="4">
        <v>0.34420000000000001</v>
      </c>
      <c r="BM179" s="4">
        <v>0.88790000000000002</v>
      </c>
      <c r="BN179" s="4">
        <v>0.29870000000000002</v>
      </c>
      <c r="BO179" s="5">
        <v>0.72809999999999997</v>
      </c>
      <c r="BP179" s="5">
        <v>0.8982</v>
      </c>
      <c r="BQ179" s="5">
        <v>0.29609999999999997</v>
      </c>
      <c r="BR179" s="5">
        <v>0.83489999999999998</v>
      </c>
      <c r="BS179" s="5">
        <v>0.1903</v>
      </c>
      <c r="BT179" s="4">
        <v>0.83640000000000003</v>
      </c>
      <c r="BU179" s="4">
        <v>1.1820999999999999</v>
      </c>
      <c r="BV179" s="4">
        <v>0.19489999999999999</v>
      </c>
      <c r="BW179" s="4">
        <v>0.57440000000000002</v>
      </c>
      <c r="BX179" s="4">
        <v>5.3800000000000001E-2</v>
      </c>
      <c r="BY179" s="5">
        <v>0.63970000000000005</v>
      </c>
      <c r="BZ179" s="5">
        <v>0.70350000000000001</v>
      </c>
      <c r="CA179" s="5">
        <v>0.40160000000000001</v>
      </c>
      <c r="CB179" s="5">
        <v>0.92830000000000001</v>
      </c>
      <c r="CC179" s="5">
        <v>0.19689999999999999</v>
      </c>
      <c r="CD179" s="4">
        <v>0.65620000000000001</v>
      </c>
      <c r="CE179" s="4">
        <v>0.73850000000000005</v>
      </c>
      <c r="CF179" s="4">
        <v>0.3755</v>
      </c>
      <c r="CG179" s="4">
        <v>0.91239999999999999</v>
      </c>
      <c r="CH179" s="4">
        <v>0.27210000000000001</v>
      </c>
      <c r="CI179" s="5">
        <v>0.68240000000000001</v>
      </c>
      <c r="CJ179" s="5">
        <v>0.79359999999999997</v>
      </c>
      <c r="CK179" s="5">
        <v>0.34510000000000002</v>
      </c>
      <c r="CL179" s="5">
        <v>0.8881</v>
      </c>
      <c r="CM179" s="5">
        <v>0.23930000000000001</v>
      </c>
      <c r="CN179" s="4">
        <v>0.72819999999999996</v>
      </c>
      <c r="CO179" s="4">
        <v>0.89829999999999999</v>
      </c>
      <c r="CP179" s="4">
        <v>0.29420000000000002</v>
      </c>
      <c r="CQ179" s="4">
        <v>0.83499999999999996</v>
      </c>
      <c r="CR179" s="4">
        <v>0.14269999999999999</v>
      </c>
      <c r="CS179" s="5">
        <v>0.83709999999999996</v>
      </c>
      <c r="CT179" s="5">
        <v>1.1833</v>
      </c>
      <c r="CU179" s="5">
        <v>0.19500000000000001</v>
      </c>
      <c r="CV179" s="5">
        <v>0.57430000000000003</v>
      </c>
      <c r="CW179" s="5">
        <v>4.9500000000000002E-2</v>
      </c>
      <c r="CX179" s="4">
        <v>0.64200000000000002</v>
      </c>
      <c r="CY179" s="4">
        <v>0.70720000000000005</v>
      </c>
      <c r="CZ179" s="4">
        <v>0.39510000000000001</v>
      </c>
      <c r="DA179" s="4">
        <v>0.92759999999999998</v>
      </c>
      <c r="DB179" s="4">
        <v>0.248</v>
      </c>
      <c r="DC179" s="5">
        <v>0.65580000000000005</v>
      </c>
      <c r="DD179" s="5">
        <v>0.73619999999999997</v>
      </c>
      <c r="DE179" s="5">
        <v>0.37719999999999998</v>
      </c>
      <c r="DF179" s="5">
        <v>0.91320000000000001</v>
      </c>
      <c r="DG179" s="5">
        <v>0.3044</v>
      </c>
      <c r="DH179" s="4">
        <v>0.68220000000000003</v>
      </c>
      <c r="DI179" s="4">
        <v>0.79269999999999996</v>
      </c>
      <c r="DJ179" s="4">
        <v>0.34710000000000002</v>
      </c>
      <c r="DK179" s="4">
        <v>0.88719999999999999</v>
      </c>
      <c r="DL179" s="4">
        <v>0.2321</v>
      </c>
      <c r="DM179" s="5">
        <v>0.72829999999999995</v>
      </c>
      <c r="DN179" s="5">
        <v>0.89849999999999997</v>
      </c>
      <c r="DO179" s="5">
        <v>0.2954</v>
      </c>
      <c r="DP179" s="5">
        <v>0.83509999999999995</v>
      </c>
      <c r="DQ179" s="5">
        <v>0.16259999999999999</v>
      </c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/>
      <c r="EC179" s="4"/>
      <c r="ED179" s="4"/>
      <c r="EE179" s="4"/>
      <c r="EF179" s="4"/>
      <c r="EG179" s="5"/>
      <c r="EH179" s="5"/>
      <c r="EI179" s="5"/>
      <c r="EJ179" s="5"/>
      <c r="EK179" s="5"/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>
        <f t="shared" ref="EV179:EV180" si="47">AVERAGEIFS(B179:EU179,metrics.est,"MAE")</f>
        <v>0.70369166666666649</v>
      </c>
      <c r="EW179" s="4">
        <f t="shared" ref="EW179:EW180" si="48">AVERAGEIFS(B179:EU179,metrics.est,"MSE")</f>
        <v>0.85016666666666652</v>
      </c>
      <c r="EX179" s="4">
        <f t="shared" ref="EX179:EX180" si="49">AVERAGEIFS(B179:EU179,metrics.est,"R")</f>
        <v>0.32574166666666671</v>
      </c>
      <c r="EY179" s="4">
        <f t="shared" ref="EY179:EY180" si="50">AVERAGEIFS(B179:EU179,metrics.est,"Coverage")</f>
        <v>0.83841250000000012</v>
      </c>
      <c r="EZ179" s="4">
        <f t="shared" ref="EZ179:EZ180" si="51">AVERAGEIFS(B179:EU179,metrics.est,"Time")</f>
        <v>0.2282666666666667</v>
      </c>
      <c r="FA179" s="11" t="str" cm="1">
        <f t="array" aca="1" ref="FA179" ca="1">CONCATENATE(INDIRECT(ADDRESS(1,MATCH(_xlfn.MINIFS(B179:EU179,metrics.est,"MAE"),B179:EU179,0)+1)), ", ", INDIRECT(ADDRESS(2,MATCH(_xlfn.MINIFS(B179:EU179,metrics.est,"MAE"),B179:EU179,0)+1)))</f>
        <v>k=20, r=0.1</v>
      </c>
      <c r="FB179" s="11" t="str" cm="1">
        <f t="array" aca="1" ref="FB179" ca="1">CONCATENATE(INDIRECT(ADDRESS(1,MATCH(_xlfn.MINIFS(B179:EU179,metrics.est,"MSE"),B179:EU179,0)+1)), ", ", INDIRECT(ADDRESS(2,MATCH(_xlfn.MINIFS(B179:EU179,metrics.est,"MSE"),B179:EU179,0)+1)))</f>
        <v>k=5, r=0.1</v>
      </c>
      <c r="FC179" s="11" t="str" cm="1">
        <f t="array" aca="1" ref="FC179" ca="1">CONCATENATE(INDIRECT(ADDRESS(1,MATCH(_xlfn.MAXIFS(B179:EU179,metrics.est,"R"),B179:EU179,0)+1)), ", ", INDIRECT(ADDRESS(2,MATCH(_xlfn.MAXIFS(B179:EU179,metrics.est,"R"),B179:EU179,0)+1)))</f>
        <v>k=20, r=0.1</v>
      </c>
      <c r="FD179" s="11" t="str" cm="1">
        <f t="array" aca="1" ref="FD179" ca="1">CONCATENATE(INDIRECT(ADDRESS(1,MATCH(_xlfn.MAXIFS(B179:EU179,metrics.est,"Coverage"),B179:EU179,0)+1)), ", ", INDIRECT(ADDRESS(2,MATCH(_xlfn.MAXIFS(B179:EU179,metrics.est,"Coverage"),B179:EU179,0)+1)))</f>
        <v>k=5, r=0.1</v>
      </c>
      <c r="FE179" s="11" t="str" cm="1">
        <f t="array" aca="1" ref="FE179" ca="1">CONCATENATE(INDIRECT(ADDRESS(1,MATCH(_xlfn.MINIFS(B179:EU179,metrics.est,"Time"),B179:EU179,0)+1)), ", ", INDIRECT(ADDRESS(2,MATCH(_xlfn.MINIFS(B179:EU179,metrics.est,"Time"),B179:EU179,0)+1)))</f>
        <v>k=20, r=0.9</v>
      </c>
    </row>
    <row r="180" spans="1:161" x14ac:dyDescent="0.2">
      <c r="A180" s="1" t="s">
        <v>246</v>
      </c>
      <c r="B180" s="4"/>
      <c r="C180" s="4"/>
      <c r="D180" s="4"/>
      <c r="E180" s="4"/>
      <c r="F180" s="4"/>
      <c r="G180" s="5"/>
      <c r="H180" s="5"/>
      <c r="I180" s="5"/>
      <c r="J180" s="5"/>
      <c r="K180" s="5"/>
      <c r="L180" s="4"/>
      <c r="M180" s="4"/>
      <c r="N180" s="4"/>
      <c r="O180" s="4"/>
      <c r="P180" s="4"/>
      <c r="Q180" s="5"/>
      <c r="R180" s="5"/>
      <c r="S180" s="5"/>
      <c r="T180" s="5"/>
      <c r="U180" s="5"/>
      <c r="V180" s="4"/>
      <c r="W180" s="4"/>
      <c r="X180" s="4"/>
      <c r="Y180" s="4"/>
      <c r="Z180" s="4"/>
      <c r="AA180" s="14"/>
      <c r="AB180" s="14"/>
      <c r="AC180" s="14"/>
      <c r="AD180" s="14"/>
      <c r="AE180" s="14"/>
      <c r="AF180" s="4"/>
      <c r="AG180" s="4"/>
      <c r="AH180" s="4"/>
      <c r="AI180" s="4"/>
      <c r="AJ180" s="4"/>
      <c r="AK180" s="14"/>
      <c r="AL180" s="14"/>
      <c r="AM180" s="14"/>
      <c r="AN180" s="14"/>
      <c r="AO180" s="14"/>
      <c r="AP180" s="4"/>
      <c r="AQ180" s="4"/>
      <c r="AR180" s="4"/>
      <c r="AS180" s="4"/>
      <c r="AT180" s="4"/>
      <c r="AU180" s="14"/>
      <c r="AV180" s="14"/>
      <c r="AW180" s="14"/>
      <c r="AX180" s="14"/>
      <c r="AY180" s="14"/>
      <c r="AZ180" s="4"/>
      <c r="BA180" s="4"/>
      <c r="BB180" s="4"/>
      <c r="BC180" s="4"/>
      <c r="BD180" s="4"/>
      <c r="BE180" s="5"/>
      <c r="BF180" s="5"/>
      <c r="BG180" s="5"/>
      <c r="BH180" s="5"/>
      <c r="BI180" s="5"/>
      <c r="BJ180" s="4"/>
      <c r="BK180" s="4"/>
      <c r="BL180" s="4"/>
      <c r="BM180" s="4"/>
      <c r="BN180" s="4"/>
      <c r="BO180" s="5"/>
      <c r="BP180" s="5"/>
      <c r="BQ180" s="5"/>
      <c r="BR180" s="5"/>
      <c r="BS180" s="5"/>
      <c r="BT180" s="4"/>
      <c r="BU180" s="4"/>
      <c r="BV180" s="4"/>
      <c r="BW180" s="4"/>
      <c r="BX180" s="4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5"/>
      <c r="CJ180" s="5"/>
      <c r="CK180" s="5"/>
      <c r="CL180" s="5"/>
      <c r="CM180" s="5"/>
      <c r="CN180" s="4"/>
      <c r="CO180" s="4"/>
      <c r="CP180" s="4"/>
      <c r="CQ180" s="4"/>
      <c r="CR180" s="4"/>
      <c r="CS180" s="5"/>
      <c r="CT180" s="5"/>
      <c r="CU180" s="5"/>
      <c r="CV180" s="5"/>
      <c r="CW180" s="5"/>
      <c r="CX180" s="4"/>
      <c r="CY180" s="4"/>
      <c r="CZ180" s="4"/>
      <c r="DA180" s="4"/>
      <c r="DB180" s="4"/>
      <c r="DC180" s="5">
        <v>0.65129999999999999</v>
      </c>
      <c r="DD180" s="5">
        <v>0.72929999999999995</v>
      </c>
      <c r="DE180" s="5">
        <v>0.38929999999999998</v>
      </c>
      <c r="DF180" s="5">
        <v>0.95499999999999996</v>
      </c>
      <c r="DG180" s="5">
        <v>0.29630000000000001</v>
      </c>
      <c r="DH180" s="4"/>
      <c r="DI180" s="4"/>
      <c r="DJ180" s="4"/>
      <c r="DK180" s="4"/>
      <c r="DL180" s="4"/>
      <c r="DM180" s="5">
        <v>0.71899999999999997</v>
      </c>
      <c r="DN180" s="5">
        <v>0.8891</v>
      </c>
      <c r="DO180" s="5">
        <v>0.2944</v>
      </c>
      <c r="DP180" s="5">
        <v>0.91490000000000005</v>
      </c>
      <c r="DQ180" s="5">
        <v>0.1535</v>
      </c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/>
      <c r="EC180" s="4"/>
      <c r="ED180" s="4"/>
      <c r="EE180" s="4"/>
      <c r="EF180" s="4"/>
      <c r="EG180" s="5"/>
      <c r="EH180" s="5"/>
      <c r="EI180" s="5"/>
      <c r="EJ180" s="5"/>
      <c r="EK180" s="5"/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>
        <f t="shared" si="47"/>
        <v>0.68514999999999993</v>
      </c>
      <c r="EW180" s="4">
        <f t="shared" si="48"/>
        <v>0.80919999999999992</v>
      </c>
      <c r="EX180" s="4">
        <f t="shared" si="49"/>
        <v>0.34184999999999999</v>
      </c>
      <c r="EY180" s="4">
        <f t="shared" si="50"/>
        <v>0.93494999999999995</v>
      </c>
      <c r="EZ180" s="4">
        <f t="shared" si="51"/>
        <v>0.22489999999999999</v>
      </c>
      <c r="FA180" s="11" t="str" cm="1">
        <f t="array" aca="1" ref="FA180" ca="1">CONCATENATE(INDIRECT(ADDRESS(1,MATCH(_xlfn.MINIFS(B180:EU180,metrics.est,"MAE"),B180:EU180,0)+1)), ", ", INDIRECT(ADDRESS(2,MATCH(_xlfn.MINIFS(B180:EU180,metrics.est,"MAE"),B180:EU180,0)+1)))</f>
        <v>k=50, r=0.3</v>
      </c>
      <c r="FB180" s="11" t="str" cm="1">
        <f t="array" aca="1" ref="FB180" ca="1">CONCATENATE(INDIRECT(ADDRESS(1,MATCH(_xlfn.MINIFS(B180:EU180,metrics.est,"MSE"),B180:EU180,0)+1)), ", ", INDIRECT(ADDRESS(2,MATCH(_xlfn.MINIFS(B180:EU180,metrics.est,"MSE"),B180:EU180,0)+1)))</f>
        <v>k=50, r=0.3</v>
      </c>
      <c r="FC180" s="11" t="str" cm="1">
        <f t="array" aca="1" ref="FC180" ca="1">CONCATENATE(INDIRECT(ADDRESS(1,MATCH(_xlfn.MAXIFS(B180:EU180,metrics.est,"R"),B180:EU180,0)+1)), ", ", INDIRECT(ADDRESS(2,MATCH(_xlfn.MAXIFS(B180:EU180,metrics.est,"R"),B180:EU180,0)+1)))</f>
        <v>k=50, r=0.3</v>
      </c>
      <c r="FD180" s="11" t="str" cm="1">
        <f t="array" aca="1" ref="FD180" ca="1">CONCATENATE(INDIRECT(ADDRESS(1,MATCH(_xlfn.MAXIFS(B180:EU180,metrics.est,"Coverage"),B180:EU180,0)+1)), ", ", INDIRECT(ADDRESS(2,MATCH(_xlfn.MAXIFS(B180:EU180,metrics.est,"Coverage"),B180:EU180,0)+1)))</f>
        <v>k=50, r=0.3</v>
      </c>
      <c r="FE180" s="11" t="str" cm="1">
        <f t="array" aca="1" ref="FE180" ca="1">CONCATENATE(INDIRECT(ADDRESS(1,MATCH(_xlfn.MINIFS(B180:EU180,metrics.est,"Time"),B180:EU180,0)+1)), ", ", INDIRECT(ADDRESS(2,MATCH(_xlfn.MINIFS(B180:EU180,metrics.est,"Time"),B180:EU180,0)+1)))</f>
        <v>k=50, r=0.7</v>
      </c>
    </row>
    <row r="181" spans="1:161" x14ac:dyDescent="0.2">
      <c r="A181" s="1" t="s">
        <v>258</v>
      </c>
      <c r="B181" s="4"/>
      <c r="C181" s="4"/>
      <c r="D181" s="4"/>
      <c r="E181" s="4"/>
      <c r="F181" s="4"/>
      <c r="G181" s="5"/>
      <c r="H181" s="5"/>
      <c r="I181" s="5"/>
      <c r="J181" s="5"/>
      <c r="K181" s="5"/>
      <c r="L181" s="4"/>
      <c r="M181" s="4"/>
      <c r="N181" s="4"/>
      <c r="O181" s="4"/>
      <c r="P181" s="4"/>
      <c r="Q181" s="5"/>
      <c r="R181" s="5"/>
      <c r="S181" s="5"/>
      <c r="T181" s="5"/>
      <c r="U181" s="5"/>
      <c r="V181" s="4"/>
      <c r="W181" s="4"/>
      <c r="X181" s="4"/>
      <c r="Y181" s="4"/>
      <c r="Z181" s="4"/>
      <c r="AA181" s="14"/>
      <c r="AB181" s="14"/>
      <c r="AC181" s="14"/>
      <c r="AD181" s="14"/>
      <c r="AE181" s="14"/>
      <c r="AF181" s="4"/>
      <c r="AG181" s="4"/>
      <c r="AH181" s="4"/>
      <c r="AI181" s="4"/>
      <c r="AJ181" s="4"/>
      <c r="AK181" s="14"/>
      <c r="AL181" s="14"/>
      <c r="AM181" s="14"/>
      <c r="AN181" s="14"/>
      <c r="AO181" s="14"/>
      <c r="AP181" s="4"/>
      <c r="AQ181" s="4"/>
      <c r="AR181" s="4"/>
      <c r="AS181" s="4"/>
      <c r="AT181" s="4"/>
      <c r="AU181" s="14"/>
      <c r="AV181" s="14"/>
      <c r="AW181" s="14"/>
      <c r="AX181" s="14"/>
      <c r="AY181" s="14"/>
      <c r="AZ181" s="4"/>
      <c r="BA181" s="4"/>
      <c r="BB181" s="4"/>
      <c r="BC181" s="4"/>
      <c r="BD181" s="4"/>
      <c r="BE181" s="5"/>
      <c r="BF181" s="5"/>
      <c r="BG181" s="5"/>
      <c r="BH181" s="5"/>
      <c r="BI181" s="5"/>
      <c r="BJ181" s="4"/>
      <c r="BK181" s="4"/>
      <c r="BL181" s="4"/>
      <c r="BM181" s="4"/>
      <c r="BN181" s="4"/>
      <c r="BO181" s="5"/>
      <c r="BP181" s="5"/>
      <c r="BQ181" s="5"/>
      <c r="BR181" s="5"/>
      <c r="BS181" s="5"/>
      <c r="BT181" s="4"/>
      <c r="BU181" s="4"/>
      <c r="BV181" s="4"/>
      <c r="BW181" s="4"/>
      <c r="BX181" s="4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5"/>
      <c r="CJ181" s="5"/>
      <c r="CK181" s="5"/>
      <c r="CL181" s="5"/>
      <c r="CM181" s="5"/>
      <c r="CN181" s="4"/>
      <c r="CO181" s="4"/>
      <c r="CP181" s="4"/>
      <c r="CQ181" s="4"/>
      <c r="CR181" s="4"/>
      <c r="CS181" s="5"/>
      <c r="CT181" s="5"/>
      <c r="CU181" s="5"/>
      <c r="CV181" s="5"/>
      <c r="CW181" s="5"/>
      <c r="CX181" s="4"/>
      <c r="CY181" s="4"/>
      <c r="CZ181" s="4"/>
      <c r="DA181" s="4"/>
      <c r="DB181" s="4"/>
      <c r="DC181" s="16"/>
      <c r="DD181" s="16"/>
      <c r="DE181" s="16"/>
      <c r="DF181" s="16"/>
      <c r="DG181" s="16"/>
      <c r="DH181" s="4"/>
      <c r="DI181" s="4"/>
      <c r="DJ181" s="4"/>
      <c r="DK181" s="4"/>
      <c r="DL181" s="4"/>
      <c r="DM181" s="5">
        <v>0.70089999999999997</v>
      </c>
      <c r="DN181" s="5">
        <v>0.84119999999999995</v>
      </c>
      <c r="DO181" s="5">
        <v>0.31490000000000001</v>
      </c>
      <c r="DP181" s="5">
        <v>0.91049999999999998</v>
      </c>
      <c r="DQ181" s="5">
        <v>0.13550000000000001</v>
      </c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/>
      <c r="EC181" s="4"/>
      <c r="ED181" s="4"/>
      <c r="EE181" s="4"/>
      <c r="EF181" s="4"/>
      <c r="EG181" s="5"/>
      <c r="EH181" s="5"/>
      <c r="EI181" s="5"/>
      <c r="EJ181" s="5"/>
      <c r="EK181" s="5"/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>
        <f t="shared" ref="EV181" si="52">AVERAGEIFS(B181:EU181,metrics.est,"MAE")</f>
        <v>0.70089999999999997</v>
      </c>
      <c r="EW181" s="4">
        <f t="shared" ref="EW181" si="53">AVERAGEIFS(B181:EU181,metrics.est,"MSE")</f>
        <v>0.84119999999999995</v>
      </c>
      <c r="EX181" s="4">
        <f t="shared" ref="EX181" si="54">AVERAGEIFS(B181:EU181,metrics.est,"R")</f>
        <v>0.31490000000000001</v>
      </c>
      <c r="EY181" s="4">
        <f t="shared" ref="EY181" si="55">AVERAGEIFS(B181:EU181,metrics.est,"Coverage")</f>
        <v>0.91049999999999998</v>
      </c>
      <c r="EZ181" s="4">
        <f t="shared" ref="EZ181" si="56">AVERAGEIFS(B181:EU181,metrics.est,"Time")</f>
        <v>0.13550000000000001</v>
      </c>
      <c r="FA181" s="11" t="str" cm="1">
        <f t="array" aca="1" ref="FA181" ca="1">CONCATENATE(INDIRECT(ADDRESS(1,MATCH(_xlfn.MINIFS(B181:EU181,metrics.est,"MAE"),B181:EU181,0)+1)), ", ", INDIRECT(ADDRESS(2,MATCH(_xlfn.MINIFS(B181:EU181,metrics.est,"MAE"),B181:EU181,0)+1)))</f>
        <v>k=50, r=0.7</v>
      </c>
      <c r="FB181" s="11" t="str" cm="1">
        <f t="array" aca="1" ref="FB181" ca="1">CONCATENATE(INDIRECT(ADDRESS(1,MATCH(_xlfn.MINIFS(B181:EU181,metrics.est,"MSE"),B181:EU181,0)+1)), ", ", INDIRECT(ADDRESS(2,MATCH(_xlfn.MINIFS(B181:EU181,metrics.est,"MSE"),B181:EU181,0)+1)))</f>
        <v>k=50, r=0.7</v>
      </c>
      <c r="FC181" s="11" t="str" cm="1">
        <f t="array" aca="1" ref="FC181" ca="1">CONCATENATE(INDIRECT(ADDRESS(1,MATCH(_xlfn.MAXIFS(B181:EU181,metrics.est,"R"),B181:EU181,0)+1)), ", ", INDIRECT(ADDRESS(2,MATCH(_xlfn.MAXIFS(B181:EU181,metrics.est,"R"),B181:EU181,0)+1)))</f>
        <v>k=50, r=0.7</v>
      </c>
      <c r="FD181" s="11" t="str" cm="1">
        <f t="array" aca="1" ref="FD181" ca="1">CONCATENATE(INDIRECT(ADDRESS(1,MATCH(_xlfn.MAXIFS(B181:EU181,metrics.est,"Coverage"),B181:EU181,0)+1)), ", ", INDIRECT(ADDRESS(2,MATCH(_xlfn.MAXIFS(B181:EU181,metrics.est,"Coverage"),B181:EU181,0)+1)))</f>
        <v>k=50, r=0.7</v>
      </c>
      <c r="FE181" s="11" t="str" cm="1">
        <f t="array" aca="1" ref="FE181" ca="1">CONCATENATE(INDIRECT(ADDRESS(1,MATCH(_xlfn.MINIFS(B181:EU181,metrics.est,"Time"),B181:EU181,0)+1)), ", ", INDIRECT(ADDRESS(2,MATCH(_xlfn.MINIFS(B181:EU181,metrics.est,"Time"),B181:EU181,0)+1)))</f>
        <v>k=50, r=0.7</v>
      </c>
    </row>
    <row r="182" spans="1:161" x14ac:dyDescent="0.2">
      <c r="A182" s="1" t="s">
        <v>159</v>
      </c>
      <c r="B182" s="4">
        <v>0.6472</v>
      </c>
      <c r="C182" s="4">
        <v>0.71760000000000002</v>
      </c>
      <c r="D182" s="4">
        <v>0.36670000000000003</v>
      </c>
      <c r="E182" s="4">
        <v>0.95699999999999996</v>
      </c>
      <c r="F182" s="4">
        <v>0.20910000000000001</v>
      </c>
      <c r="G182" s="5">
        <v>0.66369999999999996</v>
      </c>
      <c r="H182" s="5">
        <v>0.75629999999999997</v>
      </c>
      <c r="I182" s="5">
        <v>0.36899999999999999</v>
      </c>
      <c r="J182" s="5">
        <v>0.94610000000000005</v>
      </c>
      <c r="K182" s="5">
        <v>0.35270000000000001</v>
      </c>
      <c r="L182" s="4">
        <v>0.68720000000000003</v>
      </c>
      <c r="M182" s="4">
        <v>0.80940000000000001</v>
      </c>
      <c r="N182" s="4">
        <v>0.35460000000000003</v>
      </c>
      <c r="O182" s="4">
        <v>0.92659999999999998</v>
      </c>
      <c r="P182" s="4">
        <v>0.30480000000000002</v>
      </c>
      <c r="Q182" s="5">
        <v>0.7278</v>
      </c>
      <c r="R182" s="5">
        <v>0.90359999999999996</v>
      </c>
      <c r="S182" s="5">
        <v>0.28939999999999999</v>
      </c>
      <c r="T182" s="5">
        <v>0.88919999999999999</v>
      </c>
      <c r="U182" s="5">
        <v>0.17910000000000001</v>
      </c>
      <c r="V182" s="4">
        <v>0.82840000000000003</v>
      </c>
      <c r="W182" s="4">
        <v>1.1658999999999999</v>
      </c>
      <c r="X182" s="4">
        <v>0.20119999999999999</v>
      </c>
      <c r="Y182" s="4">
        <v>0.60619999999999996</v>
      </c>
      <c r="Z182" s="4">
        <v>5.9400000000000001E-2</v>
      </c>
      <c r="AA182" s="14">
        <v>0.64790000000000003</v>
      </c>
      <c r="AB182" s="14">
        <v>0.7208</v>
      </c>
      <c r="AC182" s="14">
        <v>0.39179999999999998</v>
      </c>
      <c r="AD182" s="14">
        <v>0.95620000000000005</v>
      </c>
      <c r="AE182" s="14">
        <v>0.215</v>
      </c>
      <c r="AF182" s="4">
        <v>0.66349999999999998</v>
      </c>
      <c r="AG182" s="4">
        <v>0.75460000000000005</v>
      </c>
      <c r="AH182" s="4">
        <v>0.37319999999999998</v>
      </c>
      <c r="AI182" s="4">
        <v>0.9456</v>
      </c>
      <c r="AJ182" s="4">
        <v>0.28370000000000001</v>
      </c>
      <c r="AK182" s="14">
        <v>0.68740000000000001</v>
      </c>
      <c r="AL182" s="14">
        <v>0.80820000000000003</v>
      </c>
      <c r="AM182" s="14">
        <v>0.34160000000000001</v>
      </c>
      <c r="AN182" s="14">
        <v>0.92879999999999996</v>
      </c>
      <c r="AO182" s="14">
        <v>0.28920000000000001</v>
      </c>
      <c r="AP182" s="4">
        <v>0.72760000000000002</v>
      </c>
      <c r="AQ182" s="4">
        <v>0.90329999999999999</v>
      </c>
      <c r="AR182" s="4">
        <v>0.29430000000000001</v>
      </c>
      <c r="AS182" s="4">
        <v>0.88880000000000003</v>
      </c>
      <c r="AT182" s="4">
        <v>0.1741</v>
      </c>
      <c r="AU182" s="14">
        <v>0.8296</v>
      </c>
      <c r="AV182" s="14">
        <v>1.1692</v>
      </c>
      <c r="AW182" s="14">
        <v>0.19550000000000001</v>
      </c>
      <c r="AX182" s="14">
        <v>0.60170000000000001</v>
      </c>
      <c r="AY182" s="14">
        <v>6.8900000000000003E-2</v>
      </c>
      <c r="AZ182" s="4">
        <v>0.64829999999999999</v>
      </c>
      <c r="BA182" s="4">
        <v>0.72140000000000004</v>
      </c>
      <c r="BB182" s="4">
        <v>0.37659999999999999</v>
      </c>
      <c r="BC182" s="4">
        <v>0.95530000000000004</v>
      </c>
      <c r="BD182" s="4">
        <v>0.2001</v>
      </c>
      <c r="BE182" s="5">
        <v>0.66320000000000001</v>
      </c>
      <c r="BF182" s="5">
        <v>0.75600000000000001</v>
      </c>
      <c r="BG182" s="5">
        <v>0.37040000000000001</v>
      </c>
      <c r="BH182" s="5">
        <v>0.94640000000000002</v>
      </c>
      <c r="BI182" s="5">
        <v>0.28660000000000002</v>
      </c>
      <c r="BJ182" s="4">
        <v>0.68879999999999997</v>
      </c>
      <c r="BK182" s="4">
        <v>0.81120000000000003</v>
      </c>
      <c r="BL182" s="4">
        <v>0.3417</v>
      </c>
      <c r="BM182" s="4">
        <v>0.92889999999999995</v>
      </c>
      <c r="BN182" s="4">
        <v>0.25890000000000002</v>
      </c>
      <c r="BO182" s="5">
        <v>0.72899999999999998</v>
      </c>
      <c r="BP182" s="5">
        <v>0.90720000000000001</v>
      </c>
      <c r="BQ182" s="5">
        <v>0.29620000000000002</v>
      </c>
      <c r="BR182" s="5">
        <v>0.88929999999999998</v>
      </c>
      <c r="BS182" s="5">
        <v>0.16339999999999999</v>
      </c>
      <c r="BT182" s="4">
        <v>0.83009999999999995</v>
      </c>
      <c r="BU182" s="4">
        <v>1.1724000000000001</v>
      </c>
      <c r="BV182" s="4">
        <v>0.1971</v>
      </c>
      <c r="BW182" s="4">
        <v>0.60329999999999995</v>
      </c>
      <c r="BX182" s="4">
        <v>5.0999999999999997E-2</v>
      </c>
      <c r="BY182" s="5">
        <v>0.6452</v>
      </c>
      <c r="BZ182" s="5">
        <v>0.71619999999999995</v>
      </c>
      <c r="CA182" s="5">
        <v>0.39689999999999998</v>
      </c>
      <c r="CB182" s="5">
        <v>0.95550000000000002</v>
      </c>
      <c r="CC182" s="5">
        <v>0.1603</v>
      </c>
      <c r="CD182" s="4">
        <v>0.66310000000000002</v>
      </c>
      <c r="CE182" s="4">
        <v>0.75639999999999996</v>
      </c>
      <c r="CF182" s="4">
        <v>0.37019999999999997</v>
      </c>
      <c r="CG182" s="4">
        <v>0.94599999999999995</v>
      </c>
      <c r="CH182" s="4">
        <v>0.22520000000000001</v>
      </c>
      <c r="CI182" s="5">
        <v>0.68789999999999996</v>
      </c>
      <c r="CJ182" s="5">
        <v>0.8095</v>
      </c>
      <c r="CK182" s="5">
        <v>0.34339999999999998</v>
      </c>
      <c r="CL182" s="5">
        <v>0.92920000000000003</v>
      </c>
      <c r="CM182" s="5">
        <v>0.2009</v>
      </c>
      <c r="CN182" s="4">
        <v>0.72860000000000003</v>
      </c>
      <c r="CO182" s="4">
        <v>0.90580000000000005</v>
      </c>
      <c r="CP182" s="4">
        <v>0.29370000000000002</v>
      </c>
      <c r="CQ182" s="4">
        <v>0.88939999999999997</v>
      </c>
      <c r="CR182" s="4">
        <v>0.1232</v>
      </c>
      <c r="CS182" s="5">
        <v>0.82930000000000004</v>
      </c>
      <c r="CT182" s="5">
        <v>1.1680999999999999</v>
      </c>
      <c r="CU182" s="5">
        <v>0.19989999999999999</v>
      </c>
      <c r="CV182" s="5">
        <v>0.60429999999999995</v>
      </c>
      <c r="CW182" s="5">
        <v>4.4499999999999998E-2</v>
      </c>
      <c r="CX182" s="4">
        <v>0.64810000000000001</v>
      </c>
      <c r="CY182" s="4">
        <v>0.72209999999999996</v>
      </c>
      <c r="CZ182" s="4">
        <v>0.38879999999999998</v>
      </c>
      <c r="DA182" s="4">
        <v>0.95520000000000005</v>
      </c>
      <c r="DB182" s="4">
        <v>0.20430000000000001</v>
      </c>
      <c r="DC182" s="5">
        <v>0.66220000000000001</v>
      </c>
      <c r="DD182" s="5">
        <v>0.75270000000000004</v>
      </c>
      <c r="DE182" s="5">
        <v>0.3725</v>
      </c>
      <c r="DF182" s="5">
        <v>0.94579999999999997</v>
      </c>
      <c r="DG182" s="5">
        <v>0.29859999999999998</v>
      </c>
      <c r="DH182" s="4">
        <v>0.6875</v>
      </c>
      <c r="DI182" s="4">
        <v>0.8085</v>
      </c>
      <c r="DJ182" s="4">
        <v>0.34489999999999998</v>
      </c>
      <c r="DK182" s="4">
        <v>0.92849999999999999</v>
      </c>
      <c r="DL182" s="4">
        <v>0.19370000000000001</v>
      </c>
      <c r="DM182" s="5">
        <v>0.7288</v>
      </c>
      <c r="DN182" s="5">
        <v>0.90629999999999999</v>
      </c>
      <c r="DO182" s="5">
        <v>0.29420000000000002</v>
      </c>
      <c r="DP182" s="5">
        <v>0.88959999999999995</v>
      </c>
      <c r="DQ182" s="5">
        <v>0.13200000000000001</v>
      </c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>
        <f t="shared" si="41"/>
        <v>0.70626666666666671</v>
      </c>
      <c r="EW182" s="4">
        <f t="shared" si="37"/>
        <v>0.85927916666666659</v>
      </c>
      <c r="EX182" s="4">
        <f t="shared" si="38"/>
        <v>0.32349166666666668</v>
      </c>
      <c r="EY182" s="4">
        <f t="shared" si="39"/>
        <v>0.87553749999999997</v>
      </c>
      <c r="EZ182" s="4">
        <f t="shared" si="40"/>
        <v>0.19494583333333337</v>
      </c>
      <c r="FA182" s="11" t="str" cm="1">
        <f t="array" aca="1" ref="FA182" ca="1">CONCATENATE(INDIRECT(ADDRESS(1,MATCH(_xlfn.MINIFS(B182:EU182,metrics.est,"MAE"),B182:EU182,0)+1)), ", ", INDIRECT(ADDRESS(2,MATCH(_xlfn.MINIFS(B182:EU182,metrics.est,"MAE"),B182:EU182,0)+1)))</f>
        <v>k=20, r=0.1</v>
      </c>
      <c r="FB182" s="11" t="str" cm="1">
        <f t="array" aca="1" ref="FB182" ca="1">CONCATENATE(INDIRECT(ADDRESS(1,MATCH(_xlfn.MINIFS(B182:EU182,metrics.est,"MSE"),B182:EU182,0)+1)), ", ", INDIRECT(ADDRESS(2,MATCH(_xlfn.MINIFS(B182:EU182,metrics.est,"MSE"),B182:EU182,0)+1)))</f>
        <v>k=20, r=0.1</v>
      </c>
      <c r="FC182" s="11" t="str" cm="1">
        <f t="array" aca="1" ref="FC182" ca="1">CONCATENATE(INDIRECT(ADDRESS(1,MATCH(_xlfn.MAXIFS(B182:EU182,metrics.est,"R"),B182:EU182,0)+1)), ", ", INDIRECT(ADDRESS(2,MATCH(_xlfn.MAXIFS(B182:EU182,metrics.est,"R"),B182:EU182,0)+1)))</f>
        <v>k=20, r=0.1</v>
      </c>
      <c r="FD182" s="11" t="str" cm="1">
        <f t="array" aca="1" ref="FD182" ca="1">CONCATENATE(INDIRECT(ADDRESS(1,MATCH(_xlfn.MAXIFS(B182:EU182,metrics.est,"Coverage"),B182:EU182,0)+1)), ", ", INDIRECT(ADDRESS(2,MATCH(_xlfn.MAXIFS(B182:EU182,metrics.est,"Coverage"),B182:EU182,0)+1)))</f>
        <v>k=5, r=0.1</v>
      </c>
      <c r="FE182" s="11" t="str" cm="1">
        <f t="array" aca="1" ref="FE182" ca="1">CONCATENATE(INDIRECT(ADDRESS(1,MATCH(_xlfn.MINIFS(B182:EU182,metrics.est,"Time"),B182:EU182,0)+1)), ", ", INDIRECT(ADDRESS(2,MATCH(_xlfn.MINIFS(B182:EU182,metrics.est,"Time"),B182:EU182,0)+1)))</f>
        <v>k=20, r=0.9</v>
      </c>
    </row>
    <row r="183" spans="1:161" x14ac:dyDescent="0.2">
      <c r="A183" s="1" t="s">
        <v>160</v>
      </c>
      <c r="B183" s="4">
        <v>0.66149999999999998</v>
      </c>
      <c r="C183" s="4">
        <v>0.74580000000000002</v>
      </c>
      <c r="D183" s="4">
        <v>0.35399999999999998</v>
      </c>
      <c r="E183" s="4">
        <v>0.96430000000000005</v>
      </c>
      <c r="F183" s="4">
        <v>0.22950000000000001</v>
      </c>
      <c r="G183" s="5">
        <v>0.6704</v>
      </c>
      <c r="H183" s="5">
        <v>0.76980000000000004</v>
      </c>
      <c r="I183" s="5">
        <v>0.3644</v>
      </c>
      <c r="J183" s="5">
        <v>0.95550000000000002</v>
      </c>
      <c r="K183" s="5">
        <v>0.38879999999999998</v>
      </c>
      <c r="L183" s="4">
        <v>0.68140000000000001</v>
      </c>
      <c r="M183" s="4">
        <v>0.79300000000000004</v>
      </c>
      <c r="N183" s="4">
        <v>0.3513</v>
      </c>
      <c r="O183" s="4">
        <v>0.94169999999999998</v>
      </c>
      <c r="P183" s="4">
        <v>0.30809999999999998</v>
      </c>
      <c r="Q183" s="5">
        <v>0.70750000000000002</v>
      </c>
      <c r="R183" s="5">
        <v>0.85619999999999996</v>
      </c>
      <c r="S183" s="5">
        <v>0.31230000000000002</v>
      </c>
      <c r="T183" s="5">
        <v>0.91469999999999996</v>
      </c>
      <c r="U183" s="5">
        <v>0.20680000000000001</v>
      </c>
      <c r="V183" s="4">
        <v>0.81659999999999999</v>
      </c>
      <c r="W183" s="4">
        <v>1.1407</v>
      </c>
      <c r="X183" s="4">
        <v>0.22550000000000001</v>
      </c>
      <c r="Y183" s="4">
        <v>0.80930000000000002</v>
      </c>
      <c r="Z183" s="4">
        <v>6.6600000000000006E-2</v>
      </c>
      <c r="AA183" s="14">
        <v>0.66180000000000005</v>
      </c>
      <c r="AB183" s="14">
        <v>0.74770000000000003</v>
      </c>
      <c r="AC183" s="14">
        <v>0.37719999999999998</v>
      </c>
      <c r="AD183" s="14">
        <v>0.96309999999999996</v>
      </c>
      <c r="AE183" s="14">
        <v>0.2417</v>
      </c>
      <c r="AF183" s="4">
        <v>0.66959999999999997</v>
      </c>
      <c r="AG183" s="4">
        <v>0.76490000000000002</v>
      </c>
      <c r="AH183" s="4">
        <v>0.36880000000000002</v>
      </c>
      <c r="AI183" s="4">
        <v>0.95489999999999997</v>
      </c>
      <c r="AJ183" s="4">
        <v>0.3155</v>
      </c>
      <c r="AK183" s="14">
        <v>0.68169999999999997</v>
      </c>
      <c r="AL183" s="14">
        <v>0.79479999999999995</v>
      </c>
      <c r="AM183" s="14">
        <v>0.34720000000000001</v>
      </c>
      <c r="AN183" s="14">
        <v>0.94199999999999995</v>
      </c>
      <c r="AO183" s="14">
        <v>0.33779999999999999</v>
      </c>
      <c r="AP183" s="4">
        <v>0.70850000000000002</v>
      </c>
      <c r="AQ183" s="4">
        <v>0.85760000000000003</v>
      </c>
      <c r="AR183" s="4">
        <v>0.31309999999999999</v>
      </c>
      <c r="AS183" s="4">
        <v>0.91459999999999997</v>
      </c>
      <c r="AT183" s="4">
        <v>0.21210000000000001</v>
      </c>
      <c r="AU183" s="14">
        <v>0.81769999999999998</v>
      </c>
      <c r="AV183" s="14">
        <v>1.1423000000000001</v>
      </c>
      <c r="AW183" s="14">
        <v>0.221</v>
      </c>
      <c r="AX183" s="14">
        <v>0.80810000000000004</v>
      </c>
      <c r="AY183" s="14">
        <v>7.8799999999999995E-2</v>
      </c>
      <c r="AZ183" s="4">
        <v>0.66200000000000003</v>
      </c>
      <c r="BA183" s="4">
        <v>0.74790000000000001</v>
      </c>
      <c r="BB183" s="4">
        <v>0.36449999999999999</v>
      </c>
      <c r="BC183" s="4">
        <v>0.96289999999999998</v>
      </c>
      <c r="BD183" s="4">
        <v>0.22339999999999999</v>
      </c>
      <c r="BE183" s="5">
        <v>0.67030000000000001</v>
      </c>
      <c r="BF183" s="5">
        <v>0.76780000000000004</v>
      </c>
      <c r="BG183" s="5">
        <v>0.36520000000000002</v>
      </c>
      <c r="BH183" s="5">
        <v>0.95569999999999999</v>
      </c>
      <c r="BI183" s="5">
        <v>0.31590000000000001</v>
      </c>
      <c r="BJ183" s="4">
        <v>0.68340000000000001</v>
      </c>
      <c r="BK183" s="4">
        <v>0.79830000000000001</v>
      </c>
      <c r="BL183" s="4">
        <v>0.34699999999999998</v>
      </c>
      <c r="BM183" s="4">
        <v>0.94230000000000003</v>
      </c>
      <c r="BN183" s="4">
        <v>0.29089999999999999</v>
      </c>
      <c r="BO183" s="5">
        <v>0.70889999999999997</v>
      </c>
      <c r="BP183" s="5">
        <v>0.8609</v>
      </c>
      <c r="BQ183" s="5">
        <v>0.31340000000000001</v>
      </c>
      <c r="BR183" s="5">
        <v>0.91479999999999995</v>
      </c>
      <c r="BS183" s="5">
        <v>0.1908</v>
      </c>
      <c r="BT183" s="4">
        <v>0.81759999999999999</v>
      </c>
      <c r="BU183" s="4">
        <v>1.1444000000000001</v>
      </c>
      <c r="BV183" s="4">
        <v>0.22650000000000001</v>
      </c>
      <c r="BW183" s="4">
        <v>0.80820000000000003</v>
      </c>
      <c r="BX183" s="4">
        <v>5.6500000000000002E-2</v>
      </c>
      <c r="BY183" s="5">
        <v>0.65969999999999995</v>
      </c>
      <c r="BZ183" s="5">
        <v>0.74360000000000004</v>
      </c>
      <c r="CA183" s="5">
        <v>0.38090000000000002</v>
      </c>
      <c r="CB183" s="5">
        <v>0.96299999999999997</v>
      </c>
      <c r="CC183" s="5">
        <v>0.18329999999999999</v>
      </c>
      <c r="CD183" s="4">
        <v>0.66979999999999995</v>
      </c>
      <c r="CE183" s="4">
        <v>0.76749999999999996</v>
      </c>
      <c r="CF183" s="4">
        <v>0.36599999999999999</v>
      </c>
      <c r="CG183" s="4">
        <v>0.95530000000000004</v>
      </c>
      <c r="CH183" s="4">
        <v>0.25609999999999999</v>
      </c>
      <c r="CI183" s="5">
        <v>0.68279999999999996</v>
      </c>
      <c r="CJ183" s="5">
        <v>0.79700000000000004</v>
      </c>
      <c r="CK183" s="5">
        <v>0.34649999999999997</v>
      </c>
      <c r="CL183" s="5">
        <v>0.94259999999999999</v>
      </c>
      <c r="CM183" s="5">
        <v>0.22770000000000001</v>
      </c>
      <c r="CN183" s="4">
        <v>0.70850000000000002</v>
      </c>
      <c r="CO183" s="4">
        <v>0.85950000000000004</v>
      </c>
      <c r="CP183" s="4">
        <v>0.31509999999999999</v>
      </c>
      <c r="CQ183" s="4">
        <v>0.91459999999999997</v>
      </c>
      <c r="CR183" s="4">
        <v>0.14000000000000001</v>
      </c>
      <c r="CS183" s="5">
        <v>0.81759999999999999</v>
      </c>
      <c r="CT183" s="5">
        <v>1.1445000000000001</v>
      </c>
      <c r="CU183" s="5">
        <v>0.22500000000000001</v>
      </c>
      <c r="CV183" s="5">
        <v>0.80830000000000002</v>
      </c>
      <c r="CW183" s="5">
        <v>4.9099999999999998E-2</v>
      </c>
      <c r="CX183" s="4">
        <v>0.66220000000000001</v>
      </c>
      <c r="CY183" s="4">
        <v>0.74919999999999998</v>
      </c>
      <c r="CZ183" s="4">
        <v>0.37359999999999999</v>
      </c>
      <c r="DA183" s="4">
        <v>0.96240000000000003</v>
      </c>
      <c r="DB183" s="4">
        <v>0.2316</v>
      </c>
      <c r="DC183" s="5">
        <v>0.66879999999999995</v>
      </c>
      <c r="DD183" s="5">
        <v>0.76439999999999997</v>
      </c>
      <c r="DE183" s="5">
        <v>0.36599999999999999</v>
      </c>
      <c r="DF183" s="5">
        <v>0.95499999999999996</v>
      </c>
      <c r="DG183" s="5">
        <v>0.33950000000000002</v>
      </c>
      <c r="DH183" s="4">
        <v>0.68220000000000003</v>
      </c>
      <c r="DI183" s="4">
        <v>0.79549999999999998</v>
      </c>
      <c r="DJ183" s="4">
        <v>0.3503</v>
      </c>
      <c r="DK183" s="4">
        <v>0.94179999999999997</v>
      </c>
      <c r="DL183" s="4">
        <v>0.2165</v>
      </c>
      <c r="DM183" s="5">
        <v>0.70889999999999997</v>
      </c>
      <c r="DN183" s="5">
        <v>0.86019999999999996</v>
      </c>
      <c r="DO183" s="5">
        <v>0.31280000000000002</v>
      </c>
      <c r="DP183" s="5">
        <v>0.91490000000000005</v>
      </c>
      <c r="DQ183" s="5">
        <v>0.15160000000000001</v>
      </c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>
        <f t="shared" si="41"/>
        <v>0.70330833333333354</v>
      </c>
      <c r="EW183" s="4">
        <f t="shared" si="37"/>
        <v>0.85056249999999978</v>
      </c>
      <c r="EX183" s="4">
        <f t="shared" si="38"/>
        <v>0.32864999999999994</v>
      </c>
      <c r="EY183" s="4">
        <f t="shared" si="39"/>
        <v>0.92124999999999968</v>
      </c>
      <c r="EZ183" s="4">
        <f t="shared" si="40"/>
        <v>0.21910833333333335</v>
      </c>
      <c r="FA183" s="11" t="str" cm="1">
        <f t="array" aca="1" ref="FA183" ca="1">CONCATENATE(INDIRECT(ADDRESS(1,MATCH(_xlfn.MINIFS(B183:EU183,metrics.est,"MAE"),B183:EU183,0)+1)), ", ", INDIRECT(ADDRESS(2,MATCH(_xlfn.MINIFS(B183:EU183,metrics.est,"MAE"),B183:EU183,0)+1)))</f>
        <v>k=20, r=0.1</v>
      </c>
      <c r="FB183" s="11" t="str" cm="1">
        <f t="array" aca="1" ref="FB183" ca="1">CONCATENATE(INDIRECT(ADDRESS(1,MATCH(_xlfn.MINIFS(B183:EU183,metrics.est,"MSE"),B183:EU183,0)+1)), ", ", INDIRECT(ADDRESS(2,MATCH(_xlfn.MINIFS(B183:EU183,metrics.est,"MSE"),B183:EU183,0)+1)))</f>
        <v>k=20, r=0.1</v>
      </c>
      <c r="FC183" s="11" t="str" cm="1">
        <f t="array" aca="1" ref="FC183" ca="1">CONCATENATE(INDIRECT(ADDRESS(1,MATCH(_xlfn.MAXIFS(B183:EU183,metrics.est,"R"),B183:EU183,0)+1)), ", ", INDIRECT(ADDRESS(2,MATCH(_xlfn.MAXIFS(B183:EU183,metrics.est,"R"),B183:EU183,0)+1)))</f>
        <v>k=20, r=0.1</v>
      </c>
      <c r="FD183" s="11" t="str" cm="1">
        <f t="array" aca="1" ref="FD183" ca="1">CONCATENATE(INDIRECT(ADDRESS(1,MATCH(_xlfn.MAXIFS(B183:EU183,metrics.est,"Coverage"),B183:EU183,0)+1)), ", ", INDIRECT(ADDRESS(2,MATCH(_xlfn.MAXIFS(B183:EU183,metrics.est,"Coverage"),B183:EU183,0)+1)))</f>
        <v>k=5, r=0.1</v>
      </c>
      <c r="FE183" s="11" t="str" cm="1">
        <f t="array" aca="1" ref="FE183" ca="1">CONCATENATE(INDIRECT(ADDRESS(1,MATCH(_xlfn.MINIFS(B183:EU183,metrics.est,"Time"),B183:EU183,0)+1)), ", ", INDIRECT(ADDRESS(2,MATCH(_xlfn.MINIFS(B183:EU183,metrics.est,"Time"),B183:EU183,0)+1)))</f>
        <v>k=20, r=0.9</v>
      </c>
    </row>
    <row r="184" spans="1:161" x14ac:dyDescent="0.2">
      <c r="A184" s="1" t="s">
        <v>161</v>
      </c>
      <c r="B184" s="4">
        <v>0.64959999999999996</v>
      </c>
      <c r="C184" s="4">
        <v>0.72330000000000005</v>
      </c>
      <c r="D184" s="4">
        <v>0.36070000000000002</v>
      </c>
      <c r="E184" s="4">
        <v>0.96419999999999995</v>
      </c>
      <c r="F184" s="4">
        <v>0.21840000000000001</v>
      </c>
      <c r="G184" s="5">
        <v>0.66159999999999997</v>
      </c>
      <c r="H184" s="5">
        <v>0.75260000000000005</v>
      </c>
      <c r="I184" s="5">
        <v>0.3679</v>
      </c>
      <c r="J184" s="5">
        <v>0.95540000000000003</v>
      </c>
      <c r="K184" s="5">
        <v>0.34760000000000002</v>
      </c>
      <c r="L184" s="4">
        <v>0.67520000000000002</v>
      </c>
      <c r="M184" s="4">
        <v>0.78029999999999999</v>
      </c>
      <c r="N184" s="4">
        <v>0.35489999999999999</v>
      </c>
      <c r="O184" s="4">
        <v>0.94110000000000005</v>
      </c>
      <c r="P184" s="4">
        <v>0.26529999999999998</v>
      </c>
      <c r="Q184" s="5">
        <v>0.70289999999999997</v>
      </c>
      <c r="R184" s="5">
        <v>0.84560000000000002</v>
      </c>
      <c r="S184" s="5">
        <v>0.31159999999999999</v>
      </c>
      <c r="T184" s="5">
        <v>0.91</v>
      </c>
      <c r="U184" s="5">
        <v>0.18079999999999999</v>
      </c>
      <c r="V184" s="4">
        <v>0.7954</v>
      </c>
      <c r="W184" s="4">
        <v>1.0807</v>
      </c>
      <c r="X184" s="4">
        <v>0.23130000000000001</v>
      </c>
      <c r="Y184" s="4">
        <v>0.68110000000000004</v>
      </c>
      <c r="Z184" s="4">
        <v>6.2100000000000002E-2</v>
      </c>
      <c r="AA184" s="14">
        <v>0.64990000000000003</v>
      </c>
      <c r="AB184" s="14">
        <v>0.72529999999999994</v>
      </c>
      <c r="AC184" s="14">
        <v>0.38240000000000002</v>
      </c>
      <c r="AD184" s="14">
        <v>0.96299999999999997</v>
      </c>
      <c r="AE184" s="14">
        <v>0.2157</v>
      </c>
      <c r="AF184" s="4">
        <v>0.66100000000000003</v>
      </c>
      <c r="AG184" s="4">
        <v>0.74809999999999999</v>
      </c>
      <c r="AH184" s="4">
        <v>0.3725</v>
      </c>
      <c r="AI184" s="4">
        <v>0.95469999999999999</v>
      </c>
      <c r="AJ184" s="4">
        <v>0.28360000000000002</v>
      </c>
      <c r="AK184" s="14">
        <v>0.67589999999999995</v>
      </c>
      <c r="AL184" s="14">
        <v>0.7833</v>
      </c>
      <c r="AM184" s="14">
        <v>0.3488</v>
      </c>
      <c r="AN184" s="14">
        <v>0.9415</v>
      </c>
      <c r="AO184" s="14">
        <v>0.29980000000000001</v>
      </c>
      <c r="AP184" s="4">
        <v>0.7036</v>
      </c>
      <c r="AQ184" s="4">
        <v>0.84640000000000004</v>
      </c>
      <c r="AR184" s="4">
        <v>0.31440000000000001</v>
      </c>
      <c r="AS184" s="4">
        <v>0.91020000000000001</v>
      </c>
      <c r="AT184" s="4">
        <v>0.17249999999999999</v>
      </c>
      <c r="AU184" s="14">
        <v>0.79630000000000001</v>
      </c>
      <c r="AV184" s="14">
        <v>1.0806</v>
      </c>
      <c r="AW184" s="14">
        <v>0.22459999999999999</v>
      </c>
      <c r="AX184" s="14">
        <v>0.68010000000000004</v>
      </c>
      <c r="AY184" s="14">
        <v>6.8199999999999997E-2</v>
      </c>
      <c r="AZ184" s="4">
        <v>0.65090000000000003</v>
      </c>
      <c r="BA184" s="4">
        <v>0.7268</v>
      </c>
      <c r="BB184" s="4">
        <v>0.36820000000000003</v>
      </c>
      <c r="BC184" s="4">
        <v>0.96279999999999999</v>
      </c>
      <c r="BD184" s="4">
        <v>0.1951</v>
      </c>
      <c r="BE184" s="5">
        <v>0.66149999999999998</v>
      </c>
      <c r="BF184" s="5">
        <v>0.75109999999999999</v>
      </c>
      <c r="BG184" s="5">
        <v>0.36909999999999998</v>
      </c>
      <c r="BH184" s="5">
        <v>0.95550000000000002</v>
      </c>
      <c r="BI184" s="5">
        <v>0.2828</v>
      </c>
      <c r="BJ184" s="4">
        <v>0.67730000000000001</v>
      </c>
      <c r="BK184" s="4">
        <v>0.78580000000000005</v>
      </c>
      <c r="BL184" s="4">
        <v>0.34920000000000001</v>
      </c>
      <c r="BM184" s="4">
        <v>0.94169999999999998</v>
      </c>
      <c r="BN184" s="4">
        <v>0.26219999999999999</v>
      </c>
      <c r="BO184" s="5">
        <v>0.70420000000000005</v>
      </c>
      <c r="BP184" s="5">
        <v>0.85019999999999996</v>
      </c>
      <c r="BQ184" s="5">
        <v>0.31359999999999999</v>
      </c>
      <c r="BR184" s="5">
        <v>0.91</v>
      </c>
      <c r="BS184" s="5">
        <v>0.16650000000000001</v>
      </c>
      <c r="BT184" s="4">
        <v>0.79520000000000002</v>
      </c>
      <c r="BU184" s="4">
        <v>1.0810999999999999</v>
      </c>
      <c r="BV184" s="4">
        <v>0.2293</v>
      </c>
      <c r="BW184" s="4">
        <v>0.68020000000000003</v>
      </c>
      <c r="BX184" s="4">
        <v>5.1299999999999998E-2</v>
      </c>
      <c r="BY184" s="5">
        <v>0.6482</v>
      </c>
      <c r="BZ184" s="5">
        <v>0.72209999999999996</v>
      </c>
      <c r="CA184" s="5">
        <v>0.38619999999999999</v>
      </c>
      <c r="CB184" s="5">
        <v>0.96289999999999998</v>
      </c>
      <c r="CC184" s="5">
        <v>0.1618</v>
      </c>
      <c r="CD184" s="4">
        <v>0.66110000000000002</v>
      </c>
      <c r="CE184" s="4">
        <v>0.75090000000000001</v>
      </c>
      <c r="CF184" s="4">
        <v>0.36940000000000001</v>
      </c>
      <c r="CG184" s="4">
        <v>0.95520000000000005</v>
      </c>
      <c r="CH184" s="4">
        <v>0.22509999999999999</v>
      </c>
      <c r="CI184" s="5">
        <v>0.67659999999999998</v>
      </c>
      <c r="CJ184" s="5">
        <v>0.78459999999999996</v>
      </c>
      <c r="CK184" s="5">
        <v>0.3488</v>
      </c>
      <c r="CL184" s="5">
        <v>0.94199999999999995</v>
      </c>
      <c r="CM184" s="5">
        <v>0.2011</v>
      </c>
      <c r="CN184" s="4">
        <v>0.70369999999999999</v>
      </c>
      <c r="CO184" s="4">
        <v>0.84830000000000005</v>
      </c>
      <c r="CP184" s="4">
        <v>0.31559999999999999</v>
      </c>
      <c r="CQ184" s="4">
        <v>0.9103</v>
      </c>
      <c r="CR184" s="4">
        <v>0.1235</v>
      </c>
      <c r="CS184" s="5">
        <v>0.79569999999999996</v>
      </c>
      <c r="CT184" s="5">
        <v>1.0808</v>
      </c>
      <c r="CU184" s="5">
        <v>0.2286</v>
      </c>
      <c r="CV184" s="5">
        <v>0.67959999999999998</v>
      </c>
      <c r="CW184" s="5">
        <v>4.5199999999999997E-2</v>
      </c>
      <c r="CX184" s="4">
        <v>0.65059999999999996</v>
      </c>
      <c r="CY184" s="4">
        <v>0.72689999999999999</v>
      </c>
      <c r="CZ184" s="4">
        <v>0.37890000000000001</v>
      </c>
      <c r="DA184" s="4">
        <v>0.96240000000000003</v>
      </c>
      <c r="DB184" s="4">
        <v>0.20380000000000001</v>
      </c>
      <c r="DC184" s="5">
        <v>0.66</v>
      </c>
      <c r="DD184" s="5">
        <v>0.74729999999999996</v>
      </c>
      <c r="DE184" s="5">
        <v>0.37040000000000001</v>
      </c>
      <c r="DF184" s="5">
        <v>0.95489999999999997</v>
      </c>
      <c r="DG184" s="5">
        <v>0.30320000000000003</v>
      </c>
      <c r="DH184" s="4">
        <v>0.67610000000000003</v>
      </c>
      <c r="DI184" s="4">
        <v>0.7833</v>
      </c>
      <c r="DJ184" s="4">
        <v>0.35270000000000001</v>
      </c>
      <c r="DK184" s="4">
        <v>0.94120000000000004</v>
      </c>
      <c r="DL184" s="4">
        <v>0.19139999999999999</v>
      </c>
      <c r="DM184" s="5">
        <v>0.70409999999999995</v>
      </c>
      <c r="DN184" s="5">
        <v>0.84909999999999997</v>
      </c>
      <c r="DO184" s="5">
        <v>0.3145</v>
      </c>
      <c r="DP184" s="5">
        <v>0.91049999999999998</v>
      </c>
      <c r="DQ184" s="5">
        <v>0.13420000000000001</v>
      </c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/>
      <c r="EC184" s="4"/>
      <c r="ED184" s="4"/>
      <c r="EE184" s="4"/>
      <c r="EF184" s="4"/>
      <c r="EG184" s="5"/>
      <c r="EH184" s="5"/>
      <c r="EI184" s="5"/>
      <c r="EJ184" s="5"/>
      <c r="EK184" s="5"/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>
        <f t="shared" si="41"/>
        <v>0.69319166666666676</v>
      </c>
      <c r="EW184" s="4">
        <f t="shared" si="37"/>
        <v>0.82727083333333307</v>
      </c>
      <c r="EX184" s="4">
        <f t="shared" si="38"/>
        <v>0.33181666666666659</v>
      </c>
      <c r="EY184" s="4">
        <f t="shared" si="39"/>
        <v>0.89877083333333296</v>
      </c>
      <c r="EZ184" s="4">
        <f t="shared" si="40"/>
        <v>0.19421666666666668</v>
      </c>
      <c r="FA184" s="11" t="str" cm="1">
        <f t="array" aca="1" ref="FA184" ca="1">CONCATENATE(INDIRECT(ADDRESS(1,MATCH(_xlfn.MINIFS(B184:EU184,metrics.est,"MAE"),B184:EU184,0)+1)), ", ", INDIRECT(ADDRESS(2,MATCH(_xlfn.MINIFS(B184:EU184,metrics.est,"MAE"),B184:EU184,0)+1)))</f>
        <v>k=20, r=0.1</v>
      </c>
      <c r="FB184" s="11" t="str" cm="1">
        <f t="array" aca="1" ref="FB184" ca="1">CONCATENATE(INDIRECT(ADDRESS(1,MATCH(_xlfn.MINIFS(B184:EU184,metrics.est,"MSE"),B184:EU184,0)+1)), ", ", INDIRECT(ADDRESS(2,MATCH(_xlfn.MINIFS(B184:EU184,metrics.est,"MSE"),B184:EU184,0)+1)))</f>
        <v>k=20, r=0.1</v>
      </c>
      <c r="FC184" s="11" t="str" cm="1">
        <f t="array" aca="1" ref="FC184" ca="1">CONCATENATE(INDIRECT(ADDRESS(1,MATCH(_xlfn.MAXIFS(B184:EU184,metrics.est,"R"),B184:EU184,0)+1)), ", ", INDIRECT(ADDRESS(2,MATCH(_xlfn.MAXIFS(B184:EU184,metrics.est,"R"),B184:EU184,0)+1)))</f>
        <v>k=20, r=0.1</v>
      </c>
      <c r="FD184" s="11" t="str" cm="1">
        <f t="array" aca="1" ref="FD184" ca="1">CONCATENATE(INDIRECT(ADDRESS(1,MATCH(_xlfn.MAXIFS(B184:EU184,metrics.est,"Coverage"),B184:EU184,0)+1)), ", ", INDIRECT(ADDRESS(2,MATCH(_xlfn.MAXIFS(B184:EU184,metrics.est,"Coverage"),B184:EU184,0)+1)))</f>
        <v>k=5, r=0.1</v>
      </c>
      <c r="FE184" s="11" t="str" cm="1">
        <f t="array" aca="1" ref="FE184" ca="1">CONCATENATE(INDIRECT(ADDRESS(1,MATCH(_xlfn.MINIFS(B184:EU184,metrics.est,"Time"),B184:EU184,0)+1)), ", ", INDIRECT(ADDRESS(2,MATCH(_xlfn.MINIFS(B184:EU184,metrics.est,"Time"),B184:EU184,0)+1)))</f>
        <v>k=20, r=0.9</v>
      </c>
    </row>
    <row r="185" spans="1:161" x14ac:dyDescent="0.2">
      <c r="A185" s="1" t="s">
        <v>162</v>
      </c>
      <c r="B185" s="4">
        <v>0.63700000000000001</v>
      </c>
      <c r="C185" s="4">
        <v>0.69920000000000004</v>
      </c>
      <c r="D185" s="4">
        <v>0.38440000000000002</v>
      </c>
      <c r="E185" s="4">
        <v>0.96430000000000005</v>
      </c>
      <c r="F185" s="4">
        <v>0.35070000000000001</v>
      </c>
      <c r="G185" s="5">
        <v>0.6522</v>
      </c>
      <c r="H185" s="5">
        <v>0.73540000000000005</v>
      </c>
      <c r="I185" s="5">
        <v>0.3846</v>
      </c>
      <c r="J185" s="5">
        <v>0.95550000000000002</v>
      </c>
      <c r="K185" s="5">
        <v>0.4355</v>
      </c>
      <c r="L185" s="4">
        <v>0.67059999999999997</v>
      </c>
      <c r="M185" s="4">
        <v>0.77580000000000005</v>
      </c>
      <c r="N185" s="4">
        <v>0.35830000000000001</v>
      </c>
      <c r="O185" s="4">
        <v>0.94169999999999998</v>
      </c>
      <c r="P185" s="4">
        <v>0.2923</v>
      </c>
      <c r="Q185" s="5">
        <v>0.71189999999999998</v>
      </c>
      <c r="R185" s="5">
        <v>0.87549999999999994</v>
      </c>
      <c r="S185" s="5">
        <v>0.2984</v>
      </c>
      <c r="T185" s="5">
        <v>0.91469999999999996</v>
      </c>
      <c r="U185" s="5">
        <v>0.17730000000000001</v>
      </c>
      <c r="V185" s="4">
        <v>0.83360000000000001</v>
      </c>
      <c r="W185" s="4">
        <v>1.1884999999999999</v>
      </c>
      <c r="X185" s="4">
        <v>0.21809999999999999</v>
      </c>
      <c r="Y185" s="4">
        <v>0.80930000000000002</v>
      </c>
      <c r="Z185" s="4">
        <v>5.1900000000000002E-2</v>
      </c>
      <c r="AA185" s="14">
        <v>0.63800000000000001</v>
      </c>
      <c r="AB185" s="14">
        <v>0.70220000000000005</v>
      </c>
      <c r="AC185" s="14">
        <v>0.40849999999999997</v>
      </c>
      <c r="AD185" s="14">
        <v>0.96309999999999996</v>
      </c>
      <c r="AE185" s="14">
        <v>0.31240000000000001</v>
      </c>
      <c r="AF185" s="4">
        <v>0.65139999999999998</v>
      </c>
      <c r="AG185" s="4">
        <v>0.73150000000000004</v>
      </c>
      <c r="AH185" s="4">
        <v>0.38990000000000002</v>
      </c>
      <c r="AI185" s="4">
        <v>0.95489999999999997</v>
      </c>
      <c r="AJ185" s="4">
        <v>0.37059999999999998</v>
      </c>
      <c r="AK185" s="14">
        <v>0.67120000000000002</v>
      </c>
      <c r="AL185" s="14">
        <v>0.77859999999999996</v>
      </c>
      <c r="AM185" s="14">
        <v>0.35310000000000002</v>
      </c>
      <c r="AN185" s="14">
        <v>0.94199999999999995</v>
      </c>
      <c r="AO185" s="14">
        <v>0.3266</v>
      </c>
      <c r="AP185" s="4">
        <v>0.71240000000000003</v>
      </c>
      <c r="AQ185" s="4">
        <v>0.87660000000000005</v>
      </c>
      <c r="AR185" s="4">
        <v>0.30049999999999999</v>
      </c>
      <c r="AS185" s="4">
        <v>0.91459999999999997</v>
      </c>
      <c r="AT185" s="4">
        <v>0.17630000000000001</v>
      </c>
      <c r="AU185" s="14">
        <v>0.83450000000000002</v>
      </c>
      <c r="AV185" s="14">
        <v>1.1891</v>
      </c>
      <c r="AW185" s="14">
        <v>0.21310000000000001</v>
      </c>
      <c r="AX185" s="14">
        <v>0.80810000000000004</v>
      </c>
      <c r="AY185" s="14">
        <v>6.0499999999999998E-2</v>
      </c>
      <c r="AZ185" s="4">
        <v>0.63939999999999997</v>
      </c>
      <c r="BA185" s="4">
        <v>0.70550000000000002</v>
      </c>
      <c r="BB185" s="4">
        <v>0.39119999999999999</v>
      </c>
      <c r="BC185" s="4">
        <v>0.96289999999999998</v>
      </c>
      <c r="BD185" s="4">
        <v>0.28970000000000001</v>
      </c>
      <c r="BE185" s="5">
        <v>0.6522</v>
      </c>
      <c r="BF185" s="5">
        <v>0.73499999999999999</v>
      </c>
      <c r="BG185" s="5">
        <v>0.38579999999999998</v>
      </c>
      <c r="BH185" s="5">
        <v>0.95569999999999999</v>
      </c>
      <c r="BI185" s="5">
        <v>0.36209999999999998</v>
      </c>
      <c r="BJ185" s="4">
        <v>0.67290000000000005</v>
      </c>
      <c r="BK185" s="4">
        <v>0.78180000000000005</v>
      </c>
      <c r="BL185" s="4">
        <v>0.35249999999999998</v>
      </c>
      <c r="BM185" s="4">
        <v>0.94230000000000003</v>
      </c>
      <c r="BN185" s="4">
        <v>0.29759999999999998</v>
      </c>
      <c r="BO185" s="5">
        <v>0.71309999999999996</v>
      </c>
      <c r="BP185" s="5">
        <v>0.88039999999999996</v>
      </c>
      <c r="BQ185" s="5">
        <v>0.30059999999999998</v>
      </c>
      <c r="BR185" s="5">
        <v>0.91439999999999999</v>
      </c>
      <c r="BS185" s="5">
        <v>0.1661</v>
      </c>
      <c r="BT185" s="4">
        <v>0.83409999999999995</v>
      </c>
      <c r="BU185" s="4">
        <v>1.1908000000000001</v>
      </c>
      <c r="BV185" s="4">
        <v>0.21890000000000001</v>
      </c>
      <c r="BW185" s="4">
        <v>0.80820000000000003</v>
      </c>
      <c r="BX185" s="4">
        <v>4.8000000000000001E-2</v>
      </c>
      <c r="BY185" s="5">
        <v>0.63600000000000001</v>
      </c>
      <c r="BZ185" s="5">
        <v>0.69950000000000001</v>
      </c>
      <c r="CA185" s="5">
        <v>0.40839999999999999</v>
      </c>
      <c r="CB185" s="5">
        <v>0.96299999999999997</v>
      </c>
      <c r="CC185" s="5">
        <v>0.24879999999999999</v>
      </c>
      <c r="CD185" s="4">
        <v>0.65139999999999998</v>
      </c>
      <c r="CE185" s="4">
        <v>0.73340000000000005</v>
      </c>
      <c r="CF185" s="4">
        <v>0.38579999999999998</v>
      </c>
      <c r="CG185" s="4">
        <v>0.95530000000000004</v>
      </c>
      <c r="CH185" s="4">
        <v>0.3049</v>
      </c>
      <c r="CI185" s="5">
        <v>0.67210000000000003</v>
      </c>
      <c r="CJ185" s="5">
        <v>0.7802</v>
      </c>
      <c r="CK185" s="5">
        <v>0.35289999999999999</v>
      </c>
      <c r="CL185" s="5">
        <v>0.94259999999999999</v>
      </c>
      <c r="CM185" s="5">
        <v>0.2349</v>
      </c>
      <c r="CN185" s="4">
        <v>0.71230000000000004</v>
      </c>
      <c r="CO185" s="4">
        <v>0.87760000000000005</v>
      </c>
      <c r="CP185" s="4">
        <v>0.30149999999999999</v>
      </c>
      <c r="CQ185" s="4">
        <v>0.91459999999999997</v>
      </c>
      <c r="CR185" s="4">
        <v>0.1222</v>
      </c>
      <c r="CS185" s="5">
        <v>0.8337</v>
      </c>
      <c r="CT185" s="5">
        <v>1.1896</v>
      </c>
      <c r="CU185" s="5">
        <v>0.2175</v>
      </c>
      <c r="CV185" s="5">
        <v>0.80830000000000002</v>
      </c>
      <c r="CW185" s="5">
        <v>3.95E-2</v>
      </c>
      <c r="CX185" s="4">
        <v>0.63880000000000003</v>
      </c>
      <c r="CY185" s="4">
        <v>0.70440000000000003</v>
      </c>
      <c r="CZ185" s="4">
        <v>0.40400000000000003</v>
      </c>
      <c r="DA185" s="4">
        <v>0.96240000000000003</v>
      </c>
      <c r="DB185" s="4">
        <v>0.31180000000000002</v>
      </c>
      <c r="DC185" s="5">
        <v>0.65039999999999998</v>
      </c>
      <c r="DD185" s="5">
        <v>0.73029999999999995</v>
      </c>
      <c r="DE185" s="5">
        <v>0.3861</v>
      </c>
      <c r="DF185" s="5">
        <v>0.95499999999999996</v>
      </c>
      <c r="DG185" s="5">
        <v>0.3695</v>
      </c>
      <c r="DH185" s="4">
        <v>0.67159999999999997</v>
      </c>
      <c r="DI185" s="4">
        <v>0.77929999999999999</v>
      </c>
      <c r="DJ185" s="4">
        <v>0.35549999999999998</v>
      </c>
      <c r="DK185" s="4">
        <v>0.94179999999999997</v>
      </c>
      <c r="DL185" s="4">
        <v>0.2238</v>
      </c>
      <c r="DM185" s="5">
        <v>0.71279999999999999</v>
      </c>
      <c r="DN185" s="5">
        <v>0.87890000000000001</v>
      </c>
      <c r="DO185" s="5">
        <v>0.2994</v>
      </c>
      <c r="DP185" s="5">
        <v>0.91490000000000005</v>
      </c>
      <c r="DQ185" s="5">
        <v>0.1323</v>
      </c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/>
      <c r="EC185" s="4"/>
      <c r="ED185" s="4"/>
      <c r="EE185" s="4"/>
      <c r="EF185" s="4"/>
      <c r="EG185" s="5"/>
      <c r="EH185" s="5"/>
      <c r="EI185" s="5"/>
      <c r="EJ185" s="5"/>
      <c r="EK185" s="5"/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>
        <f t="shared" si="41"/>
        <v>0.6959833333333334</v>
      </c>
      <c r="EW185" s="4">
        <f t="shared" si="37"/>
        <v>0.8424625</v>
      </c>
      <c r="EX185" s="4">
        <f t="shared" si="38"/>
        <v>0.33620833333333328</v>
      </c>
      <c r="EY185" s="4">
        <f t="shared" si="39"/>
        <v>0.92123333333333302</v>
      </c>
      <c r="EZ185" s="4">
        <f t="shared" si="40"/>
        <v>0.23772083333333335</v>
      </c>
      <c r="FA185" s="11" t="str" cm="1">
        <f t="array" aca="1" ref="FA185" ca="1">CONCATENATE(INDIRECT(ADDRESS(1,MATCH(_xlfn.MINIFS(B185:EU185,metrics.est,"MAE"),B185:EU185,0)+1)), ", ", INDIRECT(ADDRESS(2,MATCH(_xlfn.MINIFS(B185:EU185,metrics.est,"MAE"),B185:EU185,0)+1)))</f>
        <v>k=20, r=0.1</v>
      </c>
      <c r="FB185" s="11" t="str" cm="1">
        <f t="array" aca="1" ref="FB185" ca="1">CONCATENATE(INDIRECT(ADDRESS(1,MATCH(_xlfn.MINIFS(B185:EU185,metrics.est,"MSE"),B185:EU185,0)+1)), ", ", INDIRECT(ADDRESS(2,MATCH(_xlfn.MINIFS(B185:EU185,metrics.est,"MSE"),B185:EU185,0)+1)))</f>
        <v>k=5, r=0.1</v>
      </c>
      <c r="FC185" s="11" t="str" cm="1">
        <f t="array" aca="1" ref="FC185" ca="1">CONCATENATE(INDIRECT(ADDRESS(1,MATCH(_xlfn.MAXIFS(B185:EU185,metrics.est,"R"),B185:EU185,0)+1)), ", ", INDIRECT(ADDRESS(2,MATCH(_xlfn.MAXIFS(B185:EU185,metrics.est,"R"),B185:EU185,0)+1)))</f>
        <v>k=10, r=0.1</v>
      </c>
      <c r="FD185" s="11" t="str" cm="1">
        <f t="array" aca="1" ref="FD185" ca="1">CONCATENATE(INDIRECT(ADDRESS(1,MATCH(_xlfn.MAXIFS(B185:EU185,metrics.est,"Coverage"),B185:EU185,0)+1)), ", ", INDIRECT(ADDRESS(2,MATCH(_xlfn.MAXIFS(B185:EU185,metrics.est,"Coverage"),B185:EU185,0)+1)))</f>
        <v>k=5, r=0.1</v>
      </c>
      <c r="FE185" s="11" t="str" cm="1">
        <f t="array" aca="1" ref="FE185" ca="1">CONCATENATE(INDIRECT(ADDRESS(1,MATCH(_xlfn.MINIFS(B185:EU185,metrics.est,"Time"),B185:EU185,0)+1)), ", ", INDIRECT(ADDRESS(2,MATCH(_xlfn.MINIFS(B185:EU185,metrics.est,"Time"),B185:EU185,0)+1)))</f>
        <v>k=20, r=0.9</v>
      </c>
    </row>
    <row r="186" spans="1:161" x14ac:dyDescent="0.2">
      <c r="A186" s="1" t="s">
        <v>163</v>
      </c>
      <c r="B186" s="4">
        <v>0.63949999999999996</v>
      </c>
      <c r="C186" s="4">
        <v>0.70450000000000002</v>
      </c>
      <c r="D186" s="4">
        <v>0.38090000000000002</v>
      </c>
      <c r="E186" s="4">
        <v>0.96430000000000005</v>
      </c>
      <c r="F186" s="4">
        <v>0.4088</v>
      </c>
      <c r="G186" s="5">
        <v>0.65449999999999997</v>
      </c>
      <c r="H186" s="5">
        <v>0.74019999999999997</v>
      </c>
      <c r="I186" s="5">
        <v>0.38279999999999997</v>
      </c>
      <c r="J186" s="5">
        <v>0.95550000000000002</v>
      </c>
      <c r="K186" s="5">
        <v>0.51919999999999999</v>
      </c>
      <c r="L186" s="4">
        <v>0.67269999999999996</v>
      </c>
      <c r="M186" s="4">
        <v>0.78</v>
      </c>
      <c r="N186" s="4">
        <v>0.35720000000000002</v>
      </c>
      <c r="O186" s="4">
        <v>0.94169999999999998</v>
      </c>
      <c r="P186" s="4">
        <v>0.32950000000000002</v>
      </c>
      <c r="Q186" s="5">
        <v>0.71330000000000005</v>
      </c>
      <c r="R186" s="5">
        <v>0.87809999999999999</v>
      </c>
      <c r="S186" s="5">
        <v>0.29830000000000001</v>
      </c>
      <c r="T186" s="5">
        <v>0.91469999999999996</v>
      </c>
      <c r="U186" s="5">
        <v>0.1968</v>
      </c>
      <c r="V186" s="4">
        <v>0.83340000000000003</v>
      </c>
      <c r="W186" s="4">
        <v>1.1871</v>
      </c>
      <c r="X186" s="4">
        <v>0.21840000000000001</v>
      </c>
      <c r="Y186" s="4">
        <v>0.80930000000000002</v>
      </c>
      <c r="Z186" s="4">
        <v>5.5500000000000001E-2</v>
      </c>
      <c r="AA186" s="14">
        <v>0.64039999999999997</v>
      </c>
      <c r="AB186" s="14">
        <v>0.70709999999999995</v>
      </c>
      <c r="AC186" s="14">
        <v>0.40510000000000002</v>
      </c>
      <c r="AD186" s="14">
        <v>0.96309999999999996</v>
      </c>
      <c r="AE186" s="14">
        <v>0.36609999999999998</v>
      </c>
      <c r="AF186" s="4">
        <v>0.65369999999999995</v>
      </c>
      <c r="AG186" s="4">
        <v>0.73640000000000005</v>
      </c>
      <c r="AH186" s="4">
        <v>0.38840000000000002</v>
      </c>
      <c r="AI186" s="4">
        <v>0.95489999999999997</v>
      </c>
      <c r="AJ186" s="4">
        <v>0.41760000000000003</v>
      </c>
      <c r="AK186" s="14">
        <v>0.67320000000000002</v>
      </c>
      <c r="AL186" s="14">
        <v>0.78269999999999995</v>
      </c>
      <c r="AM186" s="14">
        <v>0.35210000000000002</v>
      </c>
      <c r="AN186" s="14">
        <v>0.94199999999999995</v>
      </c>
      <c r="AO186" s="14">
        <v>0.3715</v>
      </c>
      <c r="AP186" s="4">
        <v>0.71389999999999998</v>
      </c>
      <c r="AQ186" s="4">
        <v>0.87939999999999996</v>
      </c>
      <c r="AR186" s="4">
        <v>0.30020000000000002</v>
      </c>
      <c r="AS186" s="4">
        <v>0.91459999999999997</v>
      </c>
      <c r="AT186" s="4">
        <v>0.2006</v>
      </c>
      <c r="AU186" s="14">
        <v>0.83440000000000003</v>
      </c>
      <c r="AV186" s="14">
        <v>1.1882999999999999</v>
      </c>
      <c r="AW186" s="14">
        <v>0.2135</v>
      </c>
      <c r="AX186" s="14">
        <v>0.80810000000000004</v>
      </c>
      <c r="AY186" s="14">
        <v>5.8900000000000001E-2</v>
      </c>
      <c r="AZ186" s="4">
        <v>0.64180000000000004</v>
      </c>
      <c r="BA186" s="4">
        <v>0.71020000000000005</v>
      </c>
      <c r="BB186" s="4">
        <v>0.38919999999999999</v>
      </c>
      <c r="BC186" s="4">
        <v>0.96289999999999998</v>
      </c>
      <c r="BD186" s="4">
        <v>0.34289999999999998</v>
      </c>
      <c r="BE186" s="5">
        <v>0.65439999999999998</v>
      </c>
      <c r="BF186" s="5">
        <v>0.73950000000000005</v>
      </c>
      <c r="BG186" s="5">
        <v>0.38450000000000001</v>
      </c>
      <c r="BH186" s="5">
        <v>0.95569999999999999</v>
      </c>
      <c r="BI186" s="5">
        <v>0.41120000000000001</v>
      </c>
      <c r="BJ186" s="4">
        <v>0.67490000000000006</v>
      </c>
      <c r="BK186" s="4">
        <v>0.78580000000000005</v>
      </c>
      <c r="BL186" s="4">
        <v>0.35160000000000002</v>
      </c>
      <c r="BM186" s="4">
        <v>0.94230000000000003</v>
      </c>
      <c r="BN186" s="4">
        <v>0.33689999999999998</v>
      </c>
      <c r="BO186" s="5">
        <v>0.71460000000000001</v>
      </c>
      <c r="BP186" s="5">
        <v>0.88319999999999999</v>
      </c>
      <c r="BQ186" s="5">
        <v>0.30030000000000001</v>
      </c>
      <c r="BR186" s="5">
        <v>0.91439999999999999</v>
      </c>
      <c r="BS186" s="5">
        <v>0.17949999999999999</v>
      </c>
      <c r="BT186" s="4">
        <v>0.83389999999999997</v>
      </c>
      <c r="BU186" s="4">
        <v>1.1897</v>
      </c>
      <c r="BV186" s="4">
        <v>0.21920000000000001</v>
      </c>
      <c r="BW186" s="4">
        <v>0.80820000000000003</v>
      </c>
      <c r="BX186" s="4">
        <v>4.6699999999999998E-2</v>
      </c>
      <c r="BY186" s="5">
        <v>0.63839999999999997</v>
      </c>
      <c r="BZ186" s="5">
        <v>0.70409999999999995</v>
      </c>
      <c r="CA186" s="5">
        <v>0.40660000000000002</v>
      </c>
      <c r="CB186" s="5">
        <v>0.96299999999999997</v>
      </c>
      <c r="CC186" s="5">
        <v>0.3014</v>
      </c>
      <c r="CD186" s="4">
        <v>0.65359999999999996</v>
      </c>
      <c r="CE186" s="4">
        <v>0.7379</v>
      </c>
      <c r="CF186" s="4">
        <v>0.38440000000000002</v>
      </c>
      <c r="CG186" s="4">
        <v>0.95530000000000004</v>
      </c>
      <c r="CH186" s="4">
        <v>0.35370000000000001</v>
      </c>
      <c r="CI186" s="5">
        <v>0.67410000000000003</v>
      </c>
      <c r="CJ186" s="5">
        <v>0.78410000000000002</v>
      </c>
      <c r="CK186" s="5">
        <v>0.35189999999999999</v>
      </c>
      <c r="CL186" s="5">
        <v>0.94259999999999999</v>
      </c>
      <c r="CM186" s="5">
        <v>0.26700000000000002</v>
      </c>
      <c r="CN186" s="4">
        <v>0.71379999999999999</v>
      </c>
      <c r="CO186" s="4">
        <v>0.88029999999999997</v>
      </c>
      <c r="CP186" s="4">
        <v>0.3014</v>
      </c>
      <c r="CQ186" s="4">
        <v>0.91459999999999997</v>
      </c>
      <c r="CR186" s="4">
        <v>0.13320000000000001</v>
      </c>
      <c r="CS186" s="5">
        <v>0.83360000000000001</v>
      </c>
      <c r="CT186" s="5">
        <v>1.1886000000000001</v>
      </c>
      <c r="CU186" s="5">
        <v>0.21779999999999999</v>
      </c>
      <c r="CV186" s="5">
        <v>0.80830000000000002</v>
      </c>
      <c r="CW186" s="5">
        <v>4.1200000000000001E-2</v>
      </c>
      <c r="CX186" s="4">
        <v>0.64119999999999999</v>
      </c>
      <c r="CY186" s="4">
        <v>0.70909999999999995</v>
      </c>
      <c r="CZ186" s="4">
        <v>0.4022</v>
      </c>
      <c r="DA186" s="4">
        <v>0.96240000000000003</v>
      </c>
      <c r="DB186" s="4">
        <v>0.37519999999999998</v>
      </c>
      <c r="DC186" s="5">
        <v>0.65269999999999995</v>
      </c>
      <c r="DD186" s="5">
        <v>0.7349</v>
      </c>
      <c r="DE186" s="5">
        <v>0.38440000000000002</v>
      </c>
      <c r="DF186" s="5">
        <v>0.95499999999999996</v>
      </c>
      <c r="DG186" s="5">
        <v>0.45629999999999998</v>
      </c>
      <c r="DH186" s="4">
        <v>0.67359999999999998</v>
      </c>
      <c r="DI186" s="4">
        <v>0.7833</v>
      </c>
      <c r="DJ186" s="4">
        <v>0.35470000000000002</v>
      </c>
      <c r="DK186" s="4">
        <v>0.94179999999999997</v>
      </c>
      <c r="DL186" s="4">
        <v>0.25840000000000002</v>
      </c>
      <c r="DM186" s="5">
        <v>0.71430000000000005</v>
      </c>
      <c r="DN186" s="5">
        <v>0.88149999999999995</v>
      </c>
      <c r="DO186" s="5">
        <v>0.2994</v>
      </c>
      <c r="DP186" s="5">
        <v>0.91490000000000005</v>
      </c>
      <c r="DQ186" s="5">
        <v>0.1449</v>
      </c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/>
      <c r="EC186" s="4"/>
      <c r="ED186" s="4"/>
      <c r="EE186" s="4"/>
      <c r="EF186" s="4"/>
      <c r="EG186" s="5"/>
      <c r="EH186" s="5"/>
      <c r="EI186" s="5"/>
      <c r="EJ186" s="5"/>
      <c r="EK186" s="5"/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>
        <f t="shared" si="41"/>
        <v>0.69766249999999996</v>
      </c>
      <c r="EW186" s="4">
        <f t="shared" si="37"/>
        <v>0.84566666666666668</v>
      </c>
      <c r="EX186" s="4">
        <f t="shared" si="38"/>
        <v>0.33518749999999997</v>
      </c>
      <c r="EY186" s="4">
        <f t="shared" si="39"/>
        <v>0.92123333333333302</v>
      </c>
      <c r="EZ186" s="4">
        <f t="shared" si="40"/>
        <v>0.27387500000000004</v>
      </c>
      <c r="FA186" s="11" t="str" cm="1">
        <f t="array" aca="1" ref="FA186" ca="1">CONCATENATE(INDIRECT(ADDRESS(1,MATCH(_xlfn.MINIFS(B186:EU186,metrics.est,"MAE"),B186:EU186,0)+1)), ", ", INDIRECT(ADDRESS(2,MATCH(_xlfn.MINIFS(B186:EU186,metrics.est,"MAE"),B186:EU186,0)+1)))</f>
        <v>k=20, r=0.1</v>
      </c>
      <c r="FB186" s="11" t="str" cm="1">
        <f t="array" aca="1" ref="FB186" ca="1">CONCATENATE(INDIRECT(ADDRESS(1,MATCH(_xlfn.MINIFS(B186:EU186,metrics.est,"MSE"),B186:EU186,0)+1)), ", ", INDIRECT(ADDRESS(2,MATCH(_xlfn.MINIFS(B186:EU186,metrics.est,"MSE"),B186:EU186,0)+1)))</f>
        <v>k=20, r=0.1</v>
      </c>
      <c r="FC186" s="11" t="str" cm="1">
        <f t="array" aca="1" ref="FC186" ca="1">CONCATENATE(INDIRECT(ADDRESS(1,MATCH(_xlfn.MAXIFS(B186:EU186,metrics.est,"R"),B186:EU186,0)+1)), ", ", INDIRECT(ADDRESS(2,MATCH(_xlfn.MAXIFS(B186:EU186,metrics.est,"R"),B186:EU186,0)+1)))</f>
        <v>k=20, r=0.1</v>
      </c>
      <c r="FD186" s="11" t="str" cm="1">
        <f t="array" aca="1" ref="FD186" ca="1">CONCATENATE(INDIRECT(ADDRESS(1,MATCH(_xlfn.MAXIFS(B186:EU186,metrics.est,"Coverage"),B186:EU186,0)+1)), ", ", INDIRECT(ADDRESS(2,MATCH(_xlfn.MAXIFS(B186:EU186,metrics.est,"Coverage"),B186:EU186,0)+1)))</f>
        <v>k=5, r=0.1</v>
      </c>
      <c r="FE186" s="11" t="str" cm="1">
        <f t="array" aca="1" ref="FE186" ca="1">CONCATENATE(INDIRECT(ADDRESS(1,MATCH(_xlfn.MINIFS(B186:EU186,metrics.est,"Time"),B186:EU186,0)+1)), ", ", INDIRECT(ADDRESS(2,MATCH(_xlfn.MINIFS(B186:EU186,metrics.est,"Time"),B186:EU186,0)+1)))</f>
        <v>k=20, r=0.9</v>
      </c>
    </row>
    <row r="187" spans="1:161" x14ac:dyDescent="0.2">
      <c r="A187" s="1" t="s">
        <v>164</v>
      </c>
      <c r="B187" s="4">
        <v>0.65610000000000002</v>
      </c>
      <c r="C187" s="4">
        <v>0.73570000000000002</v>
      </c>
      <c r="D187" s="4">
        <v>0.35539999999999999</v>
      </c>
      <c r="E187" s="4">
        <v>0.96430000000000005</v>
      </c>
      <c r="F187" s="4">
        <v>0.3407</v>
      </c>
      <c r="G187" s="5">
        <v>0.66549999999999998</v>
      </c>
      <c r="H187" s="5">
        <v>0.76039999999999996</v>
      </c>
      <c r="I187" s="5">
        <v>0.36620000000000003</v>
      </c>
      <c r="J187" s="5">
        <v>0.95550000000000002</v>
      </c>
      <c r="K187" s="5">
        <v>0.38969999999999999</v>
      </c>
      <c r="L187" s="4">
        <v>0.67720000000000002</v>
      </c>
      <c r="M187" s="4">
        <v>0.78520000000000001</v>
      </c>
      <c r="N187" s="4">
        <v>0.35249999999999998</v>
      </c>
      <c r="O187" s="4">
        <v>0.94169999999999998</v>
      </c>
      <c r="P187" s="4">
        <v>0.2752</v>
      </c>
      <c r="Q187" s="5">
        <v>0.70409999999999995</v>
      </c>
      <c r="R187" s="5">
        <v>0.85019999999999996</v>
      </c>
      <c r="S187" s="5">
        <v>0.31230000000000002</v>
      </c>
      <c r="T187" s="5">
        <v>0.91469999999999996</v>
      </c>
      <c r="U187" s="5">
        <v>0.17180000000000001</v>
      </c>
      <c r="V187" s="4">
        <v>0.81540000000000001</v>
      </c>
      <c r="W187" s="4">
        <v>1.1406000000000001</v>
      </c>
      <c r="X187" s="4">
        <v>0.22539999999999999</v>
      </c>
      <c r="Y187" s="4">
        <v>0.80930000000000002</v>
      </c>
      <c r="Z187" s="4">
        <v>5.3199999999999997E-2</v>
      </c>
      <c r="AA187" s="14">
        <v>0.65600000000000003</v>
      </c>
      <c r="AB187" s="14">
        <v>0.7369</v>
      </c>
      <c r="AC187" s="14">
        <v>0.37830000000000003</v>
      </c>
      <c r="AD187" s="14">
        <v>0.96309999999999996</v>
      </c>
      <c r="AE187" s="14">
        <v>0.27939999999999998</v>
      </c>
      <c r="AF187" s="4">
        <v>0.66490000000000005</v>
      </c>
      <c r="AG187" s="4">
        <v>0.75580000000000003</v>
      </c>
      <c r="AH187" s="4">
        <v>0.37090000000000001</v>
      </c>
      <c r="AI187" s="4">
        <v>0.95489999999999997</v>
      </c>
      <c r="AJ187" s="4">
        <v>0.33850000000000002</v>
      </c>
      <c r="AK187" s="14">
        <v>0.67759999999999998</v>
      </c>
      <c r="AL187" s="14">
        <v>0.7873</v>
      </c>
      <c r="AM187" s="14">
        <v>0.3483</v>
      </c>
      <c r="AN187" s="14">
        <v>0.94199999999999995</v>
      </c>
      <c r="AO187" s="14">
        <v>0.31469999999999998</v>
      </c>
      <c r="AP187" s="4">
        <v>0.70509999999999995</v>
      </c>
      <c r="AQ187" s="4">
        <v>0.85189999999999999</v>
      </c>
      <c r="AR187" s="4">
        <v>0.313</v>
      </c>
      <c r="AS187" s="4">
        <v>0.91459999999999997</v>
      </c>
      <c r="AT187" s="4">
        <v>0.1724</v>
      </c>
      <c r="AU187" s="14">
        <v>0.81659999999999999</v>
      </c>
      <c r="AV187" s="14">
        <v>1.1422000000000001</v>
      </c>
      <c r="AW187" s="14">
        <v>0.22059999999999999</v>
      </c>
      <c r="AX187" s="14">
        <v>0.80810000000000004</v>
      </c>
      <c r="AY187" s="14">
        <v>5.9700000000000003E-2</v>
      </c>
      <c r="AZ187" s="4">
        <v>0.65620000000000001</v>
      </c>
      <c r="BA187" s="4">
        <v>0.73680000000000001</v>
      </c>
      <c r="BB187" s="4">
        <v>0.36520000000000002</v>
      </c>
      <c r="BC187" s="4">
        <v>0.96289999999999998</v>
      </c>
      <c r="BD187" s="4">
        <v>0.26640000000000003</v>
      </c>
      <c r="BE187" s="5">
        <v>0.66539999999999999</v>
      </c>
      <c r="BF187" s="5">
        <v>0.75849999999999995</v>
      </c>
      <c r="BG187" s="5">
        <v>0.36709999999999998</v>
      </c>
      <c r="BH187" s="5">
        <v>0.95569999999999999</v>
      </c>
      <c r="BI187" s="5">
        <v>0.33410000000000001</v>
      </c>
      <c r="BJ187" s="4">
        <v>0.67920000000000003</v>
      </c>
      <c r="BK187" s="4">
        <v>0.79039999999999999</v>
      </c>
      <c r="BL187" s="4">
        <v>0.3483</v>
      </c>
      <c r="BM187" s="4">
        <v>0.94230000000000003</v>
      </c>
      <c r="BN187" s="4">
        <v>0.28510000000000002</v>
      </c>
      <c r="BO187" s="5">
        <v>0.70569999999999999</v>
      </c>
      <c r="BP187" s="5">
        <v>0.85550000000000004</v>
      </c>
      <c r="BQ187" s="5">
        <v>0.3135</v>
      </c>
      <c r="BR187" s="5">
        <v>0.91439999999999999</v>
      </c>
      <c r="BS187" s="5">
        <v>0.15870000000000001</v>
      </c>
      <c r="BT187" s="4">
        <v>0.8165</v>
      </c>
      <c r="BU187" s="4">
        <v>1.1445000000000001</v>
      </c>
      <c r="BV187" s="4">
        <v>0.22620000000000001</v>
      </c>
      <c r="BW187" s="4">
        <v>0.80820000000000003</v>
      </c>
      <c r="BX187" s="4">
        <v>4.48E-2</v>
      </c>
      <c r="BY187" s="5">
        <v>0.65400000000000003</v>
      </c>
      <c r="BZ187" s="5">
        <v>0.73319999999999996</v>
      </c>
      <c r="CA187" s="5">
        <v>0.38240000000000002</v>
      </c>
      <c r="CB187" s="5">
        <v>0.96299999999999997</v>
      </c>
      <c r="CC187" s="5">
        <v>0.2306</v>
      </c>
      <c r="CD187" s="4">
        <v>0.66490000000000005</v>
      </c>
      <c r="CE187" s="4">
        <v>0.75819999999999999</v>
      </c>
      <c r="CF187" s="4">
        <v>0.36780000000000002</v>
      </c>
      <c r="CG187" s="4">
        <v>0.95530000000000004</v>
      </c>
      <c r="CH187" s="4">
        <v>0.28299999999999997</v>
      </c>
      <c r="CI187" s="5">
        <v>0.67859999999999998</v>
      </c>
      <c r="CJ187" s="5">
        <v>0.78900000000000003</v>
      </c>
      <c r="CK187" s="5">
        <v>0.3478</v>
      </c>
      <c r="CL187" s="5">
        <v>0.94259999999999999</v>
      </c>
      <c r="CM187" s="5">
        <v>0.22309999999999999</v>
      </c>
      <c r="CN187" s="4">
        <v>0.70509999999999995</v>
      </c>
      <c r="CO187" s="4">
        <v>0.85340000000000005</v>
      </c>
      <c r="CP187" s="4">
        <v>0.31519999999999998</v>
      </c>
      <c r="CQ187" s="4">
        <v>0.91459999999999997</v>
      </c>
      <c r="CR187" s="4">
        <v>0.1177</v>
      </c>
      <c r="CS187" s="5">
        <v>0.8165</v>
      </c>
      <c r="CT187" s="5">
        <v>1.1447000000000001</v>
      </c>
      <c r="CU187" s="5">
        <v>0.22470000000000001</v>
      </c>
      <c r="CV187" s="5">
        <v>0.80830000000000002</v>
      </c>
      <c r="CW187" s="5">
        <v>3.9300000000000002E-2</v>
      </c>
      <c r="CX187" s="4">
        <v>0.65649999999999997</v>
      </c>
      <c r="CY187" s="4">
        <v>0.73850000000000005</v>
      </c>
      <c r="CZ187" s="4">
        <v>0.37559999999999999</v>
      </c>
      <c r="DA187" s="4">
        <v>0.96240000000000003</v>
      </c>
      <c r="DB187" s="4">
        <v>0.30220000000000002</v>
      </c>
      <c r="DC187" s="5">
        <v>0.66379999999999995</v>
      </c>
      <c r="DD187" s="5">
        <v>0.75509999999999999</v>
      </c>
      <c r="DE187" s="5">
        <v>0.36770000000000003</v>
      </c>
      <c r="DF187" s="5">
        <v>0.95499999999999996</v>
      </c>
      <c r="DG187" s="5">
        <v>0.39510000000000001</v>
      </c>
      <c r="DH187" s="4">
        <v>0.67769999999999997</v>
      </c>
      <c r="DI187" s="4">
        <v>0.78739999999999999</v>
      </c>
      <c r="DJ187" s="4">
        <v>0.3523</v>
      </c>
      <c r="DK187" s="4">
        <v>0.94189999999999996</v>
      </c>
      <c r="DL187" s="4">
        <v>0.21690000000000001</v>
      </c>
      <c r="DM187" s="5">
        <v>0.70540000000000003</v>
      </c>
      <c r="DN187" s="5">
        <v>0.85419999999999996</v>
      </c>
      <c r="DO187" s="5">
        <v>0.31319999999999998</v>
      </c>
      <c r="DP187" s="5">
        <v>0.91490000000000005</v>
      </c>
      <c r="DQ187" s="5">
        <v>0.1258</v>
      </c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/>
      <c r="EC187" s="4"/>
      <c r="ED187" s="4"/>
      <c r="EE187" s="4"/>
      <c r="EF187" s="4"/>
      <c r="EG187" s="5"/>
      <c r="EH187" s="5"/>
      <c r="EI187" s="5"/>
      <c r="EJ187" s="5"/>
      <c r="EK187" s="5"/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>
        <f t="shared" si="41"/>
        <v>0.69933333333333325</v>
      </c>
      <c r="EW187" s="4">
        <f t="shared" si="37"/>
        <v>0.84356666666666669</v>
      </c>
      <c r="EX187" s="4">
        <f t="shared" si="38"/>
        <v>0.32957916666666676</v>
      </c>
      <c r="EY187" s="4">
        <f t="shared" si="39"/>
        <v>0.92123749999999971</v>
      </c>
      <c r="EZ187" s="4">
        <f t="shared" si="40"/>
        <v>0.22575416666666662</v>
      </c>
      <c r="FA187" s="11" t="str" cm="1">
        <f t="array" aca="1" ref="FA187" ca="1">CONCATENATE(INDIRECT(ADDRESS(1,MATCH(_xlfn.MINIFS(B187:EU187,metrics.est,"MAE"),B187:EU187,0)+1)), ", ", INDIRECT(ADDRESS(2,MATCH(_xlfn.MINIFS(B187:EU187,metrics.est,"MAE"),B187:EU187,0)+1)))</f>
        <v>k=20, r=0.1</v>
      </c>
      <c r="FB187" s="11" t="str" cm="1">
        <f t="array" aca="1" ref="FB187" ca="1">CONCATENATE(INDIRECT(ADDRESS(1,MATCH(_xlfn.MINIFS(B187:EU187,metrics.est,"MSE"),B187:EU187,0)+1)), ", ", INDIRECT(ADDRESS(2,MATCH(_xlfn.MINIFS(B187:EU187,metrics.est,"MSE"),B187:EU187,0)+1)))</f>
        <v>k=20, r=0.1</v>
      </c>
      <c r="FC187" s="11" t="str" cm="1">
        <f t="array" aca="1" ref="FC187" ca="1">CONCATENATE(INDIRECT(ADDRESS(1,MATCH(_xlfn.MAXIFS(B187:EU187,metrics.est,"R"),B187:EU187,0)+1)), ", ", INDIRECT(ADDRESS(2,MATCH(_xlfn.MAXIFS(B187:EU187,metrics.est,"R"),B187:EU187,0)+1)))</f>
        <v>k=20, r=0.1</v>
      </c>
      <c r="FD187" s="11" t="str" cm="1">
        <f t="array" aca="1" ref="FD187" ca="1">CONCATENATE(INDIRECT(ADDRESS(1,MATCH(_xlfn.MAXIFS(B187:EU187,metrics.est,"Coverage"),B187:EU187,0)+1)), ", ", INDIRECT(ADDRESS(2,MATCH(_xlfn.MAXIFS(B187:EU187,metrics.est,"Coverage"),B187:EU187,0)+1)))</f>
        <v>k=5, r=0.1</v>
      </c>
      <c r="FE187" s="11" t="str" cm="1">
        <f t="array" aca="1" ref="FE187" ca="1">CONCATENATE(INDIRECT(ADDRESS(1,MATCH(_xlfn.MINIFS(B187:EU187,metrics.est,"Time"),B187:EU187,0)+1)), ", ", INDIRECT(ADDRESS(2,MATCH(_xlfn.MINIFS(B187:EU187,metrics.est,"Time"),B187:EU187,0)+1)))</f>
        <v>k=20, r=0.9</v>
      </c>
    </row>
    <row r="188" spans="1:161" x14ac:dyDescent="0.2">
      <c r="A188" s="1" t="s">
        <v>165</v>
      </c>
      <c r="B188" s="4">
        <v>0.65990000000000004</v>
      </c>
      <c r="C188" s="4">
        <v>0.74380000000000002</v>
      </c>
      <c r="D188" s="4">
        <v>0.35389999999999999</v>
      </c>
      <c r="E188" s="4">
        <v>0.96430000000000005</v>
      </c>
      <c r="F188" s="4">
        <v>0.41449999999999998</v>
      </c>
      <c r="G188" s="5">
        <v>0.66879999999999995</v>
      </c>
      <c r="H188" s="5">
        <v>0.76749999999999996</v>
      </c>
      <c r="I188" s="5">
        <v>0.36420000000000002</v>
      </c>
      <c r="J188" s="5">
        <v>0.95550000000000002</v>
      </c>
      <c r="K188" s="5">
        <v>0.439</v>
      </c>
      <c r="L188" s="4">
        <v>0.67989999999999995</v>
      </c>
      <c r="M188" s="4">
        <v>0.79100000000000004</v>
      </c>
      <c r="N188" s="4">
        <v>0.35139999999999999</v>
      </c>
      <c r="O188" s="4">
        <v>0.94169999999999998</v>
      </c>
      <c r="P188" s="4">
        <v>0.32079999999999997</v>
      </c>
      <c r="Q188" s="5">
        <v>0.70609999999999995</v>
      </c>
      <c r="R188" s="5">
        <v>0.85440000000000005</v>
      </c>
      <c r="S188" s="5">
        <v>0.31219999999999998</v>
      </c>
      <c r="T188" s="5">
        <v>0.91469999999999996</v>
      </c>
      <c r="U188" s="5">
        <v>0.192</v>
      </c>
      <c r="V188" s="4">
        <v>0.8155</v>
      </c>
      <c r="W188" s="4">
        <v>1.1402000000000001</v>
      </c>
      <c r="X188" s="4">
        <v>0.22570000000000001</v>
      </c>
      <c r="Y188" s="4">
        <v>0.80930000000000002</v>
      </c>
      <c r="Z188" s="4">
        <v>5.4199999999999998E-2</v>
      </c>
      <c r="AA188" s="14">
        <v>0.66020000000000001</v>
      </c>
      <c r="AB188" s="14">
        <v>0.74509999999999998</v>
      </c>
      <c r="AC188" s="14">
        <v>0.37759999999999999</v>
      </c>
      <c r="AD188" s="14">
        <v>0.96309999999999996</v>
      </c>
      <c r="AE188" s="14">
        <v>0.33950000000000002</v>
      </c>
      <c r="AF188" s="4">
        <v>0.66820000000000002</v>
      </c>
      <c r="AG188" s="4">
        <v>0.76270000000000004</v>
      </c>
      <c r="AH188" s="4">
        <v>0.36870000000000003</v>
      </c>
      <c r="AI188" s="4">
        <v>0.95489999999999997</v>
      </c>
      <c r="AJ188" s="4">
        <v>0.39290000000000003</v>
      </c>
      <c r="AK188" s="14">
        <v>0.68030000000000002</v>
      </c>
      <c r="AL188" s="14">
        <v>0.79279999999999995</v>
      </c>
      <c r="AM188" s="14">
        <v>0.34699999999999998</v>
      </c>
      <c r="AN188" s="14">
        <v>0.94199999999999995</v>
      </c>
      <c r="AO188" s="14">
        <v>0.33379999999999999</v>
      </c>
      <c r="AP188" s="4">
        <v>0.70709999999999995</v>
      </c>
      <c r="AQ188" s="4">
        <v>0.85599999999999998</v>
      </c>
      <c r="AR188" s="4">
        <v>0.31280000000000002</v>
      </c>
      <c r="AS188" s="4">
        <v>0.91459999999999997</v>
      </c>
      <c r="AT188" s="4">
        <v>0.19400000000000001</v>
      </c>
      <c r="AU188" s="14">
        <v>0.81679999999999997</v>
      </c>
      <c r="AV188" s="14">
        <v>1.1424000000000001</v>
      </c>
      <c r="AW188" s="14">
        <v>0.221</v>
      </c>
      <c r="AX188" s="14">
        <v>0.80810000000000004</v>
      </c>
      <c r="AY188" s="14">
        <v>6.2199999999999998E-2</v>
      </c>
      <c r="AZ188" s="4">
        <v>0.66020000000000001</v>
      </c>
      <c r="BA188" s="4">
        <v>0.74490000000000001</v>
      </c>
      <c r="BB188" s="4">
        <v>0.36380000000000001</v>
      </c>
      <c r="BC188" s="4">
        <v>0.96289999999999998</v>
      </c>
      <c r="BD188" s="4">
        <v>0.32019999999999998</v>
      </c>
      <c r="BE188" s="5">
        <v>0.66869999999999996</v>
      </c>
      <c r="BF188" s="5">
        <v>0.76549999999999996</v>
      </c>
      <c r="BG188" s="5">
        <v>0.36509999999999998</v>
      </c>
      <c r="BH188" s="5">
        <v>0.95569999999999999</v>
      </c>
      <c r="BI188" s="5">
        <v>0.38719999999999999</v>
      </c>
      <c r="BJ188" s="4">
        <v>0.68200000000000005</v>
      </c>
      <c r="BK188" s="4">
        <v>0.79620000000000002</v>
      </c>
      <c r="BL188" s="4">
        <v>0.34689999999999999</v>
      </c>
      <c r="BM188" s="4">
        <v>0.94230000000000003</v>
      </c>
      <c r="BN188" s="4">
        <v>0.31190000000000001</v>
      </c>
      <c r="BO188" s="5">
        <v>0.70779999999999998</v>
      </c>
      <c r="BP188" s="5">
        <v>0.86</v>
      </c>
      <c r="BQ188" s="5">
        <v>0.31290000000000001</v>
      </c>
      <c r="BR188" s="5">
        <v>0.91439999999999999</v>
      </c>
      <c r="BS188" s="5">
        <v>0.17680000000000001</v>
      </c>
      <c r="BT188" s="4">
        <v>0.81669999999999998</v>
      </c>
      <c r="BU188" s="4">
        <v>1.1443000000000001</v>
      </c>
      <c r="BV188" s="4">
        <v>0.2266</v>
      </c>
      <c r="BW188" s="4">
        <v>0.80820000000000003</v>
      </c>
      <c r="BX188" s="4">
        <v>4.4999999999999998E-2</v>
      </c>
      <c r="BY188" s="5">
        <v>0.65800000000000003</v>
      </c>
      <c r="BZ188" s="5">
        <v>0.74099999999999999</v>
      </c>
      <c r="CA188" s="5">
        <v>0.38019999999999998</v>
      </c>
      <c r="CB188" s="5">
        <v>0.96299999999999997</v>
      </c>
      <c r="CC188" s="5">
        <v>0.28179999999999999</v>
      </c>
      <c r="CD188" s="4">
        <v>0.66810000000000003</v>
      </c>
      <c r="CE188" s="4">
        <v>0.76500000000000001</v>
      </c>
      <c r="CF188" s="4">
        <v>0.3659</v>
      </c>
      <c r="CG188" s="4">
        <v>0.95530000000000004</v>
      </c>
      <c r="CH188" s="4">
        <v>0.33560000000000001</v>
      </c>
      <c r="CI188" s="5">
        <v>0.68130000000000002</v>
      </c>
      <c r="CJ188" s="5">
        <v>0.79469999999999996</v>
      </c>
      <c r="CK188" s="5">
        <v>0.34649999999999997</v>
      </c>
      <c r="CL188" s="5">
        <v>0.94259999999999999</v>
      </c>
      <c r="CM188" s="5">
        <v>0.25480000000000003</v>
      </c>
      <c r="CN188" s="4">
        <v>0.70720000000000005</v>
      </c>
      <c r="CO188" s="4">
        <v>0.8579</v>
      </c>
      <c r="CP188" s="4">
        <v>0.31480000000000002</v>
      </c>
      <c r="CQ188" s="4">
        <v>0.91459999999999997</v>
      </c>
      <c r="CR188" s="4">
        <v>0.12920000000000001</v>
      </c>
      <c r="CS188" s="5">
        <v>0.8165</v>
      </c>
      <c r="CT188" s="5">
        <v>1.1443000000000001</v>
      </c>
      <c r="CU188" s="5">
        <v>0.22509999999999999</v>
      </c>
      <c r="CV188" s="5">
        <v>0.80830000000000002</v>
      </c>
      <c r="CW188" s="5">
        <v>4.1300000000000003E-2</v>
      </c>
      <c r="CX188" s="4">
        <v>0.66049999999999998</v>
      </c>
      <c r="CY188" s="4">
        <v>0.74650000000000005</v>
      </c>
      <c r="CZ188" s="4">
        <v>0.37380000000000002</v>
      </c>
      <c r="DA188" s="4">
        <v>0.96240000000000003</v>
      </c>
      <c r="DB188" s="4">
        <v>0.36220000000000002</v>
      </c>
      <c r="DC188" s="5">
        <v>0.66720000000000002</v>
      </c>
      <c r="DD188" s="5">
        <v>0.76200000000000001</v>
      </c>
      <c r="DE188" s="5">
        <v>0.3659</v>
      </c>
      <c r="DF188" s="5">
        <v>0.95499999999999996</v>
      </c>
      <c r="DG188" s="5">
        <v>0.53939999999999999</v>
      </c>
      <c r="DH188" s="4">
        <v>0.68069999999999997</v>
      </c>
      <c r="DI188" s="4">
        <v>0.79349999999999998</v>
      </c>
      <c r="DJ188" s="4">
        <v>0.35010000000000002</v>
      </c>
      <c r="DK188" s="4">
        <v>0.94179999999999997</v>
      </c>
      <c r="DL188" s="4">
        <v>0.24940000000000001</v>
      </c>
      <c r="DM188" s="5">
        <v>0.70750000000000002</v>
      </c>
      <c r="DN188" s="5">
        <v>0.85870000000000002</v>
      </c>
      <c r="DO188" s="5">
        <v>0.31280000000000002</v>
      </c>
      <c r="DP188" s="5">
        <v>0.91490000000000005</v>
      </c>
      <c r="DQ188" s="5">
        <v>0.1401</v>
      </c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/>
      <c r="EC188" s="4"/>
      <c r="ED188" s="4"/>
      <c r="EE188" s="4"/>
      <c r="EF188" s="4"/>
      <c r="EG188" s="5"/>
      <c r="EH188" s="5"/>
      <c r="EI188" s="5"/>
      <c r="EJ188" s="5"/>
      <c r="EK188" s="5"/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>
        <f t="shared" si="41"/>
        <v>0.7018833333333333</v>
      </c>
      <c r="EW188" s="4">
        <f t="shared" si="37"/>
        <v>0.84876666666666667</v>
      </c>
      <c r="EX188" s="4">
        <f t="shared" si="38"/>
        <v>0.32853750000000004</v>
      </c>
      <c r="EY188" s="4">
        <f t="shared" si="39"/>
        <v>0.92123333333333302</v>
      </c>
      <c r="EZ188" s="4">
        <f t="shared" si="40"/>
        <v>0.26324166666666665</v>
      </c>
      <c r="FA188" s="11" t="str" cm="1">
        <f t="array" aca="1" ref="FA188" ca="1">CONCATENATE(INDIRECT(ADDRESS(1,MATCH(_xlfn.MINIFS(B188:EU188,metrics.est,"MAE"),B188:EU188,0)+1)), ", ", INDIRECT(ADDRESS(2,MATCH(_xlfn.MINIFS(B188:EU188,metrics.est,"MAE"),B188:EU188,0)+1)))</f>
        <v>k=20, r=0.1</v>
      </c>
      <c r="FB188" s="11" t="str" cm="1">
        <f t="array" aca="1" ref="FB188" ca="1">CONCATENATE(INDIRECT(ADDRESS(1,MATCH(_xlfn.MINIFS(B188:EU188,metrics.est,"MSE"),B188:EU188,0)+1)), ", ", INDIRECT(ADDRESS(2,MATCH(_xlfn.MINIFS(B188:EU188,metrics.est,"MSE"),B188:EU188,0)+1)))</f>
        <v>k=20, r=0.1</v>
      </c>
      <c r="FC188" s="11" t="str" cm="1">
        <f t="array" aca="1" ref="FC188" ca="1">CONCATENATE(INDIRECT(ADDRESS(1,MATCH(_xlfn.MAXIFS(B188:EU188,metrics.est,"R"),B188:EU188,0)+1)), ", ", INDIRECT(ADDRESS(2,MATCH(_xlfn.MAXIFS(B188:EU188,metrics.est,"R"),B188:EU188,0)+1)))</f>
        <v>k=20, r=0.1</v>
      </c>
      <c r="FD188" s="11" t="str" cm="1">
        <f t="array" aca="1" ref="FD188" ca="1">CONCATENATE(INDIRECT(ADDRESS(1,MATCH(_xlfn.MAXIFS(B188:EU188,metrics.est,"Coverage"),B188:EU188,0)+1)), ", ", INDIRECT(ADDRESS(2,MATCH(_xlfn.MAXIFS(B188:EU188,metrics.est,"Coverage"),B188:EU188,0)+1)))</f>
        <v>k=5, r=0.1</v>
      </c>
      <c r="FE188" s="11" t="str" cm="1">
        <f t="array" aca="1" ref="FE188" ca="1">CONCATENATE(INDIRECT(ADDRESS(1,MATCH(_xlfn.MINIFS(B188:EU188,metrics.est,"Time"),B188:EU188,0)+1)), ", ", INDIRECT(ADDRESS(2,MATCH(_xlfn.MINIFS(B188:EU188,metrics.est,"Time"),B188:EU188,0)+1)))</f>
        <v>k=20, r=0.9</v>
      </c>
    </row>
    <row r="189" spans="1:161" x14ac:dyDescent="0.2">
      <c r="A189" s="1" t="s">
        <v>166</v>
      </c>
      <c r="B189" s="4">
        <v>0.64959999999999996</v>
      </c>
      <c r="C189" s="4">
        <v>0.7218</v>
      </c>
      <c r="D189" s="4">
        <v>0.36870000000000003</v>
      </c>
      <c r="E189" s="4">
        <v>0.96430000000000005</v>
      </c>
      <c r="F189" s="4">
        <v>0.30320000000000003</v>
      </c>
      <c r="G189" s="5">
        <v>0.66039999999999999</v>
      </c>
      <c r="H189" s="5">
        <v>0.74939999999999996</v>
      </c>
      <c r="I189" s="5">
        <v>0.37690000000000001</v>
      </c>
      <c r="J189" s="5">
        <v>0.95550000000000002</v>
      </c>
      <c r="K189" s="5">
        <v>0.38279999999999997</v>
      </c>
      <c r="L189" s="4">
        <v>0.67379999999999995</v>
      </c>
      <c r="M189" s="4">
        <v>0.7782</v>
      </c>
      <c r="N189" s="4">
        <v>0.35909999999999997</v>
      </c>
      <c r="O189" s="4">
        <v>0.94169999999999998</v>
      </c>
      <c r="P189" s="4">
        <v>0.28199999999999997</v>
      </c>
      <c r="Q189" s="5">
        <v>0.70509999999999995</v>
      </c>
      <c r="R189" s="5">
        <v>0.85399999999999998</v>
      </c>
      <c r="S189" s="5">
        <v>0.30990000000000001</v>
      </c>
      <c r="T189" s="5">
        <v>0.91469999999999996</v>
      </c>
      <c r="U189" s="5">
        <v>0.17749999999999999</v>
      </c>
      <c r="V189" s="4">
        <v>0.8206</v>
      </c>
      <c r="W189" s="4">
        <v>1.1539999999999999</v>
      </c>
      <c r="X189" s="4">
        <v>0.223</v>
      </c>
      <c r="Y189" s="4">
        <v>0.80930000000000002</v>
      </c>
      <c r="Z189" s="4">
        <v>5.2299999999999999E-2</v>
      </c>
      <c r="AA189" s="14">
        <v>0.64949999999999997</v>
      </c>
      <c r="AB189" s="14">
        <v>0.72309999999999997</v>
      </c>
      <c r="AC189" s="14">
        <v>0.39479999999999998</v>
      </c>
      <c r="AD189" s="14">
        <v>0.96309999999999996</v>
      </c>
      <c r="AE189" s="14">
        <v>0.2838</v>
      </c>
      <c r="AF189" s="4">
        <v>0.65959999999999996</v>
      </c>
      <c r="AG189" s="4">
        <v>0.74460000000000004</v>
      </c>
      <c r="AH189" s="4">
        <v>0.38340000000000002</v>
      </c>
      <c r="AI189" s="4">
        <v>0.95489999999999997</v>
      </c>
      <c r="AJ189" s="4">
        <v>0.35289999999999999</v>
      </c>
      <c r="AK189" s="14">
        <v>0.67410000000000003</v>
      </c>
      <c r="AL189" s="14">
        <v>0.78010000000000002</v>
      </c>
      <c r="AM189" s="14">
        <v>0.35470000000000002</v>
      </c>
      <c r="AN189" s="14">
        <v>0.94199999999999995</v>
      </c>
      <c r="AO189" s="14">
        <v>0.29509999999999997</v>
      </c>
      <c r="AP189" s="4">
        <v>0.70599999999999996</v>
      </c>
      <c r="AQ189" s="4">
        <v>0.85560000000000003</v>
      </c>
      <c r="AR189" s="4">
        <v>0.31059999999999999</v>
      </c>
      <c r="AS189" s="4">
        <v>0.91459999999999997</v>
      </c>
      <c r="AT189" s="4">
        <v>0.16889999999999999</v>
      </c>
      <c r="AU189" s="14">
        <v>0.82179999999999997</v>
      </c>
      <c r="AV189" s="14">
        <v>1.1552</v>
      </c>
      <c r="AW189" s="14">
        <v>0.218</v>
      </c>
      <c r="AX189" s="14">
        <v>0.80810000000000004</v>
      </c>
      <c r="AY189" s="14">
        <v>6.4199999999999993E-2</v>
      </c>
      <c r="AZ189" s="4">
        <v>0.65029999999999999</v>
      </c>
      <c r="BA189" s="4">
        <v>0.72450000000000003</v>
      </c>
      <c r="BB189" s="4">
        <v>0.37959999999999999</v>
      </c>
      <c r="BC189" s="4">
        <v>0.96289999999999998</v>
      </c>
      <c r="BD189" s="4">
        <v>0.27589999999999998</v>
      </c>
      <c r="BE189" s="5">
        <v>0.66020000000000001</v>
      </c>
      <c r="BF189" s="5">
        <v>0.74760000000000004</v>
      </c>
      <c r="BG189" s="5">
        <v>0.379</v>
      </c>
      <c r="BH189" s="5">
        <v>0.95569999999999999</v>
      </c>
      <c r="BI189" s="5">
        <v>0.33860000000000001</v>
      </c>
      <c r="BJ189" s="4">
        <v>0.67579999999999996</v>
      </c>
      <c r="BK189" s="4">
        <v>0.78369999999999995</v>
      </c>
      <c r="BL189" s="4">
        <v>0.35449999999999998</v>
      </c>
      <c r="BM189" s="4">
        <v>0.94230000000000003</v>
      </c>
      <c r="BN189" s="4">
        <v>0.28000000000000003</v>
      </c>
      <c r="BO189" s="5">
        <v>0.70660000000000001</v>
      </c>
      <c r="BP189" s="5">
        <v>0.85929999999999995</v>
      </c>
      <c r="BQ189" s="5">
        <v>0.31159999999999999</v>
      </c>
      <c r="BR189" s="5">
        <v>0.91439999999999999</v>
      </c>
      <c r="BS189" s="5">
        <v>0.1646</v>
      </c>
      <c r="BT189" s="4">
        <v>0.82140000000000002</v>
      </c>
      <c r="BU189" s="4">
        <v>1.1571</v>
      </c>
      <c r="BV189" s="4">
        <v>0.2238</v>
      </c>
      <c r="BW189" s="4">
        <v>0.80820000000000003</v>
      </c>
      <c r="BX189" s="4">
        <v>4.5199999999999997E-2</v>
      </c>
      <c r="BY189" s="5">
        <v>0.64770000000000005</v>
      </c>
      <c r="BZ189" s="5">
        <v>0.71989999999999998</v>
      </c>
      <c r="CA189" s="5">
        <v>0.3972</v>
      </c>
      <c r="CB189" s="5">
        <v>0.96299999999999997</v>
      </c>
      <c r="CC189" s="5">
        <v>0.2339</v>
      </c>
      <c r="CD189" s="4">
        <v>0.65969999999999995</v>
      </c>
      <c r="CE189" s="4">
        <v>0.74719999999999998</v>
      </c>
      <c r="CF189" s="4">
        <v>0.37990000000000002</v>
      </c>
      <c r="CG189" s="4">
        <v>0.95530000000000004</v>
      </c>
      <c r="CH189" s="4">
        <v>0.29060000000000002</v>
      </c>
      <c r="CI189" s="5">
        <v>0.67520000000000002</v>
      </c>
      <c r="CJ189" s="5">
        <v>0.78220000000000001</v>
      </c>
      <c r="CK189" s="5">
        <v>0.35420000000000001</v>
      </c>
      <c r="CL189" s="5">
        <v>0.94259999999999999</v>
      </c>
      <c r="CM189" s="5">
        <v>0.224</v>
      </c>
      <c r="CN189" s="4">
        <v>0.70589999999999997</v>
      </c>
      <c r="CO189" s="4">
        <v>0.85709999999999997</v>
      </c>
      <c r="CP189" s="4">
        <v>0.31269999999999998</v>
      </c>
      <c r="CQ189" s="4">
        <v>0.91459999999999997</v>
      </c>
      <c r="CR189" s="4">
        <v>0.1188</v>
      </c>
      <c r="CS189" s="5">
        <v>0.82130000000000003</v>
      </c>
      <c r="CT189" s="5">
        <v>1.1569</v>
      </c>
      <c r="CU189" s="5">
        <v>0.2223</v>
      </c>
      <c r="CV189" s="5">
        <v>0.80830000000000002</v>
      </c>
      <c r="CW189" s="5">
        <v>4.0599999999999997E-2</v>
      </c>
      <c r="CX189" s="4">
        <v>0.6502</v>
      </c>
      <c r="CY189" s="4">
        <v>0.7248</v>
      </c>
      <c r="CZ189" s="4">
        <v>0.39069999999999999</v>
      </c>
      <c r="DA189" s="4">
        <v>0.96240000000000003</v>
      </c>
      <c r="DB189" s="4">
        <v>0.28839999999999999</v>
      </c>
      <c r="DC189" s="5">
        <v>0.65859999999999996</v>
      </c>
      <c r="DD189" s="5">
        <v>0.74390000000000001</v>
      </c>
      <c r="DE189" s="5">
        <v>0.37930000000000003</v>
      </c>
      <c r="DF189" s="5">
        <v>0.95499999999999996</v>
      </c>
      <c r="DG189" s="5">
        <v>0.40150000000000002</v>
      </c>
      <c r="DH189" s="4">
        <v>0.67459999999999998</v>
      </c>
      <c r="DI189" s="4">
        <v>0.78090000000000004</v>
      </c>
      <c r="DJ189" s="4">
        <v>0.35749999999999998</v>
      </c>
      <c r="DK189" s="4">
        <v>0.94179999999999997</v>
      </c>
      <c r="DL189" s="4">
        <v>0.217</v>
      </c>
      <c r="DM189" s="5">
        <v>0.70630000000000004</v>
      </c>
      <c r="DN189" s="5">
        <v>0.85799999999999998</v>
      </c>
      <c r="DO189" s="5">
        <v>0.31069999999999998</v>
      </c>
      <c r="DP189" s="5">
        <v>0.91490000000000005</v>
      </c>
      <c r="DQ189" s="5">
        <v>0.1268</v>
      </c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/>
      <c r="EC189" s="4"/>
      <c r="ED189" s="4"/>
      <c r="EE189" s="4"/>
      <c r="EF189" s="4"/>
      <c r="EG189" s="5"/>
      <c r="EH189" s="5"/>
      <c r="EI189" s="5"/>
      <c r="EJ189" s="5"/>
      <c r="EK189" s="5"/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>
        <f t="shared" si="41"/>
        <v>0.69726250000000001</v>
      </c>
      <c r="EW189" s="4">
        <f t="shared" si="37"/>
        <v>0.83996249999999983</v>
      </c>
      <c r="EX189" s="4">
        <f t="shared" si="38"/>
        <v>0.33550416666666666</v>
      </c>
      <c r="EY189" s="4">
        <f t="shared" si="39"/>
        <v>0.92123333333333302</v>
      </c>
      <c r="EZ189" s="4">
        <f t="shared" si="40"/>
        <v>0.22535833333333335</v>
      </c>
      <c r="FA189" s="11" t="str" cm="1">
        <f t="array" aca="1" ref="FA189" ca="1">CONCATENATE(INDIRECT(ADDRESS(1,MATCH(_xlfn.MINIFS(B189:EU189,metrics.est,"MAE"),B189:EU189,0)+1)), ", ", INDIRECT(ADDRESS(2,MATCH(_xlfn.MINIFS(B189:EU189,metrics.est,"MAE"),B189:EU189,0)+1)))</f>
        <v>k=20, r=0.1</v>
      </c>
      <c r="FB189" s="11" t="str" cm="1">
        <f t="array" aca="1" ref="FB189" ca="1">CONCATENATE(INDIRECT(ADDRESS(1,MATCH(_xlfn.MINIFS(B189:EU189,metrics.est,"MSE"),B189:EU189,0)+1)), ", ", INDIRECT(ADDRESS(2,MATCH(_xlfn.MINIFS(B189:EU189,metrics.est,"MSE"),B189:EU189,0)+1)))</f>
        <v>k=20, r=0.1</v>
      </c>
      <c r="FC189" s="11" t="str" cm="1">
        <f t="array" aca="1" ref="FC189" ca="1">CONCATENATE(INDIRECT(ADDRESS(1,MATCH(_xlfn.MAXIFS(B189:EU189,metrics.est,"R"),B189:EU189,0)+1)), ", ", INDIRECT(ADDRESS(2,MATCH(_xlfn.MAXIFS(B189:EU189,metrics.est,"R"),B189:EU189,0)+1)))</f>
        <v>k=20, r=0.1</v>
      </c>
      <c r="FD189" s="11" t="str" cm="1">
        <f t="array" aca="1" ref="FD189" ca="1">CONCATENATE(INDIRECT(ADDRESS(1,MATCH(_xlfn.MAXIFS(B189:EU189,metrics.est,"Coverage"),B189:EU189,0)+1)), ", ", INDIRECT(ADDRESS(2,MATCH(_xlfn.MAXIFS(B189:EU189,metrics.est,"Coverage"),B189:EU189,0)+1)))</f>
        <v>k=5, r=0.1</v>
      </c>
      <c r="FE189" s="11" t="str" cm="1">
        <f t="array" aca="1" ref="FE189" ca="1">CONCATENATE(INDIRECT(ADDRESS(1,MATCH(_xlfn.MINIFS(B189:EU189,metrics.est,"Time"),B189:EU189,0)+1)), ", ", INDIRECT(ADDRESS(2,MATCH(_xlfn.MINIFS(B189:EU189,metrics.est,"Time"),B189:EU189,0)+1)))</f>
        <v>k=20, r=0.9</v>
      </c>
    </row>
    <row r="190" spans="1:161" x14ac:dyDescent="0.2">
      <c r="A190" s="1" t="s">
        <v>167</v>
      </c>
      <c r="B190" s="4">
        <v>0.65300000000000002</v>
      </c>
      <c r="C190" s="4">
        <v>0.72919999999999996</v>
      </c>
      <c r="D190" s="4">
        <v>0.36709999999999998</v>
      </c>
      <c r="E190" s="4">
        <v>0.96430000000000005</v>
      </c>
      <c r="F190" s="4">
        <v>0.37390000000000001</v>
      </c>
      <c r="G190" s="5">
        <v>0.6633</v>
      </c>
      <c r="H190" s="5">
        <v>0.75580000000000003</v>
      </c>
      <c r="I190" s="5">
        <v>0.37480000000000002</v>
      </c>
      <c r="J190" s="5">
        <v>0.95550000000000002</v>
      </c>
      <c r="K190" s="5">
        <v>0.44629999999999997</v>
      </c>
      <c r="L190" s="4">
        <v>0.67630000000000001</v>
      </c>
      <c r="M190" s="4">
        <v>0.78359999999999996</v>
      </c>
      <c r="N190" s="4">
        <v>0.35780000000000001</v>
      </c>
      <c r="O190" s="4">
        <v>0.94169999999999998</v>
      </c>
      <c r="P190" s="4">
        <v>0.32290000000000002</v>
      </c>
      <c r="Q190" s="5">
        <v>0.70689999999999997</v>
      </c>
      <c r="R190" s="5">
        <v>0.85780000000000001</v>
      </c>
      <c r="S190" s="5">
        <v>0.30990000000000001</v>
      </c>
      <c r="T190" s="5">
        <v>0.91469999999999996</v>
      </c>
      <c r="U190" s="5">
        <v>0.18260000000000001</v>
      </c>
      <c r="V190" s="4">
        <v>0.82069999999999999</v>
      </c>
      <c r="W190" s="4">
        <v>1.1531</v>
      </c>
      <c r="X190" s="4">
        <v>0.22339999999999999</v>
      </c>
      <c r="Y190" s="4">
        <v>0.80930000000000002</v>
      </c>
      <c r="Z190" s="4">
        <v>5.8000000000000003E-2</v>
      </c>
      <c r="AA190" s="14">
        <v>0.65310000000000001</v>
      </c>
      <c r="AB190" s="14">
        <v>0.73040000000000005</v>
      </c>
      <c r="AC190" s="14">
        <v>0.39240000000000003</v>
      </c>
      <c r="AD190" s="14">
        <v>0.96309999999999996</v>
      </c>
      <c r="AE190" s="14">
        <v>0.34460000000000002</v>
      </c>
      <c r="AF190" s="4">
        <v>0.66249999999999998</v>
      </c>
      <c r="AG190" s="4">
        <v>0.751</v>
      </c>
      <c r="AH190" s="4">
        <v>0.38119999999999998</v>
      </c>
      <c r="AI190" s="4">
        <v>0.95489999999999997</v>
      </c>
      <c r="AJ190" s="4">
        <v>0.40889999999999999</v>
      </c>
      <c r="AK190" s="14">
        <v>0.67659999999999998</v>
      </c>
      <c r="AL190" s="14">
        <v>0.78539999999999999</v>
      </c>
      <c r="AM190" s="14">
        <v>0.3533</v>
      </c>
      <c r="AN190" s="14">
        <v>0.94199999999999995</v>
      </c>
      <c r="AO190" s="14">
        <v>0.3337</v>
      </c>
      <c r="AP190" s="4">
        <v>0.70789999999999997</v>
      </c>
      <c r="AQ190" s="4">
        <v>0.85950000000000004</v>
      </c>
      <c r="AR190" s="4">
        <v>0.31040000000000001</v>
      </c>
      <c r="AS190" s="4">
        <v>0.91459999999999997</v>
      </c>
      <c r="AT190" s="4">
        <v>0.2024</v>
      </c>
      <c r="AU190" s="14">
        <v>0.82189999999999996</v>
      </c>
      <c r="AV190" s="14">
        <v>1.1549</v>
      </c>
      <c r="AW190" s="14">
        <v>0.21840000000000001</v>
      </c>
      <c r="AX190" s="14">
        <v>0.80810000000000004</v>
      </c>
      <c r="AY190" s="14">
        <v>5.96E-2</v>
      </c>
      <c r="AZ190" s="4">
        <v>0.65359999999999996</v>
      </c>
      <c r="BA190" s="4">
        <v>0.73140000000000005</v>
      </c>
      <c r="BB190" s="4">
        <v>0.37769999999999998</v>
      </c>
      <c r="BC190" s="4">
        <v>0.96289999999999998</v>
      </c>
      <c r="BD190" s="4">
        <v>0.32319999999999999</v>
      </c>
      <c r="BE190" s="5">
        <v>0.66310000000000002</v>
      </c>
      <c r="BF190" s="5">
        <v>0.75380000000000003</v>
      </c>
      <c r="BG190" s="5">
        <v>0.377</v>
      </c>
      <c r="BH190" s="5">
        <v>0.95569999999999999</v>
      </c>
      <c r="BI190" s="5">
        <v>0.38769999999999999</v>
      </c>
      <c r="BJ190" s="4">
        <v>0.67830000000000001</v>
      </c>
      <c r="BK190" s="4">
        <v>0.78900000000000003</v>
      </c>
      <c r="BL190" s="4">
        <v>0.35299999999999998</v>
      </c>
      <c r="BM190" s="4">
        <v>0.94230000000000003</v>
      </c>
      <c r="BN190" s="4">
        <v>0.3095</v>
      </c>
      <c r="BO190" s="5">
        <v>0.70850000000000002</v>
      </c>
      <c r="BP190" s="5">
        <v>0.86339999999999995</v>
      </c>
      <c r="BQ190" s="5">
        <v>0.31109999999999999</v>
      </c>
      <c r="BR190" s="5">
        <v>0.91439999999999999</v>
      </c>
      <c r="BS190" s="5">
        <v>0.17949999999999999</v>
      </c>
      <c r="BT190" s="4">
        <v>0.82140000000000002</v>
      </c>
      <c r="BU190" s="4">
        <v>1.1565000000000001</v>
      </c>
      <c r="BV190" s="4">
        <v>0.22420000000000001</v>
      </c>
      <c r="BW190" s="4">
        <v>0.80820000000000003</v>
      </c>
      <c r="BX190" s="4">
        <v>4.65E-2</v>
      </c>
      <c r="BY190" s="5">
        <v>0.6512</v>
      </c>
      <c r="BZ190" s="5">
        <v>0.72689999999999999</v>
      </c>
      <c r="CA190" s="5">
        <v>0.39400000000000002</v>
      </c>
      <c r="CB190" s="5">
        <v>0.96299999999999997</v>
      </c>
      <c r="CC190" s="5">
        <v>0.28610000000000002</v>
      </c>
      <c r="CD190" s="4">
        <v>0.66249999999999998</v>
      </c>
      <c r="CE190" s="4">
        <v>0.75319999999999998</v>
      </c>
      <c r="CF190" s="4">
        <v>0.37790000000000001</v>
      </c>
      <c r="CG190" s="4">
        <v>0.95530000000000004</v>
      </c>
      <c r="CH190" s="4">
        <v>0.38850000000000001</v>
      </c>
      <c r="CI190" s="5">
        <v>0.67769999999999997</v>
      </c>
      <c r="CJ190" s="5">
        <v>0.78749999999999998</v>
      </c>
      <c r="CK190" s="5">
        <v>0.35289999999999999</v>
      </c>
      <c r="CL190" s="5">
        <v>0.94259999999999999</v>
      </c>
      <c r="CM190" s="5">
        <v>0.25850000000000001</v>
      </c>
      <c r="CN190" s="4">
        <v>0.70779999999999998</v>
      </c>
      <c r="CO190" s="4">
        <v>0.86109999999999998</v>
      </c>
      <c r="CP190" s="4">
        <v>0.31230000000000002</v>
      </c>
      <c r="CQ190" s="4">
        <v>0.91459999999999997</v>
      </c>
      <c r="CR190" s="4">
        <v>0.13</v>
      </c>
      <c r="CS190" s="5">
        <v>0.82130000000000003</v>
      </c>
      <c r="CT190" s="5">
        <v>1.1561999999999999</v>
      </c>
      <c r="CU190" s="5">
        <v>0.22259999999999999</v>
      </c>
      <c r="CV190" s="5">
        <v>0.80830000000000002</v>
      </c>
      <c r="CW190" s="5">
        <v>4.0099999999999997E-2</v>
      </c>
      <c r="CX190" s="4">
        <v>0.65359999999999996</v>
      </c>
      <c r="CY190" s="4">
        <v>0.7319</v>
      </c>
      <c r="CZ190" s="4">
        <v>0.38890000000000002</v>
      </c>
      <c r="DA190" s="4">
        <v>0.96240000000000003</v>
      </c>
      <c r="DB190" s="4">
        <v>0.35349999999999998</v>
      </c>
      <c r="DC190" s="5">
        <v>0.66149999999999998</v>
      </c>
      <c r="DD190" s="5">
        <v>0.75019999999999998</v>
      </c>
      <c r="DE190" s="5">
        <v>0.37719999999999998</v>
      </c>
      <c r="DF190" s="5">
        <v>0.95499999999999996</v>
      </c>
      <c r="DG190" s="5">
        <v>0.44529999999999997</v>
      </c>
      <c r="DH190" s="4">
        <v>0.67710000000000004</v>
      </c>
      <c r="DI190" s="4">
        <v>0.7863</v>
      </c>
      <c r="DJ190" s="4">
        <v>0.35620000000000002</v>
      </c>
      <c r="DK190" s="4">
        <v>0.94179999999999997</v>
      </c>
      <c r="DL190" s="4">
        <v>0.25330000000000003</v>
      </c>
      <c r="DM190" s="5">
        <v>0.70820000000000005</v>
      </c>
      <c r="DN190" s="5">
        <v>0.86199999999999999</v>
      </c>
      <c r="DO190" s="5">
        <v>0.31040000000000001</v>
      </c>
      <c r="DP190" s="5">
        <v>0.91490000000000005</v>
      </c>
      <c r="DQ190" s="5">
        <v>0.14269999999999999</v>
      </c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/>
      <c r="EC190" s="4"/>
      <c r="ED190" s="4"/>
      <c r="EE190" s="4"/>
      <c r="EF190" s="4"/>
      <c r="EG190" s="5"/>
      <c r="EH190" s="5"/>
      <c r="EI190" s="5"/>
      <c r="EJ190" s="5"/>
      <c r="EK190" s="5"/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>
        <f t="shared" si="41"/>
        <v>0.69950000000000012</v>
      </c>
      <c r="EW190" s="4">
        <f t="shared" si="37"/>
        <v>0.84458749999999994</v>
      </c>
      <c r="EX190" s="4">
        <f t="shared" si="38"/>
        <v>0.33433750000000001</v>
      </c>
      <c r="EY190" s="4">
        <f t="shared" si="39"/>
        <v>0.92123333333333302</v>
      </c>
      <c r="EZ190" s="4">
        <f t="shared" si="40"/>
        <v>0.26155416666666659</v>
      </c>
      <c r="FA190" s="11" t="str" cm="1">
        <f t="array" aca="1" ref="FA190" ca="1">CONCATENATE(INDIRECT(ADDRESS(1,MATCH(_xlfn.MINIFS(B190:EU190,metrics.est,"MAE"),B190:EU190,0)+1)), ", ", INDIRECT(ADDRESS(2,MATCH(_xlfn.MINIFS(B190:EU190,metrics.est,"MAE"),B190:EU190,0)+1)))</f>
        <v>k=20, r=0.1</v>
      </c>
      <c r="FB190" s="11" t="str" cm="1">
        <f t="array" aca="1" ref="FB190" ca="1">CONCATENATE(INDIRECT(ADDRESS(1,MATCH(_xlfn.MINIFS(B190:EU190,metrics.est,"MSE"),B190:EU190,0)+1)), ", ", INDIRECT(ADDRESS(2,MATCH(_xlfn.MINIFS(B190:EU190,metrics.est,"MSE"),B190:EU190,0)+1)))</f>
        <v>k=20, r=0.1</v>
      </c>
      <c r="FC190" s="11" t="str" cm="1">
        <f t="array" aca="1" ref="FC190" ca="1">CONCATENATE(INDIRECT(ADDRESS(1,MATCH(_xlfn.MAXIFS(B190:EU190,metrics.est,"R"),B190:EU190,0)+1)), ", ", INDIRECT(ADDRESS(2,MATCH(_xlfn.MAXIFS(B190:EU190,metrics.est,"R"),B190:EU190,0)+1)))</f>
        <v>k=20, r=0.1</v>
      </c>
      <c r="FD190" s="11" t="str" cm="1">
        <f t="array" aca="1" ref="FD190" ca="1">CONCATENATE(INDIRECT(ADDRESS(1,MATCH(_xlfn.MAXIFS(B190:EU190,metrics.est,"Coverage"),B190:EU190,0)+1)), ", ", INDIRECT(ADDRESS(2,MATCH(_xlfn.MAXIFS(B190:EU190,metrics.est,"Coverage"),B190:EU190,0)+1)))</f>
        <v>k=5, r=0.1</v>
      </c>
      <c r="FE190" s="11" t="str" cm="1">
        <f t="array" aca="1" ref="FE190" ca="1">CONCATENATE(INDIRECT(ADDRESS(1,MATCH(_xlfn.MINIFS(B190:EU190,metrics.est,"Time"),B190:EU190,0)+1)), ", ", INDIRECT(ADDRESS(2,MATCH(_xlfn.MINIFS(B190:EU190,metrics.est,"Time"),B190:EU190,0)+1)))</f>
        <v>k=20, r=0.9</v>
      </c>
    </row>
    <row r="191" spans="1:161" x14ac:dyDescent="0.2">
      <c r="A191" s="1" t="s">
        <v>250</v>
      </c>
      <c r="B191" s="4"/>
      <c r="C191" s="4"/>
      <c r="D191" s="4"/>
      <c r="E191" s="4"/>
      <c r="F191" s="4"/>
      <c r="G191" s="5"/>
      <c r="H191" s="5"/>
      <c r="I191" s="5"/>
      <c r="J191" s="5"/>
      <c r="K191" s="5"/>
      <c r="L191" s="4">
        <v>0.67359999999999998</v>
      </c>
      <c r="M191" s="4">
        <v>0.77969999999999995</v>
      </c>
      <c r="N191" s="4">
        <v>0.35809999999999997</v>
      </c>
      <c r="O191" s="4">
        <v>0.94110000000000005</v>
      </c>
      <c r="P191" s="4">
        <v>0.24429999999999999</v>
      </c>
      <c r="Q191" s="5"/>
      <c r="R191" s="5"/>
      <c r="S191" s="5"/>
      <c r="T191" s="5"/>
      <c r="U191" s="5"/>
      <c r="V191" s="4"/>
      <c r="W191" s="4"/>
      <c r="X191" s="4"/>
      <c r="Y191" s="4"/>
      <c r="Z191" s="4"/>
      <c r="AA191" s="14"/>
      <c r="AB191" s="14"/>
      <c r="AC191" s="14"/>
      <c r="AD191" s="14"/>
      <c r="AE191" s="14"/>
      <c r="AF191" s="4"/>
      <c r="AG191" s="4"/>
      <c r="AH191" s="4"/>
      <c r="AI191" s="4"/>
      <c r="AJ191" s="4"/>
      <c r="AK191" s="14"/>
      <c r="AL191" s="14"/>
      <c r="AM191" s="14"/>
      <c r="AN191" s="14"/>
      <c r="AO191" s="14"/>
      <c r="AP191" s="4"/>
      <c r="AQ191" s="4"/>
      <c r="AR191" s="4"/>
      <c r="AS191" s="4"/>
      <c r="AT191" s="4"/>
      <c r="AU191" s="14"/>
      <c r="AV191" s="14"/>
      <c r="AW191" s="14"/>
      <c r="AX191" s="14"/>
      <c r="AY191" s="14"/>
      <c r="AZ191" s="4"/>
      <c r="BA191" s="4"/>
      <c r="BB191" s="4"/>
      <c r="BC191" s="4"/>
      <c r="BD191" s="4"/>
      <c r="BE191" s="5"/>
      <c r="BF191" s="5"/>
      <c r="BG191" s="5"/>
      <c r="BH191" s="5"/>
      <c r="BI191" s="5"/>
      <c r="BJ191" s="4"/>
      <c r="BK191" s="4"/>
      <c r="BL191" s="4"/>
      <c r="BM191" s="4"/>
      <c r="BN191" s="4"/>
      <c r="BO191" s="5"/>
      <c r="BP191" s="5"/>
      <c r="BQ191" s="5"/>
      <c r="BR191" s="5"/>
      <c r="BS191" s="5"/>
      <c r="BT191" s="4"/>
      <c r="BU191" s="4"/>
      <c r="BV191" s="4"/>
      <c r="BW191" s="4"/>
      <c r="BX191" s="4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5"/>
      <c r="CJ191" s="5"/>
      <c r="CK191" s="5"/>
      <c r="CL191" s="5"/>
      <c r="CM191" s="5"/>
      <c r="CN191" s="4"/>
      <c r="CO191" s="4"/>
      <c r="CP191" s="4"/>
      <c r="CQ191" s="4"/>
      <c r="CR191" s="4"/>
      <c r="CS191" s="5"/>
      <c r="CT191" s="5"/>
      <c r="CU191" s="5"/>
      <c r="CV191" s="5"/>
      <c r="CW191" s="5"/>
      <c r="CX191" s="4"/>
      <c r="CY191" s="4"/>
      <c r="CZ191" s="4"/>
      <c r="DA191" s="4"/>
      <c r="DB191" s="4"/>
      <c r="DC191" s="5">
        <v>0.65369999999999995</v>
      </c>
      <c r="DD191" s="5">
        <v>0.73540000000000005</v>
      </c>
      <c r="DE191" s="5">
        <v>0.38450000000000001</v>
      </c>
      <c r="DF191" s="5">
        <v>0.95489999999999997</v>
      </c>
      <c r="DG191" s="5">
        <v>0.31630000000000003</v>
      </c>
      <c r="DH191" s="4"/>
      <c r="DI191" s="4"/>
      <c r="DJ191" s="4"/>
      <c r="DK191" s="4"/>
      <c r="DL191" s="4"/>
      <c r="DM191" s="5">
        <v>0.7137</v>
      </c>
      <c r="DN191" s="5">
        <v>0.87690000000000001</v>
      </c>
      <c r="DO191" s="5">
        <v>0.30120000000000002</v>
      </c>
      <c r="DP191" s="5">
        <v>0.91049999999999998</v>
      </c>
      <c r="DQ191" s="5">
        <v>0.13830000000000001</v>
      </c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/>
      <c r="EC191" s="4"/>
      <c r="ED191" s="4"/>
      <c r="EE191" s="4"/>
      <c r="EF191" s="4"/>
      <c r="EG191" s="5"/>
      <c r="EH191" s="5"/>
      <c r="EI191" s="5"/>
      <c r="EJ191" s="5"/>
      <c r="EK191" s="5"/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>
        <f t="shared" si="41"/>
        <v>0.68033333333333335</v>
      </c>
      <c r="EW191" s="4">
        <f t="shared" si="37"/>
        <v>0.79733333333333334</v>
      </c>
      <c r="EX191" s="4">
        <f t="shared" si="38"/>
        <v>0.34793333333333337</v>
      </c>
      <c r="EY191" s="4">
        <f t="shared" si="39"/>
        <v>0.93549999999999989</v>
      </c>
      <c r="EZ191" s="4">
        <f t="shared" si="40"/>
        <v>0.23296666666666666</v>
      </c>
      <c r="FA191" s="11" t="str" cm="1">
        <f t="array" aca="1" ref="FA191" ca="1">CONCATENATE(INDIRECT(ADDRESS(1,MATCH(_xlfn.MINIFS(B191:EU191,metrics.est,"MAE"),B191:EU191,0)+1)), ", ", INDIRECT(ADDRESS(2,MATCH(_xlfn.MINIFS(B191:EU191,metrics.est,"MAE"),B191:EU191,0)+1)))</f>
        <v>k=50, r=0.3</v>
      </c>
      <c r="FB191" s="11" t="str" cm="1">
        <f t="array" aca="1" ref="FB191" ca="1">CONCATENATE(INDIRECT(ADDRESS(1,MATCH(_xlfn.MINIFS(B191:EU191,metrics.est,"MSE"),B191:EU191,0)+1)), ", ", INDIRECT(ADDRESS(2,MATCH(_xlfn.MINIFS(B191:EU191,metrics.est,"MSE"),B191:EU191,0)+1)))</f>
        <v>k=50, r=0.3</v>
      </c>
      <c r="FC191" s="11" t="str" cm="1">
        <f t="array" aca="1" ref="FC191" ca="1">CONCATENATE(INDIRECT(ADDRESS(1,MATCH(_xlfn.MAXIFS(B191:EU191,metrics.est,"R"),B191:EU191,0)+1)), ", ", INDIRECT(ADDRESS(2,MATCH(_xlfn.MAXIFS(B191:EU191,metrics.est,"R"),B191:EU191,0)+1)))</f>
        <v>k=50, r=0.3</v>
      </c>
      <c r="FD191" s="11" t="str" cm="1">
        <f t="array" aca="1" ref="FD191" ca="1">CONCATENATE(INDIRECT(ADDRESS(1,MATCH(_xlfn.MAXIFS(B191:EU191,metrics.est,"Coverage"),B191:EU191,0)+1)), ", ", INDIRECT(ADDRESS(2,MATCH(_xlfn.MAXIFS(B191:EU191,metrics.est,"Coverage"),B191:EU191,0)+1)))</f>
        <v>k=50, r=0.3</v>
      </c>
      <c r="FE191" s="11" t="str" cm="1">
        <f t="array" aca="1" ref="FE191" ca="1">CONCATENATE(INDIRECT(ADDRESS(1,MATCH(_xlfn.MINIFS(B191:EU191,metrics.est,"Time"),B191:EU191,0)+1)), ", ", INDIRECT(ADDRESS(2,MATCH(_xlfn.MINIFS(B191:EU191,metrics.est,"Time"),B191:EU191,0)+1)))</f>
        <v>k=50, r=0.7</v>
      </c>
    </row>
    <row r="192" spans="1:161" x14ac:dyDescent="0.2">
      <c r="A192" s="1" t="s">
        <v>251</v>
      </c>
      <c r="B192" s="4"/>
      <c r="C192" s="4"/>
      <c r="D192" s="4"/>
      <c r="E192" s="4"/>
      <c r="F192" s="4"/>
      <c r="G192" s="5"/>
      <c r="H192" s="5"/>
      <c r="I192" s="5"/>
      <c r="J192" s="5"/>
      <c r="K192" s="5"/>
      <c r="L192" s="4">
        <v>0.67290000000000005</v>
      </c>
      <c r="M192" s="4">
        <v>0.77459999999999996</v>
      </c>
      <c r="N192" s="4">
        <v>0.36199999999999999</v>
      </c>
      <c r="O192" s="4">
        <v>0.94110000000000005</v>
      </c>
      <c r="P192" s="4">
        <v>0.25019999999999998</v>
      </c>
      <c r="Q192" s="5"/>
      <c r="R192" s="5"/>
      <c r="S192" s="5"/>
      <c r="T192" s="5"/>
      <c r="U192" s="5"/>
      <c r="V192" s="4"/>
      <c r="W192" s="4"/>
      <c r="X192" s="4"/>
      <c r="Y192" s="4"/>
      <c r="Z192" s="4"/>
      <c r="AA192" s="14"/>
      <c r="AB192" s="14"/>
      <c r="AC192" s="14"/>
      <c r="AD192" s="14"/>
      <c r="AE192" s="14"/>
      <c r="AF192" s="4"/>
      <c r="AG192" s="4"/>
      <c r="AH192" s="4"/>
      <c r="AI192" s="4"/>
      <c r="AJ192" s="4"/>
      <c r="AK192" s="14"/>
      <c r="AL192" s="14"/>
      <c r="AM192" s="14"/>
      <c r="AN192" s="14"/>
      <c r="AO192" s="14"/>
      <c r="AP192" s="4"/>
      <c r="AQ192" s="4"/>
      <c r="AR192" s="4"/>
      <c r="AS192" s="4"/>
      <c r="AT192" s="4"/>
      <c r="AU192" s="14"/>
      <c r="AV192" s="14"/>
      <c r="AW192" s="14"/>
      <c r="AX192" s="14"/>
      <c r="AY192" s="14"/>
      <c r="AZ192" s="4">
        <v>0.65</v>
      </c>
      <c r="BA192" s="4">
        <v>0.72289999999999999</v>
      </c>
      <c r="BB192" s="4">
        <v>0.38200000000000001</v>
      </c>
      <c r="BC192" s="4">
        <v>0.96279999999999999</v>
      </c>
      <c r="BD192" s="4">
        <v>0.1988</v>
      </c>
      <c r="BE192" s="5">
        <v>0.65959999999999996</v>
      </c>
      <c r="BF192" s="5">
        <v>0.74519999999999997</v>
      </c>
      <c r="BG192" s="5">
        <v>0.38179999999999997</v>
      </c>
      <c r="BH192" s="5">
        <v>0.95550000000000002</v>
      </c>
      <c r="BI192" s="5">
        <v>0.27539999999999998</v>
      </c>
      <c r="BJ192" s="4">
        <v>0.67510000000000003</v>
      </c>
      <c r="BK192" s="4">
        <v>0.78049999999999997</v>
      </c>
      <c r="BL192" s="4">
        <v>0.35670000000000002</v>
      </c>
      <c r="BM192" s="4">
        <v>0.94169999999999998</v>
      </c>
      <c r="BN192" s="4">
        <v>0.25469999999999998</v>
      </c>
      <c r="BO192" s="5">
        <v>0.70450000000000002</v>
      </c>
      <c r="BP192" s="5">
        <v>0.85160000000000002</v>
      </c>
      <c r="BQ192" s="5">
        <v>0.31359999999999999</v>
      </c>
      <c r="BR192" s="5">
        <v>0.91</v>
      </c>
      <c r="BS192" s="5">
        <v>0.16850000000000001</v>
      </c>
      <c r="BT192" s="4">
        <v>0.80069999999999997</v>
      </c>
      <c r="BU192" s="4">
        <v>1.0959000000000001</v>
      </c>
      <c r="BV192" s="4">
        <v>0.22620000000000001</v>
      </c>
      <c r="BW192" s="4">
        <v>0.68020000000000003</v>
      </c>
      <c r="BX192" s="4">
        <v>5.4399999999999997E-2</v>
      </c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5"/>
      <c r="CJ192" s="5"/>
      <c r="CK192" s="5"/>
      <c r="CL192" s="5"/>
      <c r="CM192" s="5"/>
      <c r="CN192" s="4"/>
      <c r="CO192" s="4"/>
      <c r="CP192" s="4"/>
      <c r="CQ192" s="4"/>
      <c r="CR192" s="4"/>
      <c r="CS192" s="5"/>
      <c r="CT192" s="5"/>
      <c r="CU192" s="5"/>
      <c r="CV192" s="5"/>
      <c r="CW192" s="5"/>
      <c r="CX192" s="4"/>
      <c r="CY192" s="4"/>
      <c r="CZ192" s="4"/>
      <c r="DA192" s="4"/>
      <c r="DB192" s="4"/>
      <c r="DC192" s="5">
        <v>0.65800000000000003</v>
      </c>
      <c r="DD192" s="5">
        <v>0.74160000000000004</v>
      </c>
      <c r="DE192" s="5">
        <v>0.38190000000000002</v>
      </c>
      <c r="DF192" s="5">
        <v>0.95489999999999997</v>
      </c>
      <c r="DG192" s="5">
        <v>0.31040000000000001</v>
      </c>
      <c r="DH192" s="4"/>
      <c r="DI192" s="4"/>
      <c r="DJ192" s="4"/>
      <c r="DK192" s="4"/>
      <c r="DL192" s="4"/>
      <c r="DM192" s="5">
        <v>0.70430000000000004</v>
      </c>
      <c r="DN192" s="5">
        <v>0.85040000000000004</v>
      </c>
      <c r="DO192" s="5">
        <v>0.31359999999999999</v>
      </c>
      <c r="DP192" s="5">
        <v>0.91049999999999998</v>
      </c>
      <c r="DQ192" s="5">
        <v>0.13239999999999999</v>
      </c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/>
      <c r="EC192" s="4"/>
      <c r="ED192" s="4"/>
      <c r="EE192" s="4"/>
      <c r="EF192" s="4"/>
      <c r="EG192" s="5"/>
      <c r="EH192" s="5"/>
      <c r="EI192" s="5"/>
      <c r="EJ192" s="5"/>
      <c r="EK192" s="5"/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>
        <f t="shared" ref="EV192" si="57">AVERAGEIFS(B192:EU192,metrics.est,"MAE")</f>
        <v>0.69063750000000013</v>
      </c>
      <c r="EW192" s="4">
        <f t="shared" ref="EW192" si="58">AVERAGEIFS(B192:EU192,metrics.est,"MSE")</f>
        <v>0.82033749999999994</v>
      </c>
      <c r="EX192" s="4">
        <f t="shared" ref="EX192" si="59">AVERAGEIFS(B192:EU192,metrics.est,"R")</f>
        <v>0.339725</v>
      </c>
      <c r="EY192" s="4">
        <f t="shared" ref="EY192" si="60">AVERAGEIFS(B192:EU192,metrics.est,"Coverage")</f>
        <v>0.90708750000000005</v>
      </c>
      <c r="EZ192" s="4">
        <f t="shared" ref="EZ192" si="61">AVERAGEIFS(B192:EU192,metrics.est,"Time")</f>
        <v>0.2056</v>
      </c>
      <c r="FA192" s="11" t="str" cm="1">
        <f t="array" aca="1" ref="FA192" ca="1">CONCATENATE(INDIRECT(ADDRESS(1,MATCH(_xlfn.MINIFS(B192:EU192,metrics.est,"MAE"),B192:EU192,0)+1)), ", ", INDIRECT(ADDRESS(2,MATCH(_xlfn.MINIFS(B192:EU192,metrics.est,"MAE"),B192:EU192,0)+1)))</f>
        <v>k=15, r=0.1</v>
      </c>
      <c r="FB192" s="11" t="str" cm="1">
        <f t="array" aca="1" ref="FB192" ca="1">CONCATENATE(INDIRECT(ADDRESS(1,MATCH(_xlfn.MINIFS(B192:EU192,metrics.est,"MSE"),B192:EU192,0)+1)), ", ", INDIRECT(ADDRESS(2,MATCH(_xlfn.MINIFS(B192:EU192,metrics.est,"MSE"),B192:EU192,0)+1)))</f>
        <v>k=15, r=0.1</v>
      </c>
      <c r="FC192" s="11" t="str" cm="1">
        <f t="array" aca="1" ref="FC192" ca="1">CONCATENATE(INDIRECT(ADDRESS(1,MATCH(_xlfn.MAXIFS(B192:EU192,metrics.est,"R"),B192:EU192,0)+1)), ", ", INDIRECT(ADDRESS(2,MATCH(_xlfn.MAXIFS(B192:EU192,metrics.est,"R"),B192:EU192,0)+1)))</f>
        <v>k=15, r=0.1</v>
      </c>
      <c r="FD192" s="11" t="str" cm="1">
        <f t="array" aca="1" ref="FD192" ca="1">CONCATENATE(INDIRECT(ADDRESS(1,MATCH(_xlfn.MAXIFS(B192:EU192,metrics.est,"Coverage"),B192:EU192,0)+1)), ", ", INDIRECT(ADDRESS(2,MATCH(_xlfn.MAXIFS(B192:EU192,metrics.est,"Coverage"),B192:EU192,0)+1)))</f>
        <v>k=15, r=0.1</v>
      </c>
      <c r="FE192" s="11" t="str" cm="1">
        <f t="array" aca="1" ref="FE192" ca="1">CONCATENATE(INDIRECT(ADDRESS(1,MATCH(_xlfn.MINIFS(B192:EU192,metrics.est,"Time"),B192:EU192,0)+1)), ", ", INDIRECT(ADDRESS(2,MATCH(_xlfn.MINIFS(B192:EU192,metrics.est,"Time"),B192:EU192,0)+1)))</f>
        <v>k=15, r=0.9</v>
      </c>
    </row>
    <row r="193" spans="1:161" x14ac:dyDescent="0.2">
      <c r="A193" s="1" t="s">
        <v>168</v>
      </c>
      <c r="B193" s="4">
        <v>0.64329999999999998</v>
      </c>
      <c r="C193" s="4">
        <v>0.70689999999999997</v>
      </c>
      <c r="D193" s="4">
        <v>0.376</v>
      </c>
      <c r="E193" s="4">
        <v>0.93059999999999998</v>
      </c>
      <c r="F193" s="4">
        <v>0.25280000000000002</v>
      </c>
      <c r="G193" s="5">
        <v>0.66069999999999995</v>
      </c>
      <c r="H193" s="5">
        <v>0.74690000000000001</v>
      </c>
      <c r="I193" s="5">
        <v>0.37280000000000002</v>
      </c>
      <c r="J193" s="5">
        <v>0.91339999999999999</v>
      </c>
      <c r="K193" s="5">
        <v>0.35649999999999998</v>
      </c>
      <c r="L193" s="4">
        <v>0.68620000000000003</v>
      </c>
      <c r="M193" s="4">
        <v>0.8004</v>
      </c>
      <c r="N193" s="4">
        <v>0.34799999999999998</v>
      </c>
      <c r="O193" s="4">
        <v>0.88649999999999995</v>
      </c>
      <c r="P193" s="4">
        <v>0.29899999999999999</v>
      </c>
      <c r="Q193" s="5">
        <v>0.73560000000000003</v>
      </c>
      <c r="R193" s="5">
        <v>0.91500000000000004</v>
      </c>
      <c r="S193" s="5">
        <v>0.29249999999999998</v>
      </c>
      <c r="T193" s="5">
        <v>0.83499999999999996</v>
      </c>
      <c r="U193" s="5">
        <v>0.214</v>
      </c>
      <c r="V193" s="4">
        <v>0.83989999999999998</v>
      </c>
      <c r="W193" s="4">
        <v>1.1874</v>
      </c>
      <c r="X193" s="4">
        <v>0.2026</v>
      </c>
      <c r="Y193" s="4">
        <v>0.57779999999999998</v>
      </c>
      <c r="Z193" s="4">
        <v>6.5699999999999995E-2</v>
      </c>
      <c r="AA193" s="14">
        <v>0.64359999999999995</v>
      </c>
      <c r="AB193" s="14">
        <v>0.71009999999999995</v>
      </c>
      <c r="AC193" s="14">
        <v>0.39479999999999998</v>
      </c>
      <c r="AD193" s="14">
        <v>0.92910000000000004</v>
      </c>
      <c r="AE193" s="14">
        <v>0.24010000000000001</v>
      </c>
      <c r="AF193" s="4">
        <v>0.6603</v>
      </c>
      <c r="AG193" s="4">
        <v>0.74480000000000002</v>
      </c>
      <c r="AH193" s="4">
        <v>0.37590000000000001</v>
      </c>
      <c r="AI193" s="4">
        <v>0.91269999999999996</v>
      </c>
      <c r="AJ193" s="4">
        <v>0.33800000000000002</v>
      </c>
      <c r="AK193" s="14">
        <v>0.68700000000000006</v>
      </c>
      <c r="AL193" s="14">
        <v>0.80330000000000001</v>
      </c>
      <c r="AM193" s="14">
        <v>0.34289999999999998</v>
      </c>
      <c r="AN193" s="14">
        <v>0.88649999999999995</v>
      </c>
      <c r="AO193" s="14">
        <v>0.30470000000000003</v>
      </c>
      <c r="AP193" s="4">
        <v>0.73570000000000002</v>
      </c>
      <c r="AQ193" s="4">
        <v>0.91410000000000002</v>
      </c>
      <c r="AR193" s="4">
        <v>0.2949</v>
      </c>
      <c r="AS193" s="4">
        <v>0.83360000000000001</v>
      </c>
      <c r="AT193" s="4">
        <v>0.19520000000000001</v>
      </c>
      <c r="AU193" s="14">
        <v>0.84179999999999999</v>
      </c>
      <c r="AV193" s="14">
        <v>1.1938</v>
      </c>
      <c r="AW193" s="14">
        <v>0.18909999999999999</v>
      </c>
      <c r="AX193" s="14">
        <v>0.57530000000000003</v>
      </c>
      <c r="AY193" s="14">
        <v>7.6899999999999996E-2</v>
      </c>
      <c r="AZ193" s="4">
        <v>0.64529999999999998</v>
      </c>
      <c r="BA193" s="4">
        <v>0.71220000000000006</v>
      </c>
      <c r="BB193" s="4">
        <v>0.38240000000000002</v>
      </c>
      <c r="BC193" s="4">
        <v>0.92749999999999999</v>
      </c>
      <c r="BD193" s="4">
        <v>0.2271</v>
      </c>
      <c r="BE193" s="5">
        <v>0.65969999999999995</v>
      </c>
      <c r="BF193" s="5">
        <v>0.74550000000000005</v>
      </c>
      <c r="BG193" s="5">
        <v>0.37330000000000002</v>
      </c>
      <c r="BH193" s="5">
        <v>0.91320000000000001</v>
      </c>
      <c r="BI193" s="5">
        <v>0.30759999999999998</v>
      </c>
      <c r="BJ193" s="4">
        <v>0.68869999999999998</v>
      </c>
      <c r="BK193" s="4">
        <v>0.80630000000000002</v>
      </c>
      <c r="BL193" s="4">
        <v>0.34239999999999998</v>
      </c>
      <c r="BM193" s="4">
        <v>0.88790000000000002</v>
      </c>
      <c r="BN193" s="4">
        <v>0.28860000000000002</v>
      </c>
      <c r="BO193" s="5">
        <v>0.73680000000000001</v>
      </c>
      <c r="BP193" s="5">
        <v>0.91720000000000002</v>
      </c>
      <c r="BQ193" s="5">
        <v>0.29530000000000001</v>
      </c>
      <c r="BR193" s="5">
        <v>0.83489999999999998</v>
      </c>
      <c r="BS193" s="5">
        <v>0.19439999999999999</v>
      </c>
      <c r="BT193" s="4">
        <v>0.84079999999999999</v>
      </c>
      <c r="BU193" s="4">
        <v>1.1912</v>
      </c>
      <c r="BV193" s="4">
        <v>0.1951</v>
      </c>
      <c r="BW193" s="4">
        <v>0.57440000000000002</v>
      </c>
      <c r="BX193" s="4">
        <v>5.5E-2</v>
      </c>
      <c r="BY193" s="5">
        <v>0.64239999999999997</v>
      </c>
      <c r="BZ193" s="5">
        <v>0.7087</v>
      </c>
      <c r="CA193" s="5">
        <v>0.39810000000000001</v>
      </c>
      <c r="CB193" s="5">
        <v>0.92830000000000001</v>
      </c>
      <c r="CC193" s="5">
        <v>0.1855</v>
      </c>
      <c r="CD193" s="4">
        <v>0.65939999999999999</v>
      </c>
      <c r="CE193" s="4">
        <v>0.74539999999999995</v>
      </c>
      <c r="CF193" s="4">
        <v>0.37330000000000002</v>
      </c>
      <c r="CG193" s="4">
        <v>0.91239999999999999</v>
      </c>
      <c r="CH193" s="4">
        <v>0.30869999999999997</v>
      </c>
      <c r="CI193" s="5">
        <v>0.68779999999999997</v>
      </c>
      <c r="CJ193" s="5">
        <v>0.80510000000000004</v>
      </c>
      <c r="CK193" s="5">
        <v>0.34370000000000001</v>
      </c>
      <c r="CL193" s="5">
        <v>0.8881</v>
      </c>
      <c r="CM193" s="5">
        <v>0.23569999999999999</v>
      </c>
      <c r="CN193" s="4">
        <v>0.73660000000000003</v>
      </c>
      <c r="CO193" s="4">
        <v>0.91659999999999997</v>
      </c>
      <c r="CP193" s="4">
        <v>0.29360000000000003</v>
      </c>
      <c r="CQ193" s="4">
        <v>0.83499999999999996</v>
      </c>
      <c r="CR193" s="4">
        <v>0.14219999999999999</v>
      </c>
      <c r="CS193" s="5">
        <v>0.84130000000000005</v>
      </c>
      <c r="CT193" s="5">
        <v>1.1923999999999999</v>
      </c>
      <c r="CU193" s="5">
        <v>0.1948</v>
      </c>
      <c r="CV193" s="5">
        <v>0.57430000000000003</v>
      </c>
      <c r="CW193" s="5">
        <v>4.8899999999999999E-2</v>
      </c>
      <c r="CX193" s="4">
        <v>0.64459999999999995</v>
      </c>
      <c r="CY193" s="4">
        <v>0.71250000000000002</v>
      </c>
      <c r="CZ193" s="4">
        <v>0.3926</v>
      </c>
      <c r="DA193" s="4">
        <v>0.92759999999999998</v>
      </c>
      <c r="DB193" s="4">
        <v>0.2475</v>
      </c>
      <c r="DC193" s="5">
        <v>0.65910000000000002</v>
      </c>
      <c r="DD193" s="5">
        <v>0.74309999999999998</v>
      </c>
      <c r="DE193" s="5">
        <v>0.37509999999999999</v>
      </c>
      <c r="DF193" s="5">
        <v>0.91320000000000001</v>
      </c>
      <c r="DG193" s="5">
        <v>0.3725</v>
      </c>
      <c r="DH193" s="4">
        <v>0.6875</v>
      </c>
      <c r="DI193" s="4">
        <v>0.80420000000000003</v>
      </c>
      <c r="DJ193" s="4">
        <v>0.34549999999999997</v>
      </c>
      <c r="DK193" s="4">
        <v>0.88719999999999999</v>
      </c>
      <c r="DL193" s="4">
        <v>0.23050000000000001</v>
      </c>
      <c r="DM193" s="5">
        <v>0.73680000000000001</v>
      </c>
      <c r="DN193" s="5">
        <v>0.91700000000000004</v>
      </c>
      <c r="DO193" s="5">
        <v>0.29470000000000002</v>
      </c>
      <c r="DP193" s="5">
        <v>0.83509999999999995</v>
      </c>
      <c r="DQ193" s="5">
        <v>0.14899999999999999</v>
      </c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/>
      <c r="EC193" s="4"/>
      <c r="ED193" s="4"/>
      <c r="EE193" s="4"/>
      <c r="EF193" s="4"/>
      <c r="EG193" s="5"/>
      <c r="EH193" s="5"/>
      <c r="EI193" s="5"/>
      <c r="EJ193" s="5"/>
      <c r="EK193" s="5"/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>
        <f t="shared" si="41"/>
        <v>0.70837083333333328</v>
      </c>
      <c r="EW193" s="4">
        <f t="shared" si="37"/>
        <v>0.86000416666666657</v>
      </c>
      <c r="EX193" s="4">
        <f t="shared" si="38"/>
        <v>0.32455833333333334</v>
      </c>
      <c r="EY193" s="4">
        <f t="shared" si="39"/>
        <v>0.8383166666666666</v>
      </c>
      <c r="EZ193" s="4">
        <f t="shared" si="40"/>
        <v>0.22233749999999997</v>
      </c>
      <c r="FA193" s="11" t="str" cm="1">
        <f t="array" aca="1" ref="FA193" ca="1">CONCATENATE(INDIRECT(ADDRESS(1,MATCH(_xlfn.MINIFS(B193:EU193,metrics.est,"MAE"),B193:EU193,0)+1)), ", ", INDIRECT(ADDRESS(2,MATCH(_xlfn.MINIFS(B193:EU193,metrics.est,"MAE"),B193:EU193,0)+1)))</f>
        <v>k=20, r=0.1</v>
      </c>
      <c r="FB193" s="11" t="str" cm="1">
        <f t="array" aca="1" ref="FB193" ca="1">CONCATENATE(INDIRECT(ADDRESS(1,MATCH(_xlfn.MINIFS(B193:EU193,metrics.est,"MSE"),B193:EU193,0)+1)), ", ", INDIRECT(ADDRESS(2,MATCH(_xlfn.MINIFS(B193:EU193,metrics.est,"MSE"),B193:EU193,0)+1)))</f>
        <v>k=5, r=0.1</v>
      </c>
      <c r="FC193" s="11" t="str" cm="1">
        <f t="array" aca="1" ref="FC193" ca="1">CONCATENATE(INDIRECT(ADDRESS(1,MATCH(_xlfn.MAXIFS(B193:EU193,metrics.est,"R"),B193:EU193,0)+1)), ", ", INDIRECT(ADDRESS(2,MATCH(_xlfn.MAXIFS(B193:EU193,metrics.est,"R"),B193:EU193,0)+1)))</f>
        <v>k=20, r=0.1</v>
      </c>
      <c r="FD193" s="11" t="str" cm="1">
        <f t="array" aca="1" ref="FD193" ca="1">CONCATENATE(INDIRECT(ADDRESS(1,MATCH(_xlfn.MAXIFS(B193:EU193,metrics.est,"Coverage"),B193:EU193,0)+1)), ", ", INDIRECT(ADDRESS(2,MATCH(_xlfn.MAXIFS(B193:EU193,metrics.est,"Coverage"),B193:EU193,0)+1)))</f>
        <v>k=5, r=0.1</v>
      </c>
      <c r="FE193" s="11" t="str" cm="1">
        <f t="array" aca="1" ref="FE193" ca="1">CONCATENATE(INDIRECT(ADDRESS(1,MATCH(_xlfn.MINIFS(B193:EU193,metrics.est,"Time"),B193:EU193,0)+1)), ", ", INDIRECT(ADDRESS(2,MATCH(_xlfn.MINIFS(B193:EU193,metrics.est,"Time"),B193:EU193,0)+1)))</f>
        <v>k=20, r=0.9</v>
      </c>
    </row>
    <row r="194" spans="1:161" x14ac:dyDescent="0.2">
      <c r="A194" s="1" t="s">
        <v>252</v>
      </c>
      <c r="B194" s="4"/>
      <c r="C194" s="4"/>
      <c r="D194" s="4"/>
      <c r="E194" s="4"/>
      <c r="F194" s="4"/>
      <c r="G194" s="5"/>
      <c r="H194" s="5"/>
      <c r="I194" s="5"/>
      <c r="J194" s="5"/>
      <c r="K194" s="5"/>
      <c r="L194" s="4">
        <v>0.67530000000000001</v>
      </c>
      <c r="M194" s="4">
        <v>0.78320000000000001</v>
      </c>
      <c r="N194" s="4">
        <v>0.35630000000000001</v>
      </c>
      <c r="O194" s="4">
        <v>0.94169999999999998</v>
      </c>
      <c r="P194" s="4">
        <v>0.32479999999999998</v>
      </c>
      <c r="Q194" s="5"/>
      <c r="R194" s="5"/>
      <c r="S194" s="5"/>
      <c r="T194" s="5"/>
      <c r="U194" s="5"/>
      <c r="V194" s="4"/>
      <c r="W194" s="4"/>
      <c r="X194" s="4"/>
      <c r="Y194" s="4"/>
      <c r="Z194" s="4"/>
      <c r="AA194" s="14"/>
      <c r="AB194" s="14"/>
      <c r="AC194" s="14"/>
      <c r="AD194" s="14"/>
      <c r="AE194" s="14"/>
      <c r="AF194" s="4"/>
      <c r="AG194" s="4"/>
      <c r="AH194" s="4"/>
      <c r="AI194" s="4"/>
      <c r="AJ194" s="4"/>
      <c r="AK194" s="14"/>
      <c r="AL194" s="14"/>
      <c r="AM194" s="14"/>
      <c r="AN194" s="14"/>
      <c r="AO194" s="14"/>
      <c r="AP194" s="4"/>
      <c r="AQ194" s="4"/>
      <c r="AR194" s="4"/>
      <c r="AS194" s="4"/>
      <c r="AT194" s="4"/>
      <c r="AU194" s="14"/>
      <c r="AV194" s="14"/>
      <c r="AW194" s="14"/>
      <c r="AX194" s="14"/>
      <c r="AY194" s="14"/>
      <c r="AZ194" s="4"/>
      <c r="BA194" s="4"/>
      <c r="BB194" s="4"/>
      <c r="BC194" s="4"/>
      <c r="BD194" s="4"/>
      <c r="BE194" s="5"/>
      <c r="BF194" s="5"/>
      <c r="BG194" s="5"/>
      <c r="BH194" s="5"/>
      <c r="BI194" s="5"/>
      <c r="BJ194" s="4"/>
      <c r="BK194" s="4"/>
      <c r="BL194" s="4"/>
      <c r="BM194" s="4"/>
      <c r="BN194" s="4"/>
      <c r="BO194" s="5"/>
      <c r="BP194" s="5"/>
      <c r="BQ194" s="5"/>
      <c r="BR194" s="5"/>
      <c r="BS194" s="5"/>
      <c r="BT194" s="4"/>
      <c r="BU194" s="4"/>
      <c r="BV194" s="4"/>
      <c r="BW194" s="4"/>
      <c r="BX194" s="4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5"/>
      <c r="CJ194" s="5"/>
      <c r="CK194" s="5"/>
      <c r="CL194" s="5"/>
      <c r="CM194" s="5"/>
      <c r="CN194" s="4"/>
      <c r="CO194" s="4"/>
      <c r="CP194" s="4"/>
      <c r="CQ194" s="4"/>
      <c r="CR194" s="4"/>
      <c r="CS194" s="5"/>
      <c r="CT194" s="5"/>
      <c r="CU194" s="5"/>
      <c r="CV194" s="5"/>
      <c r="CW194" s="5"/>
      <c r="CX194" s="4"/>
      <c r="CY194" s="4"/>
      <c r="CZ194" s="4"/>
      <c r="DA194" s="4"/>
      <c r="DB194" s="4"/>
      <c r="DC194" s="5">
        <v>0.65380000000000005</v>
      </c>
      <c r="DD194" s="5">
        <v>0.73450000000000004</v>
      </c>
      <c r="DE194" s="5">
        <v>0.38669999999999999</v>
      </c>
      <c r="DF194" s="5">
        <v>0.95499999999999996</v>
      </c>
      <c r="DG194" s="5">
        <v>0.35370000000000001</v>
      </c>
      <c r="DH194" s="4"/>
      <c r="DI194" s="4"/>
      <c r="DJ194" s="4"/>
      <c r="DK194" s="4"/>
      <c r="DL194" s="4"/>
      <c r="DM194" s="5">
        <v>0.72070000000000001</v>
      </c>
      <c r="DN194" s="5">
        <v>0.89290000000000003</v>
      </c>
      <c r="DO194" s="5">
        <v>0.29389999999999999</v>
      </c>
      <c r="DP194" s="5">
        <v>0.91490000000000005</v>
      </c>
      <c r="DQ194" s="5">
        <v>0.1464</v>
      </c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/>
      <c r="EC194" s="4"/>
      <c r="ED194" s="4"/>
      <c r="EE194" s="4"/>
      <c r="EF194" s="4"/>
      <c r="EG194" s="5"/>
      <c r="EH194" s="5"/>
      <c r="EI194" s="5"/>
      <c r="EJ194" s="5"/>
      <c r="EK194" s="5"/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>
        <f t="shared" si="41"/>
        <v>0.68326666666666658</v>
      </c>
      <c r="EW194" s="4">
        <f t="shared" si="37"/>
        <v>0.80353333333333332</v>
      </c>
      <c r="EX194" s="4">
        <f t="shared" si="38"/>
        <v>0.34563333333333329</v>
      </c>
      <c r="EY194" s="4">
        <f t="shared" si="39"/>
        <v>0.93720000000000014</v>
      </c>
      <c r="EZ194" s="4">
        <f t="shared" si="40"/>
        <v>0.27496666666666664</v>
      </c>
      <c r="FA194" s="11" t="str" cm="1">
        <f t="array" aca="1" ref="FA194" ca="1">CONCATENATE(INDIRECT(ADDRESS(1,MATCH(_xlfn.MINIFS(B194:EU194,metrics.est,"MAE"),B194:EU194,0)+1)), ", ", INDIRECT(ADDRESS(2,MATCH(_xlfn.MINIFS(B194:EU194,metrics.est,"MAE"),B194:EU194,0)+1)))</f>
        <v>k=50, r=0.3</v>
      </c>
      <c r="FB194" s="11" t="str" cm="1">
        <f t="array" aca="1" ref="FB194" ca="1">CONCATENATE(INDIRECT(ADDRESS(1,MATCH(_xlfn.MINIFS(B194:EU194,metrics.est,"MSE"),B194:EU194,0)+1)), ", ", INDIRECT(ADDRESS(2,MATCH(_xlfn.MINIFS(B194:EU194,metrics.est,"MSE"),B194:EU194,0)+1)))</f>
        <v>k=50, r=0.3</v>
      </c>
      <c r="FC194" s="11" t="str" cm="1">
        <f t="array" aca="1" ref="FC194" ca="1">CONCATENATE(INDIRECT(ADDRESS(1,MATCH(_xlfn.MAXIFS(B194:EU194,metrics.est,"R"),B194:EU194,0)+1)), ", ", INDIRECT(ADDRESS(2,MATCH(_xlfn.MAXIFS(B194:EU194,metrics.est,"R"),B194:EU194,0)+1)))</f>
        <v>k=50, r=0.3</v>
      </c>
      <c r="FD194" s="11" t="str" cm="1">
        <f t="array" aca="1" ref="FD194" ca="1">CONCATENATE(INDIRECT(ADDRESS(1,MATCH(_xlfn.MAXIFS(B194:EU194,metrics.est,"Coverage"),B194:EU194,0)+1)), ", ", INDIRECT(ADDRESS(2,MATCH(_xlfn.MAXIFS(B194:EU194,metrics.est,"Coverage"),B194:EU194,0)+1)))</f>
        <v>k=50, r=0.3</v>
      </c>
      <c r="FE194" s="11" t="str" cm="1">
        <f t="array" aca="1" ref="FE194" ca="1">CONCATENATE(INDIRECT(ADDRESS(1,MATCH(_xlfn.MINIFS(B194:EU194,metrics.est,"Time"),B194:EU194,0)+1)), ", ", INDIRECT(ADDRESS(2,MATCH(_xlfn.MINIFS(B194:EU194,metrics.est,"Time"),B194:EU194,0)+1)))</f>
        <v>k=50, r=0.7</v>
      </c>
    </row>
    <row r="195" spans="1:161" x14ac:dyDescent="0.2">
      <c r="A195" s="1" t="s">
        <v>256</v>
      </c>
      <c r="B195" s="4"/>
      <c r="C195" s="4"/>
      <c r="D195" s="4"/>
      <c r="E195" s="4"/>
      <c r="F195" s="4"/>
      <c r="G195" s="5"/>
      <c r="H195" s="5"/>
      <c r="I195" s="5"/>
      <c r="J195" s="5"/>
      <c r="K195" s="5"/>
      <c r="L195" s="4">
        <v>0.67259999999999998</v>
      </c>
      <c r="M195" s="4">
        <v>0.77410000000000001</v>
      </c>
      <c r="N195" s="4">
        <v>0.3569</v>
      </c>
      <c r="O195" s="4">
        <v>0.94110000000000005</v>
      </c>
      <c r="P195" s="4">
        <v>0.29899999999999999</v>
      </c>
      <c r="Q195" s="5"/>
      <c r="R195" s="5"/>
      <c r="S195" s="5"/>
      <c r="T195" s="5"/>
      <c r="U195" s="5"/>
      <c r="V195" s="4"/>
      <c r="W195" s="4"/>
      <c r="X195" s="4"/>
      <c r="Y195" s="4"/>
      <c r="Z195" s="4"/>
      <c r="AA195" s="14"/>
      <c r="AB195" s="14"/>
      <c r="AC195" s="14"/>
      <c r="AD195" s="14"/>
      <c r="AE195" s="14"/>
      <c r="AF195" s="4"/>
      <c r="AG195" s="4"/>
      <c r="AH195" s="4"/>
      <c r="AI195" s="4"/>
      <c r="AJ195" s="4"/>
      <c r="AK195" s="14"/>
      <c r="AL195" s="14"/>
      <c r="AM195" s="14"/>
      <c r="AN195" s="14"/>
      <c r="AO195" s="14"/>
      <c r="AP195" s="4"/>
      <c r="AQ195" s="4"/>
      <c r="AR195" s="4"/>
      <c r="AS195" s="4"/>
      <c r="AT195" s="4"/>
      <c r="AU195" s="14"/>
      <c r="AV195" s="14"/>
      <c r="AW195" s="14"/>
      <c r="AX195" s="14"/>
      <c r="AY195" s="14"/>
      <c r="AZ195" s="4">
        <v>0.64759999999999995</v>
      </c>
      <c r="BA195" s="4">
        <v>0.7198</v>
      </c>
      <c r="BB195" s="4">
        <v>0.37</v>
      </c>
      <c r="BC195" s="4">
        <v>0.96279999999999999</v>
      </c>
      <c r="BD195" s="4">
        <v>0.19620000000000001</v>
      </c>
      <c r="BE195" s="5">
        <v>0.65849999999999997</v>
      </c>
      <c r="BF195" s="5">
        <v>0.74429999999999996</v>
      </c>
      <c r="BG195" s="5">
        <v>0.37119999999999997</v>
      </c>
      <c r="BH195" s="5">
        <v>0.95550000000000002</v>
      </c>
      <c r="BI195" s="5">
        <v>0.26860000000000001</v>
      </c>
      <c r="BJ195" s="4">
        <v>0.67469999999999997</v>
      </c>
      <c r="BK195" s="4">
        <v>0.77969999999999995</v>
      </c>
      <c r="BL195" s="4">
        <v>0.35110000000000002</v>
      </c>
      <c r="BM195" s="4">
        <v>0.94169999999999998</v>
      </c>
      <c r="BN195" s="4">
        <v>0.25919999999999999</v>
      </c>
      <c r="BO195" s="5">
        <v>0.70230000000000004</v>
      </c>
      <c r="BP195" s="5">
        <v>0.84509999999999996</v>
      </c>
      <c r="BQ195" s="5">
        <v>0.31469999999999998</v>
      </c>
      <c r="BR195" s="5">
        <v>0.91</v>
      </c>
      <c r="BS195" s="5">
        <v>0.17150000000000001</v>
      </c>
      <c r="BT195" s="4">
        <v>0.7944</v>
      </c>
      <c r="BU195" s="4">
        <v>1.0788</v>
      </c>
      <c r="BV195" s="4">
        <v>0.22869999999999999</v>
      </c>
      <c r="BW195" s="4">
        <v>0.68020000000000003</v>
      </c>
      <c r="BX195" s="4">
        <v>5.0599999999999999E-2</v>
      </c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5"/>
      <c r="CJ195" s="5"/>
      <c r="CK195" s="5"/>
      <c r="CL195" s="5"/>
      <c r="CM195" s="5"/>
      <c r="CN195" s="4"/>
      <c r="CO195" s="4"/>
      <c r="CP195" s="4"/>
      <c r="CQ195" s="4"/>
      <c r="CR195" s="4"/>
      <c r="CS195" s="5"/>
      <c r="CT195" s="5"/>
      <c r="CU195" s="5"/>
      <c r="CV195" s="5"/>
      <c r="CW195" s="5"/>
      <c r="CX195" s="4"/>
      <c r="CY195" s="4"/>
      <c r="CZ195" s="4"/>
      <c r="DA195" s="4"/>
      <c r="DB195" s="4"/>
      <c r="DC195" s="5">
        <v>0.65700000000000003</v>
      </c>
      <c r="DD195" s="5">
        <v>0.74060000000000004</v>
      </c>
      <c r="DE195" s="5">
        <v>0.37280000000000002</v>
      </c>
      <c r="DF195" s="5">
        <v>0.95489999999999997</v>
      </c>
      <c r="DG195" s="5">
        <v>0.29480000000000001</v>
      </c>
      <c r="DH195" s="4"/>
      <c r="DI195" s="4"/>
      <c r="DJ195" s="4"/>
      <c r="DK195" s="4"/>
      <c r="DL195" s="4"/>
      <c r="DM195" s="5">
        <v>0.70220000000000005</v>
      </c>
      <c r="DN195" s="5">
        <v>0.84399999999999997</v>
      </c>
      <c r="DO195" s="5">
        <v>0.31519999999999998</v>
      </c>
      <c r="DP195" s="5">
        <v>0.91049999999999998</v>
      </c>
      <c r="DQ195" s="5">
        <v>0.1231</v>
      </c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/>
      <c r="EC195" s="4"/>
      <c r="ED195" s="4"/>
      <c r="EE195" s="4"/>
      <c r="EF195" s="4"/>
      <c r="EG195" s="5"/>
      <c r="EH195" s="5"/>
      <c r="EI195" s="5"/>
      <c r="EJ195" s="5"/>
      <c r="EK195" s="5"/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>
        <f t="shared" ref="EV195" si="62">AVERAGEIFS(B195:EU195,metrics.est,"MAE")</f>
        <v>0.68866250000000007</v>
      </c>
      <c r="EW195" s="4">
        <f t="shared" ref="EW195" si="63">AVERAGEIFS(B195:EU195,metrics.est,"MSE")</f>
        <v>0.81579999999999997</v>
      </c>
      <c r="EX195" s="4">
        <f t="shared" ref="EX195" si="64">AVERAGEIFS(B195:EU195,metrics.est,"R")</f>
        <v>0.33507500000000001</v>
      </c>
      <c r="EY195" s="4">
        <f t="shared" ref="EY195" si="65">AVERAGEIFS(B195:EU195,metrics.est,"Coverage")</f>
        <v>0.90708750000000005</v>
      </c>
      <c r="EZ195" s="4">
        <f t="shared" ref="EZ195" si="66">AVERAGEIFS(B195:EU195,metrics.est,"Time")</f>
        <v>0.207875</v>
      </c>
      <c r="FA195" s="11" t="str" cm="1">
        <f t="array" aca="1" ref="FA195" ca="1">CONCATENATE(INDIRECT(ADDRESS(1,MATCH(_xlfn.MINIFS(B195:EU195,metrics.est,"MAE"),B195:EU195,0)+1)), ", ", INDIRECT(ADDRESS(2,MATCH(_xlfn.MINIFS(B195:EU195,metrics.est,"MAE"),B195:EU195,0)+1)))</f>
        <v>k=15, r=0.1</v>
      </c>
      <c r="FB195" s="11" t="str" cm="1">
        <f t="array" aca="1" ref="FB195" ca="1">CONCATENATE(INDIRECT(ADDRESS(1,MATCH(_xlfn.MINIFS(B195:EU195,metrics.est,"MSE"),B195:EU195,0)+1)), ", ", INDIRECT(ADDRESS(2,MATCH(_xlfn.MINIFS(B195:EU195,metrics.est,"MSE"),B195:EU195,0)+1)))</f>
        <v>k=15, r=0.1</v>
      </c>
      <c r="FC195" s="11" t="str" cm="1">
        <f t="array" aca="1" ref="FC195" ca="1">CONCATENATE(INDIRECT(ADDRESS(1,MATCH(_xlfn.MAXIFS(B195:EU195,metrics.est,"R"),B195:EU195,0)+1)), ", ", INDIRECT(ADDRESS(2,MATCH(_xlfn.MAXIFS(B195:EU195,metrics.est,"R"),B195:EU195,0)+1)))</f>
        <v>k=50, r=0.3</v>
      </c>
      <c r="FD195" s="11" t="str" cm="1">
        <f t="array" aca="1" ref="FD195" ca="1">CONCATENATE(INDIRECT(ADDRESS(1,MATCH(_xlfn.MAXIFS(B195:EU195,metrics.est,"Coverage"),B195:EU195,0)+1)), ", ", INDIRECT(ADDRESS(2,MATCH(_xlfn.MAXIFS(B195:EU195,metrics.est,"Coverage"),B195:EU195,0)+1)))</f>
        <v>k=15, r=0.1</v>
      </c>
      <c r="FE195" s="11" t="str" cm="1">
        <f t="array" aca="1" ref="FE195" ca="1">CONCATENATE(INDIRECT(ADDRESS(1,MATCH(_xlfn.MINIFS(B195:EU195,metrics.est,"Time"),B195:EU195,0)+1)), ", ", INDIRECT(ADDRESS(2,MATCH(_xlfn.MINIFS(B195:EU195,metrics.est,"Time"),B195:EU195,0)+1)))</f>
        <v>k=15, r=0.9</v>
      </c>
    </row>
    <row r="196" spans="1:161" x14ac:dyDescent="0.2">
      <c r="A196" s="1" t="s">
        <v>169</v>
      </c>
      <c r="B196" s="4">
        <v>0.67310000000000003</v>
      </c>
      <c r="C196" s="4">
        <v>0.77429999999999999</v>
      </c>
      <c r="D196" s="4">
        <v>0.311</v>
      </c>
      <c r="E196" s="4">
        <v>0.94399999999999995</v>
      </c>
      <c r="F196" s="4">
        <v>9.2200000000000004E-2</v>
      </c>
      <c r="G196" s="5">
        <v>0.68330000000000002</v>
      </c>
      <c r="H196" s="5">
        <v>0.79959999999999998</v>
      </c>
      <c r="I196" s="5">
        <v>0.30559999999999998</v>
      </c>
      <c r="J196" s="5">
        <v>0.93089999999999995</v>
      </c>
      <c r="K196" s="5">
        <v>6.4100000000000004E-2</v>
      </c>
      <c r="L196" s="4">
        <v>0.69620000000000004</v>
      </c>
      <c r="M196" s="4">
        <v>0.83020000000000005</v>
      </c>
      <c r="N196" s="4">
        <v>0.28410000000000002</v>
      </c>
      <c r="O196" s="4">
        <v>0.90639999999999998</v>
      </c>
      <c r="P196" s="4">
        <v>4.3499999999999997E-2</v>
      </c>
      <c r="Q196" s="5">
        <v>0.72629999999999995</v>
      </c>
      <c r="R196" s="5">
        <v>0.89810000000000001</v>
      </c>
      <c r="S196" s="5">
        <v>0.23530000000000001</v>
      </c>
      <c r="T196" s="5">
        <v>0.85519999999999996</v>
      </c>
      <c r="U196" s="5">
        <v>3.9199999999999999E-2</v>
      </c>
      <c r="V196" s="4">
        <v>0.81599999999999995</v>
      </c>
      <c r="W196" s="4">
        <v>1.1268</v>
      </c>
      <c r="X196" s="4">
        <v>0.1552</v>
      </c>
      <c r="Y196" s="4">
        <v>0.63190000000000002</v>
      </c>
      <c r="Z196" s="4">
        <v>1.1299999999999999E-2</v>
      </c>
      <c r="AA196" s="14">
        <v>0.67290000000000005</v>
      </c>
      <c r="AB196" s="14">
        <v>0.77769999999999995</v>
      </c>
      <c r="AC196" s="14">
        <v>0.3291</v>
      </c>
      <c r="AD196" s="14">
        <v>0.94420000000000004</v>
      </c>
      <c r="AE196" s="14">
        <v>8.3000000000000004E-2</v>
      </c>
      <c r="AF196" s="4">
        <v>0.68300000000000005</v>
      </c>
      <c r="AG196" s="4">
        <v>0.80010000000000003</v>
      </c>
      <c r="AH196" s="4">
        <v>0.30909999999999999</v>
      </c>
      <c r="AI196" s="4">
        <v>0.93030000000000002</v>
      </c>
      <c r="AJ196" s="4">
        <v>6.25E-2</v>
      </c>
      <c r="AK196" s="14">
        <v>0.69650000000000001</v>
      </c>
      <c r="AL196" s="14">
        <v>0.83150000000000002</v>
      </c>
      <c r="AM196" s="14">
        <v>0.28000000000000003</v>
      </c>
      <c r="AN196" s="14">
        <v>0.90680000000000005</v>
      </c>
      <c r="AO196" s="14">
        <v>4.65E-2</v>
      </c>
      <c r="AP196" s="4">
        <v>0.72550000000000003</v>
      </c>
      <c r="AQ196" s="4">
        <v>0.89849999999999997</v>
      </c>
      <c r="AR196" s="4">
        <v>0.2409</v>
      </c>
      <c r="AS196" s="4">
        <v>0.85370000000000001</v>
      </c>
      <c r="AT196" s="4">
        <v>0.03</v>
      </c>
      <c r="AU196" s="14">
        <v>0.81569999999999998</v>
      </c>
      <c r="AV196" s="14">
        <v>1.1273</v>
      </c>
      <c r="AW196" s="14">
        <v>0.156</v>
      </c>
      <c r="AX196" s="14">
        <v>0.63019999999999998</v>
      </c>
      <c r="AY196" s="14">
        <v>1.7100000000000001E-2</v>
      </c>
      <c r="AZ196" s="4">
        <v>0.67530000000000001</v>
      </c>
      <c r="BA196" s="4">
        <v>0.78320000000000001</v>
      </c>
      <c r="BB196" s="4">
        <v>0.31369999999999998</v>
      </c>
      <c r="BC196" s="4">
        <v>0.94350000000000001</v>
      </c>
      <c r="BD196" s="4">
        <v>8.3000000000000004E-2</v>
      </c>
      <c r="BE196" s="5">
        <v>0.68210000000000004</v>
      </c>
      <c r="BF196" s="5">
        <v>0.79900000000000004</v>
      </c>
      <c r="BG196" s="5">
        <v>0.30480000000000002</v>
      </c>
      <c r="BH196" s="5">
        <v>0.93120000000000003</v>
      </c>
      <c r="BI196" s="5">
        <v>5.6300000000000003E-2</v>
      </c>
      <c r="BJ196" s="4">
        <v>0.69710000000000005</v>
      </c>
      <c r="BK196" s="4">
        <v>0.83250000000000002</v>
      </c>
      <c r="BL196" s="4">
        <v>0.28070000000000001</v>
      </c>
      <c r="BM196" s="4">
        <v>0.90739999999999998</v>
      </c>
      <c r="BN196" s="4">
        <v>4.4400000000000002E-2</v>
      </c>
      <c r="BO196" s="5">
        <v>0.72660000000000002</v>
      </c>
      <c r="BP196" s="5">
        <v>0.90200000000000002</v>
      </c>
      <c r="BQ196" s="5">
        <v>0.24279999999999999</v>
      </c>
      <c r="BR196" s="5">
        <v>0.85360000000000003</v>
      </c>
      <c r="BS196" s="5">
        <v>3.0200000000000001E-2</v>
      </c>
      <c r="BT196" s="4">
        <v>0.81530000000000002</v>
      </c>
      <c r="BU196" s="4">
        <v>1.1264000000000001</v>
      </c>
      <c r="BV196" s="4">
        <v>0.16120000000000001</v>
      </c>
      <c r="BW196" s="4">
        <v>0.62960000000000005</v>
      </c>
      <c r="BX196" s="4">
        <v>1.04E-2</v>
      </c>
      <c r="BY196" s="5">
        <v>0.67200000000000004</v>
      </c>
      <c r="BZ196" s="5">
        <v>0.77610000000000001</v>
      </c>
      <c r="CA196" s="5">
        <v>0.3306</v>
      </c>
      <c r="CB196" s="5">
        <v>0.94410000000000005</v>
      </c>
      <c r="CC196" s="5">
        <v>6.4500000000000002E-2</v>
      </c>
      <c r="CD196" s="4">
        <v>0.68269999999999997</v>
      </c>
      <c r="CE196" s="4">
        <v>0.79949999999999999</v>
      </c>
      <c r="CF196" s="4">
        <v>0.30669999999999997</v>
      </c>
      <c r="CG196" s="4">
        <v>0.93049999999999999</v>
      </c>
      <c r="CH196" s="4">
        <v>5.28E-2</v>
      </c>
      <c r="CI196" s="14">
        <v>0.69699999999999995</v>
      </c>
      <c r="CJ196" s="14">
        <v>0.83260000000000001</v>
      </c>
      <c r="CK196" s="14">
        <v>0.28010000000000002</v>
      </c>
      <c r="CL196" s="14">
        <v>0.90759999999999996</v>
      </c>
      <c r="CM196" s="14">
        <v>4.2599999999999999E-2</v>
      </c>
      <c r="CN196" s="4">
        <v>0.72699999999999998</v>
      </c>
      <c r="CO196" s="4">
        <v>0.90269999999999995</v>
      </c>
      <c r="CP196" s="4">
        <v>0.2424</v>
      </c>
      <c r="CQ196" s="4">
        <v>0.85409999999999997</v>
      </c>
      <c r="CR196" s="4">
        <v>2.3699999999999999E-2</v>
      </c>
      <c r="CS196" s="5">
        <v>0.81530000000000002</v>
      </c>
      <c r="CT196" s="5">
        <v>1.1256999999999999</v>
      </c>
      <c r="CU196" s="5">
        <v>0.15809999999999999</v>
      </c>
      <c r="CV196" s="5">
        <v>0.62909999999999999</v>
      </c>
      <c r="CW196" s="5">
        <v>8.3000000000000001E-3</v>
      </c>
      <c r="CX196" s="4">
        <v>0.67500000000000004</v>
      </c>
      <c r="CY196" s="4">
        <v>0.78210000000000002</v>
      </c>
      <c r="CZ196" s="4">
        <v>0.32150000000000001</v>
      </c>
      <c r="DA196" s="4">
        <v>0.94299999999999995</v>
      </c>
      <c r="DB196" s="4">
        <v>7.5399999999999995E-2</v>
      </c>
      <c r="DC196" s="5">
        <v>0.68189999999999995</v>
      </c>
      <c r="DD196" s="5">
        <v>0.79769999999999996</v>
      </c>
      <c r="DE196" s="5">
        <v>0.30649999999999999</v>
      </c>
      <c r="DF196" s="5">
        <v>0.93030000000000002</v>
      </c>
      <c r="DG196" s="5">
        <v>5.7099999999999998E-2</v>
      </c>
      <c r="DH196" s="4">
        <v>0.6966</v>
      </c>
      <c r="DI196" s="4">
        <v>0.83150000000000002</v>
      </c>
      <c r="DJ196" s="4">
        <v>0.28320000000000001</v>
      </c>
      <c r="DK196" s="4">
        <v>0.90680000000000005</v>
      </c>
      <c r="DL196" s="4">
        <v>3.61E-2</v>
      </c>
      <c r="DM196" s="5">
        <v>0.72650000000000003</v>
      </c>
      <c r="DN196" s="5">
        <v>0.9012</v>
      </c>
      <c r="DO196" s="5">
        <v>0.2404</v>
      </c>
      <c r="DP196" s="5">
        <v>0.85460000000000003</v>
      </c>
      <c r="DQ196" s="5">
        <v>2.2700000000000001E-2</v>
      </c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/>
      <c r="EC196" s="4"/>
      <c r="ED196" s="4"/>
      <c r="EE196" s="4"/>
      <c r="EF196" s="4"/>
      <c r="EG196" s="5">
        <v>0.69640000000000002</v>
      </c>
      <c r="EH196" s="5">
        <v>0.83089999999999997</v>
      </c>
      <c r="EI196" s="5">
        <v>0.28210000000000002</v>
      </c>
      <c r="EJ196" s="5">
        <v>0.90710000000000002</v>
      </c>
      <c r="EK196" s="5">
        <v>4.0500000000000001E-2</v>
      </c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>
        <f t="shared" si="41"/>
        <v>0.71421200000000018</v>
      </c>
      <c r="EW196" s="4">
        <f t="shared" si="37"/>
        <v>0.87548799999999971</v>
      </c>
      <c r="EX196" s="4">
        <f t="shared" si="38"/>
        <v>0.26644400000000001</v>
      </c>
      <c r="EY196" s="4">
        <f t="shared" si="39"/>
        <v>0.86424400000000023</v>
      </c>
      <c r="EZ196" s="4">
        <f t="shared" si="40"/>
        <v>4.5495999999999988E-2</v>
      </c>
      <c r="FA196" s="11" t="str" cm="1">
        <f t="array" aca="1" ref="FA196" ca="1">CONCATENATE(INDIRECT(ADDRESS(1,MATCH(_xlfn.MINIFS(B196:EU196,metrics.est,"MAE"),B196:EU196,0)+1)), ", ", INDIRECT(ADDRESS(2,MATCH(_xlfn.MINIFS(B196:EU196,metrics.est,"MAE"),B196:EU196,0)+1)))</f>
        <v>k=20, r=0.1</v>
      </c>
      <c r="FB196" s="11" t="str" cm="1">
        <f t="array" aca="1" ref="FB196" ca="1">CONCATENATE(INDIRECT(ADDRESS(1,MATCH(_xlfn.MINIFS(B196:EU196,metrics.est,"MSE"),B196:EU196,0)+1)), ", ", INDIRECT(ADDRESS(2,MATCH(_xlfn.MINIFS(B196:EU196,metrics.est,"MSE"),B196:EU196,0)+1)))</f>
        <v>k=5, r=0.1</v>
      </c>
      <c r="FC196" s="11" t="str" cm="1">
        <f t="array" aca="1" ref="FC196" ca="1">CONCATENATE(INDIRECT(ADDRESS(1,MATCH(_xlfn.MAXIFS(B196:EU196,metrics.est,"R"),B196:EU196,0)+1)), ", ", INDIRECT(ADDRESS(2,MATCH(_xlfn.MAXIFS(B196:EU196,metrics.est,"R"),B196:EU196,0)+1)))</f>
        <v>k=20, r=0.1</v>
      </c>
      <c r="FD196" s="11" t="str" cm="1">
        <f t="array" aca="1" ref="FD196" ca="1">CONCATENATE(INDIRECT(ADDRESS(1,MATCH(_xlfn.MAXIFS(B196:EU196,metrics.est,"Coverage"),B196:EU196,0)+1)), ", ", INDIRECT(ADDRESS(2,MATCH(_xlfn.MAXIFS(B196:EU196,metrics.est,"Coverage"),B196:EU196,0)+1)))</f>
        <v>k=10, r=0.1</v>
      </c>
      <c r="FE196" s="11" t="str" cm="1">
        <f t="array" aca="1" ref="FE196" ca="1">CONCATENATE(INDIRECT(ADDRESS(1,MATCH(_xlfn.MINIFS(B196:EU196,metrics.est,"Time"),B196:EU196,0)+1)), ", ", INDIRECT(ADDRESS(2,MATCH(_xlfn.MINIFS(B196:EU196,metrics.est,"Time"),B196:EU196,0)+1)))</f>
        <v>k=20, r=0.9</v>
      </c>
    </row>
    <row r="197" spans="1:161" x14ac:dyDescent="0.2">
      <c r="A197" s="1" t="s">
        <v>170</v>
      </c>
      <c r="B197" s="4">
        <v>0.67190000000000005</v>
      </c>
      <c r="C197" s="4">
        <v>0.77190000000000003</v>
      </c>
      <c r="D197" s="4">
        <v>0.32390000000000002</v>
      </c>
      <c r="E197" s="4">
        <v>0.94869999999999999</v>
      </c>
      <c r="F197" s="4">
        <v>8.0500000000000002E-2</v>
      </c>
      <c r="G197" s="5">
        <v>0.68130000000000002</v>
      </c>
      <c r="H197" s="5">
        <v>0.7954</v>
      </c>
      <c r="I197" s="5">
        <v>0.31459999999999999</v>
      </c>
      <c r="J197" s="5">
        <v>0.93620000000000003</v>
      </c>
      <c r="K197" s="5">
        <v>5.6500000000000002E-2</v>
      </c>
      <c r="L197" s="4">
        <v>0.69310000000000005</v>
      </c>
      <c r="M197" s="4">
        <v>0.82350000000000001</v>
      </c>
      <c r="N197" s="4">
        <v>0.29399999999999998</v>
      </c>
      <c r="O197" s="4">
        <v>0.91320000000000001</v>
      </c>
      <c r="P197" s="4">
        <v>3.95E-2</v>
      </c>
      <c r="Q197" s="5">
        <v>0.72119999999999995</v>
      </c>
      <c r="R197" s="5">
        <v>0.88600000000000001</v>
      </c>
      <c r="S197" s="5">
        <v>0.24560000000000001</v>
      </c>
      <c r="T197" s="5">
        <v>0.86180000000000001</v>
      </c>
      <c r="U197" s="5">
        <v>3.5900000000000001E-2</v>
      </c>
      <c r="V197" s="4">
        <v>0.80569999999999997</v>
      </c>
      <c r="W197" s="4">
        <v>1.0998000000000001</v>
      </c>
      <c r="X197" s="4">
        <v>0.17879999999999999</v>
      </c>
      <c r="Y197" s="4">
        <v>0.60019999999999996</v>
      </c>
      <c r="Z197" s="4">
        <v>9.4000000000000004E-3</v>
      </c>
      <c r="AA197" s="14">
        <v>0.6714</v>
      </c>
      <c r="AB197" s="14">
        <v>0.77439999999999998</v>
      </c>
      <c r="AC197" s="14">
        <v>0.33789999999999998</v>
      </c>
      <c r="AD197" s="14">
        <v>0.94840000000000002</v>
      </c>
      <c r="AE197" s="14">
        <v>7.6700000000000004E-2</v>
      </c>
      <c r="AF197" s="4">
        <v>0.68100000000000005</v>
      </c>
      <c r="AG197" s="4">
        <v>0.79520000000000002</v>
      </c>
      <c r="AH197" s="4">
        <v>0.31890000000000002</v>
      </c>
      <c r="AI197" s="4">
        <v>0.93559999999999999</v>
      </c>
      <c r="AJ197" s="4">
        <v>5.6099999999999997E-2</v>
      </c>
      <c r="AK197" s="14">
        <v>0.69369999999999998</v>
      </c>
      <c r="AL197" s="14">
        <v>0.82530000000000003</v>
      </c>
      <c r="AM197" s="14">
        <v>0.29010000000000002</v>
      </c>
      <c r="AN197" s="14">
        <v>0.9133</v>
      </c>
      <c r="AO197" s="14">
        <v>4.4499999999999998E-2</v>
      </c>
      <c r="AP197" s="4">
        <v>0.72009999999999996</v>
      </c>
      <c r="AQ197" s="4">
        <v>0.88590000000000002</v>
      </c>
      <c r="AR197" s="4">
        <v>0.25230000000000002</v>
      </c>
      <c r="AS197" s="4">
        <v>0.86060000000000003</v>
      </c>
      <c r="AT197" s="4">
        <v>2.7799999999999998E-2</v>
      </c>
      <c r="AU197" s="14">
        <v>0.80559999999999998</v>
      </c>
      <c r="AV197" s="14">
        <v>1.1000000000000001</v>
      </c>
      <c r="AW197" s="14">
        <v>0.17910000000000001</v>
      </c>
      <c r="AX197" s="14">
        <v>0.59930000000000005</v>
      </c>
      <c r="AY197" s="14">
        <v>1.47E-2</v>
      </c>
      <c r="AZ197" s="4">
        <v>0.6734</v>
      </c>
      <c r="BA197" s="4">
        <v>0.77859999999999996</v>
      </c>
      <c r="BB197" s="4">
        <v>0.3236</v>
      </c>
      <c r="BC197" s="4">
        <v>0.94779999999999998</v>
      </c>
      <c r="BD197" s="4">
        <v>7.4099999999999999E-2</v>
      </c>
      <c r="BE197" s="5">
        <v>0.6804</v>
      </c>
      <c r="BF197" s="5">
        <v>0.79530000000000001</v>
      </c>
      <c r="BG197" s="5">
        <v>0.31080000000000002</v>
      </c>
      <c r="BH197" s="5">
        <v>0.9365</v>
      </c>
      <c r="BI197" s="5">
        <v>4.8599999999999997E-2</v>
      </c>
      <c r="BJ197" s="4">
        <v>0.69410000000000005</v>
      </c>
      <c r="BK197" s="4">
        <v>0.82609999999999995</v>
      </c>
      <c r="BL197" s="4">
        <v>0.2903</v>
      </c>
      <c r="BM197" s="4">
        <v>0.91379999999999995</v>
      </c>
      <c r="BN197" s="4">
        <v>3.85E-2</v>
      </c>
      <c r="BO197" s="5">
        <v>0.72160000000000002</v>
      </c>
      <c r="BP197" s="5">
        <v>0.88980000000000004</v>
      </c>
      <c r="BQ197" s="5">
        <v>0.25340000000000001</v>
      </c>
      <c r="BR197" s="5">
        <v>0.86029999999999995</v>
      </c>
      <c r="BS197" s="5">
        <v>2.7099999999999999E-2</v>
      </c>
      <c r="BT197" s="4">
        <v>0.80500000000000005</v>
      </c>
      <c r="BU197" s="4">
        <v>1.0982000000000001</v>
      </c>
      <c r="BV197" s="4">
        <v>0.18609999999999999</v>
      </c>
      <c r="BW197" s="4">
        <v>0.59830000000000005</v>
      </c>
      <c r="BX197" s="4">
        <v>9.1999999999999998E-3</v>
      </c>
      <c r="BY197" s="5">
        <v>0.6704</v>
      </c>
      <c r="BZ197" s="5">
        <v>0.77270000000000005</v>
      </c>
      <c r="CA197" s="5">
        <v>0.33789999999999998</v>
      </c>
      <c r="CB197" s="5">
        <v>0.94830000000000003</v>
      </c>
      <c r="CC197" s="5">
        <v>5.9499999999999997E-2</v>
      </c>
      <c r="CD197" s="4">
        <v>0.68049999999999999</v>
      </c>
      <c r="CE197" s="4">
        <v>0.79479999999999995</v>
      </c>
      <c r="CF197" s="4">
        <v>0.31519999999999998</v>
      </c>
      <c r="CG197" s="4">
        <v>0.93579999999999997</v>
      </c>
      <c r="CH197" s="4">
        <v>4.6600000000000003E-2</v>
      </c>
      <c r="CI197" s="14">
        <v>0.69389999999999996</v>
      </c>
      <c r="CJ197" s="14">
        <v>0.82569999999999999</v>
      </c>
      <c r="CK197" s="14">
        <v>0.2898</v>
      </c>
      <c r="CL197" s="14">
        <v>0.91410000000000002</v>
      </c>
      <c r="CM197" s="14">
        <v>3.7900000000000003E-2</v>
      </c>
      <c r="CN197" s="4">
        <v>0.72160000000000002</v>
      </c>
      <c r="CO197" s="4">
        <v>0.89019999999999999</v>
      </c>
      <c r="CP197" s="4">
        <v>0.25369999999999998</v>
      </c>
      <c r="CQ197" s="4">
        <v>0.86099999999999999</v>
      </c>
      <c r="CR197" s="4">
        <v>2.1299999999999999E-2</v>
      </c>
      <c r="CS197" s="5">
        <v>0.80510000000000004</v>
      </c>
      <c r="CT197" s="5">
        <v>1.0968</v>
      </c>
      <c r="CU197" s="5">
        <v>0.18</v>
      </c>
      <c r="CV197" s="5">
        <v>0.59770000000000001</v>
      </c>
      <c r="CW197" s="5">
        <v>7.4000000000000003E-3</v>
      </c>
      <c r="CX197" s="4">
        <v>0.67349999999999999</v>
      </c>
      <c r="CY197" s="4">
        <v>0.77869999999999995</v>
      </c>
      <c r="CZ197" s="4">
        <v>0.3291</v>
      </c>
      <c r="DA197" s="4">
        <v>0.94730000000000003</v>
      </c>
      <c r="DB197" s="4">
        <v>6.8400000000000002E-2</v>
      </c>
      <c r="DC197" s="5">
        <v>0.67979999999999996</v>
      </c>
      <c r="DD197" s="5">
        <v>0.79330000000000001</v>
      </c>
      <c r="DE197" s="5">
        <v>0.31530000000000002</v>
      </c>
      <c r="DF197" s="5">
        <v>0.93569999999999998</v>
      </c>
      <c r="DG197" s="5">
        <v>5.2699999999999997E-2</v>
      </c>
      <c r="DH197" s="4">
        <v>0.69359999999999999</v>
      </c>
      <c r="DI197" s="4">
        <v>0.82509999999999994</v>
      </c>
      <c r="DJ197" s="4">
        <v>0.29160000000000003</v>
      </c>
      <c r="DK197" s="4">
        <v>0.91320000000000001</v>
      </c>
      <c r="DL197" s="4">
        <v>3.2099999999999997E-2</v>
      </c>
      <c r="DM197" s="5">
        <v>0.72119999999999995</v>
      </c>
      <c r="DN197" s="5">
        <v>0.88929999999999998</v>
      </c>
      <c r="DO197" s="5">
        <v>0.25069999999999998</v>
      </c>
      <c r="DP197" s="5">
        <v>0.86119999999999997</v>
      </c>
      <c r="DQ197" s="5">
        <v>2.01E-2</v>
      </c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/>
      <c r="EC197" s="4"/>
      <c r="ED197" s="4"/>
      <c r="EE197" s="4"/>
      <c r="EF197" s="4"/>
      <c r="EG197" s="5">
        <v>0.69330000000000003</v>
      </c>
      <c r="EH197" s="5">
        <v>0.82410000000000005</v>
      </c>
      <c r="EI197" s="5">
        <v>0.2913</v>
      </c>
      <c r="EJ197" s="5">
        <v>0.91339999999999999</v>
      </c>
      <c r="EK197" s="5">
        <v>3.6200000000000003E-2</v>
      </c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>
        <f t="shared" si="41"/>
        <v>0.71009600000000006</v>
      </c>
      <c r="EW197" s="4">
        <f t="shared" si="37"/>
        <v>0.86544399999999977</v>
      </c>
      <c r="EX197" s="4">
        <f t="shared" si="38"/>
        <v>0.27815999999999996</v>
      </c>
      <c r="EY197" s="4">
        <f t="shared" si="39"/>
        <v>0.86406799999999995</v>
      </c>
      <c r="EZ197" s="4">
        <f t="shared" si="40"/>
        <v>4.0851999999999992E-2</v>
      </c>
      <c r="FA197" s="11" t="str" cm="1">
        <f t="array" aca="1" ref="FA197" ca="1">CONCATENATE(INDIRECT(ADDRESS(1,MATCH(_xlfn.MINIFS(B197:EU197,metrics.est,"MAE"),B197:EU197,0)+1)), ", ", INDIRECT(ADDRESS(2,MATCH(_xlfn.MINIFS(B197:EU197,metrics.est,"MAE"),B197:EU197,0)+1)))</f>
        <v>k=20, r=0.1</v>
      </c>
      <c r="FB197" s="11" t="str" cm="1">
        <f t="array" aca="1" ref="FB197" ca="1">CONCATENATE(INDIRECT(ADDRESS(1,MATCH(_xlfn.MINIFS(B197:EU197,metrics.est,"MSE"),B197:EU197,0)+1)), ", ", INDIRECT(ADDRESS(2,MATCH(_xlfn.MINIFS(B197:EU197,metrics.est,"MSE"),B197:EU197,0)+1)))</f>
        <v>k=5, r=0.1</v>
      </c>
      <c r="FC197" s="11" t="str" cm="1">
        <f t="array" aca="1" ref="FC197" ca="1">CONCATENATE(INDIRECT(ADDRESS(1,MATCH(_xlfn.MAXIFS(B197:EU197,metrics.est,"R"),B197:EU197,0)+1)), ", ", INDIRECT(ADDRESS(2,MATCH(_xlfn.MAXIFS(B197:EU197,metrics.est,"R"),B197:EU197,0)+1)))</f>
        <v>k=10, r=0.1</v>
      </c>
      <c r="FD197" s="11" t="str" cm="1">
        <f t="array" aca="1" ref="FD197" ca="1">CONCATENATE(INDIRECT(ADDRESS(1,MATCH(_xlfn.MAXIFS(B197:EU197,metrics.est,"Coverage"),B197:EU197,0)+1)), ", ", INDIRECT(ADDRESS(2,MATCH(_xlfn.MAXIFS(B197:EU197,metrics.est,"Coverage"),B197:EU197,0)+1)))</f>
        <v>k=5, r=0.1</v>
      </c>
      <c r="FE197" s="11" t="str" cm="1">
        <f t="array" aca="1" ref="FE197" ca="1">CONCATENATE(INDIRECT(ADDRESS(1,MATCH(_xlfn.MINIFS(B197:EU197,metrics.est,"Time"),B197:EU197,0)+1)), ", ", INDIRECT(ADDRESS(2,MATCH(_xlfn.MINIFS(B197:EU197,metrics.est,"Time"),B197:EU197,0)+1)))</f>
        <v>k=20, r=0.9</v>
      </c>
    </row>
    <row r="198" spans="1:161" x14ac:dyDescent="0.2">
      <c r="A198" s="1" t="s">
        <v>171</v>
      </c>
      <c r="B198" s="4">
        <v>0.67230000000000001</v>
      </c>
      <c r="C198" s="4">
        <v>0.78080000000000005</v>
      </c>
      <c r="D198" s="4">
        <v>0.3372</v>
      </c>
      <c r="E198" s="4">
        <v>0.95640000000000003</v>
      </c>
      <c r="F198" s="4">
        <v>8.1299999999999997E-2</v>
      </c>
      <c r="G198" s="5">
        <v>0.68079999999999996</v>
      </c>
      <c r="H198" s="5">
        <v>0.80249999999999999</v>
      </c>
      <c r="I198" s="5">
        <v>0.34460000000000002</v>
      </c>
      <c r="J198" s="5">
        <v>0.94589999999999996</v>
      </c>
      <c r="K198" s="5">
        <v>5.8900000000000001E-2</v>
      </c>
      <c r="L198" s="4">
        <v>0.69140000000000001</v>
      </c>
      <c r="M198" s="4">
        <v>0.82650000000000001</v>
      </c>
      <c r="N198" s="4">
        <v>0.33019999999999999</v>
      </c>
      <c r="O198" s="4">
        <v>0.92679999999999996</v>
      </c>
      <c r="P198" s="4">
        <v>3.9800000000000002E-2</v>
      </c>
      <c r="Q198" s="5">
        <v>0.71840000000000004</v>
      </c>
      <c r="R198" s="5">
        <v>0.88560000000000005</v>
      </c>
      <c r="S198" s="5">
        <v>0.27529999999999999</v>
      </c>
      <c r="T198" s="5">
        <v>0.88400000000000001</v>
      </c>
      <c r="U198" s="5">
        <v>3.4000000000000002E-2</v>
      </c>
      <c r="V198" s="4">
        <v>0.80369999999999997</v>
      </c>
      <c r="W198" s="4">
        <v>1.0961000000000001</v>
      </c>
      <c r="X198" s="4">
        <v>0.18279999999999999</v>
      </c>
      <c r="Y198" s="4">
        <v>0.63329999999999997</v>
      </c>
      <c r="Z198" s="4">
        <v>1.03E-2</v>
      </c>
      <c r="AA198" s="14">
        <v>0.67190000000000005</v>
      </c>
      <c r="AB198" s="14">
        <v>0.7853</v>
      </c>
      <c r="AC198" s="14">
        <v>0.36059999999999998</v>
      </c>
      <c r="AD198" s="14">
        <v>0.95579999999999998</v>
      </c>
      <c r="AE198" s="14">
        <v>7.7200000000000005E-2</v>
      </c>
      <c r="AF198" s="4">
        <v>0.68030000000000002</v>
      </c>
      <c r="AG198" s="4">
        <v>0.80059999999999998</v>
      </c>
      <c r="AH198" s="4">
        <v>0.35320000000000001</v>
      </c>
      <c r="AI198" s="4">
        <v>0.94489999999999996</v>
      </c>
      <c r="AJ198" s="4">
        <v>5.8599999999999999E-2</v>
      </c>
      <c r="AK198" s="14">
        <v>0.6925</v>
      </c>
      <c r="AL198" s="14">
        <v>0.83009999999999995</v>
      </c>
      <c r="AM198" s="14">
        <v>0.32140000000000002</v>
      </c>
      <c r="AN198" s="14">
        <v>0.92689999999999995</v>
      </c>
      <c r="AO198" s="14">
        <v>4.48E-2</v>
      </c>
      <c r="AP198" s="4">
        <v>0.71799999999999997</v>
      </c>
      <c r="AQ198" s="4">
        <v>0.88670000000000004</v>
      </c>
      <c r="AR198" s="4">
        <v>0.27729999999999999</v>
      </c>
      <c r="AS198" s="4">
        <v>0.88380000000000003</v>
      </c>
      <c r="AT198" s="4">
        <v>2.8500000000000001E-2</v>
      </c>
      <c r="AU198" s="14">
        <v>0.80400000000000005</v>
      </c>
      <c r="AV198" s="14">
        <v>1.0974999999999999</v>
      </c>
      <c r="AW198" s="14">
        <v>0.18310000000000001</v>
      </c>
      <c r="AX198" s="14">
        <v>0.63190000000000002</v>
      </c>
      <c r="AY198" s="14">
        <v>1.5100000000000001E-2</v>
      </c>
      <c r="AZ198" s="4">
        <v>0.67310000000000003</v>
      </c>
      <c r="BA198" s="4">
        <v>0.78539999999999999</v>
      </c>
      <c r="BB198" s="4">
        <v>0.3488</v>
      </c>
      <c r="BC198" s="4">
        <v>0.95509999999999995</v>
      </c>
      <c r="BD198" s="4">
        <v>7.5399999999999995E-2</v>
      </c>
      <c r="BE198" s="5">
        <v>0.68</v>
      </c>
      <c r="BF198" s="5">
        <v>0.80159999999999998</v>
      </c>
      <c r="BG198" s="5">
        <v>0.34320000000000001</v>
      </c>
      <c r="BH198" s="5">
        <v>0.94589999999999996</v>
      </c>
      <c r="BI198" s="5">
        <v>5.1499999999999997E-2</v>
      </c>
      <c r="BJ198" s="4">
        <v>0.69310000000000005</v>
      </c>
      <c r="BK198" s="4">
        <v>0.83050000000000002</v>
      </c>
      <c r="BL198" s="4">
        <v>0.32169999999999999</v>
      </c>
      <c r="BM198" s="4">
        <v>0.92749999999999999</v>
      </c>
      <c r="BN198" s="4">
        <v>4.0399999999999998E-2</v>
      </c>
      <c r="BO198" s="5">
        <v>0.71919999999999995</v>
      </c>
      <c r="BP198" s="5">
        <v>0.89080000000000004</v>
      </c>
      <c r="BQ198" s="5">
        <v>0.27779999999999999</v>
      </c>
      <c r="BR198" s="5">
        <v>0.8831</v>
      </c>
      <c r="BS198" s="5">
        <v>2.81E-2</v>
      </c>
      <c r="BT198" s="4">
        <v>0.80300000000000005</v>
      </c>
      <c r="BU198" s="4">
        <v>1.0949</v>
      </c>
      <c r="BV198" s="4">
        <v>0.19089999999999999</v>
      </c>
      <c r="BW198" s="4">
        <v>0.63180000000000003</v>
      </c>
      <c r="BX198" s="4">
        <v>9.5999999999999992E-3</v>
      </c>
      <c r="BY198" s="5">
        <v>0.67079999999999995</v>
      </c>
      <c r="BZ198" s="5">
        <v>0.78190000000000004</v>
      </c>
      <c r="CA198" s="5">
        <v>0.3594</v>
      </c>
      <c r="CB198" s="5">
        <v>0.9556</v>
      </c>
      <c r="CC198" s="5">
        <v>6.0299999999999999E-2</v>
      </c>
      <c r="CD198" s="4">
        <v>0.68020000000000003</v>
      </c>
      <c r="CE198" s="4">
        <v>0.80149999999999999</v>
      </c>
      <c r="CF198" s="4">
        <v>0.34560000000000002</v>
      </c>
      <c r="CG198" s="4">
        <v>0.94530000000000003</v>
      </c>
      <c r="CH198" s="4">
        <v>4.7399999999999998E-2</v>
      </c>
      <c r="CI198" s="14">
        <v>0.69279999999999997</v>
      </c>
      <c r="CJ198" s="14">
        <v>0.83050000000000002</v>
      </c>
      <c r="CK198" s="14">
        <v>0.32119999999999999</v>
      </c>
      <c r="CL198" s="14">
        <v>0.92769999999999997</v>
      </c>
      <c r="CM198" s="14">
        <v>3.9E-2</v>
      </c>
      <c r="CN198" s="4">
        <v>0.71950000000000003</v>
      </c>
      <c r="CO198" s="4">
        <v>0.89090000000000003</v>
      </c>
      <c r="CP198" s="4">
        <v>0.27839999999999998</v>
      </c>
      <c r="CQ198" s="4">
        <v>0.88390000000000002</v>
      </c>
      <c r="CR198" s="4">
        <v>2.1700000000000001E-2</v>
      </c>
      <c r="CS198" s="5">
        <v>0.80320000000000003</v>
      </c>
      <c r="CT198" s="5">
        <v>1.0943000000000001</v>
      </c>
      <c r="CU198" s="5">
        <v>0.18340000000000001</v>
      </c>
      <c r="CV198" s="5">
        <v>0.63090000000000002</v>
      </c>
      <c r="CW198" s="5">
        <v>7.4000000000000003E-3</v>
      </c>
      <c r="CX198" s="4">
        <v>0.67330000000000001</v>
      </c>
      <c r="CY198" s="4">
        <v>0.78680000000000005</v>
      </c>
      <c r="CZ198" s="4">
        <v>0.35520000000000002</v>
      </c>
      <c r="DA198" s="4">
        <v>0.95469999999999999</v>
      </c>
      <c r="DB198" s="4">
        <v>7.0199999999999999E-2</v>
      </c>
      <c r="DC198" s="5">
        <v>0.67920000000000003</v>
      </c>
      <c r="DD198" s="5">
        <v>0.79949999999999999</v>
      </c>
      <c r="DE198" s="5">
        <v>0.3453</v>
      </c>
      <c r="DF198" s="5">
        <v>0.94510000000000005</v>
      </c>
      <c r="DG198" s="5">
        <v>5.9299999999999999E-2</v>
      </c>
      <c r="DH198" s="4">
        <v>0.69220000000000004</v>
      </c>
      <c r="DI198" s="4">
        <v>0.82889999999999997</v>
      </c>
      <c r="DJ198" s="4">
        <v>0.3241</v>
      </c>
      <c r="DK198" s="4">
        <v>0.92689999999999995</v>
      </c>
      <c r="DL198" s="4">
        <v>3.2399999999999998E-2</v>
      </c>
      <c r="DM198" s="5">
        <v>0.71889999999999998</v>
      </c>
      <c r="DN198" s="5">
        <v>0.88970000000000005</v>
      </c>
      <c r="DO198" s="5">
        <v>0.27760000000000001</v>
      </c>
      <c r="DP198" s="5">
        <v>0.8841</v>
      </c>
      <c r="DQ198" s="5">
        <v>2.0299999999999999E-2</v>
      </c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/>
      <c r="EC198" s="4"/>
      <c r="ED198" s="4"/>
      <c r="EE198" s="4"/>
      <c r="EF198" s="4"/>
      <c r="EG198" s="5">
        <v>0.69199999999999995</v>
      </c>
      <c r="EH198" s="5">
        <v>0.82830000000000004</v>
      </c>
      <c r="EI198" s="5">
        <v>0.32319999999999999</v>
      </c>
      <c r="EJ198" s="5">
        <v>0.92730000000000001</v>
      </c>
      <c r="EK198" s="5">
        <v>3.6600000000000001E-2</v>
      </c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>
        <f t="shared" si="41"/>
        <v>0.70895200000000003</v>
      </c>
      <c r="EW198" s="4">
        <f t="shared" si="37"/>
        <v>0.86908799999999997</v>
      </c>
      <c r="EX198" s="4">
        <f t="shared" si="38"/>
        <v>0.30246000000000001</v>
      </c>
      <c r="EY198" s="4">
        <f t="shared" si="39"/>
        <v>0.88058399999999992</v>
      </c>
      <c r="EZ198" s="4">
        <f t="shared" si="40"/>
        <v>4.192400000000001E-2</v>
      </c>
      <c r="FA198" s="11" t="str" cm="1">
        <f t="array" aca="1" ref="FA198" ca="1">CONCATENATE(INDIRECT(ADDRESS(1,MATCH(_xlfn.MINIFS(B198:EU198,metrics.est,"MAE"),B198:EU198,0)+1)), ", ", INDIRECT(ADDRESS(2,MATCH(_xlfn.MINIFS(B198:EU198,metrics.est,"MAE"),B198:EU198,0)+1)))</f>
        <v>k=20, r=0.1</v>
      </c>
      <c r="FB198" s="11" t="str" cm="1">
        <f t="array" aca="1" ref="FB198" ca="1">CONCATENATE(INDIRECT(ADDRESS(1,MATCH(_xlfn.MINIFS(B198:EU198,metrics.est,"MSE"),B198:EU198,0)+1)), ", ", INDIRECT(ADDRESS(2,MATCH(_xlfn.MINIFS(B198:EU198,metrics.est,"MSE"),B198:EU198,0)+1)))</f>
        <v>k=5, r=0.1</v>
      </c>
      <c r="FC198" s="11" t="str" cm="1">
        <f t="array" aca="1" ref="FC198" ca="1">CONCATENATE(INDIRECT(ADDRESS(1,MATCH(_xlfn.MAXIFS(B198:EU198,metrics.est,"R"),B198:EU198,0)+1)), ", ", INDIRECT(ADDRESS(2,MATCH(_xlfn.MAXIFS(B198:EU198,metrics.est,"R"),B198:EU198,0)+1)))</f>
        <v>k=10, r=0.1</v>
      </c>
      <c r="FD198" s="11" t="str" cm="1">
        <f t="array" aca="1" ref="FD198" ca="1">CONCATENATE(INDIRECT(ADDRESS(1,MATCH(_xlfn.MAXIFS(B198:EU198,metrics.est,"Coverage"),B198:EU198,0)+1)), ", ", INDIRECT(ADDRESS(2,MATCH(_xlfn.MAXIFS(B198:EU198,metrics.est,"Coverage"),B198:EU198,0)+1)))</f>
        <v>k=5, r=0.1</v>
      </c>
      <c r="FE198" s="11" t="str" cm="1">
        <f t="array" aca="1" ref="FE198" ca="1">CONCATENATE(INDIRECT(ADDRESS(1,MATCH(_xlfn.MINIFS(B198:EU198,metrics.est,"Time"),B198:EU198,0)+1)), ", ", INDIRECT(ADDRESS(2,MATCH(_xlfn.MINIFS(B198:EU198,metrics.est,"Time"),B198:EU198,0)+1)))</f>
        <v>k=20, r=0.9</v>
      </c>
    </row>
    <row r="199" spans="1:161" x14ac:dyDescent="0.2">
      <c r="A199" s="1" t="s">
        <v>172</v>
      </c>
      <c r="B199" s="4">
        <v>0.66459999999999997</v>
      </c>
      <c r="C199" s="4">
        <v>0.75949999999999995</v>
      </c>
      <c r="D199" s="4">
        <v>0.33729999999999999</v>
      </c>
      <c r="E199" s="4">
        <v>0.92049999999999998</v>
      </c>
      <c r="F199" s="4">
        <v>8.7900000000000006E-2</v>
      </c>
      <c r="G199" s="5">
        <v>0.68020000000000003</v>
      </c>
      <c r="H199" s="5">
        <v>0.7974</v>
      </c>
      <c r="I199" s="5">
        <v>0.31590000000000001</v>
      </c>
      <c r="J199" s="5">
        <v>0.89839999999999998</v>
      </c>
      <c r="K199" s="5">
        <v>6.4699999999999994E-2</v>
      </c>
      <c r="L199" s="4">
        <v>0.70089999999999997</v>
      </c>
      <c r="M199" s="4">
        <v>0.84379999999999999</v>
      </c>
      <c r="N199" s="4">
        <v>0.28489999999999999</v>
      </c>
      <c r="O199" s="4">
        <v>0.86450000000000005</v>
      </c>
      <c r="P199" s="4">
        <v>4.3900000000000002E-2</v>
      </c>
      <c r="Q199" s="5">
        <v>0.73709999999999998</v>
      </c>
      <c r="R199" s="5">
        <v>0.92530000000000001</v>
      </c>
      <c r="S199" s="5">
        <v>0.22159999999999999</v>
      </c>
      <c r="T199" s="5">
        <v>0.79920000000000002</v>
      </c>
      <c r="U199" s="5">
        <v>4.4900000000000002E-2</v>
      </c>
      <c r="V199" s="4">
        <v>0.83709999999999996</v>
      </c>
      <c r="W199" s="4">
        <v>1.1719999999999999</v>
      </c>
      <c r="X199" s="4">
        <v>7.1800000000000003E-2</v>
      </c>
      <c r="Y199" s="4">
        <v>0.58919999999999995</v>
      </c>
      <c r="Z199" s="4">
        <v>1.9400000000000001E-2</v>
      </c>
      <c r="AA199" s="14">
        <v>0.66420000000000001</v>
      </c>
      <c r="AB199" s="14">
        <v>0.76400000000000001</v>
      </c>
      <c r="AC199" s="14">
        <v>0.35299999999999998</v>
      </c>
      <c r="AD199" s="14">
        <v>0.91949999999999998</v>
      </c>
      <c r="AE199" s="14">
        <v>8.8200000000000001E-2</v>
      </c>
      <c r="AF199" s="4">
        <v>0.6794</v>
      </c>
      <c r="AG199" s="4">
        <v>0.79420000000000002</v>
      </c>
      <c r="AH199" s="4">
        <v>0.31900000000000001</v>
      </c>
      <c r="AI199" s="4">
        <v>0.8982</v>
      </c>
      <c r="AJ199" s="4">
        <v>6.5299999999999997E-2</v>
      </c>
      <c r="AK199" s="14">
        <v>0.69969999999999999</v>
      </c>
      <c r="AL199" s="14">
        <v>0.84079999999999999</v>
      </c>
      <c r="AM199" s="14">
        <v>0.28149999999999997</v>
      </c>
      <c r="AN199" s="14">
        <v>0.86439999999999995</v>
      </c>
      <c r="AO199" s="14">
        <v>5.04E-2</v>
      </c>
      <c r="AP199" s="4">
        <v>0.7359</v>
      </c>
      <c r="AQ199" s="4">
        <v>0.92510000000000003</v>
      </c>
      <c r="AR199" s="4">
        <v>0.22289999999999999</v>
      </c>
      <c r="AS199" s="4">
        <v>0.79869999999999997</v>
      </c>
      <c r="AT199" s="4">
        <v>3.0700000000000002E-2</v>
      </c>
      <c r="AU199" s="14">
        <v>0.83840000000000003</v>
      </c>
      <c r="AV199" s="14">
        <v>1.1757</v>
      </c>
      <c r="AW199" s="14">
        <v>7.8600000000000003E-2</v>
      </c>
      <c r="AX199" s="14">
        <v>0.58630000000000004</v>
      </c>
      <c r="AY199" s="14">
        <v>1.8499999999999999E-2</v>
      </c>
      <c r="AZ199" s="4">
        <v>0.66659999999999997</v>
      </c>
      <c r="BA199" s="4">
        <v>0.76619999999999999</v>
      </c>
      <c r="BB199" s="4">
        <v>0.34210000000000002</v>
      </c>
      <c r="BC199" s="4">
        <v>0.91900000000000004</v>
      </c>
      <c r="BD199" s="4">
        <v>8.8499999999999995E-2</v>
      </c>
      <c r="BE199" s="5">
        <v>0.67910000000000004</v>
      </c>
      <c r="BF199" s="5">
        <v>0.79479999999999995</v>
      </c>
      <c r="BG199" s="5">
        <v>0.31929999999999997</v>
      </c>
      <c r="BH199" s="5">
        <v>0.89890000000000003</v>
      </c>
      <c r="BI199" s="5">
        <v>5.8000000000000003E-2</v>
      </c>
      <c r="BJ199" s="4">
        <v>0.70009999999999994</v>
      </c>
      <c r="BK199" s="4">
        <v>0.84189999999999998</v>
      </c>
      <c r="BL199" s="4">
        <v>0.28060000000000002</v>
      </c>
      <c r="BM199" s="4">
        <v>0.86470000000000002</v>
      </c>
      <c r="BN199" s="4">
        <v>4.4900000000000002E-2</v>
      </c>
      <c r="BO199" s="5">
        <v>0.73809999999999998</v>
      </c>
      <c r="BP199" s="5">
        <v>0.93020000000000003</v>
      </c>
      <c r="BQ199" s="5">
        <v>0.2268</v>
      </c>
      <c r="BR199" s="5">
        <v>0.79769999999999996</v>
      </c>
      <c r="BS199" s="5">
        <v>3.0599999999999999E-2</v>
      </c>
      <c r="BT199" s="4">
        <v>0.83930000000000005</v>
      </c>
      <c r="BU199" s="4">
        <v>1.1769000000000001</v>
      </c>
      <c r="BV199" s="4">
        <v>7.85E-2</v>
      </c>
      <c r="BW199" s="4">
        <v>0.58740000000000003</v>
      </c>
      <c r="BX199" s="4">
        <v>1.0800000000000001E-2</v>
      </c>
      <c r="BY199" s="5">
        <v>0.6643</v>
      </c>
      <c r="BZ199" s="5">
        <v>0.76229999999999998</v>
      </c>
      <c r="CA199" s="5">
        <v>0.34620000000000001</v>
      </c>
      <c r="CB199" s="5">
        <v>0.92</v>
      </c>
      <c r="CC199" s="5">
        <v>6.9500000000000006E-2</v>
      </c>
      <c r="CD199" s="4">
        <v>0.67979999999999996</v>
      </c>
      <c r="CE199" s="4">
        <v>0.7964</v>
      </c>
      <c r="CF199" s="4">
        <v>0.31969999999999998</v>
      </c>
      <c r="CG199" s="4">
        <v>0.8992</v>
      </c>
      <c r="CH199" s="4">
        <v>5.45E-2</v>
      </c>
      <c r="CI199" s="14">
        <v>0.70069999999999999</v>
      </c>
      <c r="CJ199" s="14">
        <v>0.84409999999999996</v>
      </c>
      <c r="CK199" s="14">
        <v>0.28079999999999999</v>
      </c>
      <c r="CL199" s="14">
        <v>0.86519999999999997</v>
      </c>
      <c r="CM199" s="14">
        <v>4.3700000000000003E-2</v>
      </c>
      <c r="CN199" s="4">
        <v>0.73899999999999999</v>
      </c>
      <c r="CO199" s="4">
        <v>0.93230000000000002</v>
      </c>
      <c r="CP199" s="4">
        <v>0.22159999999999999</v>
      </c>
      <c r="CQ199" s="4">
        <v>0.79779999999999995</v>
      </c>
      <c r="CR199" s="4">
        <v>2.41E-2</v>
      </c>
      <c r="CS199" s="5">
        <v>0.83740000000000003</v>
      </c>
      <c r="CT199" s="5">
        <v>1.1706000000000001</v>
      </c>
      <c r="CU199" s="5">
        <v>7.8899999999999998E-2</v>
      </c>
      <c r="CV199" s="5">
        <v>0.58679999999999999</v>
      </c>
      <c r="CW199" s="5">
        <v>8.2000000000000007E-3</v>
      </c>
      <c r="CX199" s="4">
        <v>0.66590000000000005</v>
      </c>
      <c r="CY199" s="4">
        <v>0.76590000000000003</v>
      </c>
      <c r="CZ199" s="4">
        <v>0.34520000000000001</v>
      </c>
      <c r="DA199" s="4">
        <v>0.91900000000000004</v>
      </c>
      <c r="DB199" s="4">
        <v>8.2100000000000006E-2</v>
      </c>
      <c r="DC199" s="5">
        <v>0.6784</v>
      </c>
      <c r="DD199" s="5">
        <v>0.79220000000000002</v>
      </c>
      <c r="DE199" s="5">
        <v>0.32129999999999997</v>
      </c>
      <c r="DF199" s="5">
        <v>0.89900000000000002</v>
      </c>
      <c r="DG199" s="5">
        <v>6.83E-2</v>
      </c>
      <c r="DH199" s="4">
        <v>0.70020000000000004</v>
      </c>
      <c r="DI199" s="4">
        <v>0.8417</v>
      </c>
      <c r="DJ199" s="4">
        <v>0.28389999999999999</v>
      </c>
      <c r="DK199" s="4">
        <v>0.86439999999999995</v>
      </c>
      <c r="DL199" s="4">
        <v>3.7100000000000001E-2</v>
      </c>
      <c r="DM199" s="5">
        <v>0.73829999999999996</v>
      </c>
      <c r="DN199" s="5">
        <v>0.9304</v>
      </c>
      <c r="DO199" s="5">
        <v>0.22359999999999999</v>
      </c>
      <c r="DP199" s="5">
        <v>0.79800000000000004</v>
      </c>
      <c r="DQ199" s="5">
        <v>2.3099999999999999E-2</v>
      </c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/>
      <c r="EC199" s="4"/>
      <c r="ED199" s="4"/>
      <c r="EE199" s="4"/>
      <c r="EF199" s="4"/>
      <c r="EG199" s="5">
        <v>0.69969999999999999</v>
      </c>
      <c r="EH199" s="5">
        <v>0.84099999999999997</v>
      </c>
      <c r="EI199" s="5">
        <v>0.2833</v>
      </c>
      <c r="EJ199" s="5">
        <v>0.86499999999999999</v>
      </c>
      <c r="EK199" s="5">
        <v>4.1799999999999997E-2</v>
      </c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>
        <f t="shared" si="41"/>
        <v>0.7185760000000001</v>
      </c>
      <c r="EW199" s="4">
        <f t="shared" si="37"/>
        <v>0.88738799999999995</v>
      </c>
      <c r="EX199" s="4">
        <f t="shared" si="38"/>
        <v>0.25753199999999998</v>
      </c>
      <c r="EY199" s="4">
        <f t="shared" si="39"/>
        <v>0.82483999999999991</v>
      </c>
      <c r="EZ199" s="4">
        <f t="shared" si="40"/>
        <v>4.7964E-2</v>
      </c>
      <c r="FA199" s="11" t="str" cm="1">
        <f t="array" aca="1" ref="FA199" ca="1">CONCATENATE(INDIRECT(ADDRESS(1,MATCH(_xlfn.MINIFS(B199:EU199,metrics.est,"MAE"),B199:EU199,0)+1)), ", ", INDIRECT(ADDRESS(2,MATCH(_xlfn.MINIFS(B199:EU199,metrics.est,"MAE"),B199:EU199,0)+1)))</f>
        <v>k=10, r=0.1</v>
      </c>
      <c r="FB199" s="11" t="str" cm="1">
        <f t="array" aca="1" ref="FB199" ca="1">CONCATENATE(INDIRECT(ADDRESS(1,MATCH(_xlfn.MINIFS(B199:EU199,metrics.est,"MSE"),B199:EU199,0)+1)), ", ", INDIRECT(ADDRESS(2,MATCH(_xlfn.MINIFS(B199:EU199,metrics.est,"MSE"),B199:EU199,0)+1)))</f>
        <v>k=5, r=0.1</v>
      </c>
      <c r="FC199" s="11" t="str" cm="1">
        <f t="array" aca="1" ref="FC199" ca="1">CONCATENATE(INDIRECT(ADDRESS(1,MATCH(_xlfn.MAXIFS(B199:EU199,metrics.est,"R"),B199:EU199,0)+1)), ", ", INDIRECT(ADDRESS(2,MATCH(_xlfn.MAXIFS(B199:EU199,metrics.est,"R"),B199:EU199,0)+1)))</f>
        <v>k=10, r=0.1</v>
      </c>
      <c r="FD199" s="11" t="str" cm="1">
        <f t="array" aca="1" ref="FD199" ca="1">CONCATENATE(INDIRECT(ADDRESS(1,MATCH(_xlfn.MAXIFS(B199:EU199,metrics.est,"Coverage"),B199:EU199,0)+1)), ", ", INDIRECT(ADDRESS(2,MATCH(_xlfn.MAXIFS(B199:EU199,metrics.est,"Coverage"),B199:EU199,0)+1)))</f>
        <v>k=5, r=0.1</v>
      </c>
      <c r="FE199" s="11" t="str" cm="1">
        <f t="array" aca="1" ref="FE199" ca="1">CONCATENATE(INDIRECT(ADDRESS(1,MATCH(_xlfn.MINIFS(B199:EU199,metrics.est,"Time"),B199:EU199,0)+1)), ", ", INDIRECT(ADDRESS(2,MATCH(_xlfn.MINIFS(B199:EU199,metrics.est,"Time"),B199:EU199,0)+1)))</f>
        <v>k=20, r=0.9</v>
      </c>
    </row>
    <row r="200" spans="1:161" x14ac:dyDescent="0.2">
      <c r="A200" s="1" t="s">
        <v>173</v>
      </c>
      <c r="B200" s="4">
        <v>0.67110000000000003</v>
      </c>
      <c r="C200" s="4">
        <v>0.77</v>
      </c>
      <c r="D200" s="4">
        <v>0.32429999999999998</v>
      </c>
      <c r="E200" s="4">
        <v>0.94820000000000004</v>
      </c>
      <c r="F200" s="4">
        <v>8.3699999999999997E-2</v>
      </c>
      <c r="G200" s="5">
        <v>0.6804</v>
      </c>
      <c r="H200" s="5">
        <v>0.79379999999999995</v>
      </c>
      <c r="I200" s="5">
        <v>0.32090000000000002</v>
      </c>
      <c r="J200" s="5">
        <v>0.93540000000000001</v>
      </c>
      <c r="K200" s="5">
        <v>5.9900000000000002E-2</v>
      </c>
      <c r="L200" s="4">
        <v>0.69189999999999996</v>
      </c>
      <c r="M200" s="4">
        <v>0.82179999999999997</v>
      </c>
      <c r="N200" s="4">
        <v>0.30059999999999998</v>
      </c>
      <c r="O200" s="4">
        <v>0.91259999999999997</v>
      </c>
      <c r="P200" s="4">
        <v>3.9E-2</v>
      </c>
      <c r="Q200" s="5">
        <v>0.71960000000000002</v>
      </c>
      <c r="R200" s="5">
        <v>0.88239999999999996</v>
      </c>
      <c r="S200" s="5">
        <v>0.25359999999999999</v>
      </c>
      <c r="T200" s="5">
        <v>0.86270000000000002</v>
      </c>
      <c r="U200" s="5">
        <v>4.0300000000000002E-2</v>
      </c>
      <c r="V200" s="4">
        <v>0.80300000000000005</v>
      </c>
      <c r="W200" s="4">
        <v>1.0929</v>
      </c>
      <c r="X200" s="4">
        <v>0.18079999999999999</v>
      </c>
      <c r="Y200" s="4">
        <v>0.60850000000000004</v>
      </c>
      <c r="Z200" s="4">
        <v>1.35E-2</v>
      </c>
      <c r="AA200" s="14">
        <v>0.67030000000000001</v>
      </c>
      <c r="AB200" s="14">
        <v>0.77290000000000003</v>
      </c>
      <c r="AC200" s="14">
        <v>0.34649999999999997</v>
      </c>
      <c r="AD200" s="14">
        <v>0.9476</v>
      </c>
      <c r="AE200" s="14">
        <v>8.2699999999999996E-2</v>
      </c>
      <c r="AF200" s="4">
        <v>0.68</v>
      </c>
      <c r="AG200" s="4">
        <v>0.79269999999999996</v>
      </c>
      <c r="AH200" s="4">
        <v>0.3256</v>
      </c>
      <c r="AI200" s="4">
        <v>0.93469999999999998</v>
      </c>
      <c r="AJ200" s="4">
        <v>5.7099999999999998E-2</v>
      </c>
      <c r="AK200" s="14">
        <v>0.6925</v>
      </c>
      <c r="AL200" s="14">
        <v>0.82310000000000005</v>
      </c>
      <c r="AM200" s="14">
        <v>0.29609999999999997</v>
      </c>
      <c r="AN200" s="14">
        <v>0.91279999999999994</v>
      </c>
      <c r="AO200" s="14">
        <v>4.3200000000000002E-2</v>
      </c>
      <c r="AP200" s="4">
        <v>0.71860000000000002</v>
      </c>
      <c r="AQ200" s="4">
        <v>0.88270000000000004</v>
      </c>
      <c r="AR200" s="4">
        <v>0.25979999999999998</v>
      </c>
      <c r="AS200" s="4">
        <v>0.86129999999999995</v>
      </c>
      <c r="AT200" s="4">
        <v>2.9899999999999999E-2</v>
      </c>
      <c r="AU200" s="14">
        <v>0.80279999999999996</v>
      </c>
      <c r="AV200" s="14">
        <v>1.0931</v>
      </c>
      <c r="AW200" s="14">
        <v>0.18129999999999999</v>
      </c>
      <c r="AX200" s="14">
        <v>0.60829999999999995</v>
      </c>
      <c r="AY200" s="14">
        <v>1.4999999999999999E-2</v>
      </c>
      <c r="AZ200" s="4">
        <v>0.67300000000000004</v>
      </c>
      <c r="BA200" s="4">
        <v>0.77880000000000005</v>
      </c>
      <c r="BB200" s="4">
        <v>0.32979999999999998</v>
      </c>
      <c r="BC200" s="4">
        <v>0.94710000000000005</v>
      </c>
      <c r="BD200" s="4">
        <v>7.6499999999999999E-2</v>
      </c>
      <c r="BE200" s="5">
        <v>0.67900000000000005</v>
      </c>
      <c r="BF200" s="5">
        <v>0.79220000000000002</v>
      </c>
      <c r="BG200" s="5">
        <v>0.32050000000000001</v>
      </c>
      <c r="BH200" s="5">
        <v>0.93579999999999997</v>
      </c>
      <c r="BI200" s="5">
        <v>5.2200000000000003E-2</v>
      </c>
      <c r="BJ200" s="4">
        <v>0.69279999999999997</v>
      </c>
      <c r="BK200" s="4">
        <v>0.82379999999999998</v>
      </c>
      <c r="BL200" s="4">
        <v>0.2959</v>
      </c>
      <c r="BM200" s="4">
        <v>0.91320000000000001</v>
      </c>
      <c r="BN200" s="4">
        <v>3.9600000000000003E-2</v>
      </c>
      <c r="BO200" s="5">
        <v>0.71989999999999998</v>
      </c>
      <c r="BP200" s="5">
        <v>0.88590000000000002</v>
      </c>
      <c r="BQ200" s="5">
        <v>0.25969999999999999</v>
      </c>
      <c r="BR200" s="5">
        <v>0.86070000000000002</v>
      </c>
      <c r="BS200" s="5">
        <v>2.7099999999999999E-2</v>
      </c>
      <c r="BT200" s="4">
        <v>0.80220000000000002</v>
      </c>
      <c r="BU200" s="4">
        <v>1.091</v>
      </c>
      <c r="BV200" s="4">
        <v>0.18890000000000001</v>
      </c>
      <c r="BW200" s="4">
        <v>0.60760000000000003</v>
      </c>
      <c r="BX200" s="4">
        <v>9.5999999999999992E-3</v>
      </c>
      <c r="BY200" s="5">
        <v>0.66949999999999998</v>
      </c>
      <c r="BZ200" s="5">
        <v>0.77170000000000005</v>
      </c>
      <c r="CA200" s="5">
        <v>0.34320000000000001</v>
      </c>
      <c r="CB200" s="5">
        <v>0.9476</v>
      </c>
      <c r="CC200" s="5">
        <v>5.9400000000000001E-2</v>
      </c>
      <c r="CD200" s="4">
        <v>0.67959999999999998</v>
      </c>
      <c r="CE200" s="4">
        <v>0.79290000000000005</v>
      </c>
      <c r="CF200" s="4">
        <v>0.32250000000000001</v>
      </c>
      <c r="CG200" s="4">
        <v>0.93510000000000004</v>
      </c>
      <c r="CH200" s="4">
        <v>4.7100000000000003E-2</v>
      </c>
      <c r="CI200" s="14">
        <v>0.69259999999999999</v>
      </c>
      <c r="CJ200" s="14">
        <v>0.82299999999999995</v>
      </c>
      <c r="CK200" s="14">
        <v>0.29670000000000002</v>
      </c>
      <c r="CL200" s="14">
        <v>0.9133</v>
      </c>
      <c r="CM200" s="14">
        <v>3.8399999999999997E-2</v>
      </c>
      <c r="CN200" s="4">
        <v>0.72</v>
      </c>
      <c r="CO200" s="4">
        <v>0.88639999999999997</v>
      </c>
      <c r="CP200" s="4">
        <v>0.25950000000000001</v>
      </c>
      <c r="CQ200" s="4">
        <v>0.86150000000000004</v>
      </c>
      <c r="CR200" s="4">
        <v>2.1499999999999998E-2</v>
      </c>
      <c r="CS200" s="5">
        <v>0.8024</v>
      </c>
      <c r="CT200" s="5">
        <v>1.0898000000000001</v>
      </c>
      <c r="CU200" s="5">
        <v>0.182</v>
      </c>
      <c r="CV200" s="5">
        <v>0.60619999999999996</v>
      </c>
      <c r="CW200" s="5">
        <v>7.4999999999999997E-3</v>
      </c>
      <c r="CX200" s="4">
        <v>0.67249999999999999</v>
      </c>
      <c r="CY200" s="4">
        <v>0.77739999999999998</v>
      </c>
      <c r="CZ200" s="4">
        <v>0.33729999999999999</v>
      </c>
      <c r="DA200" s="4">
        <v>0.9466</v>
      </c>
      <c r="DB200" s="4">
        <v>6.9900000000000004E-2</v>
      </c>
      <c r="DC200" s="5">
        <v>0.67869999999999997</v>
      </c>
      <c r="DD200" s="5">
        <v>0.79110000000000003</v>
      </c>
      <c r="DE200" s="5">
        <v>0.32369999999999999</v>
      </c>
      <c r="DF200" s="5">
        <v>0.93510000000000004</v>
      </c>
      <c r="DG200" s="5">
        <v>5.8599999999999999E-2</v>
      </c>
      <c r="DH200" s="4">
        <v>0.69230000000000003</v>
      </c>
      <c r="DI200" s="4">
        <v>0.82220000000000004</v>
      </c>
      <c r="DJ200" s="4">
        <v>0.29859999999999998</v>
      </c>
      <c r="DK200" s="4">
        <v>0.91259999999999997</v>
      </c>
      <c r="DL200" s="4">
        <v>3.2300000000000002E-2</v>
      </c>
      <c r="DM200" s="5">
        <v>0.7198</v>
      </c>
      <c r="DN200" s="5">
        <v>0.88600000000000001</v>
      </c>
      <c r="DO200" s="5">
        <v>0.2571</v>
      </c>
      <c r="DP200" s="5">
        <v>0.86160000000000003</v>
      </c>
      <c r="DQ200" s="5">
        <v>2.0199999999999999E-2</v>
      </c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/>
      <c r="EC200" s="4"/>
      <c r="ED200" s="4"/>
      <c r="EE200" s="4"/>
      <c r="EF200" s="4"/>
      <c r="EG200" s="5">
        <v>0.69189999999999996</v>
      </c>
      <c r="EH200" s="5">
        <v>0.82120000000000004</v>
      </c>
      <c r="EI200" s="5">
        <v>0.29870000000000002</v>
      </c>
      <c r="EJ200" s="5">
        <v>0.91290000000000004</v>
      </c>
      <c r="EK200" s="5">
        <v>3.6499999999999998E-2</v>
      </c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>
        <f t="shared" si="41"/>
        <v>0.70865599999999995</v>
      </c>
      <c r="EW200" s="4">
        <f t="shared" si="37"/>
        <v>0.8623519999999999</v>
      </c>
      <c r="EX200" s="4">
        <f t="shared" si="38"/>
        <v>0.28414400000000006</v>
      </c>
      <c r="EY200" s="4">
        <f t="shared" si="39"/>
        <v>0.86516000000000004</v>
      </c>
      <c r="EZ200" s="4">
        <f t="shared" si="40"/>
        <v>4.2428E-2</v>
      </c>
      <c r="FA200" s="11" t="str" cm="1">
        <f t="array" aca="1" ref="FA200" ca="1">CONCATENATE(INDIRECT(ADDRESS(1,MATCH(_xlfn.MINIFS(B200:EU200,metrics.est,"MAE"),B200:EU200,0)+1)), ", ", INDIRECT(ADDRESS(2,MATCH(_xlfn.MINIFS(B200:EU200,metrics.est,"MAE"),B200:EU200,0)+1)))</f>
        <v>k=20, r=0.1</v>
      </c>
      <c r="FB200" s="11" t="str" cm="1">
        <f t="array" aca="1" ref="FB200" ca="1">CONCATENATE(INDIRECT(ADDRESS(1,MATCH(_xlfn.MINIFS(B200:EU200,metrics.est,"MSE"),B200:EU200,0)+1)), ", ", INDIRECT(ADDRESS(2,MATCH(_xlfn.MINIFS(B200:EU200,metrics.est,"MSE"),B200:EU200,0)+1)))</f>
        <v>k=5, r=0.1</v>
      </c>
      <c r="FC200" s="11" t="str" cm="1">
        <f t="array" aca="1" ref="FC200" ca="1">CONCATENATE(INDIRECT(ADDRESS(1,MATCH(_xlfn.MAXIFS(B200:EU200,metrics.est,"R"),B200:EU200,0)+1)), ", ", INDIRECT(ADDRESS(2,MATCH(_xlfn.MAXIFS(B200:EU200,metrics.est,"R"),B200:EU200,0)+1)))</f>
        <v>k=10, r=0.1</v>
      </c>
      <c r="FD200" s="11" t="str" cm="1">
        <f t="array" aca="1" ref="FD200" ca="1">CONCATENATE(INDIRECT(ADDRESS(1,MATCH(_xlfn.MAXIFS(B200:EU200,metrics.est,"Coverage"),B200:EU200,0)+1)), ", ", INDIRECT(ADDRESS(2,MATCH(_xlfn.MAXIFS(B200:EU200,metrics.est,"Coverage"),B200:EU200,0)+1)))</f>
        <v>k=5, r=0.1</v>
      </c>
      <c r="FE200" s="11" t="str" cm="1">
        <f t="array" aca="1" ref="FE200" ca="1">CONCATENATE(INDIRECT(ADDRESS(1,MATCH(_xlfn.MINIFS(B200:EU200,metrics.est,"Time"),B200:EU200,0)+1)), ", ", INDIRECT(ADDRESS(2,MATCH(_xlfn.MINIFS(B200:EU200,metrics.est,"Time"),B200:EU200,0)+1)))</f>
        <v>k=20, r=0.9</v>
      </c>
    </row>
    <row r="201" spans="1:161" x14ac:dyDescent="0.2">
      <c r="A201" s="1" t="s">
        <v>174</v>
      </c>
      <c r="B201" s="4">
        <v>0.6673</v>
      </c>
      <c r="C201" s="4">
        <v>0.7591</v>
      </c>
      <c r="D201" s="4">
        <v>0.32490000000000002</v>
      </c>
      <c r="E201" s="4">
        <v>0.92949999999999999</v>
      </c>
      <c r="F201" s="4">
        <v>5.21E-2</v>
      </c>
      <c r="G201" s="5">
        <v>0.67949999999999999</v>
      </c>
      <c r="H201" s="5">
        <v>0.7903</v>
      </c>
      <c r="I201" s="5">
        <v>0.31119999999999998</v>
      </c>
      <c r="J201" s="5">
        <v>0.91020000000000001</v>
      </c>
      <c r="K201" s="5">
        <v>3.3300000000000003E-2</v>
      </c>
      <c r="L201" s="4">
        <v>0.69489999999999996</v>
      </c>
      <c r="M201" s="4">
        <v>0.82479999999999998</v>
      </c>
      <c r="N201" s="4">
        <v>0.28310000000000002</v>
      </c>
      <c r="O201" s="4">
        <v>0.88019999999999998</v>
      </c>
      <c r="P201" s="4">
        <v>2.2800000000000001E-2</v>
      </c>
      <c r="Q201" s="5">
        <v>0.73019999999999996</v>
      </c>
      <c r="R201" s="5">
        <v>0.90610000000000002</v>
      </c>
      <c r="S201" s="5">
        <v>0.222</v>
      </c>
      <c r="T201" s="5">
        <v>0.81789999999999996</v>
      </c>
      <c r="U201" s="5">
        <v>2.63E-2</v>
      </c>
      <c r="V201" s="4">
        <v>0.82709999999999995</v>
      </c>
      <c r="W201" s="4">
        <v>1.1536</v>
      </c>
      <c r="X201" s="4">
        <v>0.12690000000000001</v>
      </c>
      <c r="Y201" s="4">
        <v>0.55969999999999998</v>
      </c>
      <c r="Z201" s="4">
        <v>9.4000000000000004E-3</v>
      </c>
      <c r="AA201" s="14">
        <v>0.66879999999999995</v>
      </c>
      <c r="AB201" s="14">
        <v>0.76849999999999996</v>
      </c>
      <c r="AC201" s="14">
        <v>0.3332</v>
      </c>
      <c r="AD201" s="14">
        <v>0.92879999999999996</v>
      </c>
      <c r="AE201" s="14">
        <v>4.6199999999999998E-2</v>
      </c>
      <c r="AF201" s="4">
        <v>0.67789999999999995</v>
      </c>
      <c r="AG201" s="4">
        <v>0.78610000000000002</v>
      </c>
      <c r="AH201" s="4">
        <v>0.31859999999999999</v>
      </c>
      <c r="AI201" s="4">
        <v>0.9103</v>
      </c>
      <c r="AJ201" s="4">
        <v>3.32E-2</v>
      </c>
      <c r="AK201" s="14">
        <v>0.69410000000000005</v>
      </c>
      <c r="AL201" s="14">
        <v>0.82440000000000002</v>
      </c>
      <c r="AM201" s="14">
        <v>0.28210000000000002</v>
      </c>
      <c r="AN201" s="14">
        <v>0.88</v>
      </c>
      <c r="AO201" s="14">
        <v>2.5600000000000001E-2</v>
      </c>
      <c r="AP201" s="4">
        <v>0.72750000000000004</v>
      </c>
      <c r="AQ201" s="4">
        <v>0.90259999999999996</v>
      </c>
      <c r="AR201" s="4">
        <v>0.22950000000000001</v>
      </c>
      <c r="AS201" s="4">
        <v>0.81479999999999997</v>
      </c>
      <c r="AT201" s="4">
        <v>1.77E-2</v>
      </c>
      <c r="AU201" s="14">
        <v>0.82679999999999998</v>
      </c>
      <c r="AV201" s="14">
        <v>1.1548</v>
      </c>
      <c r="AW201" s="14">
        <v>0.1263</v>
      </c>
      <c r="AX201" s="14">
        <v>0.55669999999999997</v>
      </c>
      <c r="AY201" s="14">
        <v>8.6E-3</v>
      </c>
      <c r="AZ201" s="4">
        <v>0.66959999999999997</v>
      </c>
      <c r="BA201" s="4">
        <v>0.76839999999999997</v>
      </c>
      <c r="BB201" s="4">
        <v>0.33139999999999997</v>
      </c>
      <c r="BC201" s="4">
        <v>0.92759999999999998</v>
      </c>
      <c r="BD201" s="4">
        <v>4.4900000000000002E-2</v>
      </c>
      <c r="BE201" s="5">
        <v>0.67820000000000003</v>
      </c>
      <c r="BF201" s="5">
        <v>0.78800000000000003</v>
      </c>
      <c r="BG201" s="5">
        <v>0.31609999999999999</v>
      </c>
      <c r="BH201" s="5">
        <v>0.91139999999999999</v>
      </c>
      <c r="BI201" s="5">
        <v>3.0499999999999999E-2</v>
      </c>
      <c r="BJ201" s="4">
        <v>0.6956</v>
      </c>
      <c r="BK201" s="4">
        <v>0.82779999999999998</v>
      </c>
      <c r="BL201" s="4">
        <v>0.27850000000000003</v>
      </c>
      <c r="BM201" s="4">
        <v>0.88080000000000003</v>
      </c>
      <c r="BN201" s="4">
        <v>2.3900000000000001E-2</v>
      </c>
      <c r="BO201" s="5">
        <v>0.72960000000000003</v>
      </c>
      <c r="BP201" s="5">
        <v>0.90710000000000002</v>
      </c>
      <c r="BQ201" s="5">
        <v>0.22850000000000001</v>
      </c>
      <c r="BR201" s="5">
        <v>0.81579999999999997</v>
      </c>
      <c r="BS201" s="5">
        <v>1.6400000000000001E-2</v>
      </c>
      <c r="BT201" s="4">
        <v>0.82769999999999999</v>
      </c>
      <c r="BU201" s="4">
        <v>1.1576</v>
      </c>
      <c r="BV201" s="4">
        <v>0.1326</v>
      </c>
      <c r="BW201" s="4">
        <v>0.55640000000000001</v>
      </c>
      <c r="BX201" s="4">
        <v>5.7999999999999996E-3</v>
      </c>
      <c r="BY201" s="5">
        <v>0.66639999999999999</v>
      </c>
      <c r="BZ201" s="5">
        <v>0.76270000000000004</v>
      </c>
      <c r="CA201" s="5">
        <v>0.34460000000000002</v>
      </c>
      <c r="CB201" s="5">
        <v>0.92810000000000004</v>
      </c>
      <c r="CC201" s="5">
        <v>3.5499999999999997E-2</v>
      </c>
      <c r="CD201" s="4">
        <v>0.67900000000000005</v>
      </c>
      <c r="CE201" s="4">
        <v>0.78949999999999998</v>
      </c>
      <c r="CF201" s="4">
        <v>0.31480000000000002</v>
      </c>
      <c r="CG201" s="4">
        <v>0.91120000000000001</v>
      </c>
      <c r="CH201" s="4">
        <v>2.7400000000000001E-2</v>
      </c>
      <c r="CI201" s="5">
        <v>0.69569999999999999</v>
      </c>
      <c r="CJ201" s="5">
        <v>0.82799999999999996</v>
      </c>
      <c r="CK201" s="5">
        <v>0.27900000000000003</v>
      </c>
      <c r="CL201" s="5">
        <v>0.88100000000000001</v>
      </c>
      <c r="CM201" s="5">
        <v>2.0799999999999999E-2</v>
      </c>
      <c r="CN201" s="4">
        <v>0.73</v>
      </c>
      <c r="CO201" s="4">
        <v>0.90790000000000004</v>
      </c>
      <c r="CP201" s="4">
        <v>0.2283</v>
      </c>
      <c r="CQ201" s="4">
        <v>0.81589999999999996</v>
      </c>
      <c r="CR201" s="4">
        <v>1.2E-2</v>
      </c>
      <c r="CS201" s="5">
        <v>0.82609999999999995</v>
      </c>
      <c r="CT201" s="5">
        <v>1.1523000000000001</v>
      </c>
      <c r="CU201" s="5">
        <v>0.12989999999999999</v>
      </c>
      <c r="CV201" s="5">
        <v>0.55569999999999997</v>
      </c>
      <c r="CW201" s="5">
        <v>4.3E-3</v>
      </c>
      <c r="CX201" s="4">
        <v>0.66910000000000003</v>
      </c>
      <c r="CY201" s="4">
        <v>0.76749999999999996</v>
      </c>
      <c r="CZ201" s="4">
        <v>0.3367</v>
      </c>
      <c r="DA201" s="4">
        <v>0.92779999999999996</v>
      </c>
      <c r="DB201" s="4">
        <v>4.0800000000000003E-2</v>
      </c>
      <c r="DC201" s="5">
        <v>0.67759999999999998</v>
      </c>
      <c r="DD201" s="5">
        <v>0.78620000000000001</v>
      </c>
      <c r="DE201" s="5">
        <v>0.317</v>
      </c>
      <c r="DF201" s="5">
        <v>0.91110000000000002</v>
      </c>
      <c r="DG201" s="5">
        <v>3.3599999999999998E-2</v>
      </c>
      <c r="DH201" s="4">
        <v>0.69479999999999997</v>
      </c>
      <c r="DI201" s="4">
        <v>0.82579999999999998</v>
      </c>
      <c r="DJ201" s="4">
        <v>0.28289999999999998</v>
      </c>
      <c r="DK201" s="4">
        <v>0.88029999999999997</v>
      </c>
      <c r="DL201" s="4">
        <v>1.95E-2</v>
      </c>
      <c r="DM201" s="5">
        <v>0.72970000000000002</v>
      </c>
      <c r="DN201" s="5">
        <v>0.90720000000000001</v>
      </c>
      <c r="DO201" s="5">
        <v>0.2271</v>
      </c>
      <c r="DP201" s="5">
        <v>0.81599999999999995</v>
      </c>
      <c r="DQ201" s="5">
        <v>1.17E-2</v>
      </c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/>
      <c r="EC201" s="4"/>
      <c r="ED201" s="4"/>
      <c r="EE201" s="4"/>
      <c r="EF201" s="4"/>
      <c r="EG201" s="5"/>
      <c r="EH201" s="5"/>
      <c r="EI201" s="5"/>
      <c r="EJ201" s="5"/>
      <c r="EK201" s="5"/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>
        <f t="shared" si="41"/>
        <v>0.71513333333333351</v>
      </c>
      <c r="EW201" s="4">
        <f t="shared" si="37"/>
        <v>0.87692916666666665</v>
      </c>
      <c r="EX201" s="4">
        <f t="shared" si="38"/>
        <v>0.26271666666666665</v>
      </c>
      <c r="EY201" s="4">
        <f t="shared" si="39"/>
        <v>0.8294666666666668</v>
      </c>
      <c r="EZ201" s="4">
        <f t="shared" si="40"/>
        <v>2.5095833333333335E-2</v>
      </c>
      <c r="FA201" s="11" t="str" cm="1">
        <f t="array" aca="1" ref="FA201" ca="1">CONCATENATE(INDIRECT(ADDRESS(1,MATCH(_xlfn.MINIFS(B201:EU201,metrics.est,"MAE"),B201:EU201,0)+1)), ", ", INDIRECT(ADDRESS(2,MATCH(_xlfn.MINIFS(B201:EU201,metrics.est,"MAE"),B201:EU201,0)+1)))</f>
        <v>k=20, r=0.1</v>
      </c>
      <c r="FB201" s="11" t="str" cm="1">
        <f t="array" aca="1" ref="FB201" ca="1">CONCATENATE(INDIRECT(ADDRESS(1,MATCH(_xlfn.MINIFS(B201:EU201,metrics.est,"MSE"),B201:EU201,0)+1)), ", ", INDIRECT(ADDRESS(2,MATCH(_xlfn.MINIFS(B201:EU201,metrics.est,"MSE"),B201:EU201,0)+1)))</f>
        <v>k=5, r=0.1</v>
      </c>
      <c r="FC201" s="11" t="str" cm="1">
        <f t="array" aca="1" ref="FC201" ca="1">CONCATENATE(INDIRECT(ADDRESS(1,MATCH(_xlfn.MAXIFS(B201:EU201,metrics.est,"R"),B201:EU201,0)+1)), ", ", INDIRECT(ADDRESS(2,MATCH(_xlfn.MAXIFS(B201:EU201,metrics.est,"R"),B201:EU201,0)+1)))</f>
        <v>k=20, r=0.1</v>
      </c>
      <c r="FD201" s="11" t="str" cm="1">
        <f t="array" aca="1" ref="FD201" ca="1">CONCATENATE(INDIRECT(ADDRESS(1,MATCH(_xlfn.MAXIFS(B201:EU201,metrics.est,"Coverage"),B201:EU201,0)+1)), ", ", INDIRECT(ADDRESS(2,MATCH(_xlfn.MAXIFS(B201:EU201,metrics.est,"Coverage"),B201:EU201,0)+1)))</f>
        <v>k=5, r=0.1</v>
      </c>
      <c r="FE201" s="11" t="str" cm="1">
        <f t="array" aca="1" ref="FE201" ca="1">CONCATENATE(INDIRECT(ADDRESS(1,MATCH(_xlfn.MINIFS(B201:EU201,metrics.est,"Time"),B201:EU201,0)+1)), ", ", INDIRECT(ADDRESS(2,MATCH(_xlfn.MINIFS(B201:EU201,metrics.est,"Time"),B201:EU201,0)+1)))</f>
        <v>k=20, r=0.9</v>
      </c>
    </row>
    <row r="202" spans="1:161" x14ac:dyDescent="0.2">
      <c r="A202" s="1" t="s">
        <v>175</v>
      </c>
      <c r="B202" s="4">
        <v>0.67200000000000004</v>
      </c>
      <c r="C202" s="4">
        <v>0.77829999999999999</v>
      </c>
      <c r="D202" s="4">
        <v>0.33239999999999997</v>
      </c>
      <c r="E202" s="4">
        <v>0.95589999999999997</v>
      </c>
      <c r="F202" s="4">
        <v>6.2700000000000006E-2</v>
      </c>
      <c r="G202" s="5">
        <v>0.68100000000000005</v>
      </c>
      <c r="H202" s="5">
        <v>0.80120000000000002</v>
      </c>
      <c r="I202" s="5">
        <v>0.34139999999999998</v>
      </c>
      <c r="J202" s="5">
        <v>0.94569999999999999</v>
      </c>
      <c r="K202" s="5">
        <v>0.04</v>
      </c>
      <c r="L202" s="4">
        <v>0.69099999999999995</v>
      </c>
      <c r="M202" s="4">
        <v>0.82420000000000004</v>
      </c>
      <c r="N202" s="4">
        <v>0.3281</v>
      </c>
      <c r="O202" s="4">
        <v>0.92659999999999998</v>
      </c>
      <c r="P202" s="4">
        <v>3.04E-2</v>
      </c>
      <c r="Q202" s="5">
        <v>0.71650000000000003</v>
      </c>
      <c r="R202" s="5">
        <v>0.88009999999999999</v>
      </c>
      <c r="S202" s="5">
        <v>0.2762</v>
      </c>
      <c r="T202" s="5">
        <v>0.8861</v>
      </c>
      <c r="U202" s="5">
        <v>3.0300000000000001E-2</v>
      </c>
      <c r="V202" s="4">
        <v>0.79700000000000004</v>
      </c>
      <c r="W202" s="4">
        <v>1.0803</v>
      </c>
      <c r="X202" s="4">
        <v>0.1691</v>
      </c>
      <c r="Y202" s="4">
        <v>0.6835</v>
      </c>
      <c r="Z202" s="4">
        <v>1.24E-2</v>
      </c>
      <c r="AA202" s="14">
        <v>0.67190000000000005</v>
      </c>
      <c r="AB202" s="14">
        <v>0.78320000000000001</v>
      </c>
      <c r="AC202" s="14">
        <v>0.3548</v>
      </c>
      <c r="AD202" s="14">
        <v>0.95569999999999999</v>
      </c>
      <c r="AE202" s="14">
        <v>5.6500000000000002E-2</v>
      </c>
      <c r="AF202" s="4">
        <v>0.68049999999999999</v>
      </c>
      <c r="AG202" s="4">
        <v>0.79920000000000002</v>
      </c>
      <c r="AH202" s="4">
        <v>0.34739999999999999</v>
      </c>
      <c r="AI202" s="4">
        <v>0.94479999999999997</v>
      </c>
      <c r="AJ202" s="4">
        <v>4.1000000000000002E-2</v>
      </c>
      <c r="AK202" s="14">
        <v>0.69210000000000005</v>
      </c>
      <c r="AL202" s="14">
        <v>0.8276</v>
      </c>
      <c r="AM202" s="14">
        <v>0.32019999999999998</v>
      </c>
      <c r="AN202" s="14">
        <v>0.92700000000000005</v>
      </c>
      <c r="AO202" s="14">
        <v>3.1600000000000003E-2</v>
      </c>
      <c r="AP202" s="4">
        <v>0.71579999999999999</v>
      </c>
      <c r="AQ202" s="4">
        <v>0.88060000000000005</v>
      </c>
      <c r="AR202" s="4">
        <v>0.27889999999999998</v>
      </c>
      <c r="AS202" s="4">
        <v>0.88560000000000005</v>
      </c>
      <c r="AT202" s="4">
        <v>1.9599999999999999E-2</v>
      </c>
      <c r="AU202" s="14">
        <v>0.79720000000000002</v>
      </c>
      <c r="AV202" s="14">
        <v>1.0814999999999999</v>
      </c>
      <c r="AW202" s="14">
        <v>0.1716</v>
      </c>
      <c r="AX202" s="14">
        <v>0.68159999999999998</v>
      </c>
      <c r="AY202" s="14">
        <v>1.18E-2</v>
      </c>
      <c r="AZ202" s="4">
        <v>0.67300000000000004</v>
      </c>
      <c r="BA202" s="4">
        <v>0.78359999999999996</v>
      </c>
      <c r="BB202" s="4">
        <v>0.34699999999999998</v>
      </c>
      <c r="BC202" s="4">
        <v>0.95520000000000005</v>
      </c>
      <c r="BD202" s="4">
        <v>5.62E-2</v>
      </c>
      <c r="BE202" s="5">
        <v>0.68020000000000003</v>
      </c>
      <c r="BF202" s="5">
        <v>0.80069999999999997</v>
      </c>
      <c r="BG202" s="5">
        <v>0.34179999999999999</v>
      </c>
      <c r="BH202" s="5">
        <v>0.94579999999999997</v>
      </c>
      <c r="BI202" s="5">
        <v>3.6299999999999999E-2</v>
      </c>
      <c r="BJ202" s="4">
        <v>0.69279999999999997</v>
      </c>
      <c r="BK202" s="4">
        <v>0.82830000000000004</v>
      </c>
      <c r="BL202" s="4">
        <v>0.31969999999999998</v>
      </c>
      <c r="BM202" s="4">
        <v>0.92749999999999999</v>
      </c>
      <c r="BN202" s="4">
        <v>2.7400000000000001E-2</v>
      </c>
      <c r="BO202" s="5">
        <v>0.71719999999999995</v>
      </c>
      <c r="BP202" s="5">
        <v>0.88490000000000002</v>
      </c>
      <c r="BQ202" s="5">
        <v>0.27989999999999998</v>
      </c>
      <c r="BR202" s="5">
        <v>0.88500000000000001</v>
      </c>
      <c r="BS202" s="5">
        <v>2.1000000000000001E-2</v>
      </c>
      <c r="BT202" s="4">
        <v>0.79600000000000004</v>
      </c>
      <c r="BU202" s="4">
        <v>1.0792999999999999</v>
      </c>
      <c r="BV202" s="4">
        <v>0.1772</v>
      </c>
      <c r="BW202" s="4">
        <v>0.68089999999999995</v>
      </c>
      <c r="BX202" s="4">
        <v>7.4999999999999997E-3</v>
      </c>
      <c r="BY202" s="5">
        <v>0.67049999999999998</v>
      </c>
      <c r="BZ202" s="5">
        <v>0.77959999999999996</v>
      </c>
      <c r="CA202" s="5">
        <v>0.35699999999999998</v>
      </c>
      <c r="CB202" s="5">
        <v>0.95540000000000003</v>
      </c>
      <c r="CC202" s="5">
        <v>4.2799999999999998E-2</v>
      </c>
      <c r="CD202" s="4">
        <v>0.68020000000000003</v>
      </c>
      <c r="CE202" s="4">
        <v>0.8</v>
      </c>
      <c r="CF202" s="4">
        <v>0.34410000000000002</v>
      </c>
      <c r="CG202" s="4">
        <v>0.94520000000000004</v>
      </c>
      <c r="CH202" s="4">
        <v>3.27E-2</v>
      </c>
      <c r="CI202" s="5">
        <v>0.6925</v>
      </c>
      <c r="CJ202" s="5">
        <v>0.82820000000000005</v>
      </c>
      <c r="CK202" s="5">
        <v>0.32019999999999998</v>
      </c>
      <c r="CL202" s="5">
        <v>0.92769999999999997</v>
      </c>
      <c r="CM202" s="5">
        <v>2.4899999999999999E-2</v>
      </c>
      <c r="CN202" s="4">
        <v>0.71750000000000003</v>
      </c>
      <c r="CO202" s="4">
        <v>0.88519999999999999</v>
      </c>
      <c r="CP202" s="4">
        <v>0.28000000000000003</v>
      </c>
      <c r="CQ202" s="4">
        <v>0.88600000000000001</v>
      </c>
      <c r="CR202" s="4">
        <v>1.47E-2</v>
      </c>
      <c r="CS202" s="5">
        <v>0.79630000000000001</v>
      </c>
      <c r="CT202" s="5">
        <v>1.0794999999999999</v>
      </c>
      <c r="CU202" s="5">
        <v>0.17299999999999999</v>
      </c>
      <c r="CV202" s="5">
        <v>0.68140000000000001</v>
      </c>
      <c r="CW202" s="5">
        <v>5.4000000000000003E-3</v>
      </c>
      <c r="CX202" s="4">
        <v>0.67330000000000001</v>
      </c>
      <c r="CY202" s="4">
        <v>0.78500000000000003</v>
      </c>
      <c r="CZ202" s="4">
        <v>0.35339999999999999</v>
      </c>
      <c r="DA202" s="4">
        <v>0.9546</v>
      </c>
      <c r="DB202" s="4">
        <v>4.5100000000000001E-2</v>
      </c>
      <c r="DC202" s="5">
        <v>0.67930000000000001</v>
      </c>
      <c r="DD202" s="5">
        <v>0.79790000000000005</v>
      </c>
      <c r="DE202" s="5">
        <v>0.3422</v>
      </c>
      <c r="DF202" s="5">
        <v>0.94510000000000005</v>
      </c>
      <c r="DG202" s="5">
        <v>4.1000000000000002E-2</v>
      </c>
      <c r="DH202" s="4">
        <v>0.69169999999999998</v>
      </c>
      <c r="DI202" s="4">
        <v>0.82620000000000005</v>
      </c>
      <c r="DJ202" s="4">
        <v>0.32350000000000001</v>
      </c>
      <c r="DK202" s="4">
        <v>0.92689999999999995</v>
      </c>
      <c r="DL202" s="4">
        <v>2.3400000000000001E-2</v>
      </c>
      <c r="DM202" s="5">
        <v>0.71679999999999999</v>
      </c>
      <c r="DN202" s="5">
        <v>0.88349999999999995</v>
      </c>
      <c r="DO202" s="5">
        <v>0.27929999999999999</v>
      </c>
      <c r="DP202" s="5">
        <v>0.8861</v>
      </c>
      <c r="DQ202" s="5">
        <v>1.4200000000000001E-2</v>
      </c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/>
      <c r="EC202" s="4"/>
      <c r="ED202" s="4"/>
      <c r="EE202" s="4"/>
      <c r="EF202" s="4"/>
      <c r="EG202" s="5"/>
      <c r="EH202" s="5"/>
      <c r="EI202" s="5"/>
      <c r="EJ202" s="5"/>
      <c r="EK202" s="5"/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>
        <f t="shared" si="41"/>
        <v>0.70801249999999982</v>
      </c>
      <c r="EW202" s="4">
        <f t="shared" si="37"/>
        <v>0.86575416666666671</v>
      </c>
      <c r="EX202" s="4">
        <f t="shared" si="38"/>
        <v>0.29826666666666668</v>
      </c>
      <c r="EY202" s="4">
        <f t="shared" si="39"/>
        <v>0.88730416666666656</v>
      </c>
      <c r="EZ202" s="4">
        <f t="shared" si="40"/>
        <v>3.0370833333333333E-2</v>
      </c>
      <c r="FA202" s="11" t="str" cm="1">
        <f t="array" aca="1" ref="FA202" ca="1">CONCATENATE(INDIRECT(ADDRESS(1,MATCH(_xlfn.MINIFS(B202:EU202,metrics.est,"MAE"),B202:EU202,0)+1)), ", ", INDIRECT(ADDRESS(2,MATCH(_xlfn.MINIFS(B202:EU202,metrics.est,"MAE"),B202:EU202,0)+1)))</f>
        <v>k=20, r=0.1</v>
      </c>
      <c r="FB202" s="11" t="str" cm="1">
        <f t="array" aca="1" ref="FB202" ca="1">CONCATENATE(INDIRECT(ADDRESS(1,MATCH(_xlfn.MINIFS(B202:EU202,metrics.est,"MSE"),B202:EU202,0)+1)), ", ", INDIRECT(ADDRESS(2,MATCH(_xlfn.MINIFS(B202:EU202,metrics.est,"MSE"),B202:EU202,0)+1)))</f>
        <v>k=5, r=0.1</v>
      </c>
      <c r="FC202" s="11" t="str" cm="1">
        <f t="array" aca="1" ref="FC202" ca="1">CONCATENATE(INDIRECT(ADDRESS(1,MATCH(_xlfn.MAXIFS(B202:EU202,metrics.est,"R"),B202:EU202,0)+1)), ", ", INDIRECT(ADDRESS(2,MATCH(_xlfn.MAXIFS(B202:EU202,metrics.est,"R"),B202:EU202,0)+1)))</f>
        <v>k=20, r=0.1</v>
      </c>
      <c r="FD202" s="11" t="str" cm="1">
        <f t="array" aca="1" ref="FD202" ca="1">CONCATENATE(INDIRECT(ADDRESS(1,MATCH(_xlfn.MAXIFS(B202:EU202,metrics.est,"Coverage"),B202:EU202,0)+1)), ", ", INDIRECT(ADDRESS(2,MATCH(_xlfn.MAXIFS(B202:EU202,metrics.est,"Coverage"),B202:EU202,0)+1)))</f>
        <v>k=5, r=0.1</v>
      </c>
      <c r="FE202" s="11" t="str" cm="1">
        <f t="array" aca="1" ref="FE202" ca="1">CONCATENATE(INDIRECT(ADDRESS(1,MATCH(_xlfn.MINIFS(B202:EU202,metrics.est,"Time"),B202:EU202,0)+1)), ", ", INDIRECT(ADDRESS(2,MATCH(_xlfn.MINIFS(B202:EU202,metrics.est,"Time"),B202:EU202,0)+1)))</f>
        <v>k=20, r=0.9</v>
      </c>
    </row>
    <row r="203" spans="1:161" x14ac:dyDescent="0.2">
      <c r="A203" s="1" t="s">
        <v>176</v>
      </c>
      <c r="B203" s="4">
        <v>0.67249999999999999</v>
      </c>
      <c r="C203" s="4">
        <v>0.77229999999999999</v>
      </c>
      <c r="D203" s="4">
        <v>0.30840000000000001</v>
      </c>
      <c r="E203" s="4">
        <v>0.94130000000000003</v>
      </c>
      <c r="F203" s="4">
        <v>4.8899999999999999E-2</v>
      </c>
      <c r="G203" s="5">
        <v>0.68240000000000001</v>
      </c>
      <c r="H203" s="5">
        <v>0.7964</v>
      </c>
      <c r="I203" s="5">
        <v>0.30819999999999997</v>
      </c>
      <c r="J203" s="5">
        <v>0.92700000000000005</v>
      </c>
      <c r="K203" s="5">
        <v>3.3700000000000001E-2</v>
      </c>
      <c r="L203" s="4">
        <v>0.69499999999999995</v>
      </c>
      <c r="M203" s="4">
        <v>0.82589999999999997</v>
      </c>
      <c r="N203" s="4">
        <v>0.28610000000000002</v>
      </c>
      <c r="O203" s="4">
        <v>0.90129999999999999</v>
      </c>
      <c r="P203" s="4">
        <v>2.6700000000000002E-2</v>
      </c>
      <c r="Q203" s="5">
        <v>0.72399999999999998</v>
      </c>
      <c r="R203" s="5">
        <v>0.89139999999999997</v>
      </c>
      <c r="S203" s="5">
        <v>0.24030000000000001</v>
      </c>
      <c r="T203" s="5">
        <v>0.84719999999999995</v>
      </c>
      <c r="U203" s="5">
        <v>2.63E-2</v>
      </c>
      <c r="V203" s="4">
        <v>0.80930000000000002</v>
      </c>
      <c r="W203" s="4">
        <v>1.1079000000000001</v>
      </c>
      <c r="X203" s="4">
        <v>0.17499999999999999</v>
      </c>
      <c r="Y203" s="4">
        <v>0.59670000000000001</v>
      </c>
      <c r="Z203" s="4">
        <v>9.4000000000000004E-3</v>
      </c>
      <c r="AA203" s="14">
        <v>0.67179999999999995</v>
      </c>
      <c r="AB203" s="14">
        <v>0.77470000000000006</v>
      </c>
      <c r="AC203" s="14">
        <v>0.33179999999999998</v>
      </c>
      <c r="AD203" s="14">
        <v>0.94099999999999995</v>
      </c>
      <c r="AE203" s="14">
        <v>4.9700000000000001E-2</v>
      </c>
      <c r="AF203" s="4">
        <v>0.68210000000000004</v>
      </c>
      <c r="AG203" s="4">
        <v>0.79679999999999995</v>
      </c>
      <c r="AH203" s="4">
        <v>0.30959999999999999</v>
      </c>
      <c r="AI203" s="4">
        <v>0.92649999999999999</v>
      </c>
      <c r="AJ203" s="4">
        <v>3.3599999999999998E-2</v>
      </c>
      <c r="AK203" s="14">
        <v>0.69489999999999996</v>
      </c>
      <c r="AL203" s="14">
        <v>0.82640000000000002</v>
      </c>
      <c r="AM203" s="14">
        <v>0.28389999999999999</v>
      </c>
      <c r="AN203" s="14">
        <v>0.90169999999999995</v>
      </c>
      <c r="AO203" s="14">
        <v>2.4899999999999999E-2</v>
      </c>
      <c r="AP203" s="4">
        <v>0.72330000000000005</v>
      </c>
      <c r="AQ203" s="4">
        <v>0.8921</v>
      </c>
      <c r="AR203" s="4">
        <v>0.2445</v>
      </c>
      <c r="AS203" s="4">
        <v>0.84609999999999996</v>
      </c>
      <c r="AT203" s="4">
        <v>1.7000000000000001E-2</v>
      </c>
      <c r="AU203" s="14">
        <v>0.80969999999999998</v>
      </c>
      <c r="AV203" s="14">
        <v>1.1093999999999999</v>
      </c>
      <c r="AW203" s="14">
        <v>0.1739</v>
      </c>
      <c r="AX203" s="14">
        <v>0.59599999999999997</v>
      </c>
      <c r="AY203" s="14">
        <v>9.1999999999999998E-3</v>
      </c>
      <c r="AZ203" s="4">
        <v>0.6744</v>
      </c>
      <c r="BA203" s="4">
        <v>0.78039999999999998</v>
      </c>
      <c r="BB203" s="4">
        <v>0.31609999999999999</v>
      </c>
      <c r="BC203" s="4">
        <v>0.94069999999999998</v>
      </c>
      <c r="BD203" s="4">
        <v>4.6699999999999998E-2</v>
      </c>
      <c r="BE203" s="5">
        <v>0.68130000000000002</v>
      </c>
      <c r="BF203" s="5">
        <v>0.79569999999999996</v>
      </c>
      <c r="BG203" s="5">
        <v>0.30630000000000002</v>
      </c>
      <c r="BH203" s="5">
        <v>0.92749999999999999</v>
      </c>
      <c r="BI203" s="5">
        <v>3.0099999999999998E-2</v>
      </c>
      <c r="BJ203" s="4">
        <v>0.69550000000000001</v>
      </c>
      <c r="BK203" s="4">
        <v>0.82809999999999995</v>
      </c>
      <c r="BL203" s="4">
        <v>0.2833</v>
      </c>
      <c r="BM203" s="4">
        <v>0.9022</v>
      </c>
      <c r="BN203" s="4">
        <v>2.2700000000000001E-2</v>
      </c>
      <c r="BO203" s="5">
        <v>0.72409999999999997</v>
      </c>
      <c r="BP203" s="5">
        <v>0.89480000000000004</v>
      </c>
      <c r="BQ203" s="5">
        <v>0.24729999999999999</v>
      </c>
      <c r="BR203" s="5">
        <v>0.84599999999999997</v>
      </c>
      <c r="BS203" s="5">
        <v>1.7100000000000001E-2</v>
      </c>
      <c r="BT203" s="4">
        <v>0.80859999999999999</v>
      </c>
      <c r="BU203" s="4">
        <v>1.1064000000000001</v>
      </c>
      <c r="BV203" s="4">
        <v>0.18110000000000001</v>
      </c>
      <c r="BW203" s="4">
        <v>0.5948</v>
      </c>
      <c r="BX203" s="4">
        <v>6.3E-3</v>
      </c>
      <c r="BY203" s="5">
        <v>0.67090000000000005</v>
      </c>
      <c r="BZ203" s="5">
        <v>0.77310000000000001</v>
      </c>
      <c r="CA203" s="5">
        <v>0.33479999999999999</v>
      </c>
      <c r="CB203" s="5">
        <v>0.94140000000000001</v>
      </c>
      <c r="CC203" s="5">
        <v>3.56E-2</v>
      </c>
      <c r="CD203" s="4">
        <v>0.68189999999999995</v>
      </c>
      <c r="CE203" s="4">
        <v>0.79690000000000005</v>
      </c>
      <c r="CF203" s="4">
        <v>0.30759999999999998</v>
      </c>
      <c r="CG203" s="4">
        <v>0.92679999999999996</v>
      </c>
      <c r="CH203" s="4">
        <v>2.8000000000000001E-2</v>
      </c>
      <c r="CI203" s="5">
        <v>0.6956</v>
      </c>
      <c r="CJ203" s="5">
        <v>0.82830000000000004</v>
      </c>
      <c r="CK203" s="5">
        <v>0.28299999999999997</v>
      </c>
      <c r="CL203" s="5">
        <v>0.90239999999999998</v>
      </c>
      <c r="CM203" s="5">
        <v>2.0799999999999999E-2</v>
      </c>
      <c r="CN203" s="4">
        <v>0.7248</v>
      </c>
      <c r="CO203" s="4">
        <v>0.89600000000000002</v>
      </c>
      <c r="CP203" s="4">
        <v>0.2465</v>
      </c>
      <c r="CQ203" s="4">
        <v>0.84650000000000003</v>
      </c>
      <c r="CR203" s="4">
        <v>1.2E-2</v>
      </c>
      <c r="CS203" s="5">
        <v>0.80830000000000002</v>
      </c>
      <c r="CT203" s="5">
        <v>1.1046</v>
      </c>
      <c r="CU203" s="5">
        <v>0.17549999999999999</v>
      </c>
      <c r="CV203" s="5">
        <v>0.59370000000000001</v>
      </c>
      <c r="CW203" s="5">
        <v>4.3E-3</v>
      </c>
      <c r="CX203" s="4">
        <v>0.67410000000000003</v>
      </c>
      <c r="CY203" s="4">
        <v>0.7792</v>
      </c>
      <c r="CZ203" s="4">
        <v>0.32500000000000001</v>
      </c>
      <c r="DA203" s="4">
        <v>0.94020000000000004</v>
      </c>
      <c r="DB203" s="4">
        <v>3.7199999999999997E-2</v>
      </c>
      <c r="DC203" s="5">
        <v>0.68079999999999996</v>
      </c>
      <c r="DD203" s="5">
        <v>0.79430000000000001</v>
      </c>
      <c r="DE203" s="5">
        <v>0.30830000000000002</v>
      </c>
      <c r="DF203" s="5">
        <v>0.92659999999999998</v>
      </c>
      <c r="DG203" s="5">
        <v>3.2099999999999997E-2</v>
      </c>
      <c r="DH203" s="4">
        <v>0.69520000000000004</v>
      </c>
      <c r="DI203" s="4">
        <v>0.82709999999999995</v>
      </c>
      <c r="DJ203" s="4">
        <v>0.28620000000000001</v>
      </c>
      <c r="DK203" s="4">
        <v>0.90169999999999995</v>
      </c>
      <c r="DL203" s="4">
        <v>1.95E-2</v>
      </c>
      <c r="DM203" s="5">
        <v>0.72419999999999995</v>
      </c>
      <c r="DN203" s="5">
        <v>0.89459999999999995</v>
      </c>
      <c r="DO203" s="5">
        <v>0.2452</v>
      </c>
      <c r="DP203" s="5">
        <v>0.84699999999999998</v>
      </c>
      <c r="DQ203" s="5">
        <v>1.18E-2</v>
      </c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/>
      <c r="EC203" s="4"/>
      <c r="ED203" s="4"/>
      <c r="EE203" s="4"/>
      <c r="EF203" s="4"/>
      <c r="EG203" s="5"/>
      <c r="EH203" s="5"/>
      <c r="EI203" s="5"/>
      <c r="EJ203" s="5"/>
      <c r="EK203" s="5"/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>
        <f t="shared" si="41"/>
        <v>0.71269583333333342</v>
      </c>
      <c r="EW203" s="4">
        <f t="shared" si="37"/>
        <v>0.87053333333333349</v>
      </c>
      <c r="EX203" s="4">
        <f t="shared" si="38"/>
        <v>0.27116250000000003</v>
      </c>
      <c r="EY203" s="4">
        <f t="shared" si="39"/>
        <v>0.85259583333333333</v>
      </c>
      <c r="EZ203" s="4">
        <f t="shared" si="40"/>
        <v>2.5150000000000002E-2</v>
      </c>
      <c r="FA203" s="11" t="str" cm="1">
        <f t="array" aca="1" ref="FA203" ca="1">CONCATENATE(INDIRECT(ADDRESS(1,MATCH(_xlfn.MINIFS(B203:EU203,metrics.est,"MAE"),B203:EU203,0)+1)), ", ", INDIRECT(ADDRESS(2,MATCH(_xlfn.MINIFS(B203:EU203,metrics.est,"MAE"),B203:EU203,0)+1)))</f>
        <v>k=20, r=0.1</v>
      </c>
      <c r="FB203" s="11" t="str" cm="1">
        <f t="array" aca="1" ref="FB203" ca="1">CONCATENATE(INDIRECT(ADDRESS(1,MATCH(_xlfn.MINIFS(B203:EU203,metrics.est,"MSE"),B203:EU203,0)+1)), ", ", INDIRECT(ADDRESS(2,MATCH(_xlfn.MINIFS(B203:EU203,metrics.est,"MSE"),B203:EU203,0)+1)))</f>
        <v>k=5, r=0.1</v>
      </c>
      <c r="FC203" s="11" t="str" cm="1">
        <f t="array" aca="1" ref="FC203" ca="1">CONCATENATE(INDIRECT(ADDRESS(1,MATCH(_xlfn.MAXIFS(B203:EU203,metrics.est,"R"),B203:EU203,0)+1)), ", ", INDIRECT(ADDRESS(2,MATCH(_xlfn.MAXIFS(B203:EU203,metrics.est,"R"),B203:EU203,0)+1)))</f>
        <v>k=20, r=0.1</v>
      </c>
      <c r="FD203" s="11" t="str" cm="1">
        <f t="array" aca="1" ref="FD203" ca="1">CONCATENATE(INDIRECT(ADDRESS(1,MATCH(_xlfn.MAXIFS(B203:EU203,metrics.est,"Coverage"),B203:EU203,0)+1)), ", ", INDIRECT(ADDRESS(2,MATCH(_xlfn.MAXIFS(B203:EU203,metrics.est,"Coverage"),B203:EU203,0)+1)))</f>
        <v>k=20, r=0.1</v>
      </c>
      <c r="FE203" s="11" t="str" cm="1">
        <f t="array" aca="1" ref="FE203" ca="1">CONCATENATE(INDIRECT(ADDRESS(1,MATCH(_xlfn.MINIFS(B203:EU203,metrics.est,"Time"),B203:EU203,0)+1)), ", ", INDIRECT(ADDRESS(2,MATCH(_xlfn.MINIFS(B203:EU203,metrics.est,"Time"),B203:EU203,0)+1)))</f>
        <v>k=20, r=0.9</v>
      </c>
    </row>
    <row r="204" spans="1:161" x14ac:dyDescent="0.2">
      <c r="A204" s="1" t="s">
        <v>177</v>
      </c>
      <c r="B204" s="4">
        <v>0.68110000000000004</v>
      </c>
      <c r="C204" s="4">
        <v>0.79320000000000002</v>
      </c>
      <c r="D204" s="4">
        <v>0.2908</v>
      </c>
      <c r="E204" s="4">
        <v>0.93930000000000002</v>
      </c>
      <c r="F204" s="4">
        <v>9.1399999999999995E-2</v>
      </c>
      <c r="G204" s="5">
        <v>0.69269999999999998</v>
      </c>
      <c r="H204" s="5">
        <v>0.82079999999999997</v>
      </c>
      <c r="I204" s="5">
        <v>0.28710000000000002</v>
      </c>
      <c r="J204" s="5">
        <v>0.92479999999999996</v>
      </c>
      <c r="K204" s="5">
        <v>5.8799999999999998E-2</v>
      </c>
      <c r="L204" s="4">
        <v>0.70760000000000001</v>
      </c>
      <c r="M204" s="4">
        <v>0.85580000000000001</v>
      </c>
      <c r="N204" s="4">
        <v>0.26429999999999998</v>
      </c>
      <c r="O204" s="4">
        <v>0.89959999999999996</v>
      </c>
      <c r="P204" s="4">
        <v>3.85E-2</v>
      </c>
      <c r="Q204" s="5">
        <v>0.74099999999999999</v>
      </c>
      <c r="R204" s="5">
        <v>0.93359999999999999</v>
      </c>
      <c r="S204" s="5">
        <v>0.21659999999999999</v>
      </c>
      <c r="T204" s="5">
        <v>0.84819999999999995</v>
      </c>
      <c r="U204" s="5">
        <v>3.5999999999999997E-2</v>
      </c>
      <c r="V204" s="4">
        <v>0.82899999999999996</v>
      </c>
      <c r="W204" s="4">
        <v>1.1619999999999999</v>
      </c>
      <c r="X204" s="4">
        <v>0.14729999999999999</v>
      </c>
      <c r="Y204" s="4">
        <v>0.6371</v>
      </c>
      <c r="Z204" s="4">
        <v>8.6E-3</v>
      </c>
      <c r="AA204" s="14">
        <v>0.68030000000000002</v>
      </c>
      <c r="AB204" s="14">
        <v>0.79430000000000001</v>
      </c>
      <c r="AC204" s="14">
        <v>0.31530000000000002</v>
      </c>
      <c r="AD204" s="14">
        <v>0.93920000000000003</v>
      </c>
      <c r="AE204" s="14">
        <v>9.2600000000000002E-2</v>
      </c>
      <c r="AF204" s="4">
        <v>0.69169999999999998</v>
      </c>
      <c r="AG204" s="4">
        <v>0.82010000000000005</v>
      </c>
      <c r="AH204" s="4">
        <v>0.2918</v>
      </c>
      <c r="AI204" s="4">
        <v>0.9244</v>
      </c>
      <c r="AJ204" s="4">
        <v>6.1499999999999999E-2</v>
      </c>
      <c r="AK204" s="14">
        <v>0.70740000000000003</v>
      </c>
      <c r="AL204" s="14">
        <v>0.85609999999999997</v>
      </c>
      <c r="AM204" s="14">
        <v>0.26200000000000001</v>
      </c>
      <c r="AN204" s="14">
        <v>0.89980000000000004</v>
      </c>
      <c r="AO204" s="14">
        <v>4.2099999999999999E-2</v>
      </c>
      <c r="AP204" s="4">
        <v>0.74019999999999997</v>
      </c>
      <c r="AQ204" s="4">
        <v>0.9335</v>
      </c>
      <c r="AR204" s="4">
        <v>0.22170000000000001</v>
      </c>
      <c r="AS204" s="4">
        <v>0.8468</v>
      </c>
      <c r="AT204" s="4">
        <v>2.6800000000000001E-2</v>
      </c>
      <c r="AU204" s="14">
        <v>0.82950000000000002</v>
      </c>
      <c r="AV204" s="14">
        <v>1.1635</v>
      </c>
      <c r="AW204" s="14">
        <v>0.14779999999999999</v>
      </c>
      <c r="AX204" s="14">
        <v>0.63480000000000003</v>
      </c>
      <c r="AY204" s="14">
        <v>8.0999999999999996E-3</v>
      </c>
      <c r="AZ204" s="4">
        <v>0.68269999999999997</v>
      </c>
      <c r="BA204" s="4">
        <v>0.80049999999999999</v>
      </c>
      <c r="BB204" s="4">
        <v>0.2999</v>
      </c>
      <c r="BC204" s="4">
        <v>0.93859999999999999</v>
      </c>
      <c r="BD204" s="4">
        <v>8.1900000000000001E-2</v>
      </c>
      <c r="BE204" s="5">
        <v>0.69089999999999996</v>
      </c>
      <c r="BF204" s="5">
        <v>0.81879999999999997</v>
      </c>
      <c r="BG204" s="5">
        <v>0.28860000000000002</v>
      </c>
      <c r="BH204" s="5">
        <v>0.92520000000000002</v>
      </c>
      <c r="BI204" s="5">
        <v>5.8400000000000001E-2</v>
      </c>
      <c r="BJ204" s="4">
        <v>0.70789999999999997</v>
      </c>
      <c r="BK204" s="4">
        <v>0.85760000000000003</v>
      </c>
      <c r="BL204" s="4">
        <v>0.26200000000000001</v>
      </c>
      <c r="BM204" s="4">
        <v>0.90039999999999998</v>
      </c>
      <c r="BN204" s="4">
        <v>3.95E-2</v>
      </c>
      <c r="BO204" s="5">
        <v>0.74129999999999996</v>
      </c>
      <c r="BP204" s="5">
        <v>0.93769999999999998</v>
      </c>
      <c r="BQ204" s="5">
        <v>0.22320000000000001</v>
      </c>
      <c r="BR204" s="5">
        <v>0.84660000000000002</v>
      </c>
      <c r="BS204" s="5">
        <v>2.29E-2</v>
      </c>
      <c r="BT204" s="4">
        <v>0.82899999999999996</v>
      </c>
      <c r="BU204" s="4">
        <v>1.1629</v>
      </c>
      <c r="BV204" s="4">
        <v>0.15210000000000001</v>
      </c>
      <c r="BW204" s="4">
        <v>0.6341</v>
      </c>
      <c r="BX204" s="4">
        <v>6.1999999999999998E-3</v>
      </c>
      <c r="BY204" s="5">
        <v>0.67930000000000001</v>
      </c>
      <c r="BZ204" s="5">
        <v>0.79210000000000003</v>
      </c>
      <c r="CA204" s="5">
        <v>0.31659999999999999</v>
      </c>
      <c r="CB204" s="5">
        <v>0.93899999999999995</v>
      </c>
      <c r="CC204" s="5">
        <v>6.9000000000000006E-2</v>
      </c>
      <c r="CD204" s="4">
        <v>0.69140000000000001</v>
      </c>
      <c r="CE204" s="4">
        <v>0.8196</v>
      </c>
      <c r="CF204" s="4">
        <v>0.29120000000000001</v>
      </c>
      <c r="CG204" s="4">
        <v>0.92469999999999997</v>
      </c>
      <c r="CH204" s="4">
        <v>5.3800000000000001E-2</v>
      </c>
      <c r="CI204" s="5">
        <v>0.70830000000000004</v>
      </c>
      <c r="CJ204" s="5">
        <v>0.85880000000000001</v>
      </c>
      <c r="CK204" s="5">
        <v>0.25919999999999999</v>
      </c>
      <c r="CL204" s="5">
        <v>0.90059999999999996</v>
      </c>
      <c r="CM204" s="5">
        <v>3.5700000000000003E-2</v>
      </c>
      <c r="CN204" s="4">
        <v>0.74180000000000001</v>
      </c>
      <c r="CO204" s="4">
        <v>0.93830000000000002</v>
      </c>
      <c r="CP204" s="4">
        <v>0.22309999999999999</v>
      </c>
      <c r="CQ204" s="4">
        <v>0.84709999999999996</v>
      </c>
      <c r="CR204" s="4">
        <v>1.8200000000000001E-2</v>
      </c>
      <c r="CS204" s="5">
        <v>0.8286</v>
      </c>
      <c r="CT204" s="5">
        <v>1.1613</v>
      </c>
      <c r="CU204" s="5">
        <v>0.1497</v>
      </c>
      <c r="CV204" s="5">
        <v>0.63329999999999997</v>
      </c>
      <c r="CW204" s="5">
        <v>4.0000000000000001E-3</v>
      </c>
      <c r="CX204" s="4">
        <v>0.68240000000000001</v>
      </c>
      <c r="CY204" s="4">
        <v>0.7984</v>
      </c>
      <c r="CZ204" s="4">
        <v>0.30930000000000002</v>
      </c>
      <c r="DA204" s="4">
        <v>0.93799999999999994</v>
      </c>
      <c r="DB204" s="4">
        <v>6.8900000000000003E-2</v>
      </c>
      <c r="DC204" s="5">
        <v>0.69079999999999997</v>
      </c>
      <c r="DD204" s="5">
        <v>0.81789999999999996</v>
      </c>
      <c r="DE204" s="5">
        <v>0.28989999999999999</v>
      </c>
      <c r="DF204" s="5">
        <v>0.9244</v>
      </c>
      <c r="DG204" s="5">
        <v>5.8700000000000002E-2</v>
      </c>
      <c r="DH204" s="4">
        <v>0.70760000000000001</v>
      </c>
      <c r="DI204" s="4">
        <v>0.85699999999999998</v>
      </c>
      <c r="DJ204" s="4">
        <v>0.26419999999999999</v>
      </c>
      <c r="DK204" s="4">
        <v>0.89970000000000006</v>
      </c>
      <c r="DL204" s="4">
        <v>3.4299999999999997E-2</v>
      </c>
      <c r="DM204" s="5">
        <v>0.74119999999999997</v>
      </c>
      <c r="DN204" s="5">
        <v>0.93669999999999998</v>
      </c>
      <c r="DO204" s="5">
        <v>0.2215</v>
      </c>
      <c r="DP204" s="5">
        <v>0.84770000000000001</v>
      </c>
      <c r="DQ204" s="5">
        <v>1.7600000000000001E-2</v>
      </c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/>
      <c r="EC204" s="4"/>
      <c r="ED204" s="4"/>
      <c r="EE204" s="4"/>
      <c r="EF204" s="4"/>
      <c r="EG204" s="5"/>
      <c r="EH204" s="5"/>
      <c r="EI204" s="5"/>
      <c r="EJ204" s="5"/>
      <c r="EK204" s="5"/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>
        <f t="shared" si="41"/>
        <v>0.7259874999999999</v>
      </c>
      <c r="EW204" s="4">
        <f t="shared" si="37"/>
        <v>0.9037708333333333</v>
      </c>
      <c r="EX204" s="4">
        <f t="shared" si="38"/>
        <v>0.24979999999999999</v>
      </c>
      <c r="EY204" s="4">
        <f t="shared" si="39"/>
        <v>0.85805833333333315</v>
      </c>
      <c r="EZ204" s="4">
        <f t="shared" si="40"/>
        <v>4.3062499999999997E-2</v>
      </c>
      <c r="FA204" s="11" t="str" cm="1">
        <f t="array" aca="1" ref="FA204" ca="1">CONCATENATE(INDIRECT(ADDRESS(1,MATCH(_xlfn.MINIFS(B204:EU204,metrics.est,"MAE"),B204:EU204,0)+1)), ", ", INDIRECT(ADDRESS(2,MATCH(_xlfn.MINIFS(B204:EU204,metrics.est,"MAE"),B204:EU204,0)+1)))</f>
        <v>k=20, r=0.1</v>
      </c>
      <c r="FB204" s="11" t="str" cm="1">
        <f t="array" aca="1" ref="FB204" ca="1">CONCATENATE(INDIRECT(ADDRESS(1,MATCH(_xlfn.MINIFS(B204:EU204,metrics.est,"MSE"),B204:EU204,0)+1)), ", ", INDIRECT(ADDRESS(2,MATCH(_xlfn.MINIFS(B204:EU204,metrics.est,"MSE"),B204:EU204,0)+1)))</f>
        <v>k=20, r=0.1</v>
      </c>
      <c r="FC204" s="11" t="str" cm="1">
        <f t="array" aca="1" ref="FC204" ca="1">CONCATENATE(INDIRECT(ADDRESS(1,MATCH(_xlfn.MAXIFS(B204:EU204,metrics.est,"R"),B204:EU204,0)+1)), ", ", INDIRECT(ADDRESS(2,MATCH(_xlfn.MAXIFS(B204:EU204,metrics.est,"R"),B204:EU204,0)+1)))</f>
        <v>k=20, r=0.1</v>
      </c>
      <c r="FD204" s="11" t="str" cm="1">
        <f t="array" aca="1" ref="FD204" ca="1">CONCATENATE(INDIRECT(ADDRESS(1,MATCH(_xlfn.MAXIFS(B204:EU204,metrics.est,"Coverage"),B204:EU204,0)+1)), ", ", INDIRECT(ADDRESS(2,MATCH(_xlfn.MAXIFS(B204:EU204,metrics.est,"Coverage"),B204:EU204,0)+1)))</f>
        <v>k=5, r=0.1</v>
      </c>
      <c r="FE204" s="11" t="str" cm="1">
        <f t="array" aca="1" ref="FE204" ca="1">CONCATENATE(INDIRECT(ADDRESS(1,MATCH(_xlfn.MINIFS(B204:EU204,metrics.est,"Time"),B204:EU204,0)+1)), ", ", INDIRECT(ADDRESS(2,MATCH(_xlfn.MINIFS(B204:EU204,metrics.est,"Time"),B204:EU204,0)+1)))</f>
        <v>k=20, r=0.9</v>
      </c>
    </row>
    <row r="205" spans="1:161" x14ac:dyDescent="0.2">
      <c r="A205" s="1" t="s">
        <v>178</v>
      </c>
      <c r="B205" s="4">
        <v>0.67949999999999999</v>
      </c>
      <c r="C205" s="4">
        <v>0.78979999999999995</v>
      </c>
      <c r="D205" s="4">
        <v>0.29630000000000001</v>
      </c>
      <c r="E205" s="4">
        <v>0.93930000000000002</v>
      </c>
      <c r="F205" s="4">
        <v>0.1118</v>
      </c>
      <c r="G205" s="5">
        <v>0.69099999999999995</v>
      </c>
      <c r="H205" s="5">
        <v>0.81799999999999995</v>
      </c>
      <c r="I205" s="5">
        <v>0.2883</v>
      </c>
      <c r="J205" s="5">
        <v>0.92520000000000002</v>
      </c>
      <c r="K205" s="5">
        <v>7.6399999999999996E-2</v>
      </c>
      <c r="L205" s="4">
        <v>0.70599999999999996</v>
      </c>
      <c r="M205" s="4">
        <v>0.85329999999999995</v>
      </c>
      <c r="N205" s="4">
        <v>0.26540000000000002</v>
      </c>
      <c r="O205" s="4">
        <v>0.9002</v>
      </c>
      <c r="P205" s="4">
        <v>4.99E-2</v>
      </c>
      <c r="Q205" s="5">
        <v>0.73919999999999997</v>
      </c>
      <c r="R205" s="5">
        <v>0.93059999999999998</v>
      </c>
      <c r="S205" s="5">
        <v>0.2167</v>
      </c>
      <c r="T205" s="5">
        <v>0.84899999999999998</v>
      </c>
      <c r="U205" s="5">
        <v>4.4499999999999998E-2</v>
      </c>
      <c r="V205" s="4">
        <v>0.8276</v>
      </c>
      <c r="W205" s="4">
        <v>1.159</v>
      </c>
      <c r="X205" s="4">
        <v>0.14680000000000001</v>
      </c>
      <c r="Y205" s="4">
        <v>0.6381</v>
      </c>
      <c r="Z205" s="4">
        <v>1.04E-2</v>
      </c>
      <c r="AA205" s="14">
        <v>0.67889999999999995</v>
      </c>
      <c r="AB205" s="14">
        <v>0.79190000000000005</v>
      </c>
      <c r="AC205" s="14">
        <v>0.31390000000000001</v>
      </c>
      <c r="AD205" s="14">
        <v>0.93930000000000002</v>
      </c>
      <c r="AE205" s="14">
        <v>0.1091</v>
      </c>
      <c r="AF205" s="4">
        <v>0.69010000000000005</v>
      </c>
      <c r="AG205" s="4">
        <v>0.81769999999999998</v>
      </c>
      <c r="AH205" s="4">
        <v>0.29320000000000002</v>
      </c>
      <c r="AI205" s="4">
        <v>0.92490000000000006</v>
      </c>
      <c r="AJ205" s="4">
        <v>8.1000000000000003E-2</v>
      </c>
      <c r="AK205" s="14">
        <v>0.70589999999999997</v>
      </c>
      <c r="AL205" s="14">
        <v>0.85370000000000001</v>
      </c>
      <c r="AM205" s="14">
        <v>0.2626</v>
      </c>
      <c r="AN205" s="14">
        <v>0.90059999999999996</v>
      </c>
      <c r="AO205" s="14">
        <v>5.5399999999999998E-2</v>
      </c>
      <c r="AP205" s="4">
        <v>0.73819999999999997</v>
      </c>
      <c r="AQ205" s="4">
        <v>0.93020000000000003</v>
      </c>
      <c r="AR205" s="4">
        <v>0.2215</v>
      </c>
      <c r="AS205" s="4">
        <v>0.84770000000000001</v>
      </c>
      <c r="AT205" s="4">
        <v>3.0700000000000002E-2</v>
      </c>
      <c r="AU205" s="14">
        <v>0.82820000000000005</v>
      </c>
      <c r="AV205" s="14">
        <v>1.1609</v>
      </c>
      <c r="AW205" s="14">
        <v>0.14779999999999999</v>
      </c>
      <c r="AX205" s="14">
        <v>0.63539999999999996</v>
      </c>
      <c r="AY205" s="14">
        <v>1.1299999999999999E-2</v>
      </c>
      <c r="AZ205" s="4">
        <v>0.68079999999999996</v>
      </c>
      <c r="BA205" s="4">
        <v>0.79730000000000001</v>
      </c>
      <c r="BB205" s="4">
        <v>0.30070000000000002</v>
      </c>
      <c r="BC205" s="4">
        <v>0.93879999999999997</v>
      </c>
      <c r="BD205" s="4">
        <v>0.10299999999999999</v>
      </c>
      <c r="BE205" s="5">
        <v>0.68969999999999998</v>
      </c>
      <c r="BF205" s="5">
        <v>0.81689999999999996</v>
      </c>
      <c r="BG205" s="5">
        <v>0.28899999999999998</v>
      </c>
      <c r="BH205" s="5">
        <v>0.92579999999999996</v>
      </c>
      <c r="BI205" s="5">
        <v>7.1999999999999995E-2</v>
      </c>
      <c r="BJ205" s="4">
        <v>0.70630000000000004</v>
      </c>
      <c r="BK205" s="4">
        <v>0.85470000000000002</v>
      </c>
      <c r="BL205" s="4">
        <v>0.26300000000000001</v>
      </c>
      <c r="BM205" s="4">
        <v>0.90100000000000002</v>
      </c>
      <c r="BN205" s="4">
        <v>4.9500000000000002E-2</v>
      </c>
      <c r="BO205" s="5">
        <v>0.73960000000000004</v>
      </c>
      <c r="BP205" s="5">
        <v>0.93479999999999996</v>
      </c>
      <c r="BQ205" s="5">
        <v>0.2235</v>
      </c>
      <c r="BR205" s="5">
        <v>0.84750000000000003</v>
      </c>
      <c r="BS205" s="5">
        <v>2.7300000000000001E-2</v>
      </c>
      <c r="BT205" s="4">
        <v>0.82740000000000002</v>
      </c>
      <c r="BU205" s="4">
        <v>1.1594</v>
      </c>
      <c r="BV205" s="4">
        <v>0.15229999999999999</v>
      </c>
      <c r="BW205" s="4">
        <v>0.63480000000000003</v>
      </c>
      <c r="BX205" s="4">
        <v>6.4999999999999997E-3</v>
      </c>
      <c r="BY205" s="5">
        <v>0.67789999999999995</v>
      </c>
      <c r="BZ205" s="5">
        <v>0.79</v>
      </c>
      <c r="CA205" s="5">
        <v>0.3165</v>
      </c>
      <c r="CB205" s="5">
        <v>0.93940000000000001</v>
      </c>
      <c r="CC205" s="5">
        <v>8.7099999999999997E-2</v>
      </c>
      <c r="CD205" s="4">
        <v>0.69</v>
      </c>
      <c r="CE205" s="4">
        <v>0.81740000000000002</v>
      </c>
      <c r="CF205" s="4">
        <v>0.29139999999999999</v>
      </c>
      <c r="CG205" s="4">
        <v>0.92520000000000002</v>
      </c>
      <c r="CH205" s="4">
        <v>6.7799999999999999E-2</v>
      </c>
      <c r="CI205" s="5">
        <v>0.70679999999999998</v>
      </c>
      <c r="CJ205" s="5">
        <v>0.85640000000000005</v>
      </c>
      <c r="CK205" s="5">
        <v>0.25979999999999998</v>
      </c>
      <c r="CL205" s="5">
        <v>0.90129999999999999</v>
      </c>
      <c r="CM205" s="5">
        <v>4.4200000000000003E-2</v>
      </c>
      <c r="CN205" s="4">
        <v>0.7399</v>
      </c>
      <c r="CO205" s="4">
        <v>0.93500000000000005</v>
      </c>
      <c r="CP205" s="4">
        <v>0.22339999999999999</v>
      </c>
      <c r="CQ205" s="4">
        <v>0.84809999999999997</v>
      </c>
      <c r="CR205" s="4">
        <v>2.1899999999999999E-2</v>
      </c>
      <c r="CS205" s="5">
        <v>0.82720000000000005</v>
      </c>
      <c r="CT205" s="5">
        <v>1.1580999999999999</v>
      </c>
      <c r="CU205" s="5">
        <v>0.14979999999999999</v>
      </c>
      <c r="CV205" s="5">
        <v>0.63400000000000001</v>
      </c>
      <c r="CW205" s="5">
        <v>4.4000000000000003E-3</v>
      </c>
      <c r="CX205" s="4">
        <v>0.68100000000000005</v>
      </c>
      <c r="CY205" s="4">
        <v>0.79630000000000001</v>
      </c>
      <c r="CZ205" s="4">
        <v>0.30880000000000002</v>
      </c>
      <c r="DA205" s="4">
        <v>0.93840000000000001</v>
      </c>
      <c r="DB205" s="4">
        <v>8.7999999999999995E-2</v>
      </c>
      <c r="DC205" s="5">
        <v>0.68940000000000001</v>
      </c>
      <c r="DD205" s="5">
        <v>0.81579999999999997</v>
      </c>
      <c r="DE205" s="5">
        <v>0.29089999999999999</v>
      </c>
      <c r="DF205" s="5">
        <v>0.92490000000000006</v>
      </c>
      <c r="DG205" s="5">
        <v>7.3499999999999996E-2</v>
      </c>
      <c r="DH205" s="4">
        <v>0.70599999999999996</v>
      </c>
      <c r="DI205" s="4">
        <v>0.85450000000000004</v>
      </c>
      <c r="DJ205" s="4">
        <v>0.26490000000000002</v>
      </c>
      <c r="DK205" s="4">
        <v>0.90039999999999998</v>
      </c>
      <c r="DL205" s="4">
        <v>4.2299999999999997E-2</v>
      </c>
      <c r="DM205" s="5">
        <v>0.73939999999999995</v>
      </c>
      <c r="DN205" s="5">
        <v>0.93359999999999999</v>
      </c>
      <c r="DO205" s="5">
        <v>0.2218</v>
      </c>
      <c r="DP205" s="5">
        <v>0.84860000000000002</v>
      </c>
      <c r="DQ205" s="5">
        <v>2.1700000000000001E-2</v>
      </c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/>
      <c r="EC205" s="4"/>
      <c r="ED205" s="4"/>
      <c r="EE205" s="4"/>
      <c r="EF205" s="4"/>
      <c r="EG205" s="5"/>
      <c r="EH205" s="5"/>
      <c r="EI205" s="5"/>
      <c r="EJ205" s="5"/>
      <c r="EK205" s="5"/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>
        <f t="shared" si="41"/>
        <v>0.72441666666666649</v>
      </c>
      <c r="EW205" s="4">
        <f t="shared" si="37"/>
        <v>0.90105416666666649</v>
      </c>
      <c r="EX205" s="4">
        <f t="shared" si="38"/>
        <v>0.25034583333333332</v>
      </c>
      <c r="EY205" s="4">
        <f t="shared" si="39"/>
        <v>0.85866250000000022</v>
      </c>
      <c r="EZ205" s="4">
        <f t="shared" si="40"/>
        <v>5.3737499999999987E-2</v>
      </c>
      <c r="FA205" s="11" t="str" cm="1">
        <f t="array" aca="1" ref="FA205" ca="1">CONCATENATE(INDIRECT(ADDRESS(1,MATCH(_xlfn.MINIFS(B205:EU205,metrics.est,"MAE"),B205:EU205,0)+1)), ", ", INDIRECT(ADDRESS(2,MATCH(_xlfn.MINIFS(B205:EU205,metrics.est,"MAE"),B205:EU205,0)+1)))</f>
        <v>k=20, r=0.1</v>
      </c>
      <c r="FB205" s="11" t="str" cm="1">
        <f t="array" aca="1" ref="FB205" ca="1">CONCATENATE(INDIRECT(ADDRESS(1,MATCH(_xlfn.MINIFS(B205:EU205,metrics.est,"MSE"),B205:EU205,0)+1)), ", ", INDIRECT(ADDRESS(2,MATCH(_xlfn.MINIFS(B205:EU205,metrics.est,"MSE"),B205:EU205,0)+1)))</f>
        <v>k=5, r=0.1</v>
      </c>
      <c r="FC205" s="11" t="str" cm="1">
        <f t="array" aca="1" ref="FC205" ca="1">CONCATENATE(INDIRECT(ADDRESS(1,MATCH(_xlfn.MAXIFS(B205:EU205,metrics.est,"R"),B205:EU205,0)+1)), ", ", INDIRECT(ADDRESS(2,MATCH(_xlfn.MAXIFS(B205:EU205,metrics.est,"R"),B205:EU205,0)+1)))</f>
        <v>k=20, r=0.1</v>
      </c>
      <c r="FD205" s="11" t="str" cm="1">
        <f t="array" aca="1" ref="FD205" ca="1">CONCATENATE(INDIRECT(ADDRESS(1,MATCH(_xlfn.MAXIFS(B205:EU205,metrics.est,"Coverage"),B205:EU205,0)+1)), ", ", INDIRECT(ADDRESS(2,MATCH(_xlfn.MAXIFS(B205:EU205,metrics.est,"Coverage"),B205:EU205,0)+1)))</f>
        <v>k=20, r=0.1</v>
      </c>
      <c r="FE205" s="11" t="str" cm="1">
        <f t="array" aca="1" ref="FE205" ca="1">CONCATENATE(INDIRECT(ADDRESS(1,MATCH(_xlfn.MINIFS(B205:EU205,metrics.est,"Time"),B205:EU205,0)+1)), ", ", INDIRECT(ADDRESS(2,MATCH(_xlfn.MINIFS(B205:EU205,metrics.est,"Time"),B205:EU205,0)+1)))</f>
        <v>k=20, r=0.9</v>
      </c>
    </row>
    <row r="206" spans="1:161" x14ac:dyDescent="0.2">
      <c r="A206" s="1" t="s">
        <v>179</v>
      </c>
      <c r="B206" s="4">
        <v>0.6724</v>
      </c>
      <c r="C206" s="4">
        <v>0.77859999999999996</v>
      </c>
      <c r="D206" s="4">
        <v>0.33090000000000003</v>
      </c>
      <c r="E206" s="4">
        <v>0.95569999999999999</v>
      </c>
      <c r="F206" s="4">
        <v>0.1007</v>
      </c>
      <c r="G206" s="5">
        <v>0.68120000000000003</v>
      </c>
      <c r="H206" s="5">
        <v>0.80069999999999997</v>
      </c>
      <c r="I206" s="5">
        <v>0.33460000000000001</v>
      </c>
      <c r="J206" s="5">
        <v>0.94479999999999997</v>
      </c>
      <c r="K206" s="5">
        <v>6.0199999999999997E-2</v>
      </c>
      <c r="L206" s="4">
        <v>0.69140000000000001</v>
      </c>
      <c r="M206" s="4">
        <v>0.8236</v>
      </c>
      <c r="N206" s="4">
        <v>0.32279999999999998</v>
      </c>
      <c r="O206" s="4">
        <v>0.92510000000000003</v>
      </c>
      <c r="P206" s="4">
        <v>3.8199999999999998E-2</v>
      </c>
      <c r="Q206" s="5">
        <v>0.71699999999999997</v>
      </c>
      <c r="R206" s="5">
        <v>0.88080000000000003</v>
      </c>
      <c r="S206" s="5">
        <v>0.2752</v>
      </c>
      <c r="T206" s="5">
        <v>0.8841</v>
      </c>
      <c r="U206" s="5">
        <v>3.4299999999999997E-2</v>
      </c>
      <c r="V206" s="4">
        <v>0.79779999999999995</v>
      </c>
      <c r="W206" s="4">
        <v>1.0818000000000001</v>
      </c>
      <c r="X206" s="4">
        <v>0.1694</v>
      </c>
      <c r="Y206" s="4">
        <v>0.68240000000000001</v>
      </c>
      <c r="Z206" s="4">
        <v>9.4999999999999998E-3</v>
      </c>
      <c r="AA206" s="14">
        <v>0.67190000000000005</v>
      </c>
      <c r="AB206" s="14">
        <v>0.78249999999999997</v>
      </c>
      <c r="AC206" s="14">
        <v>0.35289999999999999</v>
      </c>
      <c r="AD206" s="14">
        <v>0.95509999999999995</v>
      </c>
      <c r="AE206" s="14">
        <v>7.6600000000000001E-2</v>
      </c>
      <c r="AF206" s="4">
        <v>0.68059999999999998</v>
      </c>
      <c r="AG206" s="4">
        <v>0.79869999999999997</v>
      </c>
      <c r="AH206" s="4">
        <v>0.34350000000000003</v>
      </c>
      <c r="AI206" s="4">
        <v>0.94389999999999996</v>
      </c>
      <c r="AJ206" s="4">
        <v>5.0700000000000002E-2</v>
      </c>
      <c r="AK206" s="14">
        <v>0.69259999999999999</v>
      </c>
      <c r="AL206" s="14">
        <v>0.82720000000000005</v>
      </c>
      <c r="AM206" s="14">
        <v>0.31530000000000002</v>
      </c>
      <c r="AN206" s="14">
        <v>0.92549999999999999</v>
      </c>
      <c r="AO206" s="14">
        <v>3.9100000000000003E-2</v>
      </c>
      <c r="AP206" s="4">
        <v>0.71640000000000004</v>
      </c>
      <c r="AQ206" s="4">
        <v>0.88100000000000001</v>
      </c>
      <c r="AR206" s="4">
        <v>0.27579999999999999</v>
      </c>
      <c r="AS206" s="4">
        <v>0.88349999999999995</v>
      </c>
      <c r="AT206" s="4">
        <v>2.4E-2</v>
      </c>
      <c r="AU206" s="14">
        <v>0.79820000000000002</v>
      </c>
      <c r="AV206" s="14">
        <v>1.0845</v>
      </c>
      <c r="AW206" s="14">
        <v>0.17180000000000001</v>
      </c>
      <c r="AX206" s="14">
        <v>0.68049999999999999</v>
      </c>
      <c r="AY206" s="14">
        <v>7.0000000000000001E-3</v>
      </c>
      <c r="AZ206" s="4">
        <v>0.67320000000000002</v>
      </c>
      <c r="BA206" s="4">
        <v>0.78269999999999995</v>
      </c>
      <c r="BB206" s="4">
        <v>0.34250000000000003</v>
      </c>
      <c r="BC206" s="4">
        <v>0.95420000000000005</v>
      </c>
      <c r="BD206" s="4">
        <v>7.6200000000000004E-2</v>
      </c>
      <c r="BE206" s="5">
        <v>0.68020000000000003</v>
      </c>
      <c r="BF206" s="5">
        <v>0.79969999999999997</v>
      </c>
      <c r="BG206" s="5">
        <v>0.33689999999999998</v>
      </c>
      <c r="BH206" s="5">
        <v>0.94479999999999997</v>
      </c>
      <c r="BI206" s="5">
        <v>5.2699999999999997E-2</v>
      </c>
      <c r="BJ206" s="4">
        <v>0.69310000000000005</v>
      </c>
      <c r="BK206" s="4">
        <v>0.82789999999999997</v>
      </c>
      <c r="BL206" s="4">
        <v>0.31590000000000001</v>
      </c>
      <c r="BM206" s="4">
        <v>0.92600000000000005</v>
      </c>
      <c r="BN206" s="4">
        <v>3.6999999999999998E-2</v>
      </c>
      <c r="BO206" s="5">
        <v>0.71760000000000002</v>
      </c>
      <c r="BP206" s="5">
        <v>0.88480000000000003</v>
      </c>
      <c r="BQ206" s="5">
        <v>0.27779999999999999</v>
      </c>
      <c r="BR206" s="5">
        <v>0.88280000000000003</v>
      </c>
      <c r="BS206" s="5">
        <v>2.1299999999999999E-2</v>
      </c>
      <c r="BT206" s="4">
        <v>0.7974</v>
      </c>
      <c r="BU206" s="4">
        <v>1.0829</v>
      </c>
      <c r="BV206" s="4">
        <v>0.17660000000000001</v>
      </c>
      <c r="BW206" s="4">
        <v>0.67949999999999999</v>
      </c>
      <c r="BX206" s="4">
        <v>5.8999999999999999E-3</v>
      </c>
      <c r="BY206" s="5">
        <v>0.67049999999999998</v>
      </c>
      <c r="BZ206" s="5">
        <v>0.77849999999999997</v>
      </c>
      <c r="CA206" s="5">
        <v>0.35470000000000002</v>
      </c>
      <c r="CB206" s="5">
        <v>0.95489999999999997</v>
      </c>
      <c r="CC206" s="5">
        <v>6.2799999999999995E-2</v>
      </c>
      <c r="CD206" s="4">
        <v>0.68049999999999999</v>
      </c>
      <c r="CE206" s="4">
        <v>0.79949999999999999</v>
      </c>
      <c r="CF206" s="4">
        <v>0.33879999999999999</v>
      </c>
      <c r="CG206" s="4">
        <v>0.94430000000000003</v>
      </c>
      <c r="CH206" s="4">
        <v>4.87E-2</v>
      </c>
      <c r="CI206" s="5">
        <v>0.69269999999999998</v>
      </c>
      <c r="CJ206" s="5">
        <v>0.82769999999999999</v>
      </c>
      <c r="CK206" s="5">
        <v>0.316</v>
      </c>
      <c r="CL206" s="5">
        <v>0.92620000000000002</v>
      </c>
      <c r="CM206" s="5">
        <v>3.3099999999999997E-2</v>
      </c>
      <c r="CN206" s="4">
        <v>0.7177</v>
      </c>
      <c r="CO206" s="4">
        <v>0.88490000000000002</v>
      </c>
      <c r="CP206" s="4">
        <v>0.27850000000000003</v>
      </c>
      <c r="CQ206" s="4">
        <v>0.88380000000000003</v>
      </c>
      <c r="CR206" s="4">
        <v>1.7399999999999999E-2</v>
      </c>
      <c r="CS206" s="5">
        <v>0.79730000000000001</v>
      </c>
      <c r="CT206" s="5">
        <v>1.0819000000000001</v>
      </c>
      <c r="CU206" s="5">
        <v>0.17269999999999999</v>
      </c>
      <c r="CV206" s="5">
        <v>0.68020000000000003</v>
      </c>
      <c r="CW206" s="5">
        <v>3.8E-3</v>
      </c>
      <c r="CX206" s="4">
        <v>0.67320000000000002</v>
      </c>
      <c r="CY206" s="4">
        <v>0.78380000000000005</v>
      </c>
      <c r="CZ206" s="4">
        <v>0.34810000000000002</v>
      </c>
      <c r="DA206" s="4">
        <v>0.95379999999999998</v>
      </c>
      <c r="DB206" s="4">
        <v>6.3399999999999998E-2</v>
      </c>
      <c r="DC206" s="5">
        <v>0.6794</v>
      </c>
      <c r="DD206" s="5">
        <v>0.79700000000000004</v>
      </c>
      <c r="DE206" s="5">
        <v>0.33829999999999999</v>
      </c>
      <c r="DF206" s="5">
        <v>0.94410000000000005</v>
      </c>
      <c r="DG206" s="5">
        <v>5.33E-2</v>
      </c>
      <c r="DH206" s="4">
        <v>0.69199999999999995</v>
      </c>
      <c r="DI206" s="4">
        <v>0.82599999999999996</v>
      </c>
      <c r="DJ206" s="4">
        <v>0.31879999999999997</v>
      </c>
      <c r="DK206" s="4">
        <v>0.92559999999999998</v>
      </c>
      <c r="DL206" s="4">
        <v>3.15E-2</v>
      </c>
      <c r="DM206" s="5">
        <v>0.71719999999999995</v>
      </c>
      <c r="DN206" s="5">
        <v>0.88360000000000005</v>
      </c>
      <c r="DO206" s="5">
        <v>0.27679999999999999</v>
      </c>
      <c r="DP206" s="5">
        <v>0.88400000000000001</v>
      </c>
      <c r="DQ206" s="5">
        <v>1.6400000000000001E-2</v>
      </c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/>
      <c r="EC206" s="4"/>
      <c r="ED206" s="4"/>
      <c r="EE206" s="4"/>
      <c r="EF206" s="4"/>
      <c r="EG206" s="5"/>
      <c r="EH206" s="5"/>
      <c r="EI206" s="5"/>
      <c r="EJ206" s="5"/>
      <c r="EK206" s="5"/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>
        <f t="shared" si="41"/>
        <v>0.70839583333333322</v>
      </c>
      <c r="EW206" s="4">
        <f t="shared" si="37"/>
        <v>0.86584583333333354</v>
      </c>
      <c r="EX206" s="4">
        <f t="shared" si="38"/>
        <v>0.29519166666666669</v>
      </c>
      <c r="EY206" s="4">
        <f t="shared" si="39"/>
        <v>0.88603333333333323</v>
      </c>
      <c r="EZ206" s="4">
        <f t="shared" si="40"/>
        <v>4.0158333333333331E-2</v>
      </c>
      <c r="FA206" s="11" t="str" cm="1">
        <f t="array" aca="1" ref="FA206" ca="1">CONCATENATE(INDIRECT(ADDRESS(1,MATCH(_xlfn.MINIFS(B206:EU206,metrics.est,"MAE"),B206:EU206,0)+1)), ", ", INDIRECT(ADDRESS(2,MATCH(_xlfn.MINIFS(B206:EU206,metrics.est,"MAE"),B206:EU206,0)+1)))</f>
        <v>k=20, r=0.1</v>
      </c>
      <c r="FB206" s="11" t="str" cm="1">
        <f t="array" aca="1" ref="FB206" ca="1">CONCATENATE(INDIRECT(ADDRESS(1,MATCH(_xlfn.MINIFS(B206:EU206,metrics.est,"MSE"),B206:EU206,0)+1)), ", ", INDIRECT(ADDRESS(2,MATCH(_xlfn.MINIFS(B206:EU206,metrics.est,"MSE"),B206:EU206,0)+1)))</f>
        <v>k=20, r=0.1</v>
      </c>
      <c r="FC206" s="11" t="str" cm="1">
        <f t="array" aca="1" ref="FC206" ca="1">CONCATENATE(INDIRECT(ADDRESS(1,MATCH(_xlfn.MAXIFS(B206:EU206,metrics.est,"R"),B206:EU206,0)+1)), ", ", INDIRECT(ADDRESS(2,MATCH(_xlfn.MAXIFS(B206:EU206,metrics.est,"R"),B206:EU206,0)+1)))</f>
        <v>k=20, r=0.1</v>
      </c>
      <c r="FD206" s="11" t="str" cm="1">
        <f t="array" aca="1" ref="FD206" ca="1">CONCATENATE(INDIRECT(ADDRESS(1,MATCH(_xlfn.MAXIFS(B206:EU206,metrics.est,"Coverage"),B206:EU206,0)+1)), ", ", INDIRECT(ADDRESS(2,MATCH(_xlfn.MAXIFS(B206:EU206,metrics.est,"Coverage"),B206:EU206,0)+1)))</f>
        <v>k=5, r=0.1</v>
      </c>
      <c r="FE206" s="11" t="str" cm="1">
        <f t="array" aca="1" ref="FE206" ca="1">CONCATENATE(INDIRECT(ADDRESS(1,MATCH(_xlfn.MINIFS(B206:EU206,metrics.est,"Time"),B206:EU206,0)+1)), ", ", INDIRECT(ADDRESS(2,MATCH(_xlfn.MINIFS(B206:EU206,metrics.est,"Time"),B206:EU206,0)+1)))</f>
        <v>k=20, r=0.9</v>
      </c>
    </row>
    <row r="207" spans="1:161" x14ac:dyDescent="0.2">
      <c r="A207" s="1" t="s">
        <v>180</v>
      </c>
      <c r="B207" s="4">
        <v>0.67120000000000002</v>
      </c>
      <c r="C207" s="4">
        <v>0.77690000000000003</v>
      </c>
      <c r="D207" s="4">
        <v>0.3301</v>
      </c>
      <c r="E207" s="4">
        <v>0.95579999999999998</v>
      </c>
      <c r="F207" s="4">
        <v>0.11600000000000001</v>
      </c>
      <c r="G207" s="5">
        <v>0.68030000000000002</v>
      </c>
      <c r="H207" s="5">
        <v>0.8004</v>
      </c>
      <c r="I207" s="5">
        <v>0.33810000000000001</v>
      </c>
      <c r="J207" s="5">
        <v>0.94530000000000003</v>
      </c>
      <c r="K207" s="5">
        <v>7.6200000000000004E-2</v>
      </c>
      <c r="L207" s="4">
        <v>0.69</v>
      </c>
      <c r="M207" s="4">
        <v>0.82230000000000003</v>
      </c>
      <c r="N207" s="4">
        <v>0.32750000000000001</v>
      </c>
      <c r="O207" s="4">
        <v>0.92600000000000005</v>
      </c>
      <c r="P207" s="4">
        <v>4.5400000000000003E-2</v>
      </c>
      <c r="Q207" s="5">
        <v>0.71519999999999995</v>
      </c>
      <c r="R207" s="5">
        <v>0.87860000000000005</v>
      </c>
      <c r="S207" s="5">
        <v>0.27700000000000002</v>
      </c>
      <c r="T207" s="5">
        <v>0.88560000000000005</v>
      </c>
      <c r="U207" s="5">
        <v>4.9299999999999997E-2</v>
      </c>
      <c r="V207" s="4">
        <v>0.79590000000000005</v>
      </c>
      <c r="W207" s="4">
        <v>1.0786</v>
      </c>
      <c r="X207" s="4">
        <v>0.16950000000000001</v>
      </c>
      <c r="Y207" s="4">
        <v>0.68369999999999997</v>
      </c>
      <c r="Z207" s="4">
        <v>8.9999999999999993E-3</v>
      </c>
      <c r="AA207" s="14">
        <v>0.67110000000000003</v>
      </c>
      <c r="AB207" s="14">
        <v>0.78210000000000002</v>
      </c>
      <c r="AC207" s="14">
        <v>0.35809999999999997</v>
      </c>
      <c r="AD207" s="14">
        <v>0.95540000000000003</v>
      </c>
      <c r="AE207" s="14">
        <v>0.10050000000000001</v>
      </c>
      <c r="AF207" s="4">
        <v>0.67949999999999999</v>
      </c>
      <c r="AG207" s="4">
        <v>0.79759999999999998</v>
      </c>
      <c r="AH207" s="4">
        <v>0.34589999999999999</v>
      </c>
      <c r="AI207" s="4">
        <v>0.94440000000000002</v>
      </c>
      <c r="AJ207" s="4">
        <v>6.3899999999999998E-2</v>
      </c>
      <c r="AK207" s="14">
        <v>0.69110000000000005</v>
      </c>
      <c r="AL207" s="14">
        <v>0.82579999999999998</v>
      </c>
      <c r="AM207" s="14">
        <v>0.31979999999999997</v>
      </c>
      <c r="AN207" s="14">
        <v>0.92630000000000001</v>
      </c>
      <c r="AO207" s="14">
        <v>4.87E-2</v>
      </c>
      <c r="AP207" s="4">
        <v>0.7147</v>
      </c>
      <c r="AQ207" s="4">
        <v>0.879</v>
      </c>
      <c r="AR207" s="4">
        <v>0.2787</v>
      </c>
      <c r="AS207" s="4">
        <v>0.8851</v>
      </c>
      <c r="AT207" s="4">
        <v>2.93E-2</v>
      </c>
      <c r="AU207" s="14">
        <v>0.79620000000000002</v>
      </c>
      <c r="AV207" s="14">
        <v>1.0806</v>
      </c>
      <c r="AW207" s="14">
        <v>0.17199999999999999</v>
      </c>
      <c r="AX207" s="14">
        <v>0.68210000000000004</v>
      </c>
      <c r="AY207" s="14">
        <v>8.0000000000000002E-3</v>
      </c>
      <c r="AZ207" s="4">
        <v>0.67230000000000001</v>
      </c>
      <c r="BA207" s="4">
        <v>0.78239999999999998</v>
      </c>
      <c r="BB207" s="4">
        <v>0.34300000000000003</v>
      </c>
      <c r="BC207" s="4">
        <v>0.9546</v>
      </c>
      <c r="BD207" s="4">
        <v>9.0499999999999997E-2</v>
      </c>
      <c r="BE207" s="5">
        <v>0.67920000000000003</v>
      </c>
      <c r="BF207" s="5">
        <v>0.79910000000000003</v>
      </c>
      <c r="BG207" s="5">
        <v>0.33979999999999999</v>
      </c>
      <c r="BH207" s="5">
        <v>0.94550000000000001</v>
      </c>
      <c r="BI207" s="5">
        <v>6.9000000000000006E-2</v>
      </c>
      <c r="BJ207" s="4">
        <v>0.69169999999999998</v>
      </c>
      <c r="BK207" s="4">
        <v>0.82650000000000001</v>
      </c>
      <c r="BL207" s="4">
        <v>0.31919999999999998</v>
      </c>
      <c r="BM207" s="4">
        <v>0.92679999999999996</v>
      </c>
      <c r="BN207" s="4">
        <v>4.6600000000000003E-2</v>
      </c>
      <c r="BO207" s="5">
        <v>0.71599999999999997</v>
      </c>
      <c r="BP207" s="5">
        <v>0.88319999999999999</v>
      </c>
      <c r="BQ207" s="5">
        <v>0.27939999999999998</v>
      </c>
      <c r="BR207" s="5">
        <v>0.88439999999999996</v>
      </c>
      <c r="BS207" s="5">
        <v>2.6100000000000002E-2</v>
      </c>
      <c r="BT207" s="4">
        <v>0.79520000000000002</v>
      </c>
      <c r="BU207" s="4">
        <v>1.0787</v>
      </c>
      <c r="BV207" s="4">
        <v>0.17710000000000001</v>
      </c>
      <c r="BW207" s="4">
        <v>0.68120000000000003</v>
      </c>
      <c r="BX207" s="4">
        <v>6.3E-3</v>
      </c>
      <c r="BY207" s="5">
        <v>0.66979999999999995</v>
      </c>
      <c r="BZ207" s="5">
        <v>0.77849999999999997</v>
      </c>
      <c r="CA207" s="5">
        <v>0.35470000000000002</v>
      </c>
      <c r="CB207" s="5">
        <v>0.95499999999999996</v>
      </c>
      <c r="CC207" s="5">
        <v>8.0699999999999994E-2</v>
      </c>
      <c r="CD207" s="4">
        <v>0.67930000000000001</v>
      </c>
      <c r="CE207" s="4">
        <v>0.79830000000000001</v>
      </c>
      <c r="CF207" s="4">
        <v>0.3427</v>
      </c>
      <c r="CG207" s="4">
        <v>0.94479999999999997</v>
      </c>
      <c r="CH207" s="4">
        <v>6.2899999999999998E-2</v>
      </c>
      <c r="CI207" s="5">
        <v>0.6915</v>
      </c>
      <c r="CJ207" s="5">
        <v>0.82640000000000002</v>
      </c>
      <c r="CK207" s="5">
        <v>0.31850000000000001</v>
      </c>
      <c r="CL207" s="5">
        <v>0.92710000000000004</v>
      </c>
      <c r="CM207" s="5">
        <v>4.1500000000000002E-2</v>
      </c>
      <c r="CN207" s="4">
        <v>0.71630000000000005</v>
      </c>
      <c r="CO207" s="4">
        <v>0.88339999999999996</v>
      </c>
      <c r="CP207" s="4">
        <v>0.28060000000000002</v>
      </c>
      <c r="CQ207" s="4">
        <v>0.88539999999999996</v>
      </c>
      <c r="CR207" s="4">
        <v>2.1000000000000001E-2</v>
      </c>
      <c r="CS207" s="5">
        <v>0.79510000000000003</v>
      </c>
      <c r="CT207" s="5">
        <v>1.0780000000000001</v>
      </c>
      <c r="CU207" s="5">
        <v>0.1734</v>
      </c>
      <c r="CV207" s="5">
        <v>0.68200000000000005</v>
      </c>
      <c r="CW207" s="5">
        <v>4.4000000000000003E-3</v>
      </c>
      <c r="CX207" s="4">
        <v>0.67249999999999999</v>
      </c>
      <c r="CY207" s="4">
        <v>0.78380000000000005</v>
      </c>
      <c r="CZ207" s="4">
        <v>0.35220000000000001</v>
      </c>
      <c r="DA207" s="4">
        <v>0.95420000000000005</v>
      </c>
      <c r="DB207" s="4">
        <v>8.2299999999999998E-2</v>
      </c>
      <c r="DC207" s="5">
        <v>0.6784</v>
      </c>
      <c r="DD207" s="5">
        <v>0.79649999999999999</v>
      </c>
      <c r="DE207" s="5">
        <v>0.34050000000000002</v>
      </c>
      <c r="DF207" s="5">
        <v>0.9446</v>
      </c>
      <c r="DG207" s="5">
        <v>6.9199999999999998E-2</v>
      </c>
      <c r="DH207" s="4">
        <v>0.69069999999999998</v>
      </c>
      <c r="DI207" s="4">
        <v>0.82479999999999998</v>
      </c>
      <c r="DJ207" s="4">
        <v>0.32179999999999997</v>
      </c>
      <c r="DK207" s="4">
        <v>0.92630000000000001</v>
      </c>
      <c r="DL207" s="4">
        <v>3.9600000000000003E-2</v>
      </c>
      <c r="DM207" s="5">
        <v>0.71550000000000002</v>
      </c>
      <c r="DN207" s="5">
        <v>0.88149999999999995</v>
      </c>
      <c r="DO207" s="5">
        <v>0.27910000000000001</v>
      </c>
      <c r="DP207" s="5">
        <v>0.88549999999999995</v>
      </c>
      <c r="DQ207" s="5">
        <v>2.0500000000000001E-2</v>
      </c>
      <c r="DR207" s="4"/>
      <c r="DS207" s="4"/>
      <c r="DT207" s="4"/>
      <c r="DU207" s="4"/>
      <c r="DV207" s="4"/>
      <c r="DW207" s="5"/>
      <c r="DX207" s="5"/>
      <c r="DY207" s="5"/>
      <c r="DZ207" s="5"/>
      <c r="EA207" s="5"/>
      <c r="EB207" s="4"/>
      <c r="EC207" s="4"/>
      <c r="ED207" s="4"/>
      <c r="EE207" s="4"/>
      <c r="EF207" s="4"/>
      <c r="EG207" s="5"/>
      <c r="EH207" s="5"/>
      <c r="EI207" s="5"/>
      <c r="EJ207" s="5"/>
      <c r="EK207" s="5"/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>
        <f t="shared" si="41"/>
        <v>0.70702916666666649</v>
      </c>
      <c r="EW207" s="4">
        <f t="shared" si="37"/>
        <v>0.86429166666666646</v>
      </c>
      <c r="EX207" s="4">
        <f t="shared" si="38"/>
        <v>0.29744583333333335</v>
      </c>
      <c r="EY207" s="4">
        <f t="shared" si="39"/>
        <v>0.8869625000000001</v>
      </c>
      <c r="EZ207" s="4">
        <f t="shared" si="40"/>
        <v>5.0287499999999992E-2</v>
      </c>
      <c r="FA207" s="11" t="str" cm="1">
        <f t="array" aca="1" ref="FA207" ca="1">CONCATENATE(INDIRECT(ADDRESS(1,MATCH(_xlfn.MINIFS(B207:EU207,metrics.est,"MAE"),B207:EU207,0)+1)), ", ", INDIRECT(ADDRESS(2,MATCH(_xlfn.MINIFS(B207:EU207,metrics.est,"MAE"),B207:EU207,0)+1)))</f>
        <v>k=20, r=0.1</v>
      </c>
      <c r="FB207" s="11" t="str" cm="1">
        <f t="array" aca="1" ref="FB207" ca="1">CONCATENATE(INDIRECT(ADDRESS(1,MATCH(_xlfn.MINIFS(B207:EU207,metrics.est,"MSE"),B207:EU207,0)+1)), ", ", INDIRECT(ADDRESS(2,MATCH(_xlfn.MINIFS(B207:EU207,metrics.est,"MSE"),B207:EU207,0)+1)))</f>
        <v>k=5, r=0.1</v>
      </c>
      <c r="FC207" s="11" t="str" cm="1">
        <f t="array" aca="1" ref="FC207" ca="1">CONCATENATE(INDIRECT(ADDRESS(1,MATCH(_xlfn.MAXIFS(B207:EU207,metrics.est,"R"),B207:EU207,0)+1)), ", ", INDIRECT(ADDRESS(2,MATCH(_xlfn.MAXIFS(B207:EU207,metrics.est,"R"),B207:EU207,0)+1)))</f>
        <v>k=10, r=0.1</v>
      </c>
      <c r="FD207" s="11" t="str" cm="1">
        <f t="array" aca="1" ref="FD207" ca="1">CONCATENATE(INDIRECT(ADDRESS(1,MATCH(_xlfn.MAXIFS(B207:EU207,metrics.est,"Coverage"),B207:EU207,0)+1)), ", ", INDIRECT(ADDRESS(2,MATCH(_xlfn.MAXIFS(B207:EU207,metrics.est,"Coverage"),B207:EU207,0)+1)))</f>
        <v>k=5, r=0.1</v>
      </c>
      <c r="FE207" s="11" t="str" cm="1">
        <f t="array" aca="1" ref="FE207" ca="1">CONCATENATE(INDIRECT(ADDRESS(1,MATCH(_xlfn.MINIFS(B207:EU207,metrics.est,"Time"),B207:EU207,0)+1)), ", ", INDIRECT(ADDRESS(2,MATCH(_xlfn.MINIFS(B207:EU207,metrics.est,"Time"),B207:EU207,0)+1)))</f>
        <v>k=20, r=0.9</v>
      </c>
    </row>
    <row r="208" spans="1:161" x14ac:dyDescent="0.2">
      <c r="A208" s="1" t="s">
        <v>181</v>
      </c>
      <c r="B208" s="4">
        <v>0.67159999999999997</v>
      </c>
      <c r="C208" s="4">
        <v>0.77690000000000003</v>
      </c>
      <c r="D208" s="4">
        <v>0.33279999999999998</v>
      </c>
      <c r="E208" s="4">
        <v>0.95479999999999998</v>
      </c>
      <c r="F208" s="4">
        <v>9.5500000000000002E-2</v>
      </c>
      <c r="G208" s="5">
        <v>0.68179999999999996</v>
      </c>
      <c r="H208" s="5">
        <v>0.80189999999999995</v>
      </c>
      <c r="I208" s="5">
        <v>0.33129999999999998</v>
      </c>
      <c r="J208" s="5">
        <v>0.94379999999999997</v>
      </c>
      <c r="K208" s="5">
        <v>5.2900000000000003E-2</v>
      </c>
      <c r="L208" s="4">
        <v>0.69389999999999996</v>
      </c>
      <c r="M208" s="4">
        <v>0.82909999999999995</v>
      </c>
      <c r="N208" s="4">
        <v>0.31580000000000003</v>
      </c>
      <c r="O208" s="4">
        <v>0.92320000000000002</v>
      </c>
      <c r="P208" s="4">
        <v>3.9399999999999998E-2</v>
      </c>
      <c r="Q208" s="5">
        <v>0.72330000000000005</v>
      </c>
      <c r="R208" s="5">
        <v>0.89439999999999997</v>
      </c>
      <c r="S208" s="5">
        <v>0.2596</v>
      </c>
      <c r="T208" s="5">
        <v>0.87860000000000005</v>
      </c>
      <c r="U208" s="5">
        <v>3.7699999999999997E-2</v>
      </c>
      <c r="V208" s="4">
        <v>0.81220000000000003</v>
      </c>
      <c r="W208" s="4">
        <v>1.1180000000000001</v>
      </c>
      <c r="X208" s="4">
        <v>0.16070000000000001</v>
      </c>
      <c r="Y208" s="4">
        <v>0.65710000000000002</v>
      </c>
      <c r="Z208" s="4">
        <v>8.3999999999999995E-3</v>
      </c>
      <c r="AA208" s="14">
        <v>0.67159999999999997</v>
      </c>
      <c r="AB208" s="14">
        <v>0.78210000000000002</v>
      </c>
      <c r="AC208" s="14">
        <v>0.3538</v>
      </c>
      <c r="AD208" s="14">
        <v>0.95430000000000004</v>
      </c>
      <c r="AE208" s="14">
        <v>7.8200000000000006E-2</v>
      </c>
      <c r="AF208" s="4">
        <v>0.68100000000000005</v>
      </c>
      <c r="AG208" s="4">
        <v>0.79949999999999999</v>
      </c>
      <c r="AH208" s="4">
        <v>0.34110000000000001</v>
      </c>
      <c r="AI208" s="4">
        <v>0.94289999999999996</v>
      </c>
      <c r="AJ208" s="4">
        <v>5.0500000000000003E-2</v>
      </c>
      <c r="AK208" s="14">
        <v>0.69479999999999997</v>
      </c>
      <c r="AL208" s="14">
        <v>0.83209999999999995</v>
      </c>
      <c r="AM208" s="14">
        <v>0.30649999999999999</v>
      </c>
      <c r="AN208" s="14">
        <v>0.92330000000000001</v>
      </c>
      <c r="AO208" s="14">
        <v>3.9899999999999998E-2</v>
      </c>
      <c r="AP208" s="4">
        <v>0.72240000000000004</v>
      </c>
      <c r="AQ208" s="4">
        <v>0.89449999999999996</v>
      </c>
      <c r="AR208" s="4">
        <v>0.26300000000000001</v>
      </c>
      <c r="AS208" s="4">
        <v>0.87760000000000005</v>
      </c>
      <c r="AT208" s="4">
        <v>2.3400000000000001E-2</v>
      </c>
      <c r="AU208" s="14">
        <v>0.81189999999999996</v>
      </c>
      <c r="AV208" s="14">
        <v>1.1187</v>
      </c>
      <c r="AW208" s="14">
        <v>0.16250000000000001</v>
      </c>
      <c r="AX208" s="14">
        <v>0.65459999999999996</v>
      </c>
      <c r="AY208" s="14">
        <v>7.7000000000000002E-3</v>
      </c>
      <c r="AZ208" s="4">
        <v>0.67300000000000004</v>
      </c>
      <c r="BA208" s="4">
        <v>0.78300000000000003</v>
      </c>
      <c r="BB208" s="4">
        <v>0.33850000000000002</v>
      </c>
      <c r="BC208" s="4">
        <v>0.95350000000000001</v>
      </c>
      <c r="BD208" s="4">
        <v>7.4099999999999999E-2</v>
      </c>
      <c r="BE208" s="5">
        <v>0.68079999999999996</v>
      </c>
      <c r="BF208" s="5">
        <v>0.80069999999999997</v>
      </c>
      <c r="BG208" s="5">
        <v>0.3327</v>
      </c>
      <c r="BH208" s="5">
        <v>0.94359999999999999</v>
      </c>
      <c r="BI208" s="5">
        <v>5.3800000000000001E-2</v>
      </c>
      <c r="BJ208" s="4">
        <v>0.69510000000000005</v>
      </c>
      <c r="BK208" s="4">
        <v>0.83240000000000003</v>
      </c>
      <c r="BL208" s="4">
        <v>0.3085</v>
      </c>
      <c r="BM208" s="4">
        <v>0.92390000000000005</v>
      </c>
      <c r="BN208" s="4">
        <v>3.5900000000000001E-2</v>
      </c>
      <c r="BO208" s="5">
        <v>0.7238</v>
      </c>
      <c r="BP208" s="5">
        <v>0.8992</v>
      </c>
      <c r="BQ208" s="5">
        <v>0.26340000000000002</v>
      </c>
      <c r="BR208" s="5">
        <v>0.87719999999999998</v>
      </c>
      <c r="BS208" s="5">
        <v>2.2100000000000002E-2</v>
      </c>
      <c r="BT208" s="4">
        <v>0.81169999999999998</v>
      </c>
      <c r="BU208" s="4">
        <v>1.1183000000000001</v>
      </c>
      <c r="BV208" s="4">
        <v>0.1673</v>
      </c>
      <c r="BW208" s="4">
        <v>0.65390000000000004</v>
      </c>
      <c r="BX208" s="4">
        <v>5.7000000000000002E-3</v>
      </c>
      <c r="BY208" s="5">
        <v>0.6704</v>
      </c>
      <c r="BZ208" s="5">
        <v>0.77839999999999998</v>
      </c>
      <c r="CA208" s="5">
        <v>0.35370000000000001</v>
      </c>
      <c r="CB208" s="5">
        <v>0.95420000000000005</v>
      </c>
      <c r="CC208" s="5">
        <v>6.3799999999999996E-2</v>
      </c>
      <c r="CD208" s="4">
        <v>0.68089999999999995</v>
      </c>
      <c r="CE208" s="4">
        <v>0.8004</v>
      </c>
      <c r="CF208" s="4">
        <v>0.33689999999999998</v>
      </c>
      <c r="CG208" s="4">
        <v>0.94310000000000005</v>
      </c>
      <c r="CH208" s="4">
        <v>5.1400000000000001E-2</v>
      </c>
      <c r="CI208" s="5">
        <v>0.69510000000000005</v>
      </c>
      <c r="CJ208" s="5">
        <v>0.83299999999999996</v>
      </c>
      <c r="CK208" s="5">
        <v>0.307</v>
      </c>
      <c r="CL208" s="5">
        <v>0.92410000000000003</v>
      </c>
      <c r="CM208" s="5">
        <v>3.3300000000000003E-2</v>
      </c>
      <c r="CN208" s="4">
        <v>0.72399999999999998</v>
      </c>
      <c r="CO208" s="4">
        <v>0.89900000000000002</v>
      </c>
      <c r="CP208" s="4">
        <v>0.26500000000000001</v>
      </c>
      <c r="CQ208" s="4">
        <v>0.87809999999999999</v>
      </c>
      <c r="CR208" s="4">
        <v>1.7299999999999999E-2</v>
      </c>
      <c r="CS208" s="5">
        <v>0.81120000000000003</v>
      </c>
      <c r="CT208" s="5">
        <v>1.1165</v>
      </c>
      <c r="CU208" s="5">
        <v>0.1638</v>
      </c>
      <c r="CV208" s="5">
        <v>0.65349999999999997</v>
      </c>
      <c r="CW208" s="5">
        <v>3.8E-3</v>
      </c>
      <c r="CX208" s="4">
        <v>0.67310000000000003</v>
      </c>
      <c r="CY208" s="4">
        <v>0.7833</v>
      </c>
      <c r="CZ208" s="4">
        <v>0.3488</v>
      </c>
      <c r="DA208" s="4">
        <v>0.95309999999999995</v>
      </c>
      <c r="DB208" s="4">
        <v>6.4199999999999993E-2</v>
      </c>
      <c r="DC208" s="5">
        <v>0.68010000000000004</v>
      </c>
      <c r="DD208" s="5">
        <v>0.79869999999999997</v>
      </c>
      <c r="DE208" s="5">
        <v>0.33439999999999998</v>
      </c>
      <c r="DF208" s="5">
        <v>0.94289999999999996</v>
      </c>
      <c r="DG208" s="5">
        <v>5.4399999999999997E-2</v>
      </c>
      <c r="DH208" s="4">
        <v>0.69450000000000001</v>
      </c>
      <c r="DI208" s="4">
        <v>0.83109999999999995</v>
      </c>
      <c r="DJ208" s="4">
        <v>0.31030000000000002</v>
      </c>
      <c r="DK208" s="4">
        <v>0.9234</v>
      </c>
      <c r="DL208" s="4">
        <v>3.1800000000000002E-2</v>
      </c>
      <c r="DM208" s="5">
        <v>0.72340000000000004</v>
      </c>
      <c r="DN208" s="5">
        <v>0.89770000000000005</v>
      </c>
      <c r="DO208" s="5">
        <v>0.26290000000000002</v>
      </c>
      <c r="DP208" s="5">
        <v>0.87819999999999998</v>
      </c>
      <c r="DQ208" s="5">
        <v>1.67E-2</v>
      </c>
      <c r="DR208" s="4"/>
      <c r="DS208" s="4"/>
      <c r="DT208" s="4"/>
      <c r="DU208" s="4"/>
      <c r="DV208" s="4"/>
      <c r="DW208" s="5"/>
      <c r="DX208" s="5"/>
      <c r="DY208" s="5"/>
      <c r="DZ208" s="5"/>
      <c r="EA208" s="5"/>
      <c r="EB208" s="4"/>
      <c r="EC208" s="4"/>
      <c r="ED208" s="4"/>
      <c r="EE208" s="4"/>
      <c r="EF208" s="4"/>
      <c r="EG208" s="5"/>
      <c r="EH208" s="5"/>
      <c r="EI208" s="5"/>
      <c r="EJ208" s="5"/>
      <c r="EK208" s="5"/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>
        <f t="shared" si="41"/>
        <v>0.71256666666666668</v>
      </c>
      <c r="EW208" s="4">
        <f t="shared" si="37"/>
        <v>0.87578749999999983</v>
      </c>
      <c r="EX208" s="4">
        <f t="shared" si="38"/>
        <v>0.28834583333333336</v>
      </c>
      <c r="EY208" s="4">
        <f t="shared" si="39"/>
        <v>0.87970416666666684</v>
      </c>
      <c r="EZ208" s="4">
        <f t="shared" si="40"/>
        <v>4.0079166666666673E-2</v>
      </c>
      <c r="FA208" s="11" t="str" cm="1">
        <f t="array" aca="1" ref="FA208" ca="1">CONCATENATE(INDIRECT(ADDRESS(1,MATCH(_xlfn.MINIFS(B208:EU208,metrics.est,"MAE"),B208:EU208,0)+1)), ", ", INDIRECT(ADDRESS(2,MATCH(_xlfn.MINIFS(B208:EU208,metrics.est,"MAE"),B208:EU208,0)+1)))</f>
        <v>k=20, r=0.1</v>
      </c>
      <c r="FB208" s="11" t="str" cm="1">
        <f t="array" aca="1" ref="FB208" ca="1">CONCATENATE(INDIRECT(ADDRESS(1,MATCH(_xlfn.MINIFS(B208:EU208,metrics.est,"MSE"),B208:EU208,0)+1)), ", ", INDIRECT(ADDRESS(2,MATCH(_xlfn.MINIFS(B208:EU208,metrics.est,"MSE"),B208:EU208,0)+1)))</f>
        <v>k=5, r=0.1</v>
      </c>
      <c r="FC208" s="11" t="str" cm="1">
        <f t="array" aca="1" ref="FC208" ca="1">CONCATENATE(INDIRECT(ADDRESS(1,MATCH(_xlfn.MAXIFS(B208:EU208,metrics.est,"R"),B208:EU208,0)+1)), ", ", INDIRECT(ADDRESS(2,MATCH(_xlfn.MAXIFS(B208:EU208,metrics.est,"R"),B208:EU208,0)+1)))</f>
        <v>k=10, r=0.1</v>
      </c>
      <c r="FD208" s="11" t="str" cm="1">
        <f t="array" aca="1" ref="FD208" ca="1">CONCATENATE(INDIRECT(ADDRESS(1,MATCH(_xlfn.MAXIFS(B208:EU208,metrics.est,"Coverage"),B208:EU208,0)+1)), ", ", INDIRECT(ADDRESS(2,MATCH(_xlfn.MAXIFS(B208:EU208,metrics.est,"Coverage"),B208:EU208,0)+1)))</f>
        <v>k=5, r=0.1</v>
      </c>
      <c r="FE208" s="11" t="str" cm="1">
        <f t="array" aca="1" ref="FE208" ca="1">CONCATENATE(INDIRECT(ADDRESS(1,MATCH(_xlfn.MINIFS(B208:EU208,metrics.est,"Time"),B208:EU208,0)+1)), ", ", INDIRECT(ADDRESS(2,MATCH(_xlfn.MINIFS(B208:EU208,metrics.est,"Time"),B208:EU208,0)+1)))</f>
        <v>k=20, r=0.9</v>
      </c>
    </row>
    <row r="209" spans="1:161" x14ac:dyDescent="0.2">
      <c r="A209" s="1" t="s">
        <v>182</v>
      </c>
      <c r="B209" s="4">
        <v>0.67049999999999998</v>
      </c>
      <c r="C209" s="4">
        <v>0.77559999999999996</v>
      </c>
      <c r="D209" s="4">
        <v>0.32829999999999998</v>
      </c>
      <c r="E209" s="4">
        <v>0.95489999999999997</v>
      </c>
      <c r="F209" s="4">
        <v>0.1183</v>
      </c>
      <c r="G209" s="5">
        <v>0.68079999999999996</v>
      </c>
      <c r="H209" s="5">
        <v>0.80120000000000002</v>
      </c>
      <c r="I209" s="5">
        <v>0.33129999999999998</v>
      </c>
      <c r="J209" s="5">
        <v>0.94399999999999995</v>
      </c>
      <c r="K209" s="5">
        <v>7.1900000000000006E-2</v>
      </c>
      <c r="L209" s="4">
        <v>0.69269999999999998</v>
      </c>
      <c r="M209" s="4">
        <v>0.82779999999999998</v>
      </c>
      <c r="N209" s="4">
        <v>0.31929999999999997</v>
      </c>
      <c r="O209" s="4">
        <v>0.92379999999999995</v>
      </c>
      <c r="P209" s="4">
        <v>5.28E-2</v>
      </c>
      <c r="Q209" s="5">
        <v>0.72170000000000001</v>
      </c>
      <c r="R209" s="5">
        <v>0.8921</v>
      </c>
      <c r="S209" s="5">
        <v>0.26090000000000002</v>
      </c>
      <c r="T209" s="5">
        <v>0.87960000000000005</v>
      </c>
      <c r="U209" s="5">
        <v>5.6500000000000002E-2</v>
      </c>
      <c r="V209" s="4">
        <v>0.8105</v>
      </c>
      <c r="W209" s="4">
        <v>1.1146</v>
      </c>
      <c r="X209" s="4">
        <v>0.16059999999999999</v>
      </c>
      <c r="Y209" s="4">
        <v>0.65800000000000003</v>
      </c>
      <c r="Z209" s="4">
        <v>9.1000000000000004E-3</v>
      </c>
      <c r="AA209" s="14">
        <v>0.67100000000000004</v>
      </c>
      <c r="AB209" s="14">
        <v>0.78180000000000005</v>
      </c>
      <c r="AC209" s="14">
        <v>0.3533</v>
      </c>
      <c r="AD209" s="14">
        <v>0.95450000000000002</v>
      </c>
      <c r="AE209" s="14">
        <v>9.7100000000000006E-2</v>
      </c>
      <c r="AF209" s="4">
        <v>0.67989999999999995</v>
      </c>
      <c r="AG209" s="4">
        <v>0.79830000000000001</v>
      </c>
      <c r="AH209" s="4">
        <v>0.34350000000000003</v>
      </c>
      <c r="AI209" s="4">
        <v>0.94320000000000004</v>
      </c>
      <c r="AJ209" s="4">
        <v>6.4199999999999993E-2</v>
      </c>
      <c r="AK209" s="14">
        <v>0.69359999999999999</v>
      </c>
      <c r="AL209" s="14">
        <v>0.83109999999999995</v>
      </c>
      <c r="AM209" s="14">
        <v>0.30769999999999997</v>
      </c>
      <c r="AN209" s="14">
        <v>0.92400000000000004</v>
      </c>
      <c r="AO209" s="14">
        <v>4.7899999999999998E-2</v>
      </c>
      <c r="AP209" s="4">
        <v>0.72070000000000001</v>
      </c>
      <c r="AQ209" s="4">
        <v>0.89229999999999998</v>
      </c>
      <c r="AR209" s="4">
        <v>0.26440000000000002</v>
      </c>
      <c r="AS209" s="4">
        <v>0.87909999999999999</v>
      </c>
      <c r="AT209" s="4">
        <v>3.2000000000000001E-2</v>
      </c>
      <c r="AU209" s="14">
        <v>0.81020000000000003</v>
      </c>
      <c r="AV209" s="14">
        <v>1.1153</v>
      </c>
      <c r="AW209" s="14">
        <v>0.1628</v>
      </c>
      <c r="AX209" s="14">
        <v>0.6552</v>
      </c>
      <c r="AY209" s="14">
        <v>8.6999999999999994E-3</v>
      </c>
      <c r="AZ209" s="4">
        <v>0.67220000000000002</v>
      </c>
      <c r="BA209" s="4">
        <v>0.78249999999999997</v>
      </c>
      <c r="BB209" s="4">
        <v>0.34079999999999999</v>
      </c>
      <c r="BC209" s="4">
        <v>0.95379999999999998</v>
      </c>
      <c r="BD209" s="4">
        <v>9.6000000000000002E-2</v>
      </c>
      <c r="BE209" s="5">
        <v>0.67979999999999996</v>
      </c>
      <c r="BF209" s="5">
        <v>0.79979999999999996</v>
      </c>
      <c r="BG209" s="5">
        <v>0.3352</v>
      </c>
      <c r="BH209" s="5">
        <v>0.94410000000000005</v>
      </c>
      <c r="BI209" s="5">
        <v>6.8000000000000005E-2</v>
      </c>
      <c r="BJ209" s="4">
        <v>0.69389999999999996</v>
      </c>
      <c r="BK209" s="4">
        <v>0.83089999999999997</v>
      </c>
      <c r="BL209" s="4">
        <v>0.30990000000000001</v>
      </c>
      <c r="BM209" s="4">
        <v>0.92459999999999998</v>
      </c>
      <c r="BN209" s="4">
        <v>4.7699999999999999E-2</v>
      </c>
      <c r="BO209" s="5">
        <v>0.72240000000000004</v>
      </c>
      <c r="BP209" s="5">
        <v>0.89729999999999999</v>
      </c>
      <c r="BQ209" s="5">
        <v>0.26390000000000002</v>
      </c>
      <c r="BR209" s="5">
        <v>0.87829999999999997</v>
      </c>
      <c r="BS209" s="5">
        <v>2.64E-2</v>
      </c>
      <c r="BT209" s="4">
        <v>0.80989999999999995</v>
      </c>
      <c r="BU209" s="4">
        <v>1.1149</v>
      </c>
      <c r="BV209" s="4">
        <v>0.1676</v>
      </c>
      <c r="BW209" s="4">
        <v>0.65500000000000003</v>
      </c>
      <c r="BX209" s="4">
        <v>6.1999999999999998E-3</v>
      </c>
      <c r="BY209" s="5">
        <v>0.66959999999999997</v>
      </c>
      <c r="BZ209" s="5">
        <v>0.77790000000000004</v>
      </c>
      <c r="CA209" s="5">
        <v>0.35339999999999999</v>
      </c>
      <c r="CB209" s="5">
        <v>0.95420000000000005</v>
      </c>
      <c r="CC209" s="5">
        <v>8.1699999999999995E-2</v>
      </c>
      <c r="CD209" s="4">
        <v>0.67989999999999995</v>
      </c>
      <c r="CE209" s="4">
        <v>0.79930000000000001</v>
      </c>
      <c r="CF209" s="4">
        <v>0.33860000000000001</v>
      </c>
      <c r="CG209" s="4">
        <v>0.94340000000000002</v>
      </c>
      <c r="CH209" s="4">
        <v>6.6400000000000001E-2</v>
      </c>
      <c r="CI209" s="5">
        <v>0.69389999999999996</v>
      </c>
      <c r="CJ209" s="5">
        <v>0.83169999999999999</v>
      </c>
      <c r="CK209" s="5">
        <v>0.30809999999999998</v>
      </c>
      <c r="CL209" s="5">
        <v>0.92479999999999996</v>
      </c>
      <c r="CM209" s="5">
        <v>4.1799999999999997E-2</v>
      </c>
      <c r="CN209" s="4">
        <v>0.72250000000000003</v>
      </c>
      <c r="CO209" s="4">
        <v>0.89710000000000001</v>
      </c>
      <c r="CP209" s="4">
        <v>0.2661</v>
      </c>
      <c r="CQ209" s="4">
        <v>0.87939999999999996</v>
      </c>
      <c r="CR209" s="4">
        <v>2.1399999999999999E-2</v>
      </c>
      <c r="CS209" s="5">
        <v>0.80959999999999999</v>
      </c>
      <c r="CT209" s="5">
        <v>1.1131</v>
      </c>
      <c r="CU209" s="5">
        <v>0.16400000000000001</v>
      </c>
      <c r="CV209" s="5">
        <v>0.65449999999999997</v>
      </c>
      <c r="CW209" s="5">
        <v>4.4000000000000003E-3</v>
      </c>
      <c r="CX209" s="4">
        <v>0.6724</v>
      </c>
      <c r="CY209" s="4">
        <v>0.7833</v>
      </c>
      <c r="CZ209" s="4">
        <v>0.35089999999999999</v>
      </c>
      <c r="DA209" s="4">
        <v>0.95340000000000003</v>
      </c>
      <c r="DB209" s="4">
        <v>8.3599999999999994E-2</v>
      </c>
      <c r="DC209" s="5">
        <v>0.67910000000000004</v>
      </c>
      <c r="DD209" s="5">
        <v>0.79790000000000005</v>
      </c>
      <c r="DE209" s="5">
        <v>0.33610000000000001</v>
      </c>
      <c r="DF209" s="5">
        <v>0.94330000000000003</v>
      </c>
      <c r="DG209" s="5">
        <v>6.8599999999999994E-2</v>
      </c>
      <c r="DH209" s="4">
        <v>0.69320000000000004</v>
      </c>
      <c r="DI209" s="4">
        <v>0.82969999999999999</v>
      </c>
      <c r="DJ209" s="4">
        <v>0.312</v>
      </c>
      <c r="DK209" s="4">
        <v>0.92410000000000003</v>
      </c>
      <c r="DL209" s="4">
        <v>3.9899999999999998E-2</v>
      </c>
      <c r="DM209" s="5"/>
      <c r="DN209" s="5"/>
      <c r="DO209" s="5"/>
      <c r="DP209" s="5"/>
      <c r="DQ209" s="5"/>
      <c r="DR209" s="4"/>
      <c r="DS209" s="4"/>
      <c r="DT209" s="4"/>
      <c r="DU209" s="4"/>
      <c r="DV209" s="4"/>
      <c r="DW209" s="5"/>
      <c r="DX209" s="5"/>
      <c r="DY209" s="5"/>
      <c r="DZ209" s="5"/>
      <c r="EA209" s="5"/>
      <c r="EB209" s="4"/>
      <c r="EC209" s="4"/>
      <c r="ED209" s="4"/>
      <c r="EE209" s="4"/>
      <c r="EF209" s="4"/>
      <c r="EG209" s="5"/>
      <c r="EH209" s="5"/>
      <c r="EI209" s="5"/>
      <c r="EJ209" s="5"/>
      <c r="EK209" s="5"/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>
        <f t="shared" si="41"/>
        <v>0.7108695652173912</v>
      </c>
      <c r="EW209" s="4">
        <f t="shared" si="37"/>
        <v>0.87328260869565211</v>
      </c>
      <c r="EX209" s="4">
        <f t="shared" si="38"/>
        <v>0.2903782608695652</v>
      </c>
      <c r="EY209" s="4">
        <f t="shared" si="39"/>
        <v>0.88039999999999974</v>
      </c>
      <c r="EZ209" s="4">
        <f t="shared" si="40"/>
        <v>5.2634782608695647E-2</v>
      </c>
      <c r="FA209" s="11" t="str" cm="1">
        <f t="array" aca="1" ref="FA209" ca="1">CONCATENATE(INDIRECT(ADDRESS(1,MATCH(_xlfn.MINIFS(B209:EU209,metrics.est,"MAE"),B209:EU209,0)+1)), ", ", INDIRECT(ADDRESS(2,MATCH(_xlfn.MINIFS(B209:EU209,metrics.est,"MAE"),B209:EU209,0)+1)))</f>
        <v>k=20, r=0.1</v>
      </c>
      <c r="FB209" s="11" t="str" cm="1">
        <f t="array" aca="1" ref="FB209" ca="1">CONCATENATE(INDIRECT(ADDRESS(1,MATCH(_xlfn.MINIFS(B209:EU209,metrics.est,"MSE"),B209:EU209,0)+1)), ", ", INDIRECT(ADDRESS(2,MATCH(_xlfn.MINIFS(B209:EU209,metrics.est,"MSE"),B209:EU209,0)+1)))</f>
        <v>k=5, r=0.1</v>
      </c>
      <c r="FC209" s="11" t="str" cm="1">
        <f t="array" aca="1" ref="FC209" ca="1">CONCATENATE(INDIRECT(ADDRESS(1,MATCH(_xlfn.MAXIFS(B209:EU209,metrics.est,"R"),B209:EU209,0)+1)), ", ", INDIRECT(ADDRESS(2,MATCH(_xlfn.MAXIFS(B209:EU209,metrics.est,"R"),B209:EU209,0)+1)))</f>
        <v>k=20, r=0.1</v>
      </c>
      <c r="FD209" s="11" t="str" cm="1">
        <f t="array" aca="1" ref="FD209" ca="1">CONCATENATE(INDIRECT(ADDRESS(1,MATCH(_xlfn.MAXIFS(B209:EU209,metrics.est,"Coverage"),B209:EU209,0)+1)), ", ", INDIRECT(ADDRESS(2,MATCH(_xlfn.MAXIFS(B209:EU209,metrics.est,"Coverage"),B209:EU209,0)+1)))</f>
        <v>k=5, r=0.1</v>
      </c>
      <c r="FE209" s="11" t="str" cm="1">
        <f t="array" aca="1" ref="FE209" ca="1">CONCATENATE(INDIRECT(ADDRESS(1,MATCH(_xlfn.MINIFS(B209:EU209,metrics.est,"Time"),B209:EU209,0)+1)), ", ", INDIRECT(ADDRESS(2,MATCH(_xlfn.MINIFS(B209:EU209,metrics.est,"Time"),B209:EU209,0)+1)))</f>
        <v>k=20, r=0.9</v>
      </c>
    </row>
    <row r="210" spans="1:161" x14ac:dyDescent="0.2">
      <c r="A210" s="1" t="s">
        <v>247</v>
      </c>
      <c r="B210" s="4"/>
      <c r="C210" s="4"/>
      <c r="D210" s="4"/>
      <c r="E210" s="4"/>
      <c r="F210" s="4"/>
      <c r="G210" s="5"/>
      <c r="H210" s="5"/>
      <c r="I210" s="5"/>
      <c r="J210" s="5"/>
      <c r="K210" s="5"/>
      <c r="L210" s="4"/>
      <c r="M210" s="4"/>
      <c r="N210" s="4"/>
      <c r="O210" s="4"/>
      <c r="P210" s="4"/>
      <c r="Q210" s="5"/>
      <c r="R210" s="5"/>
      <c r="S210" s="5"/>
      <c r="T210" s="5"/>
      <c r="U210" s="5"/>
      <c r="V210" s="4"/>
      <c r="W210" s="4"/>
      <c r="X210" s="4"/>
      <c r="Y210" s="4"/>
      <c r="Z210" s="4"/>
      <c r="AA210" s="14"/>
      <c r="AB210" s="14"/>
      <c r="AC210" s="14"/>
      <c r="AD210" s="14"/>
      <c r="AE210" s="14"/>
      <c r="AF210" s="4"/>
      <c r="AG210" s="4"/>
      <c r="AH210" s="4"/>
      <c r="AI210" s="4"/>
      <c r="AJ210" s="4"/>
      <c r="AK210" s="14"/>
      <c r="AL210" s="14"/>
      <c r="AM210" s="14"/>
      <c r="AN210" s="14"/>
      <c r="AO210" s="14"/>
      <c r="AP210" s="4"/>
      <c r="AQ210" s="4"/>
      <c r="AR210" s="4"/>
      <c r="AS210" s="4"/>
      <c r="AT210" s="4"/>
      <c r="AU210" s="14"/>
      <c r="AV210" s="14"/>
      <c r="AW210" s="14"/>
      <c r="AX210" s="14"/>
      <c r="AY210" s="14"/>
      <c r="AZ210" s="4">
        <v>0.68159999999999998</v>
      </c>
      <c r="BA210" s="4">
        <v>0.79830000000000001</v>
      </c>
      <c r="BB210" s="4">
        <v>0.30359999999999998</v>
      </c>
      <c r="BC210" s="4">
        <v>0.93859999999999999</v>
      </c>
      <c r="BD210" s="4">
        <v>5.7200000000000001E-2</v>
      </c>
      <c r="BE210" s="5">
        <v>0.69030000000000002</v>
      </c>
      <c r="BF210" s="5">
        <v>0.8175</v>
      </c>
      <c r="BG210" s="5">
        <v>0.28889999999999999</v>
      </c>
      <c r="BH210" s="5">
        <v>0.92530000000000001</v>
      </c>
      <c r="BI210" s="5">
        <v>3.9699999999999999E-2</v>
      </c>
      <c r="BJ210" s="4">
        <v>0.70730000000000004</v>
      </c>
      <c r="BK210" s="4">
        <v>0.85570000000000002</v>
      </c>
      <c r="BL210" s="4">
        <v>0.2626</v>
      </c>
      <c r="BM210" s="4">
        <v>0.90049999999999997</v>
      </c>
      <c r="BN210" s="4">
        <v>3.04E-2</v>
      </c>
      <c r="BO210" s="5">
        <v>0.74080000000000001</v>
      </c>
      <c r="BP210" s="5">
        <v>0.93600000000000005</v>
      </c>
      <c r="BQ210" s="5">
        <v>0.2233</v>
      </c>
      <c r="BR210" s="5">
        <v>0.84609999999999996</v>
      </c>
      <c r="BS210" s="5">
        <v>1.9300000000000001E-2</v>
      </c>
      <c r="BT210" s="4">
        <v>0.82730000000000004</v>
      </c>
      <c r="BU210" s="4">
        <v>1.1555</v>
      </c>
      <c r="BV210" s="4">
        <v>0.16739999999999999</v>
      </c>
      <c r="BW210" s="4">
        <v>0.60199999999999998</v>
      </c>
      <c r="BX210" s="4">
        <v>7.3000000000000001E-3</v>
      </c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5"/>
      <c r="CJ210" s="5"/>
      <c r="CK210" s="5"/>
      <c r="CL210" s="5"/>
      <c r="CM210" s="5"/>
      <c r="CN210" s="4"/>
      <c r="CO210" s="4"/>
      <c r="CP210" s="4"/>
      <c r="CQ210" s="4"/>
      <c r="CR210" s="4"/>
      <c r="CS210" s="5"/>
      <c r="CT210" s="5"/>
      <c r="CU210" s="5"/>
      <c r="CV210" s="5"/>
      <c r="CW210" s="5"/>
      <c r="CX210" s="4"/>
      <c r="CY210" s="4"/>
      <c r="CZ210" s="4"/>
      <c r="DA210" s="4"/>
      <c r="DB210" s="4"/>
      <c r="DC210" s="5">
        <v>0.69010000000000005</v>
      </c>
      <c r="DD210" s="5">
        <v>0.81640000000000001</v>
      </c>
      <c r="DE210" s="5">
        <v>0.28989999999999999</v>
      </c>
      <c r="DF210" s="5">
        <v>0.92449999999999999</v>
      </c>
      <c r="DG210" s="5">
        <v>4.19E-2</v>
      </c>
      <c r="DH210" s="4"/>
      <c r="DI210" s="4"/>
      <c r="DJ210" s="4"/>
      <c r="DK210" s="4"/>
      <c r="DL210" s="4"/>
      <c r="DM210" s="5"/>
      <c r="DN210" s="5"/>
      <c r="DO210" s="5"/>
      <c r="DP210" s="5"/>
      <c r="DQ210" s="5"/>
      <c r="DR210" s="4"/>
      <c r="DS210" s="4"/>
      <c r="DT210" s="4"/>
      <c r="DU210" s="4"/>
      <c r="DV210" s="4"/>
      <c r="DW210" s="5"/>
      <c r="DX210" s="5"/>
      <c r="DY210" s="5"/>
      <c r="DZ210" s="5"/>
      <c r="EA210" s="5"/>
      <c r="EB210" s="4"/>
      <c r="EC210" s="4"/>
      <c r="ED210" s="4"/>
      <c r="EE210" s="4"/>
      <c r="EF210" s="4"/>
      <c r="EG210" s="5"/>
      <c r="EH210" s="5"/>
      <c r="EI210" s="5"/>
      <c r="EJ210" s="5"/>
      <c r="EK210" s="5"/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>
        <f t="shared" si="41"/>
        <v>0.7229000000000001</v>
      </c>
      <c r="EW210" s="4">
        <f t="shared" si="37"/>
        <v>0.89656666666666673</v>
      </c>
      <c r="EX210" s="4">
        <f t="shared" si="38"/>
        <v>0.25595000000000001</v>
      </c>
      <c r="EY210" s="4">
        <f t="shared" si="39"/>
        <v>0.85616666666666674</v>
      </c>
      <c r="EZ210" s="4">
        <f t="shared" si="40"/>
        <v>3.2633333333333334E-2</v>
      </c>
      <c r="FA210" s="11" t="str" cm="1">
        <f t="array" aca="1" ref="FA210" ca="1">CONCATENATE(INDIRECT(ADDRESS(1,MATCH(_xlfn.MINIFS(B210:EU210,metrics.est,"MAE"),B210:EU210,0)+1)), ", ", INDIRECT(ADDRESS(2,MATCH(_xlfn.MINIFS(B210:EU210,metrics.est,"MAE"),B210:EU210,0)+1)))</f>
        <v>k=15, r=0.1</v>
      </c>
      <c r="FB210" s="11" t="str" cm="1">
        <f t="array" aca="1" ref="FB210" ca="1">CONCATENATE(INDIRECT(ADDRESS(1,MATCH(_xlfn.MINIFS(B210:EU210,metrics.est,"MSE"),B210:EU210,0)+1)), ", ", INDIRECT(ADDRESS(2,MATCH(_xlfn.MINIFS(B210:EU210,metrics.est,"MSE"),B210:EU210,0)+1)))</f>
        <v>k=15, r=0.1</v>
      </c>
      <c r="FC210" s="11" t="str" cm="1">
        <f t="array" aca="1" ref="FC210" ca="1">CONCATENATE(INDIRECT(ADDRESS(1,MATCH(_xlfn.MAXIFS(B210:EU210,metrics.est,"R"),B210:EU210,0)+1)), ", ", INDIRECT(ADDRESS(2,MATCH(_xlfn.MAXIFS(B210:EU210,metrics.est,"R"),B210:EU210,0)+1)))</f>
        <v>k=15, r=0.1</v>
      </c>
      <c r="FD210" s="11" t="str" cm="1">
        <f t="array" aca="1" ref="FD210" ca="1">CONCATENATE(INDIRECT(ADDRESS(1,MATCH(_xlfn.MAXIFS(B210:EU210,metrics.est,"Coverage"),B210:EU210,0)+1)), ", ", INDIRECT(ADDRESS(2,MATCH(_xlfn.MAXIFS(B210:EU210,metrics.est,"Coverage"),B210:EU210,0)+1)))</f>
        <v>k=15, r=0.1</v>
      </c>
      <c r="FE210" s="11" t="str" cm="1">
        <f t="array" aca="1" ref="FE210" ca="1">CONCATENATE(INDIRECT(ADDRESS(1,MATCH(_xlfn.MINIFS(B210:EU210,metrics.est,"Time"),B210:EU210,0)+1)), ", ", INDIRECT(ADDRESS(2,MATCH(_xlfn.MINIFS(B210:EU210,metrics.est,"Time"),B210:EU210,0)+1)))</f>
        <v>k=15, r=0.9</v>
      </c>
    </row>
    <row r="211" spans="1:161" x14ac:dyDescent="0.2">
      <c r="A211" s="1" t="s">
        <v>248</v>
      </c>
      <c r="B211" s="4"/>
      <c r="C211" s="4"/>
      <c r="D211" s="4"/>
      <c r="E211" s="4"/>
      <c r="F211" s="4"/>
      <c r="G211" s="5"/>
      <c r="H211" s="5"/>
      <c r="I211" s="5"/>
      <c r="J211" s="5"/>
      <c r="K211" s="5"/>
      <c r="L211" s="4"/>
      <c r="M211" s="4"/>
      <c r="N211" s="4"/>
      <c r="O211" s="4"/>
      <c r="P211" s="4"/>
      <c r="Q211" s="5"/>
      <c r="R211" s="5"/>
      <c r="S211" s="5"/>
      <c r="T211" s="5"/>
      <c r="U211" s="5"/>
      <c r="V211" s="4"/>
      <c r="W211" s="4"/>
      <c r="X211" s="4"/>
      <c r="Y211" s="4"/>
      <c r="Z211" s="4"/>
      <c r="AA211" s="14"/>
      <c r="AB211" s="14"/>
      <c r="AC211" s="14"/>
      <c r="AD211" s="14"/>
      <c r="AE211" s="14"/>
      <c r="AF211" s="4"/>
      <c r="AG211" s="4"/>
      <c r="AH211" s="4"/>
      <c r="AI211" s="4"/>
      <c r="AJ211" s="4"/>
      <c r="AK211" s="14"/>
      <c r="AL211" s="14"/>
      <c r="AM211" s="14"/>
      <c r="AN211" s="14"/>
      <c r="AO211" s="14"/>
      <c r="AP211" s="4"/>
      <c r="AQ211" s="4"/>
      <c r="AR211" s="4"/>
      <c r="AS211" s="4"/>
      <c r="AT211" s="4"/>
      <c r="AU211" s="14"/>
      <c r="AV211" s="14"/>
      <c r="AW211" s="14"/>
      <c r="AX211" s="14"/>
      <c r="AY211" s="14"/>
      <c r="AZ211" s="4">
        <v>0.67190000000000005</v>
      </c>
      <c r="BA211" s="4">
        <v>0.78100000000000003</v>
      </c>
      <c r="BB211" s="4">
        <v>0.34649999999999997</v>
      </c>
      <c r="BC211" s="4">
        <v>0.95369999999999999</v>
      </c>
      <c r="BD211" s="4">
        <v>4.36E-2</v>
      </c>
      <c r="BE211" s="5">
        <v>0.67930000000000001</v>
      </c>
      <c r="BF211" s="5">
        <v>0.79800000000000004</v>
      </c>
      <c r="BG211" s="5">
        <v>0.3387</v>
      </c>
      <c r="BH211" s="5">
        <v>0.94399999999999995</v>
      </c>
      <c r="BI211" s="5">
        <v>3.2800000000000003E-2</v>
      </c>
      <c r="BJ211" s="4">
        <v>0.69359999999999999</v>
      </c>
      <c r="BK211" s="4">
        <v>0.82950000000000002</v>
      </c>
      <c r="BL211" s="4">
        <v>0.3125</v>
      </c>
      <c r="BM211" s="4">
        <v>0.92420000000000002</v>
      </c>
      <c r="BN211" s="4">
        <v>2.2599999999999999E-2</v>
      </c>
      <c r="BO211" s="5">
        <v>0.72219999999999995</v>
      </c>
      <c r="BP211" s="5">
        <v>0.89580000000000004</v>
      </c>
      <c r="BQ211" s="5">
        <v>0.26650000000000001</v>
      </c>
      <c r="BR211" s="5">
        <v>0.87709999999999999</v>
      </c>
      <c r="BS211" s="5">
        <v>1.5800000000000002E-2</v>
      </c>
      <c r="BT211" s="4">
        <v>0.80930000000000002</v>
      </c>
      <c r="BU211" s="4">
        <v>1.1103000000000001</v>
      </c>
      <c r="BV211" s="4">
        <v>0.18459999999999999</v>
      </c>
      <c r="BW211" s="4">
        <v>0.62509999999999999</v>
      </c>
      <c r="BX211" s="4">
        <v>6.3E-3</v>
      </c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5"/>
      <c r="CJ211" s="5"/>
      <c r="CK211" s="5"/>
      <c r="CL211" s="5"/>
      <c r="CM211" s="5"/>
      <c r="CN211" s="4"/>
      <c r="CO211" s="4"/>
      <c r="CP211" s="4"/>
      <c r="CQ211" s="4"/>
      <c r="CR211" s="4"/>
      <c r="CS211" s="5"/>
      <c r="CT211" s="5"/>
      <c r="CU211" s="5"/>
      <c r="CV211" s="5"/>
      <c r="CW211" s="5"/>
      <c r="CX211" s="4"/>
      <c r="CY211" s="4"/>
      <c r="CZ211" s="4"/>
      <c r="DA211" s="4"/>
      <c r="DB211" s="4"/>
      <c r="DC211" s="5">
        <v>0.67869999999999997</v>
      </c>
      <c r="DD211" s="5">
        <v>0.79620000000000002</v>
      </c>
      <c r="DE211" s="5">
        <v>0.33939999999999998</v>
      </c>
      <c r="DF211" s="5">
        <v>0.94330000000000003</v>
      </c>
      <c r="DG211" s="5">
        <v>3.2099999999999997E-2</v>
      </c>
      <c r="DH211" s="4"/>
      <c r="DI211" s="4"/>
      <c r="DJ211" s="4"/>
      <c r="DK211" s="4"/>
      <c r="DL211" s="4"/>
      <c r="DM211" s="5"/>
      <c r="DN211" s="5"/>
      <c r="DO211" s="5"/>
      <c r="DP211" s="5"/>
      <c r="DQ211" s="5"/>
      <c r="DR211" s="4"/>
      <c r="DS211" s="4"/>
      <c r="DT211" s="4"/>
      <c r="DU211" s="4"/>
      <c r="DV211" s="4"/>
      <c r="DW211" s="5"/>
      <c r="DX211" s="5"/>
      <c r="DY211" s="5"/>
      <c r="DZ211" s="5"/>
      <c r="EA211" s="5"/>
      <c r="EB211" s="4"/>
      <c r="EC211" s="4"/>
      <c r="ED211" s="4"/>
      <c r="EE211" s="4"/>
      <c r="EF211" s="4"/>
      <c r="EG211" s="5"/>
      <c r="EH211" s="5"/>
      <c r="EI211" s="5"/>
      <c r="EJ211" s="5"/>
      <c r="EK211" s="5"/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>
        <f t="shared" si="41"/>
        <v>0.70916666666666661</v>
      </c>
      <c r="EW211" s="4">
        <f t="shared" si="37"/>
        <v>0.86846666666666661</v>
      </c>
      <c r="EX211" s="4">
        <f t="shared" si="38"/>
        <v>0.29803333333333332</v>
      </c>
      <c r="EY211" s="4">
        <f t="shared" si="39"/>
        <v>0.8778999999999999</v>
      </c>
      <c r="EZ211" s="4">
        <f t="shared" si="40"/>
        <v>2.5533333333333328E-2</v>
      </c>
      <c r="FA211" s="11" t="str" cm="1">
        <f t="array" aca="1" ref="FA211" ca="1">CONCATENATE(INDIRECT(ADDRESS(1,MATCH(_xlfn.MINIFS(B211:EU211,metrics.est,"MAE"),B211:EU211,0)+1)), ", ", INDIRECT(ADDRESS(2,MATCH(_xlfn.MINIFS(B211:EU211,metrics.est,"MAE"),B211:EU211,0)+1)))</f>
        <v>k=15, r=0.1</v>
      </c>
      <c r="FB211" s="11" t="str" cm="1">
        <f t="array" aca="1" ref="FB211" ca="1">CONCATENATE(INDIRECT(ADDRESS(1,MATCH(_xlfn.MINIFS(B211:EU211,metrics.est,"MSE"),B211:EU211,0)+1)), ", ", INDIRECT(ADDRESS(2,MATCH(_xlfn.MINIFS(B211:EU211,metrics.est,"MSE"),B211:EU211,0)+1)))</f>
        <v>k=15, r=0.1</v>
      </c>
      <c r="FC211" s="11" t="str" cm="1">
        <f t="array" aca="1" ref="FC211" ca="1">CONCATENATE(INDIRECT(ADDRESS(1,MATCH(_xlfn.MAXIFS(B211:EU211,metrics.est,"R"),B211:EU211,0)+1)), ", ", INDIRECT(ADDRESS(2,MATCH(_xlfn.MAXIFS(B211:EU211,metrics.est,"R"),B211:EU211,0)+1)))</f>
        <v>k=15, r=0.1</v>
      </c>
      <c r="FD211" s="11" t="str" cm="1">
        <f t="array" aca="1" ref="FD211" ca="1">CONCATENATE(INDIRECT(ADDRESS(1,MATCH(_xlfn.MAXIFS(B211:EU211,metrics.est,"Coverage"),B211:EU211,0)+1)), ", ", INDIRECT(ADDRESS(2,MATCH(_xlfn.MAXIFS(B211:EU211,metrics.est,"Coverage"),B211:EU211,0)+1)))</f>
        <v>k=15, r=0.1</v>
      </c>
      <c r="FE211" s="11" t="str" cm="1">
        <f t="array" aca="1" ref="FE211" ca="1">CONCATENATE(INDIRECT(ADDRESS(1,MATCH(_xlfn.MINIFS(B211:EU211,metrics.est,"Time"),B211:EU211,0)+1)), ", ", INDIRECT(ADDRESS(2,MATCH(_xlfn.MINIFS(B211:EU211,metrics.est,"Time"),B211:EU211,0)+1)))</f>
        <v>k=15, r=0.9</v>
      </c>
    </row>
    <row r="212" spans="1:161" x14ac:dyDescent="0.2">
      <c r="A212" s="1" t="s">
        <v>183</v>
      </c>
      <c r="B212" s="4">
        <v>0.66339999999999999</v>
      </c>
      <c r="C212" s="4">
        <v>0.75660000000000005</v>
      </c>
      <c r="D212" s="4">
        <v>0.33329999999999999</v>
      </c>
      <c r="E212" s="4">
        <v>0.92669999999999997</v>
      </c>
      <c r="F212" s="4">
        <v>7.6100000000000001E-2</v>
      </c>
      <c r="G212" s="5">
        <v>0.67849999999999999</v>
      </c>
      <c r="H212" s="5">
        <v>0.79269999999999996</v>
      </c>
      <c r="I212" s="5">
        <v>0.31340000000000001</v>
      </c>
      <c r="J212" s="5">
        <v>0.90710000000000002</v>
      </c>
      <c r="K212" s="5">
        <v>3.8399999999999997E-2</v>
      </c>
      <c r="L212" s="4">
        <v>0.69820000000000004</v>
      </c>
      <c r="M212" s="4">
        <v>0.83630000000000004</v>
      </c>
      <c r="N212" s="4">
        <v>0.28489999999999999</v>
      </c>
      <c r="O212" s="4">
        <v>0.87250000000000005</v>
      </c>
      <c r="P212" s="4">
        <v>3.2800000000000003E-2</v>
      </c>
      <c r="Q212" s="5">
        <v>0.73519999999999996</v>
      </c>
      <c r="R212" s="5">
        <v>0.92010000000000003</v>
      </c>
      <c r="S212" s="5">
        <v>0.22070000000000001</v>
      </c>
      <c r="T212" s="5">
        <v>0.80869999999999997</v>
      </c>
      <c r="U212" s="5">
        <v>4.1799999999999997E-2</v>
      </c>
      <c r="V212" s="4">
        <v>0.8387</v>
      </c>
      <c r="W212" s="4">
        <v>1.1771</v>
      </c>
      <c r="X212" s="4">
        <v>7.7200000000000005E-2</v>
      </c>
      <c r="Y212" s="4">
        <v>0.59430000000000005</v>
      </c>
      <c r="Z212" s="4">
        <v>1.1599999999999999E-2</v>
      </c>
      <c r="AA212" s="14">
        <v>0.66339999999999999</v>
      </c>
      <c r="AB212" s="14">
        <v>0.76080000000000003</v>
      </c>
      <c r="AC212" s="14">
        <v>0.34860000000000002</v>
      </c>
      <c r="AD212" s="14">
        <v>0.92649999999999999</v>
      </c>
      <c r="AE212" s="14">
        <v>5.6500000000000002E-2</v>
      </c>
      <c r="AF212" s="4">
        <v>0.67779999999999996</v>
      </c>
      <c r="AG212" s="4">
        <v>0.79069999999999996</v>
      </c>
      <c r="AH212" s="4">
        <v>0.31809999999999999</v>
      </c>
      <c r="AI212" s="4">
        <v>0.90590000000000004</v>
      </c>
      <c r="AJ212" s="4">
        <v>3.7100000000000001E-2</v>
      </c>
      <c r="AK212" s="14">
        <v>0.6966</v>
      </c>
      <c r="AL212" s="14">
        <v>0.83260000000000001</v>
      </c>
      <c r="AM212" s="14">
        <v>0.28289999999999998</v>
      </c>
      <c r="AN212" s="14">
        <v>0.87280000000000002</v>
      </c>
      <c r="AO212" s="14">
        <v>2.92E-2</v>
      </c>
      <c r="AP212" s="4">
        <v>0.73380000000000001</v>
      </c>
      <c r="AQ212" s="4">
        <v>0.91930000000000001</v>
      </c>
      <c r="AR212" s="4">
        <v>0.2248</v>
      </c>
      <c r="AS212" s="4">
        <v>0.80700000000000005</v>
      </c>
      <c r="AT212" s="4">
        <v>2.18E-2</v>
      </c>
      <c r="AU212" s="14">
        <v>0.83909999999999996</v>
      </c>
      <c r="AV212" s="14">
        <v>1.1789000000000001</v>
      </c>
      <c r="AW212" s="14">
        <v>8.4099999999999994E-2</v>
      </c>
      <c r="AX212" s="14">
        <v>0.59150000000000003</v>
      </c>
      <c r="AY212" s="14">
        <v>1.15E-2</v>
      </c>
      <c r="AZ212" s="4">
        <v>0.66479999999999995</v>
      </c>
      <c r="BA212" s="4">
        <v>0.76149999999999995</v>
      </c>
      <c r="BB212" s="4">
        <v>0.34229999999999999</v>
      </c>
      <c r="BC212" s="4">
        <v>0.92530000000000001</v>
      </c>
      <c r="BD212" s="4">
        <v>5.45E-2</v>
      </c>
      <c r="BE212" s="5">
        <v>0.67669999999999997</v>
      </c>
      <c r="BF212" s="5">
        <v>0.78849999999999998</v>
      </c>
      <c r="BG212" s="5">
        <v>0.32190000000000002</v>
      </c>
      <c r="BH212" s="5">
        <v>0.90680000000000005</v>
      </c>
      <c r="BI212" s="5">
        <v>3.9100000000000003E-2</v>
      </c>
      <c r="BJ212" s="4">
        <v>0.69769999999999999</v>
      </c>
      <c r="BK212" s="4">
        <v>0.83630000000000004</v>
      </c>
      <c r="BL212" s="4">
        <v>0.27889999999999998</v>
      </c>
      <c r="BM212" s="4">
        <v>0.87370000000000003</v>
      </c>
      <c r="BN212" s="4">
        <v>2.63E-2</v>
      </c>
      <c r="BO212" s="5">
        <v>0.73540000000000005</v>
      </c>
      <c r="BP212" s="5">
        <v>0.92359999999999998</v>
      </c>
      <c r="BQ212" s="5">
        <v>0.22789999999999999</v>
      </c>
      <c r="BR212" s="5">
        <v>0.80640000000000001</v>
      </c>
      <c r="BS212" s="5">
        <v>1.9599999999999999E-2</v>
      </c>
      <c r="BT212" s="4">
        <v>0.83940000000000003</v>
      </c>
      <c r="BU212" s="4">
        <v>1.1791</v>
      </c>
      <c r="BV212" s="4">
        <v>8.5000000000000006E-2</v>
      </c>
      <c r="BW212" s="4">
        <v>0.5927</v>
      </c>
      <c r="BX212" s="4">
        <v>7.4999999999999997E-3</v>
      </c>
      <c r="BY212" s="5">
        <v>0.66279999999999994</v>
      </c>
      <c r="BZ212" s="5">
        <v>0.75829999999999997</v>
      </c>
      <c r="CA212" s="5">
        <v>0.3463</v>
      </c>
      <c r="CB212" s="5">
        <v>0.92630000000000001</v>
      </c>
      <c r="CC212" s="5">
        <v>4.58E-2</v>
      </c>
      <c r="CD212" s="4">
        <v>0.67789999999999995</v>
      </c>
      <c r="CE212" s="4">
        <v>0.79139999999999999</v>
      </c>
      <c r="CF212" s="4">
        <v>0.31850000000000001</v>
      </c>
      <c r="CG212" s="4">
        <v>0.90690000000000004</v>
      </c>
      <c r="CH212" s="4">
        <v>3.5400000000000001E-2</v>
      </c>
      <c r="CI212" s="5">
        <v>0.69810000000000005</v>
      </c>
      <c r="CJ212" s="5">
        <v>0.83730000000000004</v>
      </c>
      <c r="CK212" s="5">
        <v>0.28039999999999998</v>
      </c>
      <c r="CL212" s="5">
        <v>0.87390000000000001</v>
      </c>
      <c r="CM212" s="5">
        <v>2.5899999999999999E-2</v>
      </c>
      <c r="CN212" s="4">
        <v>0.73660000000000003</v>
      </c>
      <c r="CO212" s="4">
        <v>0.92600000000000005</v>
      </c>
      <c r="CP212" s="4">
        <v>0.223</v>
      </c>
      <c r="CQ212" s="4">
        <v>0.80649999999999999</v>
      </c>
      <c r="CR212" s="4">
        <v>1.5299999999999999E-2</v>
      </c>
      <c r="CS212" s="5">
        <v>0.8377</v>
      </c>
      <c r="CT212" s="5">
        <v>1.1731</v>
      </c>
      <c r="CU212" s="5">
        <v>8.4500000000000006E-2</v>
      </c>
      <c r="CV212" s="5">
        <v>0.59160000000000001</v>
      </c>
      <c r="CW212" s="5">
        <v>5.3E-3</v>
      </c>
      <c r="CX212" s="4">
        <v>0.66500000000000004</v>
      </c>
      <c r="CY212" s="4">
        <v>0.76290000000000002</v>
      </c>
      <c r="CZ212" s="4">
        <v>0.3463</v>
      </c>
      <c r="DA212" s="4">
        <v>0.92569999999999997</v>
      </c>
      <c r="DB212" s="4">
        <v>4.6800000000000001E-2</v>
      </c>
      <c r="DC212" s="5">
        <v>0.67600000000000005</v>
      </c>
      <c r="DD212" s="5">
        <v>0.78649999999999998</v>
      </c>
      <c r="DE212" s="5">
        <v>0.32269999999999999</v>
      </c>
      <c r="DF212" s="5">
        <v>0.90649999999999997</v>
      </c>
      <c r="DG212" s="5">
        <v>3.95E-2</v>
      </c>
      <c r="DH212" s="4">
        <v>0.69710000000000005</v>
      </c>
      <c r="DI212" s="4">
        <v>0.83420000000000005</v>
      </c>
      <c r="DJ212" s="4">
        <v>0.28370000000000001</v>
      </c>
      <c r="DK212" s="4">
        <v>0.87309999999999999</v>
      </c>
      <c r="DL212" s="4">
        <v>2.4299999999999999E-2</v>
      </c>
      <c r="DM212" s="5"/>
      <c r="DN212" s="5"/>
      <c r="DO212" s="5"/>
      <c r="DP212" s="5"/>
      <c r="DQ212" s="5"/>
      <c r="DR212" s="4"/>
      <c r="DS212" s="4"/>
      <c r="DT212" s="4"/>
      <c r="DU212" s="4"/>
      <c r="DV212" s="4"/>
      <c r="DW212" s="5"/>
      <c r="DX212" s="5"/>
      <c r="DY212" s="5"/>
      <c r="DZ212" s="5"/>
      <c r="EA212" s="5"/>
      <c r="EB212" s="4"/>
      <c r="EC212" s="4"/>
      <c r="ED212" s="4"/>
      <c r="EE212" s="4"/>
      <c r="EF212" s="4"/>
      <c r="EG212" s="5"/>
      <c r="EH212" s="5"/>
      <c r="EI212" s="5"/>
      <c r="EJ212" s="5"/>
      <c r="EK212" s="5"/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>
        <f t="shared" si="41"/>
        <v>0.71695217391304344</v>
      </c>
      <c r="EW212" s="4">
        <f t="shared" si="37"/>
        <v>0.88364347826086953</v>
      </c>
      <c r="EX212" s="4">
        <f t="shared" si="38"/>
        <v>0.25866956521739132</v>
      </c>
      <c r="EY212" s="4">
        <f t="shared" si="39"/>
        <v>0.83166956521739144</v>
      </c>
      <c r="EZ212" s="4">
        <f t="shared" si="40"/>
        <v>3.2265217391304342E-2</v>
      </c>
      <c r="FA212" s="11" t="str" cm="1">
        <f t="array" aca="1" ref="FA212" ca="1">CONCATENATE(INDIRECT(ADDRESS(1,MATCH(_xlfn.MINIFS(B212:EU212,metrics.est,"MAE"),B212:EU212,0)+1)), ", ", INDIRECT(ADDRESS(2,MATCH(_xlfn.MINIFS(B212:EU212,metrics.est,"MAE"),B212:EU212,0)+1)))</f>
        <v>k=20, r=0.1</v>
      </c>
      <c r="FB212" s="11" t="str" cm="1">
        <f t="array" aca="1" ref="FB212" ca="1">CONCATENATE(INDIRECT(ADDRESS(1,MATCH(_xlfn.MINIFS(B212:EU212,metrics.est,"MSE"),B212:EU212,0)+1)), ", ", INDIRECT(ADDRESS(2,MATCH(_xlfn.MINIFS(B212:EU212,metrics.est,"MSE"),B212:EU212,0)+1)))</f>
        <v>k=5, r=0.1</v>
      </c>
      <c r="FC212" s="11" t="str" cm="1">
        <f t="array" aca="1" ref="FC212" ca="1">CONCATENATE(INDIRECT(ADDRESS(1,MATCH(_xlfn.MAXIFS(B212:EU212,metrics.est,"R"),B212:EU212,0)+1)), ", ", INDIRECT(ADDRESS(2,MATCH(_xlfn.MAXIFS(B212:EU212,metrics.est,"R"),B212:EU212,0)+1)))</f>
        <v>k=10, r=0.1</v>
      </c>
      <c r="FD212" s="11" t="str" cm="1">
        <f t="array" aca="1" ref="FD212" ca="1">CONCATENATE(INDIRECT(ADDRESS(1,MATCH(_xlfn.MAXIFS(B212:EU212,metrics.est,"Coverage"),B212:EU212,0)+1)), ", ", INDIRECT(ADDRESS(2,MATCH(_xlfn.MAXIFS(B212:EU212,metrics.est,"Coverage"),B212:EU212,0)+1)))</f>
        <v>k=5, r=0.1</v>
      </c>
      <c r="FE212" s="11" t="str" cm="1">
        <f t="array" aca="1" ref="FE212" ca="1">CONCATENATE(INDIRECT(ADDRESS(1,MATCH(_xlfn.MINIFS(B212:EU212,metrics.est,"Time"),B212:EU212,0)+1)), ", ", INDIRECT(ADDRESS(2,MATCH(_xlfn.MINIFS(B212:EU212,metrics.est,"Time"),B212:EU212,0)+1)))</f>
        <v>k=20, r=0.9</v>
      </c>
    </row>
    <row r="213" spans="1:161" x14ac:dyDescent="0.2">
      <c r="A213" s="1" t="s">
        <v>249</v>
      </c>
      <c r="B213" s="4"/>
      <c r="C213" s="4"/>
      <c r="D213" s="4"/>
      <c r="E213" s="4"/>
      <c r="F213" s="4"/>
      <c r="G213" s="5"/>
      <c r="H213" s="5"/>
      <c r="I213" s="5"/>
      <c r="J213" s="5"/>
      <c r="K213" s="5"/>
      <c r="L213" s="4"/>
      <c r="M213" s="4"/>
      <c r="N213" s="4"/>
      <c r="O213" s="4"/>
      <c r="P213" s="4"/>
      <c r="Q213" s="5"/>
      <c r="R213" s="5"/>
      <c r="S213" s="5"/>
      <c r="T213" s="5"/>
      <c r="U213" s="5"/>
      <c r="V213" s="4"/>
      <c r="W213" s="4"/>
      <c r="X213" s="4"/>
      <c r="Y213" s="4"/>
      <c r="Z213" s="4"/>
      <c r="AA213" s="14"/>
      <c r="AB213" s="14"/>
      <c r="AC213" s="14"/>
      <c r="AD213" s="14"/>
      <c r="AE213" s="14"/>
      <c r="AF213" s="4"/>
      <c r="AG213" s="4"/>
      <c r="AH213" s="4"/>
      <c r="AI213" s="4"/>
      <c r="AJ213" s="4"/>
      <c r="AK213" s="14"/>
      <c r="AL213" s="14"/>
      <c r="AM213" s="14"/>
      <c r="AN213" s="14"/>
      <c r="AO213" s="14"/>
      <c r="AP213" s="4"/>
      <c r="AQ213" s="4"/>
      <c r="AR213" s="4"/>
      <c r="AS213" s="4"/>
      <c r="AT213" s="4"/>
      <c r="AU213" s="14"/>
      <c r="AV213" s="14"/>
      <c r="AW213" s="14"/>
      <c r="AX213" s="14"/>
      <c r="AY213" s="14"/>
      <c r="AZ213" s="4"/>
      <c r="BA213" s="4"/>
      <c r="BB213" s="4"/>
      <c r="BC213" s="4"/>
      <c r="BD213" s="4"/>
      <c r="BE213" s="5"/>
      <c r="BF213" s="5"/>
      <c r="BG213" s="5"/>
      <c r="BH213" s="5"/>
      <c r="BI213" s="5"/>
      <c r="BJ213" s="4"/>
      <c r="BK213" s="4"/>
      <c r="BL213" s="4"/>
      <c r="BM213" s="4"/>
      <c r="BN213" s="4"/>
      <c r="BO213" s="5"/>
      <c r="BP213" s="5"/>
      <c r="BQ213" s="5"/>
      <c r="BR213" s="5"/>
      <c r="BS213" s="5"/>
      <c r="BT213" s="4"/>
      <c r="BU213" s="4"/>
      <c r="BV213" s="4"/>
      <c r="BW213" s="4"/>
      <c r="BX213" s="4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5"/>
      <c r="CJ213" s="5"/>
      <c r="CK213" s="5"/>
      <c r="CL213" s="5"/>
      <c r="CM213" s="5"/>
      <c r="CN213" s="4"/>
      <c r="CO213" s="4"/>
      <c r="CP213" s="4"/>
      <c r="CQ213" s="4"/>
      <c r="CR213" s="4"/>
      <c r="CS213" s="5"/>
      <c r="CT213" s="5"/>
      <c r="CU213" s="5"/>
      <c r="CV213" s="5"/>
      <c r="CW213" s="5"/>
      <c r="CX213" s="4"/>
      <c r="CY213" s="4"/>
      <c r="CZ213" s="4"/>
      <c r="DA213" s="4"/>
      <c r="DB213" s="4"/>
      <c r="DC213" s="5">
        <v>0.6855</v>
      </c>
      <c r="DD213" s="5">
        <v>0.80900000000000005</v>
      </c>
      <c r="DE213" s="5">
        <v>0.31590000000000001</v>
      </c>
      <c r="DF213" s="5">
        <v>0.93710000000000004</v>
      </c>
      <c r="DG213" s="5">
        <v>3.9699999999999999E-2</v>
      </c>
      <c r="DH213" s="4"/>
      <c r="DI213" s="4"/>
      <c r="DJ213" s="4"/>
      <c r="DK213" s="4"/>
      <c r="DL213" s="4"/>
      <c r="DM213" s="5"/>
      <c r="DN213" s="5"/>
      <c r="DO213" s="5"/>
      <c r="DP213" s="5"/>
      <c r="DQ213" s="5"/>
      <c r="DR213" s="4"/>
      <c r="DS213" s="4"/>
      <c r="DT213" s="4"/>
      <c r="DU213" s="4"/>
      <c r="DV213" s="4"/>
      <c r="DW213" s="5"/>
      <c r="DX213" s="5"/>
      <c r="DY213" s="5"/>
      <c r="DZ213" s="5"/>
      <c r="EA213" s="5"/>
      <c r="EB213" s="4"/>
      <c r="EC213" s="4"/>
      <c r="ED213" s="4"/>
      <c r="EE213" s="4"/>
      <c r="EF213" s="4"/>
      <c r="EG213" s="5"/>
      <c r="EH213" s="5"/>
      <c r="EI213" s="5"/>
      <c r="EJ213" s="5"/>
      <c r="EK213" s="5"/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>
        <f t="shared" si="41"/>
        <v>0.6855</v>
      </c>
      <c r="EW213" s="4">
        <f t="shared" si="37"/>
        <v>0.80900000000000005</v>
      </c>
      <c r="EX213" s="4">
        <f t="shared" si="38"/>
        <v>0.31590000000000001</v>
      </c>
      <c r="EY213" s="4">
        <f t="shared" si="39"/>
        <v>0.93710000000000004</v>
      </c>
      <c r="EZ213" s="4">
        <f t="shared" si="40"/>
        <v>3.9699999999999999E-2</v>
      </c>
      <c r="FA213" s="11" t="str" cm="1">
        <f t="array" aca="1" ref="FA213" ca="1">CONCATENATE(INDIRECT(ADDRESS(1,MATCH(_xlfn.MINIFS(B213:EU213,metrics.est,"MAE"),B213:EU213,0)+1)), ", ", INDIRECT(ADDRESS(2,MATCH(_xlfn.MINIFS(B213:EU213,metrics.est,"MAE"),B213:EU213,0)+1)))</f>
        <v>k=50, r=0.3</v>
      </c>
      <c r="FB213" s="11" t="str" cm="1">
        <f t="array" aca="1" ref="FB213" ca="1">CONCATENATE(INDIRECT(ADDRESS(1,MATCH(_xlfn.MINIFS(B213:EU213,metrics.est,"MSE"),B213:EU213,0)+1)), ", ", INDIRECT(ADDRESS(2,MATCH(_xlfn.MINIFS(B213:EU213,metrics.est,"MSE"),B213:EU213,0)+1)))</f>
        <v>k=50, r=0.3</v>
      </c>
      <c r="FC213" s="11" t="str" cm="1">
        <f t="array" aca="1" ref="FC213" ca="1">CONCATENATE(INDIRECT(ADDRESS(1,MATCH(_xlfn.MAXIFS(B213:EU213,metrics.est,"R"),B213:EU213,0)+1)), ", ", INDIRECT(ADDRESS(2,MATCH(_xlfn.MAXIFS(B213:EU213,metrics.est,"R"),B213:EU213,0)+1)))</f>
        <v>k=50, r=0.3</v>
      </c>
      <c r="FD213" s="11" t="str" cm="1">
        <f t="array" aca="1" ref="FD213" ca="1">CONCATENATE(INDIRECT(ADDRESS(1,MATCH(_xlfn.MAXIFS(B213:EU213,metrics.est,"Coverage"),B213:EU213,0)+1)), ", ", INDIRECT(ADDRESS(2,MATCH(_xlfn.MAXIFS(B213:EU213,metrics.est,"Coverage"),B213:EU213,0)+1)))</f>
        <v>k=50, r=0.3</v>
      </c>
      <c r="FE213" s="11" t="str" cm="1">
        <f t="array" aca="1" ref="FE213" ca="1">CONCATENATE(INDIRECT(ADDRESS(1,MATCH(_xlfn.MINIFS(B213:EU213,metrics.est,"Time"),B213:EU213,0)+1)), ", ", INDIRECT(ADDRESS(2,MATCH(_xlfn.MINIFS(B213:EU213,metrics.est,"Time"),B213:EU213,0)+1)))</f>
        <v>k=50, r=0.3</v>
      </c>
    </row>
    <row r="214" spans="1:161" x14ac:dyDescent="0.2">
      <c r="A214" s="1" t="s">
        <v>259</v>
      </c>
      <c r="B214" s="4"/>
      <c r="C214" s="4"/>
      <c r="D214" s="4"/>
      <c r="E214" s="4"/>
      <c r="F214" s="4"/>
      <c r="G214" s="5"/>
      <c r="H214" s="5"/>
      <c r="I214" s="5"/>
      <c r="J214" s="5"/>
      <c r="K214" s="5"/>
      <c r="L214" s="4"/>
      <c r="M214" s="4"/>
      <c r="N214" s="4"/>
      <c r="O214" s="4"/>
      <c r="P214" s="4"/>
      <c r="Q214" s="5"/>
      <c r="R214" s="5"/>
      <c r="S214" s="5"/>
      <c r="T214" s="5"/>
      <c r="U214" s="5"/>
      <c r="V214" s="4"/>
      <c r="W214" s="4"/>
      <c r="X214" s="4"/>
      <c r="Y214" s="4"/>
      <c r="Z214" s="4"/>
      <c r="AA214" s="14"/>
      <c r="AB214" s="14"/>
      <c r="AC214" s="14"/>
      <c r="AD214" s="14"/>
      <c r="AE214" s="14"/>
      <c r="AF214" s="4"/>
      <c r="AG214" s="4"/>
      <c r="AH214" s="4"/>
      <c r="AI214" s="4"/>
      <c r="AJ214" s="4"/>
      <c r="AK214" s="14"/>
      <c r="AL214" s="14"/>
      <c r="AM214" s="14"/>
      <c r="AN214" s="14"/>
      <c r="AO214" s="14"/>
      <c r="AP214" s="4"/>
      <c r="AQ214" s="4"/>
      <c r="AR214" s="4"/>
      <c r="AS214" s="4"/>
      <c r="AT214" s="4"/>
      <c r="AU214" s="14"/>
      <c r="AV214" s="14"/>
      <c r="AW214" s="14"/>
      <c r="AX214" s="14"/>
      <c r="AY214" s="14"/>
      <c r="AZ214" s="4"/>
      <c r="BA214" s="4"/>
      <c r="BB214" s="4"/>
      <c r="BC214" s="4"/>
      <c r="BD214" s="4"/>
      <c r="BE214" s="5"/>
      <c r="BF214" s="5"/>
      <c r="BG214" s="5"/>
      <c r="BH214" s="5"/>
      <c r="BI214" s="5"/>
      <c r="BJ214" s="4"/>
      <c r="BK214" s="4"/>
      <c r="BL214" s="4"/>
      <c r="BM214" s="4"/>
      <c r="BN214" s="4"/>
      <c r="BO214" s="5"/>
      <c r="BP214" s="5"/>
      <c r="BQ214" s="5"/>
      <c r="BR214" s="5"/>
      <c r="BS214" s="5"/>
      <c r="BT214" s="4"/>
      <c r="BU214" s="4"/>
      <c r="BV214" s="4"/>
      <c r="BW214" s="4"/>
      <c r="BX214" s="4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5"/>
      <c r="CJ214" s="5"/>
      <c r="CK214" s="5"/>
      <c r="CL214" s="5"/>
      <c r="CM214" s="5"/>
      <c r="CN214" s="4"/>
      <c r="CO214" s="4"/>
      <c r="CP214" s="4"/>
      <c r="CQ214" s="4"/>
      <c r="CR214" s="4"/>
      <c r="CS214" s="5"/>
      <c r="CT214" s="5"/>
      <c r="CU214" s="5"/>
      <c r="CV214" s="5"/>
      <c r="CW214" s="5"/>
      <c r="CX214" s="4"/>
      <c r="CY214" s="4"/>
      <c r="CZ214" s="4"/>
      <c r="DA214" s="4"/>
      <c r="DB214" s="4"/>
      <c r="DC214" s="5">
        <v>0.68010000000000004</v>
      </c>
      <c r="DD214" s="5">
        <v>0.79279999999999995</v>
      </c>
      <c r="DE214" s="5">
        <v>0.31359999999999999</v>
      </c>
      <c r="DF214" s="5">
        <v>0.92659999999999998</v>
      </c>
      <c r="DG214" s="5">
        <v>3.0700000000000002E-2</v>
      </c>
      <c r="DH214" s="4"/>
      <c r="DI214" s="4"/>
      <c r="DJ214" s="4"/>
      <c r="DK214" s="4"/>
      <c r="DL214" s="4"/>
      <c r="DM214" s="5"/>
      <c r="DN214" s="5"/>
      <c r="DO214" s="5"/>
      <c r="DP214" s="5"/>
      <c r="DQ214" s="5"/>
      <c r="DR214" s="4"/>
      <c r="DS214" s="4"/>
      <c r="DT214" s="4"/>
      <c r="DU214" s="4"/>
      <c r="DV214" s="4"/>
      <c r="DW214" s="5"/>
      <c r="DX214" s="5"/>
      <c r="DY214" s="5"/>
      <c r="DZ214" s="5"/>
      <c r="EA214" s="5"/>
      <c r="EB214" s="4"/>
      <c r="EC214" s="4"/>
      <c r="ED214" s="4"/>
      <c r="EE214" s="4"/>
      <c r="EF214" s="4"/>
      <c r="EG214" s="5"/>
      <c r="EH214" s="5"/>
      <c r="EI214" s="5"/>
      <c r="EJ214" s="5"/>
      <c r="EK214" s="5"/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>
        <f t="shared" ref="EV214" si="67">AVERAGEIFS(B214:EU214,metrics.est,"MAE")</f>
        <v>0.68010000000000004</v>
      </c>
      <c r="EW214" s="4">
        <f t="shared" ref="EW214" si="68">AVERAGEIFS(B214:EU214,metrics.est,"MSE")</f>
        <v>0.79279999999999995</v>
      </c>
      <c r="EX214" s="4">
        <f t="shared" ref="EX214" si="69">AVERAGEIFS(B214:EU214,metrics.est,"R")</f>
        <v>0.31359999999999999</v>
      </c>
      <c r="EY214" s="4">
        <f t="shared" ref="EY214" si="70">AVERAGEIFS(B214:EU214,metrics.est,"Coverage")</f>
        <v>0.92659999999999998</v>
      </c>
      <c r="EZ214" s="4">
        <f t="shared" ref="EZ214" si="71">AVERAGEIFS(B214:EU214,metrics.est,"Time")</f>
        <v>3.0700000000000002E-2</v>
      </c>
      <c r="FA214" s="11" t="str" cm="1">
        <f t="array" aca="1" ref="FA214" ca="1">CONCATENATE(INDIRECT(ADDRESS(1,MATCH(_xlfn.MINIFS(B214:EU214,metrics.est,"MAE"),B214:EU214,0)+1)), ", ", INDIRECT(ADDRESS(2,MATCH(_xlfn.MINIFS(B214:EU214,metrics.est,"MAE"),B214:EU214,0)+1)))</f>
        <v>k=50, r=0.3</v>
      </c>
      <c r="FB214" s="11" t="str" cm="1">
        <f t="array" aca="1" ref="FB214" ca="1">CONCATENATE(INDIRECT(ADDRESS(1,MATCH(_xlfn.MINIFS(B214:EU214,metrics.est,"MSE"),B214:EU214,0)+1)), ", ", INDIRECT(ADDRESS(2,MATCH(_xlfn.MINIFS(B214:EU214,metrics.est,"MSE"),B214:EU214,0)+1)))</f>
        <v>k=50, r=0.3</v>
      </c>
      <c r="FC214" s="11" t="str" cm="1">
        <f t="array" aca="1" ref="FC214" ca="1">CONCATENATE(INDIRECT(ADDRESS(1,MATCH(_xlfn.MAXIFS(B214:EU214,metrics.est,"R"),B214:EU214,0)+1)), ", ", INDIRECT(ADDRESS(2,MATCH(_xlfn.MAXIFS(B214:EU214,metrics.est,"R"),B214:EU214,0)+1)))</f>
        <v>k=50, r=0.3</v>
      </c>
      <c r="FD214" s="11" t="str" cm="1">
        <f t="array" aca="1" ref="FD214" ca="1">CONCATENATE(INDIRECT(ADDRESS(1,MATCH(_xlfn.MAXIFS(B214:EU214,metrics.est,"Coverage"),B214:EU214,0)+1)), ", ", INDIRECT(ADDRESS(2,MATCH(_xlfn.MAXIFS(B214:EU214,metrics.est,"Coverage"),B214:EU214,0)+1)))</f>
        <v>k=50, r=0.3</v>
      </c>
      <c r="FE214" s="11" t="str" cm="1">
        <f t="array" aca="1" ref="FE214" ca="1">CONCATENATE(INDIRECT(ADDRESS(1,MATCH(_xlfn.MINIFS(B214:EU214,metrics.est,"Time"),B214:EU214,0)+1)), ", ", INDIRECT(ADDRESS(2,MATCH(_xlfn.MINIFS(B214:EU214,metrics.est,"Time"),B214:EU214,0)+1)))</f>
        <v>k=50, r=0.3</v>
      </c>
    </row>
    <row r="215" spans="1:161" x14ac:dyDescent="0.2">
      <c r="A215" s="1" t="s">
        <v>184</v>
      </c>
      <c r="B215" s="4">
        <v>0.6472</v>
      </c>
      <c r="C215" s="4">
        <v>0.71760000000000002</v>
      </c>
      <c r="D215" s="4">
        <v>0.36670000000000003</v>
      </c>
      <c r="E215" s="4">
        <v>0.95699999999999996</v>
      </c>
      <c r="F215" s="4">
        <v>0.21940000000000001</v>
      </c>
      <c r="G215" s="5">
        <v>0.66369999999999996</v>
      </c>
      <c r="H215" s="5">
        <v>0.75629999999999997</v>
      </c>
      <c r="I215" s="5">
        <v>0.36899999999999999</v>
      </c>
      <c r="J215" s="5">
        <v>0.94610000000000005</v>
      </c>
      <c r="K215" s="5">
        <v>0.31759999999999999</v>
      </c>
      <c r="L215" s="4">
        <v>0.6865</v>
      </c>
      <c r="M215" s="4">
        <v>0.80489999999999995</v>
      </c>
      <c r="N215" s="4">
        <v>0.35020000000000001</v>
      </c>
      <c r="O215" s="4">
        <v>0.92869999999999997</v>
      </c>
      <c r="P215" s="4">
        <v>0.26450000000000001</v>
      </c>
      <c r="Q215" s="5">
        <v>0.7278</v>
      </c>
      <c r="R215" s="5">
        <v>0.90359999999999996</v>
      </c>
      <c r="S215" s="5">
        <v>0.28939999999999999</v>
      </c>
      <c r="T215" s="5">
        <v>0.88919999999999999</v>
      </c>
      <c r="U215" s="5">
        <v>0.19650000000000001</v>
      </c>
      <c r="V215" s="4">
        <v>0.82840000000000003</v>
      </c>
      <c r="W215" s="4">
        <v>1.1658999999999999</v>
      </c>
      <c r="X215" s="4">
        <v>0.20119999999999999</v>
      </c>
      <c r="Y215" s="4">
        <v>0.60619999999999996</v>
      </c>
      <c r="Z215" s="4">
        <v>6.7299999999999999E-2</v>
      </c>
      <c r="AA215" s="14">
        <v>0.64790000000000003</v>
      </c>
      <c r="AB215" s="14">
        <v>0.7208</v>
      </c>
      <c r="AC215" s="14">
        <v>0.39179999999999998</v>
      </c>
      <c r="AD215" s="14">
        <v>0.95620000000000005</v>
      </c>
      <c r="AE215" s="14">
        <v>0.21010000000000001</v>
      </c>
      <c r="AF215" s="4">
        <v>0.66349999999999998</v>
      </c>
      <c r="AG215" s="4">
        <v>0.75460000000000005</v>
      </c>
      <c r="AH215" s="4">
        <v>0.37319999999999998</v>
      </c>
      <c r="AI215" s="4">
        <v>0.9456</v>
      </c>
      <c r="AJ215" s="4">
        <v>0.2702</v>
      </c>
      <c r="AK215" s="14">
        <v>0.68740000000000001</v>
      </c>
      <c r="AL215" s="14">
        <v>0.80820000000000003</v>
      </c>
      <c r="AM215" s="14">
        <v>0.34160000000000001</v>
      </c>
      <c r="AN215" s="14">
        <v>0.92879999999999996</v>
      </c>
      <c r="AO215" s="14">
        <v>0.26329999999999998</v>
      </c>
      <c r="AP215" s="4">
        <v>0.72760000000000002</v>
      </c>
      <c r="AQ215" s="4">
        <v>0.90329999999999999</v>
      </c>
      <c r="AR215" s="4">
        <v>0.29430000000000001</v>
      </c>
      <c r="AS215" s="4">
        <v>0.88880000000000003</v>
      </c>
      <c r="AT215" s="4">
        <v>0.18959999999999999</v>
      </c>
      <c r="AU215" s="14">
        <v>0.8296</v>
      </c>
      <c r="AV215" s="14">
        <v>1.1692</v>
      </c>
      <c r="AW215" s="14">
        <v>0.19550000000000001</v>
      </c>
      <c r="AX215" s="14">
        <v>0.60170000000000001</v>
      </c>
      <c r="AY215" s="14">
        <v>6.3100000000000003E-2</v>
      </c>
      <c r="AZ215" s="4">
        <v>0.64829999999999999</v>
      </c>
      <c r="BA215" s="4">
        <v>0.72140000000000004</v>
      </c>
      <c r="BB215" s="4">
        <v>0.37659999999999999</v>
      </c>
      <c r="BC215" s="4">
        <v>0.95530000000000004</v>
      </c>
      <c r="BD215" s="4">
        <v>0.1842</v>
      </c>
      <c r="BE215" s="5">
        <v>0.66320000000000001</v>
      </c>
      <c r="BF215" s="5">
        <v>0.75600000000000001</v>
      </c>
      <c r="BG215" s="5">
        <v>0.37040000000000001</v>
      </c>
      <c r="BH215" s="5">
        <v>0.94640000000000002</v>
      </c>
      <c r="BI215" s="5">
        <v>0.25440000000000002</v>
      </c>
      <c r="BJ215" s="4">
        <v>0.68879999999999997</v>
      </c>
      <c r="BK215" s="4">
        <v>0.81120000000000003</v>
      </c>
      <c r="BL215" s="4">
        <v>0.3417</v>
      </c>
      <c r="BM215" s="4">
        <v>0.92889999999999995</v>
      </c>
      <c r="BN215" s="4">
        <v>0.24110000000000001</v>
      </c>
      <c r="BO215" s="5">
        <v>0.72899999999999998</v>
      </c>
      <c r="BP215" s="5">
        <v>0.90720000000000001</v>
      </c>
      <c r="BQ215" s="5">
        <v>0.29620000000000002</v>
      </c>
      <c r="BR215" s="5">
        <v>0.88929999999999998</v>
      </c>
      <c r="BS215" s="5">
        <v>0.16869999999999999</v>
      </c>
      <c r="BT215" s="4">
        <v>0.83009999999999995</v>
      </c>
      <c r="BU215" s="4">
        <v>1.1724000000000001</v>
      </c>
      <c r="BV215" s="4">
        <v>0.1971</v>
      </c>
      <c r="BW215" s="4">
        <v>0.60329999999999995</v>
      </c>
      <c r="BX215" s="4">
        <v>5.4100000000000002E-2</v>
      </c>
      <c r="BY215" s="5">
        <v>0.6452</v>
      </c>
      <c r="BZ215" s="5">
        <v>0.71619999999999995</v>
      </c>
      <c r="CA215" s="5">
        <v>0.39689999999999998</v>
      </c>
      <c r="CB215" s="5">
        <v>0.95550000000000002</v>
      </c>
      <c r="CC215" s="5">
        <v>0.1583</v>
      </c>
      <c r="CD215" s="4">
        <v>0.66310000000000002</v>
      </c>
      <c r="CE215" s="4">
        <v>0.75639999999999996</v>
      </c>
      <c r="CF215" s="4">
        <v>0.37019999999999997</v>
      </c>
      <c r="CG215" s="4">
        <v>0.94599999999999995</v>
      </c>
      <c r="CH215" s="4">
        <v>0.26240000000000002</v>
      </c>
      <c r="CI215" s="5">
        <v>0.68789999999999996</v>
      </c>
      <c r="CJ215" s="5">
        <v>0.8095</v>
      </c>
      <c r="CK215" s="5">
        <v>0.34339999999999998</v>
      </c>
      <c r="CL215" s="5">
        <v>0.92920000000000003</v>
      </c>
      <c r="CM215" s="5">
        <v>0.19839999999999999</v>
      </c>
      <c r="CN215" s="4">
        <v>0.72860000000000003</v>
      </c>
      <c r="CO215" s="4">
        <v>0.90580000000000005</v>
      </c>
      <c r="CP215" s="4">
        <v>0.29370000000000002</v>
      </c>
      <c r="CQ215" s="4">
        <v>0.88939999999999997</v>
      </c>
      <c r="CR215" s="4">
        <v>0.1235</v>
      </c>
      <c r="CS215" s="5">
        <v>0.82930000000000004</v>
      </c>
      <c r="CT215" s="5">
        <v>1.1680999999999999</v>
      </c>
      <c r="CU215" s="5">
        <v>0.19989999999999999</v>
      </c>
      <c r="CV215" s="5">
        <v>0.60429999999999995</v>
      </c>
      <c r="CW215" s="5">
        <v>4.4999999999999998E-2</v>
      </c>
      <c r="CX215" s="4">
        <v>0.64810000000000001</v>
      </c>
      <c r="CY215" s="4">
        <v>0.72209999999999996</v>
      </c>
      <c r="CZ215" s="4">
        <v>0.38879999999999998</v>
      </c>
      <c r="DA215" s="4">
        <v>0.95520000000000005</v>
      </c>
      <c r="DB215" s="4">
        <v>0.17860000000000001</v>
      </c>
      <c r="DC215" s="5">
        <v>0.66220000000000001</v>
      </c>
      <c r="DD215" s="5">
        <v>0.75270000000000004</v>
      </c>
      <c r="DE215" s="5">
        <v>0.3725</v>
      </c>
      <c r="DF215" s="5">
        <v>0.94579999999999997</v>
      </c>
      <c r="DG215" s="5">
        <v>0.27679999999999999</v>
      </c>
      <c r="DH215" s="4">
        <v>0.6875</v>
      </c>
      <c r="DI215" s="4">
        <v>0.8085</v>
      </c>
      <c r="DJ215" s="4">
        <v>0.34489999999999998</v>
      </c>
      <c r="DK215" s="4">
        <v>0.92849999999999999</v>
      </c>
      <c r="DL215" s="4">
        <v>0.20319999999999999</v>
      </c>
      <c r="DM215" s="5"/>
      <c r="DN215" s="5"/>
      <c r="DO215" s="5"/>
      <c r="DP215" s="5"/>
      <c r="DQ215" s="5"/>
      <c r="DR215" s="4"/>
      <c r="DS215" s="4"/>
      <c r="DT215" s="4"/>
      <c r="DU215" s="4"/>
      <c r="DV215" s="4"/>
      <c r="DW215" s="5"/>
      <c r="DX215" s="5"/>
      <c r="DY215" s="5"/>
      <c r="DZ215" s="5"/>
      <c r="EA215" s="5"/>
      <c r="EB215" s="4"/>
      <c r="EC215" s="4"/>
      <c r="ED215" s="4"/>
      <c r="EE215" s="4"/>
      <c r="EF215" s="4"/>
      <c r="EG215" s="5"/>
      <c r="EH215" s="5"/>
      <c r="EI215" s="5"/>
      <c r="EJ215" s="5"/>
      <c r="EK215" s="5"/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>
        <f t="shared" si="41"/>
        <v>0.70525652173913045</v>
      </c>
      <c r="EW215" s="4">
        <f t="shared" si="37"/>
        <v>0.85703913043478241</v>
      </c>
      <c r="EX215" s="4">
        <f t="shared" si="38"/>
        <v>0.32457391304347821</v>
      </c>
      <c r="EY215" s="4">
        <f t="shared" si="39"/>
        <v>0.87501739130434764</v>
      </c>
      <c r="EZ215" s="4">
        <f t="shared" si="40"/>
        <v>0.19175217391304344</v>
      </c>
      <c r="FA215" s="11" t="str" cm="1">
        <f t="array" aca="1" ref="FA215" ca="1">CONCATENATE(INDIRECT(ADDRESS(1,MATCH(_xlfn.MINIFS(B215:EU215,metrics.est,"MAE"),B215:EU215,0)+1)), ", ", INDIRECT(ADDRESS(2,MATCH(_xlfn.MINIFS(B215:EU215,metrics.est,"MAE"),B215:EU215,0)+1)))</f>
        <v>k=20, r=0.1</v>
      </c>
      <c r="FB215" s="11" t="str" cm="1">
        <f t="array" aca="1" ref="FB215" ca="1">CONCATENATE(INDIRECT(ADDRESS(1,MATCH(_xlfn.MINIFS(B215:EU215,metrics.est,"MSE"),B215:EU215,0)+1)), ", ", INDIRECT(ADDRESS(2,MATCH(_xlfn.MINIFS(B215:EU215,metrics.est,"MSE"),B215:EU215,0)+1)))</f>
        <v>k=20, r=0.1</v>
      </c>
      <c r="FC215" s="11" t="str" cm="1">
        <f t="array" aca="1" ref="FC215" ca="1">CONCATENATE(INDIRECT(ADDRESS(1,MATCH(_xlfn.MAXIFS(B215:EU215,metrics.est,"R"),B215:EU215,0)+1)), ", ", INDIRECT(ADDRESS(2,MATCH(_xlfn.MAXIFS(B215:EU215,metrics.est,"R"),B215:EU215,0)+1)))</f>
        <v>k=20, r=0.1</v>
      </c>
      <c r="FD215" s="11" t="str" cm="1">
        <f t="array" aca="1" ref="FD215" ca="1">CONCATENATE(INDIRECT(ADDRESS(1,MATCH(_xlfn.MAXIFS(B215:EU215,metrics.est,"Coverage"),B215:EU215,0)+1)), ", ", INDIRECT(ADDRESS(2,MATCH(_xlfn.MAXIFS(B215:EU215,metrics.est,"Coverage"),B215:EU215,0)+1)))</f>
        <v>k=5, r=0.1</v>
      </c>
      <c r="FE215" s="11" t="str" cm="1">
        <f t="array" aca="1" ref="FE215" ca="1">CONCATENATE(INDIRECT(ADDRESS(1,MATCH(_xlfn.MINIFS(B215:EU215,metrics.est,"Time"),B215:EU215,0)+1)), ", ", INDIRECT(ADDRESS(2,MATCH(_xlfn.MINIFS(B215:EU215,metrics.est,"Time"),B215:EU215,0)+1)))</f>
        <v>k=20, r=0.9</v>
      </c>
    </row>
    <row r="216" spans="1:161" x14ac:dyDescent="0.2">
      <c r="A216" s="1" t="s">
        <v>185</v>
      </c>
      <c r="B216" s="4">
        <v>0.67349999999999999</v>
      </c>
      <c r="C216" s="4">
        <v>0.78169999999999995</v>
      </c>
      <c r="D216" s="4">
        <v>0.33</v>
      </c>
      <c r="E216" s="4">
        <v>0.95630000000000004</v>
      </c>
      <c r="F216" s="4">
        <v>7.9000000000000001E-2</v>
      </c>
      <c r="G216" s="5">
        <v>0.68230000000000002</v>
      </c>
      <c r="H216" s="5">
        <v>0.80420000000000003</v>
      </c>
      <c r="I216" s="5">
        <v>0.33800000000000002</v>
      </c>
      <c r="J216" s="5">
        <v>0.94610000000000005</v>
      </c>
      <c r="K216" s="5">
        <v>4.3999999999999997E-2</v>
      </c>
      <c r="L216" s="4">
        <v>0.69210000000000005</v>
      </c>
      <c r="M216" s="4">
        <v>0.82669999999999999</v>
      </c>
      <c r="N216" s="4">
        <v>0.32690000000000002</v>
      </c>
      <c r="O216" s="4">
        <v>0.92700000000000005</v>
      </c>
      <c r="P216" s="4">
        <v>3.0599999999999999E-2</v>
      </c>
      <c r="Q216" s="5">
        <v>0.71760000000000002</v>
      </c>
      <c r="R216" s="5">
        <v>0.88300000000000001</v>
      </c>
      <c r="S216" s="5">
        <v>0.27329999999999999</v>
      </c>
      <c r="T216" s="5">
        <v>0.88680000000000003</v>
      </c>
      <c r="U216" s="5">
        <v>4.1099999999999998E-2</v>
      </c>
      <c r="V216" s="4">
        <v>0.79630000000000001</v>
      </c>
      <c r="W216" s="4">
        <v>1.0787</v>
      </c>
      <c r="X216" s="4">
        <v>0.16900000000000001</v>
      </c>
      <c r="Y216" s="4">
        <v>0.68620000000000003</v>
      </c>
      <c r="Z216" s="4">
        <v>1.35E-2</v>
      </c>
      <c r="AA216" s="14">
        <v>0.6734</v>
      </c>
      <c r="AB216" s="14">
        <v>0.78649999999999998</v>
      </c>
      <c r="AC216" s="14">
        <v>0.35310000000000002</v>
      </c>
      <c r="AD216" s="14">
        <v>0.95609999999999995</v>
      </c>
      <c r="AE216" s="14">
        <v>5.2200000000000003E-2</v>
      </c>
      <c r="AF216" s="4">
        <v>0.68149999999999999</v>
      </c>
      <c r="AG216" s="4">
        <v>0.80169999999999997</v>
      </c>
      <c r="AH216" s="4">
        <v>0.34489999999999998</v>
      </c>
      <c r="AI216" s="4">
        <v>0.94510000000000005</v>
      </c>
      <c r="AJ216" s="4">
        <v>3.49E-2</v>
      </c>
      <c r="AK216" s="14">
        <v>0.69340000000000002</v>
      </c>
      <c r="AL216" s="14">
        <v>0.83069999999999999</v>
      </c>
      <c r="AM216" s="14">
        <v>0.31619999999999998</v>
      </c>
      <c r="AN216" s="14">
        <v>0.92730000000000001</v>
      </c>
      <c r="AO216" s="14">
        <v>2.9000000000000001E-2</v>
      </c>
      <c r="AP216" s="4">
        <v>0.71689999999999998</v>
      </c>
      <c r="AQ216" s="4">
        <v>0.8831</v>
      </c>
      <c r="AR216" s="4">
        <v>0.2757</v>
      </c>
      <c r="AS216" s="4">
        <v>0.8861</v>
      </c>
      <c r="AT216" s="4">
        <v>2.0500000000000001E-2</v>
      </c>
      <c r="AU216" s="14">
        <v>0.79649999999999999</v>
      </c>
      <c r="AV216" s="14">
        <v>1.0795999999999999</v>
      </c>
      <c r="AW216" s="14">
        <v>0.17119999999999999</v>
      </c>
      <c r="AX216" s="14">
        <v>0.68500000000000005</v>
      </c>
      <c r="AY216" s="14">
        <v>0.01</v>
      </c>
      <c r="AZ216" s="4">
        <v>0.67449999999999999</v>
      </c>
      <c r="BA216" s="4">
        <v>0.78680000000000005</v>
      </c>
      <c r="BB216" s="4">
        <v>0.34260000000000002</v>
      </c>
      <c r="BC216" s="4">
        <v>0.95540000000000003</v>
      </c>
      <c r="BD216" s="4">
        <v>5.21E-2</v>
      </c>
      <c r="BE216" s="5">
        <v>0.68159999999999998</v>
      </c>
      <c r="BF216" s="5">
        <v>0.80359999999999998</v>
      </c>
      <c r="BG216" s="5">
        <v>0.33779999999999999</v>
      </c>
      <c r="BH216" s="5">
        <v>0.94620000000000004</v>
      </c>
      <c r="BI216" s="5">
        <v>3.3599999999999998E-2</v>
      </c>
      <c r="BJ216" s="4">
        <v>0.69389999999999996</v>
      </c>
      <c r="BK216" s="4">
        <v>0.83120000000000005</v>
      </c>
      <c r="BL216" s="4">
        <v>0.31809999999999999</v>
      </c>
      <c r="BM216" s="4">
        <v>0.92800000000000005</v>
      </c>
      <c r="BN216" s="4">
        <v>2.4199999999999999E-2</v>
      </c>
      <c r="BO216" s="5">
        <v>0.71819999999999995</v>
      </c>
      <c r="BP216" s="5">
        <v>0.88739999999999997</v>
      </c>
      <c r="BQ216" s="5">
        <v>0.27750000000000002</v>
      </c>
      <c r="BR216" s="5">
        <v>0.88560000000000005</v>
      </c>
      <c r="BS216" s="5">
        <v>1.7100000000000001E-2</v>
      </c>
      <c r="BT216" s="4">
        <v>0.79579999999999995</v>
      </c>
      <c r="BU216" s="4">
        <v>1.0783</v>
      </c>
      <c r="BV216" s="4">
        <v>0.17660000000000001</v>
      </c>
      <c r="BW216" s="4">
        <v>0.68369999999999997</v>
      </c>
      <c r="BX216" s="4">
        <v>8.0000000000000002E-3</v>
      </c>
      <c r="BY216" s="5">
        <v>0.67190000000000005</v>
      </c>
      <c r="BZ216" s="5">
        <v>0.78269999999999995</v>
      </c>
      <c r="CA216" s="5">
        <v>0.35349999999999998</v>
      </c>
      <c r="CB216" s="5">
        <v>0.9556</v>
      </c>
      <c r="CC216" s="5">
        <v>4.2700000000000002E-2</v>
      </c>
      <c r="CD216" s="4">
        <v>0.68140000000000001</v>
      </c>
      <c r="CE216" s="4">
        <v>0.80269999999999997</v>
      </c>
      <c r="CF216" s="4">
        <v>0.34179999999999999</v>
      </c>
      <c r="CG216" s="4">
        <v>0.94550000000000001</v>
      </c>
      <c r="CH216" s="4">
        <v>3.32E-2</v>
      </c>
      <c r="CI216" s="5">
        <v>0.69359999999999999</v>
      </c>
      <c r="CJ216" s="5">
        <v>0.83099999999999996</v>
      </c>
      <c r="CK216" s="5">
        <v>0.31619999999999998</v>
      </c>
      <c r="CL216" s="5">
        <v>0.92800000000000005</v>
      </c>
      <c r="CM216" s="5">
        <v>2.4400000000000002E-2</v>
      </c>
      <c r="CN216" s="4">
        <v>0.71840000000000004</v>
      </c>
      <c r="CO216" s="4">
        <v>0.88739999999999997</v>
      </c>
      <c r="CP216" s="4">
        <v>0.27829999999999999</v>
      </c>
      <c r="CQ216" s="4">
        <v>0.88660000000000005</v>
      </c>
      <c r="CR216" s="4">
        <v>1.4200000000000001E-2</v>
      </c>
      <c r="CS216" s="5">
        <v>0.79579999999999995</v>
      </c>
      <c r="CT216" s="5">
        <v>1.0778000000000001</v>
      </c>
      <c r="CU216" s="5">
        <v>0.17219999999999999</v>
      </c>
      <c r="CV216" s="5">
        <v>0.6845</v>
      </c>
      <c r="CW216" s="5">
        <v>5.3E-3</v>
      </c>
      <c r="CX216" s="4">
        <v>0.67459999999999998</v>
      </c>
      <c r="CY216" s="4">
        <v>0.78769999999999996</v>
      </c>
      <c r="CZ216" s="4">
        <v>0.35</v>
      </c>
      <c r="DA216" s="4">
        <v>0.95479999999999998</v>
      </c>
      <c r="DB216" s="4">
        <v>4.4299999999999999E-2</v>
      </c>
      <c r="DC216" s="5">
        <v>0.68059999999999998</v>
      </c>
      <c r="DD216" s="5">
        <v>0.80089999999999995</v>
      </c>
      <c r="DE216" s="5">
        <v>0.33929999999999999</v>
      </c>
      <c r="DF216" s="5">
        <v>0.94530000000000003</v>
      </c>
      <c r="DG216" s="5">
        <v>3.7499999999999999E-2</v>
      </c>
      <c r="DH216" s="4">
        <v>0.69289999999999996</v>
      </c>
      <c r="DI216" s="4">
        <v>0.82909999999999995</v>
      </c>
      <c r="DJ216" s="4">
        <v>0.32029999999999997</v>
      </c>
      <c r="DK216" s="4">
        <v>0.92730000000000001</v>
      </c>
      <c r="DL216" s="4">
        <v>2.29E-2</v>
      </c>
      <c r="DM216" s="5"/>
      <c r="DN216" s="5"/>
      <c r="DO216" s="5"/>
      <c r="DP216" s="5"/>
      <c r="DQ216" s="5"/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/>
      <c r="EC216" s="4"/>
      <c r="ED216" s="4"/>
      <c r="EE216" s="4"/>
      <c r="EF216" s="4"/>
      <c r="EG216" s="5"/>
      <c r="EH216" s="5"/>
      <c r="EI216" s="5"/>
      <c r="EJ216" s="5"/>
      <c r="EK216" s="5"/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>
        <f t="shared" si="41"/>
        <v>0.70855217391304348</v>
      </c>
      <c r="EW216" s="4">
        <f t="shared" si="37"/>
        <v>0.86706521739130427</v>
      </c>
      <c r="EX216" s="4">
        <f t="shared" si="38"/>
        <v>0.29663043478260864</v>
      </c>
      <c r="EY216" s="4">
        <f t="shared" si="39"/>
        <v>0.88819565217391305</v>
      </c>
      <c r="EZ216" s="4">
        <f t="shared" si="40"/>
        <v>3.1056521739130438E-2</v>
      </c>
      <c r="FA216" s="11" t="str" cm="1">
        <f t="array" aca="1" ref="FA216" ca="1">CONCATENATE(INDIRECT(ADDRESS(1,MATCH(_xlfn.MINIFS(B216:EU216,metrics.est,"MAE"),B216:EU216,0)+1)), ", ", INDIRECT(ADDRESS(2,MATCH(_xlfn.MINIFS(B216:EU216,metrics.est,"MAE"),B216:EU216,0)+1)))</f>
        <v>k=20, r=0.1</v>
      </c>
      <c r="FB216" s="11" t="str" cm="1">
        <f t="array" aca="1" ref="FB216" ca="1">CONCATENATE(INDIRECT(ADDRESS(1,MATCH(_xlfn.MINIFS(B216:EU216,metrics.est,"MSE"),B216:EU216,0)+1)), ", ", INDIRECT(ADDRESS(2,MATCH(_xlfn.MINIFS(B216:EU216,metrics.est,"MSE"),B216:EU216,0)+1)))</f>
        <v>k=5, r=0.1</v>
      </c>
      <c r="FC216" s="11" t="str" cm="1">
        <f t="array" aca="1" ref="FC216" ca="1">CONCATENATE(INDIRECT(ADDRESS(1,MATCH(_xlfn.MAXIFS(B216:EU216,metrics.est,"R"),B216:EU216,0)+1)), ", ", INDIRECT(ADDRESS(2,MATCH(_xlfn.MAXIFS(B216:EU216,metrics.est,"R"),B216:EU216,0)+1)))</f>
        <v>k=20, r=0.1</v>
      </c>
      <c r="FD216" s="11" t="str" cm="1">
        <f t="array" aca="1" ref="FD216" ca="1">CONCATENATE(INDIRECT(ADDRESS(1,MATCH(_xlfn.MAXIFS(B216:EU216,metrics.est,"Coverage"),B216:EU216,0)+1)), ", ", INDIRECT(ADDRESS(2,MATCH(_xlfn.MAXIFS(B216:EU216,metrics.est,"Coverage"),B216:EU216,0)+1)))</f>
        <v>k=5, r=0.1</v>
      </c>
      <c r="FE216" s="11" t="str" cm="1">
        <f t="array" aca="1" ref="FE216" ca="1">CONCATENATE(INDIRECT(ADDRESS(1,MATCH(_xlfn.MINIFS(B216:EU216,metrics.est,"Time"),B216:EU216,0)+1)), ", ", INDIRECT(ADDRESS(2,MATCH(_xlfn.MINIFS(B216:EU216,metrics.est,"Time"),B216:EU216,0)+1)))</f>
        <v>k=20, r=0.9</v>
      </c>
    </row>
    <row r="217" spans="1:161" x14ac:dyDescent="0.2">
      <c r="A217" s="1" t="s">
        <v>186</v>
      </c>
      <c r="B217" s="4">
        <v>0.64959999999999996</v>
      </c>
      <c r="C217" s="4">
        <v>0.72330000000000005</v>
      </c>
      <c r="D217" s="4">
        <v>0.36070000000000002</v>
      </c>
      <c r="E217" s="4">
        <v>0.96419999999999995</v>
      </c>
      <c r="F217" s="4">
        <v>0.2235</v>
      </c>
      <c r="G217" s="5">
        <v>0.66159999999999997</v>
      </c>
      <c r="H217" s="5">
        <v>0.75260000000000005</v>
      </c>
      <c r="I217" s="5">
        <v>0.3679</v>
      </c>
      <c r="J217" s="5">
        <v>0.95540000000000003</v>
      </c>
      <c r="K217" s="5">
        <v>0.31940000000000002</v>
      </c>
      <c r="L217" s="4">
        <v>0.67520000000000002</v>
      </c>
      <c r="M217" s="4">
        <v>0.78029999999999999</v>
      </c>
      <c r="N217" s="4">
        <v>0.35489999999999999</v>
      </c>
      <c r="O217" s="4">
        <v>0.94110000000000005</v>
      </c>
      <c r="P217" s="4">
        <v>0.26279999999999998</v>
      </c>
      <c r="Q217" s="5">
        <v>0.70289999999999997</v>
      </c>
      <c r="R217" s="5">
        <v>0.84560000000000002</v>
      </c>
      <c r="S217" s="5">
        <v>0.31159999999999999</v>
      </c>
      <c r="T217" s="5">
        <v>0.91</v>
      </c>
      <c r="U217" s="5">
        <v>0.20019999999999999</v>
      </c>
      <c r="V217" s="4">
        <v>0.7954</v>
      </c>
      <c r="W217" s="4">
        <v>1.0807</v>
      </c>
      <c r="X217" s="4">
        <v>0.23130000000000001</v>
      </c>
      <c r="Y217" s="4">
        <v>0.68110000000000004</v>
      </c>
      <c r="Z217" s="4">
        <v>7.0199999999999999E-2</v>
      </c>
      <c r="AA217" s="14">
        <v>0.64990000000000003</v>
      </c>
      <c r="AB217" s="14">
        <v>0.72529999999999994</v>
      </c>
      <c r="AC217" s="14">
        <v>0.38240000000000002</v>
      </c>
      <c r="AD217" s="14">
        <v>0.96299999999999997</v>
      </c>
      <c r="AE217" s="14">
        <v>0.20499999999999999</v>
      </c>
      <c r="AF217" s="4">
        <v>0.66100000000000003</v>
      </c>
      <c r="AG217" s="4">
        <v>0.74809999999999999</v>
      </c>
      <c r="AH217" s="4">
        <v>0.3725</v>
      </c>
      <c r="AI217" s="4">
        <v>0.95469999999999999</v>
      </c>
      <c r="AJ217" s="4">
        <v>0.27200000000000002</v>
      </c>
      <c r="AK217" s="14">
        <v>0.67589999999999995</v>
      </c>
      <c r="AL217" s="14">
        <v>0.7833</v>
      </c>
      <c r="AM217" s="14">
        <v>0.3488</v>
      </c>
      <c r="AN217" s="14">
        <v>0.9415</v>
      </c>
      <c r="AO217" s="14">
        <v>0.25669999999999998</v>
      </c>
      <c r="AP217" s="4">
        <v>0.7036</v>
      </c>
      <c r="AQ217" s="4">
        <v>0.84640000000000004</v>
      </c>
      <c r="AR217" s="4">
        <v>0.31440000000000001</v>
      </c>
      <c r="AS217" s="4">
        <v>0.91020000000000001</v>
      </c>
      <c r="AT217" s="4">
        <v>0.2009</v>
      </c>
      <c r="AU217" s="14">
        <v>0.79630000000000001</v>
      </c>
      <c r="AV217" s="14">
        <v>1.0806</v>
      </c>
      <c r="AW217" s="14">
        <v>0.22459999999999999</v>
      </c>
      <c r="AX217" s="14">
        <v>0.68010000000000004</v>
      </c>
      <c r="AY217" s="14">
        <v>6.6000000000000003E-2</v>
      </c>
      <c r="AZ217" s="4">
        <v>0.65090000000000003</v>
      </c>
      <c r="BA217" s="4">
        <v>0.7268</v>
      </c>
      <c r="BB217" s="4">
        <v>0.36820000000000003</v>
      </c>
      <c r="BC217" s="4">
        <v>0.96279999999999999</v>
      </c>
      <c r="BD217" s="4">
        <v>0.1832</v>
      </c>
      <c r="BE217" s="5">
        <v>0.66149999999999998</v>
      </c>
      <c r="BF217" s="5">
        <v>0.75109999999999999</v>
      </c>
      <c r="BG217" s="5">
        <v>0.36909999999999998</v>
      </c>
      <c r="BH217" s="5">
        <v>0.95550000000000002</v>
      </c>
      <c r="BI217" s="5">
        <v>0.25469999999999998</v>
      </c>
      <c r="BJ217" s="4">
        <v>0.67730000000000001</v>
      </c>
      <c r="BK217" s="4">
        <v>0.78580000000000005</v>
      </c>
      <c r="BL217" s="4">
        <v>0.34920000000000001</v>
      </c>
      <c r="BM217" s="4">
        <v>0.94169999999999998</v>
      </c>
      <c r="BN217" s="4">
        <v>0.23619999999999999</v>
      </c>
      <c r="BO217" s="5">
        <v>0.70420000000000005</v>
      </c>
      <c r="BP217" s="5">
        <v>0.85019999999999996</v>
      </c>
      <c r="BQ217" s="5">
        <v>0.31359999999999999</v>
      </c>
      <c r="BR217" s="5">
        <v>0.91</v>
      </c>
      <c r="BS217" s="5">
        <v>0.16320000000000001</v>
      </c>
      <c r="BT217" s="4">
        <v>0.79520000000000002</v>
      </c>
      <c r="BU217" s="4">
        <v>1.0810999999999999</v>
      </c>
      <c r="BV217" s="4">
        <v>0.2293</v>
      </c>
      <c r="BW217" s="4">
        <v>0.68020000000000003</v>
      </c>
      <c r="BX217" s="4">
        <v>5.3800000000000001E-2</v>
      </c>
      <c r="BY217" s="5">
        <v>0.6482</v>
      </c>
      <c r="BZ217" s="5">
        <v>0.72209999999999996</v>
      </c>
      <c r="CA217" s="5">
        <v>0.38619999999999999</v>
      </c>
      <c r="CB217" s="5">
        <v>0.96289999999999998</v>
      </c>
      <c r="CC217" s="5">
        <v>0.15920000000000001</v>
      </c>
      <c r="CD217" s="4">
        <v>0.66110000000000002</v>
      </c>
      <c r="CE217" s="4">
        <v>0.75090000000000001</v>
      </c>
      <c r="CF217" s="4">
        <v>0.36940000000000001</v>
      </c>
      <c r="CG217" s="4">
        <v>0.95520000000000005</v>
      </c>
      <c r="CH217" s="4">
        <v>0.24049999999999999</v>
      </c>
      <c r="CI217" s="5">
        <v>0.67659999999999998</v>
      </c>
      <c r="CJ217" s="5">
        <v>0.78459999999999996</v>
      </c>
      <c r="CK217" s="5">
        <v>0.3488</v>
      </c>
      <c r="CL217" s="5">
        <v>0.94199999999999995</v>
      </c>
      <c r="CM217" s="5">
        <v>0.2041</v>
      </c>
      <c r="CN217" s="4">
        <v>0.70369999999999999</v>
      </c>
      <c r="CO217" s="4">
        <v>0.84830000000000005</v>
      </c>
      <c r="CP217" s="4">
        <v>0.31559999999999999</v>
      </c>
      <c r="CQ217" s="4">
        <v>0.9103</v>
      </c>
      <c r="CR217" s="4">
        <v>0.124</v>
      </c>
      <c r="CS217" s="5">
        <v>0.79569999999999996</v>
      </c>
      <c r="CT217" s="5">
        <v>1.0808</v>
      </c>
      <c r="CU217" s="5">
        <v>0.2286</v>
      </c>
      <c r="CV217" s="5">
        <v>0.67959999999999998</v>
      </c>
      <c r="CW217" s="5">
        <v>4.5199999999999997E-2</v>
      </c>
      <c r="CX217" s="4">
        <v>0.65059999999999996</v>
      </c>
      <c r="CY217" s="4">
        <v>0.72689999999999999</v>
      </c>
      <c r="CZ217" s="4">
        <v>0.37890000000000001</v>
      </c>
      <c r="DA217" s="4">
        <v>0.96240000000000003</v>
      </c>
      <c r="DB217" s="4">
        <v>0.18540000000000001</v>
      </c>
      <c r="DC217" s="5">
        <v>0.66</v>
      </c>
      <c r="DD217" s="5">
        <v>0.74729999999999996</v>
      </c>
      <c r="DE217" s="5">
        <v>0.37040000000000001</v>
      </c>
      <c r="DF217" s="5">
        <v>0.95489999999999997</v>
      </c>
      <c r="DG217" s="5">
        <v>0.27760000000000001</v>
      </c>
      <c r="DH217" s="4">
        <v>0.67610000000000003</v>
      </c>
      <c r="DI217" s="4">
        <v>0.7833</v>
      </c>
      <c r="DJ217" s="4">
        <v>0.35270000000000001</v>
      </c>
      <c r="DK217" s="4">
        <v>0.94120000000000004</v>
      </c>
      <c r="DL217" s="4">
        <v>0.19670000000000001</v>
      </c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>
        <f t="shared" ref="EV217:EV228" si="72">AVERAGEIFS(B217:EU217,metrics.est,"MAE")</f>
        <v>0.69271739130434784</v>
      </c>
      <c r="EW217" s="4">
        <f t="shared" ref="EW217:EW229" si="73">AVERAGEIFS(B217:EU217,metrics.est,"MSE")</f>
        <v>0.8263217391304345</v>
      </c>
      <c r="EX217" s="4">
        <f t="shared" ref="EX217:EX229" si="74">AVERAGEIFS(B217:EU217,metrics.est,"R")</f>
        <v>0.33256956521739128</v>
      </c>
      <c r="EY217" s="4">
        <f t="shared" ref="EY217:EY229" si="75">AVERAGEIFS(B217:EU217,metrics.est,"Coverage")</f>
        <v>0.89826086956521711</v>
      </c>
      <c r="EZ217" s="4">
        <f t="shared" ref="EZ217:EZ229" si="76">AVERAGEIFS(B217:EU217,metrics.est,"Time")</f>
        <v>0.1913260869565217</v>
      </c>
      <c r="FA217" s="11" t="str" cm="1">
        <f t="array" aca="1" ref="FA217" ca="1">CONCATENATE(INDIRECT(ADDRESS(1,MATCH(_xlfn.MINIFS(B217:EU217,metrics.est,"MAE"),B217:EU217,0)+1)), ", ", INDIRECT(ADDRESS(2,MATCH(_xlfn.MINIFS(B217:EU217,metrics.est,"MAE"),B217:EU217,0)+1)))</f>
        <v>k=20, r=0.1</v>
      </c>
      <c r="FB217" s="11" t="str" cm="1">
        <f t="array" aca="1" ref="FB217" ca="1">CONCATENATE(INDIRECT(ADDRESS(1,MATCH(_xlfn.MINIFS(B217:EU217,metrics.est,"MSE"),B217:EU217,0)+1)), ", ", INDIRECT(ADDRESS(2,MATCH(_xlfn.MINIFS(B217:EU217,metrics.est,"MSE"),B217:EU217,0)+1)))</f>
        <v>k=20, r=0.1</v>
      </c>
      <c r="FC217" s="11" t="str" cm="1">
        <f t="array" aca="1" ref="FC217" ca="1">CONCATENATE(INDIRECT(ADDRESS(1,MATCH(_xlfn.MAXIFS(B217:EU217,metrics.est,"R"),B217:EU217,0)+1)), ", ", INDIRECT(ADDRESS(2,MATCH(_xlfn.MAXIFS(B217:EU217,metrics.est,"R"),B217:EU217,0)+1)))</f>
        <v>k=20, r=0.1</v>
      </c>
      <c r="FD217" s="11" t="str" cm="1">
        <f t="array" aca="1" ref="FD217" ca="1">CONCATENATE(INDIRECT(ADDRESS(1,MATCH(_xlfn.MAXIFS(B217:EU217,metrics.est,"Coverage"),B217:EU217,0)+1)), ", ", INDIRECT(ADDRESS(2,MATCH(_xlfn.MAXIFS(B217:EU217,metrics.est,"Coverage"),B217:EU217,0)+1)))</f>
        <v>k=5, r=0.1</v>
      </c>
      <c r="FE217" s="11" t="str" cm="1">
        <f t="array" aca="1" ref="FE217" ca="1">CONCATENATE(INDIRECT(ADDRESS(1,MATCH(_xlfn.MINIFS(B217:EU217,metrics.est,"Time"),B217:EU217,0)+1)), ", ", INDIRECT(ADDRESS(2,MATCH(_xlfn.MINIFS(B217:EU217,metrics.est,"Time"),B217:EU217,0)+1)))</f>
        <v>k=20, r=0.9</v>
      </c>
    </row>
    <row r="218" spans="1:161" x14ac:dyDescent="0.2">
      <c r="A218" s="1" t="s">
        <v>187</v>
      </c>
      <c r="B218" s="4">
        <v>0.63700000000000001</v>
      </c>
      <c r="C218" s="4">
        <v>0.69920000000000004</v>
      </c>
      <c r="D218" s="4">
        <v>0.38440000000000002</v>
      </c>
      <c r="E218" s="4">
        <v>0.96430000000000005</v>
      </c>
      <c r="F218" s="4">
        <v>0.318</v>
      </c>
      <c r="G218" s="5">
        <v>0.6522</v>
      </c>
      <c r="H218" s="5">
        <v>0.73540000000000005</v>
      </c>
      <c r="I218" s="5">
        <v>0.3846</v>
      </c>
      <c r="J218" s="5">
        <v>0.95550000000000002</v>
      </c>
      <c r="K218" s="5">
        <v>0.41149999999999998</v>
      </c>
      <c r="L218" s="4">
        <v>0.67059999999999997</v>
      </c>
      <c r="M218" s="4">
        <v>0.77580000000000005</v>
      </c>
      <c r="N218" s="4">
        <v>0.35830000000000001</v>
      </c>
      <c r="O218" s="4">
        <v>0.94169999999999998</v>
      </c>
      <c r="P218" s="4">
        <v>0.3</v>
      </c>
      <c r="Q218" s="5">
        <v>0.71189999999999998</v>
      </c>
      <c r="R218" s="5">
        <v>0.87549999999999994</v>
      </c>
      <c r="S218" s="5">
        <v>0.2984</v>
      </c>
      <c r="T218" s="5">
        <v>0.91469999999999996</v>
      </c>
      <c r="U218" s="5">
        <v>0.16830000000000001</v>
      </c>
      <c r="V218" s="4">
        <v>0.83360000000000001</v>
      </c>
      <c r="W218" s="4">
        <v>1.1884999999999999</v>
      </c>
      <c r="X218" s="4">
        <v>0.21809999999999999</v>
      </c>
      <c r="Y218" s="4">
        <v>0.80930000000000002</v>
      </c>
      <c r="Z218" s="4">
        <v>6.3299999999999995E-2</v>
      </c>
      <c r="AA218" s="14">
        <v>0.63800000000000001</v>
      </c>
      <c r="AB218" s="14">
        <v>0.70220000000000005</v>
      </c>
      <c r="AC218" s="14">
        <v>0.40849999999999997</v>
      </c>
      <c r="AD218" s="14">
        <v>0.96309999999999996</v>
      </c>
      <c r="AE218" s="14">
        <v>0.29389999999999999</v>
      </c>
      <c r="AF218" s="4">
        <v>0.65139999999999998</v>
      </c>
      <c r="AG218" s="4">
        <v>0.73150000000000004</v>
      </c>
      <c r="AH218" s="4">
        <v>0.38990000000000002</v>
      </c>
      <c r="AI218" s="4">
        <v>0.95489999999999997</v>
      </c>
      <c r="AJ218" s="4">
        <v>0.35539999999999999</v>
      </c>
      <c r="AK218" s="14">
        <v>0.67120000000000002</v>
      </c>
      <c r="AL218" s="14">
        <v>0.77859999999999996</v>
      </c>
      <c r="AM218" s="14">
        <v>0.35310000000000002</v>
      </c>
      <c r="AN218" s="14">
        <v>0.94199999999999995</v>
      </c>
      <c r="AO218" s="14">
        <v>0.307</v>
      </c>
      <c r="AP218" s="4">
        <v>0.71240000000000003</v>
      </c>
      <c r="AQ218" s="4">
        <v>0.87660000000000005</v>
      </c>
      <c r="AR218" s="4">
        <v>0.30049999999999999</v>
      </c>
      <c r="AS218" s="4">
        <v>0.91459999999999997</v>
      </c>
      <c r="AT218" s="4">
        <v>0.18149999999999999</v>
      </c>
      <c r="AU218" s="14">
        <v>0.83450000000000002</v>
      </c>
      <c r="AV218" s="14">
        <v>1.1891</v>
      </c>
      <c r="AW218" s="14">
        <v>0.21310000000000001</v>
      </c>
      <c r="AX218" s="14">
        <v>0.80810000000000004</v>
      </c>
      <c r="AY218" s="14">
        <v>5.6099999999999997E-2</v>
      </c>
      <c r="AZ218" s="4">
        <v>0.63939999999999997</v>
      </c>
      <c r="BA218" s="4">
        <v>0.70550000000000002</v>
      </c>
      <c r="BB218" s="4">
        <v>0.39119999999999999</v>
      </c>
      <c r="BC218" s="4">
        <v>0.96289999999999998</v>
      </c>
      <c r="BD218" s="4">
        <v>0.2717</v>
      </c>
      <c r="BE218" s="5">
        <v>0.6522</v>
      </c>
      <c r="BF218" s="5">
        <v>0.73499999999999999</v>
      </c>
      <c r="BG218" s="5">
        <v>0.38579999999999998</v>
      </c>
      <c r="BH218" s="5">
        <v>0.95569999999999999</v>
      </c>
      <c r="BI218" s="5">
        <v>0.32329999999999998</v>
      </c>
      <c r="BJ218" s="4">
        <v>0.67290000000000005</v>
      </c>
      <c r="BK218" s="4">
        <v>0.78180000000000005</v>
      </c>
      <c r="BL218" s="4">
        <v>0.35249999999999998</v>
      </c>
      <c r="BM218" s="4">
        <v>0.94230000000000003</v>
      </c>
      <c r="BN218" s="4">
        <v>0.27129999999999999</v>
      </c>
      <c r="BO218" s="5">
        <v>0.71309999999999996</v>
      </c>
      <c r="BP218" s="5">
        <v>0.88039999999999996</v>
      </c>
      <c r="BQ218" s="5">
        <v>0.30059999999999998</v>
      </c>
      <c r="BR218" s="5">
        <v>0.91439999999999999</v>
      </c>
      <c r="BS218" s="5">
        <v>0.1608</v>
      </c>
      <c r="BT218" s="4">
        <v>0.83409999999999995</v>
      </c>
      <c r="BU218" s="4">
        <v>1.1908000000000001</v>
      </c>
      <c r="BV218" s="4">
        <v>0.21890000000000001</v>
      </c>
      <c r="BW218" s="4">
        <v>0.80820000000000003</v>
      </c>
      <c r="BX218" s="4">
        <v>4.9799999999999997E-2</v>
      </c>
      <c r="BY218" s="5">
        <v>0.63600000000000001</v>
      </c>
      <c r="BZ218" s="5">
        <v>0.69950000000000001</v>
      </c>
      <c r="CA218" s="5">
        <v>0.40839999999999999</v>
      </c>
      <c r="CB218" s="5">
        <v>0.96299999999999997</v>
      </c>
      <c r="CC218" s="5">
        <v>0.24610000000000001</v>
      </c>
      <c r="CD218" s="4">
        <v>0.65139999999999998</v>
      </c>
      <c r="CE218" s="4">
        <v>0.73340000000000005</v>
      </c>
      <c r="CF218" s="4">
        <v>0.38579999999999998</v>
      </c>
      <c r="CG218" s="4">
        <v>0.95530000000000004</v>
      </c>
      <c r="CH218" s="4">
        <v>0.31209999999999999</v>
      </c>
      <c r="CI218" s="5">
        <v>0.67210000000000003</v>
      </c>
      <c r="CJ218" s="5">
        <v>0.7802</v>
      </c>
      <c r="CK218" s="5">
        <v>0.35289999999999999</v>
      </c>
      <c r="CL218" s="5">
        <v>0.94259999999999999</v>
      </c>
      <c r="CM218" s="5">
        <v>0.23599999999999999</v>
      </c>
      <c r="CN218" s="4">
        <v>0.71230000000000004</v>
      </c>
      <c r="CO218" s="4">
        <v>0.87760000000000005</v>
      </c>
      <c r="CP218" s="4">
        <v>0.30149999999999999</v>
      </c>
      <c r="CQ218" s="4">
        <v>0.91459999999999997</v>
      </c>
      <c r="CR218" s="4">
        <v>0.1222</v>
      </c>
      <c r="CS218" s="5">
        <v>0.8337</v>
      </c>
      <c r="CT218" s="5">
        <v>1.1896</v>
      </c>
      <c r="CU218" s="5">
        <v>0.2175</v>
      </c>
      <c r="CV218" s="5">
        <v>0.80830000000000002</v>
      </c>
      <c r="CW218" s="5">
        <v>4.0399999999999998E-2</v>
      </c>
      <c r="CX218" s="4">
        <v>0.63880000000000003</v>
      </c>
      <c r="CY218" s="4">
        <v>0.70440000000000003</v>
      </c>
      <c r="CZ218" s="4">
        <v>0.40400000000000003</v>
      </c>
      <c r="DA218" s="4">
        <v>0.96240000000000003</v>
      </c>
      <c r="DB218" s="4">
        <v>0.26879999999999998</v>
      </c>
      <c r="DC218" s="5">
        <v>0.65039999999999998</v>
      </c>
      <c r="DD218" s="5">
        <v>0.73029999999999995</v>
      </c>
      <c r="DE218" s="5">
        <v>0.3861</v>
      </c>
      <c r="DF218" s="5">
        <v>0.95499999999999996</v>
      </c>
      <c r="DG218" s="5">
        <v>0.36359999999999998</v>
      </c>
      <c r="DH218" s="4">
        <v>0.67159999999999997</v>
      </c>
      <c r="DI218" s="4">
        <v>0.77929999999999999</v>
      </c>
      <c r="DJ218" s="4">
        <v>0.35549999999999998</v>
      </c>
      <c r="DK218" s="4">
        <v>0.94179999999999997</v>
      </c>
      <c r="DL218" s="4">
        <v>0.2273</v>
      </c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>
        <f t="shared" si="72"/>
        <v>0.6952521739130435</v>
      </c>
      <c r="EW218" s="4">
        <f t="shared" si="73"/>
        <v>0.84087826086956519</v>
      </c>
      <c r="EX218" s="4">
        <f t="shared" si="74"/>
        <v>0.33780869565217392</v>
      </c>
      <c r="EY218" s="4">
        <f t="shared" si="75"/>
        <v>0.92150869565217364</v>
      </c>
      <c r="EZ218" s="4">
        <f t="shared" si="76"/>
        <v>0.23253913043478261</v>
      </c>
      <c r="FA218" s="11" t="str" cm="1">
        <f t="array" aca="1" ref="FA218" ca="1">CONCATENATE(INDIRECT(ADDRESS(1,MATCH(_xlfn.MINIFS(B218:EU218,metrics.est,"MAE"),B218:EU218,0)+1)), ", ", INDIRECT(ADDRESS(2,MATCH(_xlfn.MINIFS(B218:EU218,metrics.est,"MAE"),B218:EU218,0)+1)))</f>
        <v>k=20, r=0.1</v>
      </c>
      <c r="FB218" s="11" t="str" cm="1">
        <f t="array" aca="1" ref="FB218" ca="1">CONCATENATE(INDIRECT(ADDRESS(1,MATCH(_xlfn.MINIFS(B218:EU218,metrics.est,"MSE"),B218:EU218,0)+1)), ", ", INDIRECT(ADDRESS(2,MATCH(_xlfn.MINIFS(B218:EU218,metrics.est,"MSE"),B218:EU218,0)+1)))</f>
        <v>k=5, r=0.1</v>
      </c>
      <c r="FC218" s="11" t="str" cm="1">
        <f t="array" aca="1" ref="FC218" ca="1">CONCATENATE(INDIRECT(ADDRESS(1,MATCH(_xlfn.MAXIFS(B218:EU218,metrics.est,"R"),B218:EU218,0)+1)), ", ", INDIRECT(ADDRESS(2,MATCH(_xlfn.MAXIFS(B218:EU218,metrics.est,"R"),B218:EU218,0)+1)))</f>
        <v>k=10, r=0.1</v>
      </c>
      <c r="FD218" s="11" t="str" cm="1">
        <f t="array" aca="1" ref="FD218" ca="1">CONCATENATE(INDIRECT(ADDRESS(1,MATCH(_xlfn.MAXIFS(B218:EU218,metrics.est,"Coverage"),B218:EU218,0)+1)), ", ", INDIRECT(ADDRESS(2,MATCH(_xlfn.MAXIFS(B218:EU218,metrics.est,"Coverage"),B218:EU218,0)+1)))</f>
        <v>k=5, r=0.1</v>
      </c>
      <c r="FE218" s="11" t="str" cm="1">
        <f t="array" aca="1" ref="FE218" ca="1">CONCATENATE(INDIRECT(ADDRESS(1,MATCH(_xlfn.MINIFS(B218:EU218,metrics.est,"Time"),B218:EU218,0)+1)), ", ", INDIRECT(ADDRESS(2,MATCH(_xlfn.MINIFS(B218:EU218,metrics.est,"Time"),B218:EU218,0)+1)))</f>
        <v>k=20, r=0.9</v>
      </c>
    </row>
    <row r="219" spans="1:161" x14ac:dyDescent="0.2">
      <c r="A219" s="1" t="s">
        <v>188</v>
      </c>
      <c r="B219" s="4">
        <v>0.63949999999999996</v>
      </c>
      <c r="C219" s="4">
        <v>0.70450000000000002</v>
      </c>
      <c r="D219" s="4">
        <v>0.38090000000000002</v>
      </c>
      <c r="E219" s="4">
        <v>0.96430000000000005</v>
      </c>
      <c r="F219" s="4">
        <v>0.39550000000000002</v>
      </c>
      <c r="G219" s="5">
        <v>0.65449999999999997</v>
      </c>
      <c r="H219" s="5">
        <v>0.74019999999999997</v>
      </c>
      <c r="I219" s="5">
        <v>0.38279999999999997</v>
      </c>
      <c r="J219" s="5">
        <v>0.95550000000000002</v>
      </c>
      <c r="K219" s="5">
        <v>0.4677</v>
      </c>
      <c r="L219" s="4">
        <v>0.67269999999999996</v>
      </c>
      <c r="M219" s="4">
        <v>0.78</v>
      </c>
      <c r="N219" s="4">
        <v>0.35720000000000002</v>
      </c>
      <c r="O219" s="4">
        <v>0.94169999999999998</v>
      </c>
      <c r="P219" s="4">
        <v>0.33279999999999998</v>
      </c>
      <c r="Q219" s="5">
        <v>0.71330000000000005</v>
      </c>
      <c r="R219" s="5">
        <v>0.87809999999999999</v>
      </c>
      <c r="S219" s="5">
        <v>0.29830000000000001</v>
      </c>
      <c r="T219" s="5">
        <v>0.91469999999999996</v>
      </c>
      <c r="U219" s="5">
        <v>0.2036</v>
      </c>
      <c r="V219" s="4">
        <v>0.83340000000000003</v>
      </c>
      <c r="W219" s="4">
        <v>1.1871</v>
      </c>
      <c r="X219" s="4">
        <v>0.21840000000000001</v>
      </c>
      <c r="Y219" s="4">
        <v>0.80930000000000002</v>
      </c>
      <c r="Z219" s="4">
        <v>6.9099999999999995E-2</v>
      </c>
      <c r="AA219" s="14">
        <v>0.64039999999999997</v>
      </c>
      <c r="AB219" s="14">
        <v>0.70709999999999995</v>
      </c>
      <c r="AC219" s="14">
        <v>0.40510000000000002</v>
      </c>
      <c r="AD219" s="14">
        <v>0.96309999999999996</v>
      </c>
      <c r="AE219" s="14">
        <v>0.33779999999999999</v>
      </c>
      <c r="AF219" s="4">
        <v>0.65369999999999995</v>
      </c>
      <c r="AG219" s="4">
        <v>0.73640000000000005</v>
      </c>
      <c r="AH219" s="4">
        <v>0.38840000000000002</v>
      </c>
      <c r="AI219" s="4">
        <v>0.95489999999999997</v>
      </c>
      <c r="AJ219" s="4">
        <v>0.41239999999999999</v>
      </c>
      <c r="AK219" s="14">
        <v>0.67320000000000002</v>
      </c>
      <c r="AL219" s="14">
        <v>0.78269999999999995</v>
      </c>
      <c r="AM219" s="14">
        <v>0.35210000000000002</v>
      </c>
      <c r="AN219" s="14">
        <v>0.94199999999999995</v>
      </c>
      <c r="AO219" s="14">
        <v>0.32019999999999998</v>
      </c>
      <c r="AP219" s="4">
        <v>0.71389999999999998</v>
      </c>
      <c r="AQ219" s="4">
        <v>0.87939999999999996</v>
      </c>
      <c r="AR219" s="4">
        <v>0.30020000000000002</v>
      </c>
      <c r="AS219" s="4">
        <v>0.91459999999999997</v>
      </c>
      <c r="AT219" s="4">
        <v>0.21060000000000001</v>
      </c>
      <c r="AU219" s="14">
        <v>0.83440000000000003</v>
      </c>
      <c r="AV219" s="14">
        <v>1.1882999999999999</v>
      </c>
      <c r="AW219" s="14">
        <v>0.2135</v>
      </c>
      <c r="AX219" s="14">
        <v>0.80810000000000004</v>
      </c>
      <c r="AY219" s="14">
        <v>6.1100000000000002E-2</v>
      </c>
      <c r="AZ219" s="4">
        <v>0.64180000000000004</v>
      </c>
      <c r="BA219" s="4">
        <v>0.71020000000000005</v>
      </c>
      <c r="BB219" s="4">
        <v>0.38919999999999999</v>
      </c>
      <c r="BC219" s="4">
        <v>0.96289999999999998</v>
      </c>
      <c r="BD219" s="4">
        <v>0.31730000000000003</v>
      </c>
      <c r="BE219" s="5">
        <v>0.65439999999999998</v>
      </c>
      <c r="BF219" s="5">
        <v>0.73950000000000005</v>
      </c>
      <c r="BG219" s="5">
        <v>0.38450000000000001</v>
      </c>
      <c r="BH219" s="5">
        <v>0.95569999999999999</v>
      </c>
      <c r="BI219" s="5">
        <v>0.37430000000000002</v>
      </c>
      <c r="BJ219" s="4">
        <v>0.67490000000000006</v>
      </c>
      <c r="BK219" s="4">
        <v>0.78580000000000005</v>
      </c>
      <c r="BL219" s="4">
        <v>0.35160000000000002</v>
      </c>
      <c r="BM219" s="4">
        <v>0.94230000000000003</v>
      </c>
      <c r="BN219" s="4">
        <v>0.3</v>
      </c>
      <c r="BO219" s="5">
        <v>0.71460000000000001</v>
      </c>
      <c r="BP219" s="5">
        <v>0.88319999999999999</v>
      </c>
      <c r="BQ219" s="5">
        <v>0.30030000000000001</v>
      </c>
      <c r="BR219" s="5">
        <v>0.91439999999999999</v>
      </c>
      <c r="BS219" s="5">
        <v>0.17610000000000001</v>
      </c>
      <c r="BT219" s="4">
        <v>0.83389999999999997</v>
      </c>
      <c r="BU219" s="4">
        <v>1.1897</v>
      </c>
      <c r="BV219" s="4">
        <v>0.21920000000000001</v>
      </c>
      <c r="BW219" s="4">
        <v>0.80820000000000003</v>
      </c>
      <c r="BX219" s="4">
        <v>4.82E-2</v>
      </c>
      <c r="BY219" s="5">
        <v>0.63839999999999997</v>
      </c>
      <c r="BZ219" s="5">
        <v>0.70409999999999995</v>
      </c>
      <c r="CA219" s="5">
        <v>0.40660000000000002</v>
      </c>
      <c r="CB219" s="5">
        <v>0.96299999999999997</v>
      </c>
      <c r="CC219" s="5">
        <v>0.29659999999999997</v>
      </c>
      <c r="CD219" s="4">
        <v>0.65359999999999996</v>
      </c>
      <c r="CE219" s="4">
        <v>0.7379</v>
      </c>
      <c r="CF219" s="4">
        <v>0.38440000000000002</v>
      </c>
      <c r="CG219" s="4">
        <v>0.95530000000000004</v>
      </c>
      <c r="CH219" s="4">
        <v>0.36720000000000003</v>
      </c>
      <c r="CI219" s="5">
        <v>0.67410000000000003</v>
      </c>
      <c r="CJ219" s="5">
        <v>0.78410000000000002</v>
      </c>
      <c r="CK219" s="5">
        <v>0.35189999999999999</v>
      </c>
      <c r="CL219" s="5">
        <v>0.94259999999999999</v>
      </c>
      <c r="CM219" s="5">
        <v>0.26919999999999999</v>
      </c>
      <c r="CN219" s="4">
        <v>0.71379999999999999</v>
      </c>
      <c r="CO219" s="4">
        <v>0.88029999999999997</v>
      </c>
      <c r="CP219" s="4">
        <v>0.3014</v>
      </c>
      <c r="CQ219" s="4">
        <v>0.91459999999999997</v>
      </c>
      <c r="CR219" s="4">
        <v>0.1323</v>
      </c>
      <c r="CS219" s="5">
        <v>0.83360000000000001</v>
      </c>
      <c r="CT219" s="5">
        <v>1.1886000000000001</v>
      </c>
      <c r="CU219" s="5">
        <v>0.21779999999999999</v>
      </c>
      <c r="CV219" s="5">
        <v>0.80830000000000002</v>
      </c>
      <c r="CW219" s="5">
        <v>4.0500000000000001E-2</v>
      </c>
      <c r="CX219" s="4">
        <v>0.64119999999999999</v>
      </c>
      <c r="CY219" s="4">
        <v>0.70909999999999995</v>
      </c>
      <c r="CZ219" s="4">
        <v>0.4022</v>
      </c>
      <c r="DA219" s="4">
        <v>0.96240000000000003</v>
      </c>
      <c r="DB219" s="4">
        <v>0.32</v>
      </c>
      <c r="DC219" s="5">
        <v>0.65269999999999995</v>
      </c>
      <c r="DD219" s="5">
        <v>0.7349</v>
      </c>
      <c r="DE219" s="5">
        <v>0.38440000000000002</v>
      </c>
      <c r="DF219" s="5">
        <v>0.95499999999999996</v>
      </c>
      <c r="DG219" s="5">
        <v>0.43059999999999998</v>
      </c>
      <c r="DH219" s="4">
        <v>0.67359999999999998</v>
      </c>
      <c r="DI219" s="4">
        <v>0.7833</v>
      </c>
      <c r="DJ219" s="4">
        <v>0.35470000000000002</v>
      </c>
      <c r="DK219" s="4">
        <v>0.94179999999999997</v>
      </c>
      <c r="DL219" s="4">
        <v>0.2606</v>
      </c>
      <c r="DM219" s="5"/>
      <c r="DN219" s="5"/>
      <c r="DO219" s="5"/>
      <c r="DP219" s="5"/>
      <c r="DQ219" s="5"/>
      <c r="DR219" s="4"/>
      <c r="DS219" s="4"/>
      <c r="DT219" s="4"/>
      <c r="DU219" s="4"/>
      <c r="DV219" s="4"/>
      <c r="DW219" s="5"/>
      <c r="DX219" s="5"/>
      <c r="DY219" s="5"/>
      <c r="DZ219" s="5"/>
      <c r="EA219" s="5"/>
      <c r="EB219" s="4"/>
      <c r="EC219" s="4"/>
      <c r="ED219" s="4"/>
      <c r="EE219" s="4"/>
      <c r="EF219" s="4"/>
      <c r="EG219" s="5"/>
      <c r="EH219" s="5"/>
      <c r="EI219" s="5"/>
      <c r="EJ219" s="5"/>
      <c r="EK219" s="5"/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>
        <f t="shared" si="72"/>
        <v>0.69693913043478251</v>
      </c>
      <c r="EW219" s="4">
        <f t="shared" si="73"/>
        <v>0.84410869565217395</v>
      </c>
      <c r="EX219" s="4">
        <f t="shared" si="74"/>
        <v>0.33674347826086953</v>
      </c>
      <c r="EY219" s="4">
        <f t="shared" si="75"/>
        <v>0.92150869565217364</v>
      </c>
      <c r="EZ219" s="4">
        <f t="shared" si="76"/>
        <v>0.26711739130434781</v>
      </c>
      <c r="FA219" s="11" t="str" cm="1">
        <f t="array" aca="1" ref="FA219" ca="1">CONCATENATE(INDIRECT(ADDRESS(1,MATCH(_xlfn.MINIFS(B219:EU219,metrics.est,"MAE"),B219:EU219,0)+1)), ", ", INDIRECT(ADDRESS(2,MATCH(_xlfn.MINIFS(B219:EU219,metrics.est,"MAE"),B219:EU219,0)+1)))</f>
        <v>k=20, r=0.1</v>
      </c>
      <c r="FB219" s="11" t="str" cm="1">
        <f t="array" aca="1" ref="FB219" ca="1">CONCATENATE(INDIRECT(ADDRESS(1,MATCH(_xlfn.MINIFS(B219:EU219,metrics.est,"MSE"),B219:EU219,0)+1)), ", ", INDIRECT(ADDRESS(2,MATCH(_xlfn.MINIFS(B219:EU219,metrics.est,"MSE"),B219:EU219,0)+1)))</f>
        <v>k=20, r=0.1</v>
      </c>
      <c r="FC219" s="11" t="str" cm="1">
        <f t="array" aca="1" ref="FC219" ca="1">CONCATENATE(INDIRECT(ADDRESS(1,MATCH(_xlfn.MAXIFS(B219:EU219,metrics.est,"R"),B219:EU219,0)+1)), ", ", INDIRECT(ADDRESS(2,MATCH(_xlfn.MAXIFS(B219:EU219,metrics.est,"R"),B219:EU219,0)+1)))</f>
        <v>k=20, r=0.1</v>
      </c>
      <c r="FD219" s="11" t="str" cm="1">
        <f t="array" aca="1" ref="FD219" ca="1">CONCATENATE(INDIRECT(ADDRESS(1,MATCH(_xlfn.MAXIFS(B219:EU219,metrics.est,"Coverage"),B219:EU219,0)+1)), ", ", INDIRECT(ADDRESS(2,MATCH(_xlfn.MAXIFS(B219:EU219,metrics.est,"Coverage"),B219:EU219,0)+1)))</f>
        <v>k=5, r=0.1</v>
      </c>
      <c r="FE219" s="11" t="str" cm="1">
        <f t="array" aca="1" ref="FE219" ca="1">CONCATENATE(INDIRECT(ADDRESS(1,MATCH(_xlfn.MINIFS(B219:EU219,metrics.est,"Time"),B219:EU219,0)+1)), ", ", INDIRECT(ADDRESS(2,MATCH(_xlfn.MINIFS(B219:EU219,metrics.est,"Time"),B219:EU219,0)+1)))</f>
        <v>k=20, r=0.9</v>
      </c>
    </row>
    <row r="220" spans="1:161" x14ac:dyDescent="0.2">
      <c r="A220" s="1" t="s">
        <v>189</v>
      </c>
      <c r="B220" s="4">
        <v>0.65610000000000002</v>
      </c>
      <c r="C220" s="4">
        <v>0.73570000000000002</v>
      </c>
      <c r="D220" s="4">
        <v>0.35539999999999999</v>
      </c>
      <c r="E220" s="4">
        <v>0.96430000000000005</v>
      </c>
      <c r="F220" s="4">
        <v>0.3019</v>
      </c>
      <c r="G220" s="5">
        <v>0.66549999999999998</v>
      </c>
      <c r="H220" s="5">
        <v>0.76039999999999996</v>
      </c>
      <c r="I220" s="5">
        <v>0.36620000000000003</v>
      </c>
      <c r="J220" s="5">
        <v>0.95550000000000002</v>
      </c>
      <c r="K220" s="5">
        <v>0.3906</v>
      </c>
      <c r="L220" s="4">
        <v>0.67720000000000002</v>
      </c>
      <c r="M220" s="4">
        <v>0.78520000000000001</v>
      </c>
      <c r="N220" s="4">
        <v>0.35249999999999998</v>
      </c>
      <c r="O220" s="4">
        <v>0.94169999999999998</v>
      </c>
      <c r="P220" s="4">
        <v>0.29299999999999998</v>
      </c>
      <c r="Q220" s="5">
        <v>0.70409999999999995</v>
      </c>
      <c r="R220" s="5">
        <v>0.85019999999999996</v>
      </c>
      <c r="S220" s="5">
        <v>0.31230000000000002</v>
      </c>
      <c r="T220" s="5">
        <v>0.91469999999999996</v>
      </c>
      <c r="U220" s="5">
        <v>0.17399999999999999</v>
      </c>
      <c r="V220" s="4">
        <v>0.81540000000000001</v>
      </c>
      <c r="W220" s="4">
        <v>1.1406000000000001</v>
      </c>
      <c r="X220" s="4">
        <v>0.22539999999999999</v>
      </c>
      <c r="Y220" s="4">
        <v>0.80930000000000002</v>
      </c>
      <c r="Z220" s="4">
        <v>6.7400000000000002E-2</v>
      </c>
      <c r="AA220" s="14">
        <v>0.65600000000000003</v>
      </c>
      <c r="AB220" s="14">
        <v>0.7369</v>
      </c>
      <c r="AC220" s="14">
        <v>0.37830000000000003</v>
      </c>
      <c r="AD220" s="14">
        <v>0.96309999999999996</v>
      </c>
      <c r="AE220" s="14">
        <v>0.27589999999999998</v>
      </c>
      <c r="AF220" s="4">
        <v>0.66490000000000005</v>
      </c>
      <c r="AG220" s="4">
        <v>0.75580000000000003</v>
      </c>
      <c r="AH220" s="4">
        <v>0.37090000000000001</v>
      </c>
      <c r="AI220" s="4">
        <v>0.95489999999999997</v>
      </c>
      <c r="AJ220" s="4">
        <v>0.30630000000000002</v>
      </c>
      <c r="AK220" s="14">
        <v>0.67759999999999998</v>
      </c>
      <c r="AL220" s="14">
        <v>0.7873</v>
      </c>
      <c r="AM220" s="14">
        <v>0.3483</v>
      </c>
      <c r="AN220" s="14">
        <v>0.94199999999999995</v>
      </c>
      <c r="AO220" s="14">
        <v>0.27389999999999998</v>
      </c>
      <c r="AP220" s="4">
        <v>0.70509999999999995</v>
      </c>
      <c r="AQ220" s="4">
        <v>0.85189999999999999</v>
      </c>
      <c r="AR220" s="4">
        <v>0.313</v>
      </c>
      <c r="AS220" s="4">
        <v>0.91459999999999997</v>
      </c>
      <c r="AT220" s="4">
        <v>0.187</v>
      </c>
      <c r="AU220" s="14">
        <v>0.81659999999999999</v>
      </c>
      <c r="AV220" s="14">
        <v>1.1422000000000001</v>
      </c>
      <c r="AW220" s="14">
        <v>0.22059999999999999</v>
      </c>
      <c r="AX220" s="14">
        <v>0.80810000000000004</v>
      </c>
      <c r="AY220" s="14">
        <v>6.2700000000000006E-2</v>
      </c>
      <c r="AZ220" s="4">
        <v>0.65620000000000001</v>
      </c>
      <c r="BA220" s="4">
        <v>0.73680000000000001</v>
      </c>
      <c r="BB220" s="4">
        <v>0.36520000000000002</v>
      </c>
      <c r="BC220" s="4">
        <v>0.96289999999999998</v>
      </c>
      <c r="BD220" s="4">
        <v>0.24929999999999999</v>
      </c>
      <c r="BE220" s="5">
        <v>0.66539999999999999</v>
      </c>
      <c r="BF220" s="5">
        <v>0.75849999999999995</v>
      </c>
      <c r="BG220" s="5">
        <v>0.36709999999999998</v>
      </c>
      <c r="BH220" s="5">
        <v>0.95569999999999999</v>
      </c>
      <c r="BI220" s="5">
        <v>0.28510000000000002</v>
      </c>
      <c r="BJ220" s="4">
        <v>0.67920000000000003</v>
      </c>
      <c r="BK220" s="4">
        <v>0.79039999999999999</v>
      </c>
      <c r="BL220" s="4">
        <v>0.3483</v>
      </c>
      <c r="BM220" s="4">
        <v>0.94230000000000003</v>
      </c>
      <c r="BN220" s="4">
        <v>0.2616</v>
      </c>
      <c r="BO220" s="5">
        <v>0.70569999999999999</v>
      </c>
      <c r="BP220" s="5">
        <v>0.85550000000000004</v>
      </c>
      <c r="BQ220" s="5">
        <v>0.3135</v>
      </c>
      <c r="BR220" s="5">
        <v>0.91439999999999999</v>
      </c>
      <c r="BS220" s="5">
        <v>0.15570000000000001</v>
      </c>
      <c r="BT220" s="4">
        <v>0.8165</v>
      </c>
      <c r="BU220" s="4">
        <v>1.1445000000000001</v>
      </c>
      <c r="BV220" s="4">
        <v>0.22620000000000001</v>
      </c>
      <c r="BW220" s="4">
        <v>0.80820000000000003</v>
      </c>
      <c r="BX220" s="4">
        <v>4.7500000000000001E-2</v>
      </c>
      <c r="BY220" s="5">
        <v>0.65400000000000003</v>
      </c>
      <c r="BZ220" s="5">
        <v>0.73319999999999996</v>
      </c>
      <c r="CA220" s="5">
        <v>0.38240000000000002</v>
      </c>
      <c r="CB220" s="5">
        <v>0.96299999999999997</v>
      </c>
      <c r="CC220" s="5">
        <v>0.2271</v>
      </c>
      <c r="CD220" s="4">
        <v>0.66490000000000005</v>
      </c>
      <c r="CE220" s="4">
        <v>0.75819999999999999</v>
      </c>
      <c r="CF220" s="4">
        <v>0.36780000000000002</v>
      </c>
      <c r="CG220" s="4">
        <v>0.95530000000000004</v>
      </c>
      <c r="CH220" s="4">
        <v>0.29249999999999998</v>
      </c>
      <c r="CI220" s="5">
        <v>0.67859999999999998</v>
      </c>
      <c r="CJ220" s="5">
        <v>0.78900000000000003</v>
      </c>
      <c r="CK220" s="5">
        <v>0.3478</v>
      </c>
      <c r="CL220" s="5">
        <v>0.94259999999999999</v>
      </c>
      <c r="CM220" s="5">
        <v>0.22389999999999999</v>
      </c>
      <c r="CN220" s="4">
        <v>0.70509999999999995</v>
      </c>
      <c r="CO220" s="4">
        <v>0.85340000000000005</v>
      </c>
      <c r="CP220" s="4">
        <v>0.31519999999999998</v>
      </c>
      <c r="CQ220" s="4">
        <v>0.91459999999999997</v>
      </c>
      <c r="CR220" s="4">
        <v>0.11650000000000001</v>
      </c>
      <c r="CS220" s="5">
        <v>0.8165</v>
      </c>
      <c r="CT220" s="5">
        <v>1.1447000000000001</v>
      </c>
      <c r="CU220" s="5">
        <v>0.22470000000000001</v>
      </c>
      <c r="CV220" s="5">
        <v>0.80830000000000002</v>
      </c>
      <c r="CW220" s="5">
        <v>4.0500000000000001E-2</v>
      </c>
      <c r="CX220" s="4">
        <v>0.65649999999999997</v>
      </c>
      <c r="CY220" s="4">
        <v>0.73850000000000005</v>
      </c>
      <c r="CZ220" s="4">
        <v>0.37559999999999999</v>
      </c>
      <c r="DA220" s="4">
        <v>0.96240000000000003</v>
      </c>
      <c r="DB220" s="4">
        <v>0.25469999999999998</v>
      </c>
      <c r="DC220" s="5">
        <v>0.66379999999999995</v>
      </c>
      <c r="DD220" s="5">
        <v>0.75509999999999999</v>
      </c>
      <c r="DE220" s="5">
        <v>0.36770000000000003</v>
      </c>
      <c r="DF220" s="5">
        <v>0.95499999999999996</v>
      </c>
      <c r="DG220" s="5">
        <v>0.35160000000000002</v>
      </c>
      <c r="DH220" s="4">
        <v>0.67789999999999995</v>
      </c>
      <c r="DI220" s="4">
        <v>0.78759999999999997</v>
      </c>
      <c r="DJ220" s="4">
        <v>0.3513</v>
      </c>
      <c r="DK220" s="4">
        <v>0.94179999999999997</v>
      </c>
      <c r="DL220" s="4">
        <v>0.21779999999999999</v>
      </c>
      <c r="DM220" s="5"/>
      <c r="DN220" s="5"/>
      <c r="DO220" s="5"/>
      <c r="DP220" s="5"/>
      <c r="DQ220" s="5"/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/>
      <c r="EC220" s="4"/>
      <c r="ED220" s="4"/>
      <c r="EE220" s="4"/>
      <c r="EF220" s="4"/>
      <c r="EG220" s="5"/>
      <c r="EH220" s="5"/>
      <c r="EI220" s="5"/>
      <c r="EJ220" s="5"/>
      <c r="EK220" s="5"/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>
        <f t="shared" si="72"/>
        <v>0.69907826086956515</v>
      </c>
      <c r="EW220" s="4">
        <f t="shared" si="73"/>
        <v>0.84311304347826088</v>
      </c>
      <c r="EX220" s="4">
        <f t="shared" si="74"/>
        <v>0.33024782608695663</v>
      </c>
      <c r="EY220" s="4">
        <f t="shared" si="75"/>
        <v>0.92150869565217364</v>
      </c>
      <c r="EZ220" s="4">
        <f t="shared" si="76"/>
        <v>0.21984782608695652</v>
      </c>
      <c r="FA220" s="11" t="str" cm="1">
        <f t="array" aca="1" ref="FA220" ca="1">CONCATENATE(INDIRECT(ADDRESS(1,MATCH(_xlfn.MINIFS(B220:EU220,metrics.est,"MAE"),B220:EU220,0)+1)), ", ", INDIRECT(ADDRESS(2,MATCH(_xlfn.MINIFS(B220:EU220,metrics.est,"MAE"),B220:EU220,0)+1)))</f>
        <v>k=20, r=0.1</v>
      </c>
      <c r="FB220" s="11" t="str" cm="1">
        <f t="array" aca="1" ref="FB220" ca="1">CONCATENATE(INDIRECT(ADDRESS(1,MATCH(_xlfn.MINIFS(B220:EU220,metrics.est,"MSE"),B220:EU220,0)+1)), ", ", INDIRECT(ADDRESS(2,MATCH(_xlfn.MINIFS(B220:EU220,metrics.est,"MSE"),B220:EU220,0)+1)))</f>
        <v>k=20, r=0.1</v>
      </c>
      <c r="FC220" s="11" t="str" cm="1">
        <f t="array" aca="1" ref="FC220" ca="1">CONCATENATE(INDIRECT(ADDRESS(1,MATCH(_xlfn.MAXIFS(B220:EU220,metrics.est,"R"),B220:EU220,0)+1)), ", ", INDIRECT(ADDRESS(2,MATCH(_xlfn.MAXIFS(B220:EU220,metrics.est,"R"),B220:EU220,0)+1)))</f>
        <v>k=20, r=0.1</v>
      </c>
      <c r="FD220" s="11" t="str" cm="1">
        <f t="array" aca="1" ref="FD220" ca="1">CONCATENATE(INDIRECT(ADDRESS(1,MATCH(_xlfn.MAXIFS(B220:EU220,metrics.est,"Coverage"),B220:EU220,0)+1)), ", ", INDIRECT(ADDRESS(2,MATCH(_xlfn.MAXIFS(B220:EU220,metrics.est,"Coverage"),B220:EU220,0)+1)))</f>
        <v>k=5, r=0.1</v>
      </c>
      <c r="FE220" s="11" t="str" cm="1">
        <f t="array" aca="1" ref="FE220" ca="1">CONCATENATE(INDIRECT(ADDRESS(1,MATCH(_xlfn.MINIFS(B220:EU220,metrics.est,"Time"),B220:EU220,0)+1)), ", ", INDIRECT(ADDRESS(2,MATCH(_xlfn.MINIFS(B220:EU220,metrics.est,"Time"),B220:EU220,0)+1)))</f>
        <v>k=20, r=0.9</v>
      </c>
    </row>
    <row r="221" spans="1:161" x14ac:dyDescent="0.2">
      <c r="A221" s="1" t="s">
        <v>190</v>
      </c>
      <c r="B221" s="4">
        <v>0.65990000000000004</v>
      </c>
      <c r="C221" s="4">
        <v>0.74380000000000002</v>
      </c>
      <c r="D221" s="4">
        <v>0.35389999999999999</v>
      </c>
      <c r="E221" s="4">
        <v>0.96430000000000005</v>
      </c>
      <c r="F221" s="4">
        <v>0.3755</v>
      </c>
      <c r="G221" s="5">
        <v>0.66879999999999995</v>
      </c>
      <c r="H221" s="5">
        <v>0.76749999999999996</v>
      </c>
      <c r="I221" s="5">
        <v>0.36420000000000002</v>
      </c>
      <c r="J221" s="5">
        <v>0.95550000000000002</v>
      </c>
      <c r="K221" s="5">
        <v>0.43359999999999999</v>
      </c>
      <c r="L221" s="4">
        <v>0.67989999999999995</v>
      </c>
      <c r="M221" s="4">
        <v>0.79100000000000004</v>
      </c>
      <c r="N221" s="4">
        <v>0.35139999999999999</v>
      </c>
      <c r="O221" s="4">
        <v>0.94169999999999998</v>
      </c>
      <c r="P221" s="4">
        <v>0.31719999999999998</v>
      </c>
      <c r="Q221" s="5">
        <v>0.70609999999999995</v>
      </c>
      <c r="R221" s="5">
        <v>0.85440000000000005</v>
      </c>
      <c r="S221" s="5">
        <v>0.31219999999999998</v>
      </c>
      <c r="T221" s="5">
        <v>0.91469999999999996</v>
      </c>
      <c r="U221" s="5">
        <v>0.185</v>
      </c>
      <c r="V221" s="4">
        <v>0.8155</v>
      </c>
      <c r="W221" s="4">
        <v>1.1402000000000001</v>
      </c>
      <c r="X221" s="4">
        <v>0.22570000000000001</v>
      </c>
      <c r="Y221" s="4">
        <v>0.80930000000000002</v>
      </c>
      <c r="Z221" s="4">
        <v>7.4899999999999994E-2</v>
      </c>
      <c r="AA221" s="14">
        <v>0.66020000000000001</v>
      </c>
      <c r="AB221" s="14">
        <v>0.74509999999999998</v>
      </c>
      <c r="AC221" s="14">
        <v>0.37759999999999999</v>
      </c>
      <c r="AD221" s="14">
        <v>0.96309999999999996</v>
      </c>
      <c r="AE221" s="14">
        <v>0.32500000000000001</v>
      </c>
      <c r="AF221" s="4">
        <v>0.66820000000000002</v>
      </c>
      <c r="AG221" s="4">
        <v>0.76270000000000004</v>
      </c>
      <c r="AH221" s="4">
        <v>0.36870000000000003</v>
      </c>
      <c r="AI221" s="4">
        <v>0.95489999999999997</v>
      </c>
      <c r="AJ221" s="4">
        <v>0.34770000000000001</v>
      </c>
      <c r="AK221" s="14">
        <v>0.68030000000000002</v>
      </c>
      <c r="AL221" s="14">
        <v>0.79279999999999995</v>
      </c>
      <c r="AM221" s="14">
        <v>0.34699999999999998</v>
      </c>
      <c r="AN221" s="14">
        <v>0.94199999999999995</v>
      </c>
      <c r="AO221" s="14">
        <v>0.30559999999999998</v>
      </c>
      <c r="AP221" s="4">
        <v>0.70709999999999995</v>
      </c>
      <c r="AQ221" s="4">
        <v>0.85599999999999998</v>
      </c>
      <c r="AR221" s="4">
        <v>0.31280000000000002</v>
      </c>
      <c r="AS221" s="4">
        <v>0.91459999999999997</v>
      </c>
      <c r="AT221" s="4">
        <v>0.1842</v>
      </c>
      <c r="AU221" s="14">
        <v>0.81679999999999997</v>
      </c>
      <c r="AV221" s="14">
        <v>1.1424000000000001</v>
      </c>
      <c r="AW221" s="14">
        <v>0.221</v>
      </c>
      <c r="AX221" s="14">
        <v>0.80810000000000004</v>
      </c>
      <c r="AY221" s="14">
        <v>6.0900000000000003E-2</v>
      </c>
      <c r="AZ221" s="4">
        <v>0.66020000000000001</v>
      </c>
      <c r="BA221" s="4">
        <v>0.74490000000000001</v>
      </c>
      <c r="BB221" s="4">
        <v>0.36380000000000001</v>
      </c>
      <c r="BC221" s="4">
        <v>0.96289999999999998</v>
      </c>
      <c r="BD221" s="4">
        <v>0.29620000000000002</v>
      </c>
      <c r="BE221" s="5">
        <v>0.66869999999999996</v>
      </c>
      <c r="BF221" s="5">
        <v>0.76549999999999996</v>
      </c>
      <c r="BG221" s="5">
        <v>0.36509999999999998</v>
      </c>
      <c r="BH221" s="5">
        <v>0.95569999999999999</v>
      </c>
      <c r="BI221" s="5">
        <v>0.33019999999999999</v>
      </c>
      <c r="BJ221" s="4">
        <v>0.68200000000000005</v>
      </c>
      <c r="BK221" s="4">
        <v>0.79620000000000002</v>
      </c>
      <c r="BL221" s="4">
        <v>0.34689999999999999</v>
      </c>
      <c r="BM221" s="4">
        <v>0.94230000000000003</v>
      </c>
      <c r="BN221" s="4">
        <v>0.29039999999999999</v>
      </c>
      <c r="BO221" s="5">
        <v>0.70779999999999998</v>
      </c>
      <c r="BP221" s="5">
        <v>0.86</v>
      </c>
      <c r="BQ221" s="5">
        <v>0.31290000000000001</v>
      </c>
      <c r="BR221" s="5">
        <v>0.91439999999999999</v>
      </c>
      <c r="BS221" s="5">
        <v>0.16789999999999999</v>
      </c>
      <c r="BT221" s="4">
        <v>0.81669999999999998</v>
      </c>
      <c r="BU221" s="4">
        <v>1.1443000000000001</v>
      </c>
      <c r="BV221" s="4">
        <v>0.2266</v>
      </c>
      <c r="BW221" s="4">
        <v>0.80820000000000003</v>
      </c>
      <c r="BX221" s="4">
        <v>4.7399999999999998E-2</v>
      </c>
      <c r="BY221" s="5">
        <v>0.65800000000000003</v>
      </c>
      <c r="BZ221" s="5">
        <v>0.74099999999999999</v>
      </c>
      <c r="CA221" s="5">
        <v>0.38019999999999998</v>
      </c>
      <c r="CB221" s="5">
        <v>0.96299999999999997</v>
      </c>
      <c r="CC221" s="5">
        <v>0.27839999999999998</v>
      </c>
      <c r="CD221" s="4">
        <v>0.66810000000000003</v>
      </c>
      <c r="CE221" s="4">
        <v>0.76500000000000001</v>
      </c>
      <c r="CF221" s="4">
        <v>0.3659</v>
      </c>
      <c r="CG221" s="4">
        <v>0.95530000000000004</v>
      </c>
      <c r="CH221" s="4">
        <v>0.34649999999999997</v>
      </c>
      <c r="CI221" s="5">
        <v>0.68130000000000002</v>
      </c>
      <c r="CJ221" s="5">
        <v>0.79469999999999996</v>
      </c>
      <c r="CK221" s="5">
        <v>0.34649999999999997</v>
      </c>
      <c r="CL221" s="5">
        <v>0.94259999999999999</v>
      </c>
      <c r="CM221" s="5">
        <v>0.25640000000000002</v>
      </c>
      <c r="CN221" s="4">
        <v>0.70720000000000005</v>
      </c>
      <c r="CO221" s="4">
        <v>0.8579</v>
      </c>
      <c r="CP221" s="4">
        <v>0.31480000000000002</v>
      </c>
      <c r="CQ221" s="4">
        <v>0.91459999999999997</v>
      </c>
      <c r="CR221" s="4">
        <v>0.12709999999999999</v>
      </c>
      <c r="CS221" s="5">
        <v>0.8165</v>
      </c>
      <c r="CT221" s="5">
        <v>1.1443000000000001</v>
      </c>
      <c r="CU221" s="5">
        <v>0.22509999999999999</v>
      </c>
      <c r="CV221" s="5">
        <v>0.80830000000000002</v>
      </c>
      <c r="CW221" s="5">
        <v>4.0399999999999998E-2</v>
      </c>
      <c r="CX221" s="4">
        <v>0.66049999999999998</v>
      </c>
      <c r="CY221" s="4">
        <v>0.74650000000000005</v>
      </c>
      <c r="CZ221" s="4">
        <v>0.37380000000000002</v>
      </c>
      <c r="DA221" s="4">
        <v>0.96240000000000003</v>
      </c>
      <c r="DB221" s="4">
        <v>0.34250000000000003</v>
      </c>
      <c r="DC221" s="5">
        <v>0.66720000000000002</v>
      </c>
      <c r="DD221" s="5">
        <v>0.76200000000000001</v>
      </c>
      <c r="DE221" s="5">
        <v>0.3659</v>
      </c>
      <c r="DF221" s="5">
        <v>0.95499999999999996</v>
      </c>
      <c r="DG221" s="5">
        <v>0.41020000000000001</v>
      </c>
      <c r="DH221" s="4">
        <v>0.68069999999999997</v>
      </c>
      <c r="DI221" s="4">
        <v>0.79349999999999998</v>
      </c>
      <c r="DJ221" s="4">
        <v>0.35010000000000002</v>
      </c>
      <c r="DK221" s="4">
        <v>0.94179999999999997</v>
      </c>
      <c r="DL221" s="4">
        <v>0.24890000000000001</v>
      </c>
      <c r="DM221" s="5"/>
      <c r="DN221" s="5"/>
      <c r="DO221" s="5"/>
      <c r="DP221" s="5"/>
      <c r="DQ221" s="5"/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/>
      <c r="EC221" s="4"/>
      <c r="ED221" s="4"/>
      <c r="EE221" s="4"/>
      <c r="EF221" s="4"/>
      <c r="EG221" s="5"/>
      <c r="EH221" s="5"/>
      <c r="EI221" s="5"/>
      <c r="EJ221" s="5"/>
      <c r="EK221" s="5"/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>
        <f t="shared" si="72"/>
        <v>0.70163913043478254</v>
      </c>
      <c r="EW221" s="4">
        <f t="shared" si="73"/>
        <v>0.84833478260869566</v>
      </c>
      <c r="EX221" s="4">
        <f t="shared" si="74"/>
        <v>0.32922173913043479</v>
      </c>
      <c r="EY221" s="4">
        <f t="shared" si="75"/>
        <v>0.92150869565217364</v>
      </c>
      <c r="EZ221" s="4">
        <f t="shared" si="76"/>
        <v>0.25183043478260869</v>
      </c>
      <c r="FA221" s="11" t="str" cm="1">
        <f t="array" aca="1" ref="FA221" ca="1">CONCATENATE(INDIRECT(ADDRESS(1,MATCH(_xlfn.MINIFS(B221:EU221,metrics.est,"MAE"),B221:EU221,0)+1)), ", ", INDIRECT(ADDRESS(2,MATCH(_xlfn.MINIFS(B221:EU221,metrics.est,"MAE"),B221:EU221,0)+1)))</f>
        <v>k=20, r=0.1</v>
      </c>
      <c r="FB221" s="11" t="str" cm="1">
        <f t="array" aca="1" ref="FB221" ca="1">CONCATENATE(INDIRECT(ADDRESS(1,MATCH(_xlfn.MINIFS(B221:EU221,metrics.est,"MSE"),B221:EU221,0)+1)), ", ", INDIRECT(ADDRESS(2,MATCH(_xlfn.MINIFS(B221:EU221,metrics.est,"MSE"),B221:EU221,0)+1)))</f>
        <v>k=20, r=0.1</v>
      </c>
      <c r="FC221" s="11" t="str" cm="1">
        <f t="array" aca="1" ref="FC221" ca="1">CONCATENATE(INDIRECT(ADDRESS(1,MATCH(_xlfn.MAXIFS(B221:EU221,metrics.est,"R"),B221:EU221,0)+1)), ", ", INDIRECT(ADDRESS(2,MATCH(_xlfn.MAXIFS(B221:EU221,metrics.est,"R"),B221:EU221,0)+1)))</f>
        <v>k=20, r=0.1</v>
      </c>
      <c r="FD221" s="11" t="str" cm="1">
        <f t="array" aca="1" ref="FD221" ca="1">CONCATENATE(INDIRECT(ADDRESS(1,MATCH(_xlfn.MAXIFS(B221:EU221,metrics.est,"Coverage"),B221:EU221,0)+1)), ", ", INDIRECT(ADDRESS(2,MATCH(_xlfn.MAXIFS(B221:EU221,metrics.est,"Coverage"),B221:EU221,0)+1)))</f>
        <v>k=5, r=0.1</v>
      </c>
      <c r="FE221" s="11" t="str" cm="1">
        <f t="array" aca="1" ref="FE221" ca="1">CONCATENATE(INDIRECT(ADDRESS(1,MATCH(_xlfn.MINIFS(B221:EU221,metrics.est,"Time"),B221:EU221,0)+1)), ", ", INDIRECT(ADDRESS(2,MATCH(_xlfn.MINIFS(B221:EU221,metrics.est,"Time"),B221:EU221,0)+1)))</f>
        <v>k=20, r=0.9</v>
      </c>
    </row>
    <row r="222" spans="1:161" x14ac:dyDescent="0.2">
      <c r="A222" s="1" t="s">
        <v>191</v>
      </c>
      <c r="B222" s="4">
        <v>0.64959999999999996</v>
      </c>
      <c r="C222" s="4">
        <v>0.7218</v>
      </c>
      <c r="D222" s="4">
        <v>0.36870000000000003</v>
      </c>
      <c r="E222" s="4">
        <v>0.96430000000000005</v>
      </c>
      <c r="F222" s="4">
        <v>0.31009999999999999</v>
      </c>
      <c r="G222" s="5">
        <v>0.66039999999999999</v>
      </c>
      <c r="H222" s="5">
        <v>0.74939999999999996</v>
      </c>
      <c r="I222" s="5">
        <v>0.37690000000000001</v>
      </c>
      <c r="J222" s="5">
        <v>0.95550000000000002</v>
      </c>
      <c r="K222" s="5">
        <v>0.36359999999999998</v>
      </c>
      <c r="L222" s="4">
        <v>0.67379999999999995</v>
      </c>
      <c r="M222" s="4">
        <v>0.7782</v>
      </c>
      <c r="N222" s="4">
        <v>0.35909999999999997</v>
      </c>
      <c r="O222" s="4">
        <v>0.94169999999999998</v>
      </c>
      <c r="P222" s="4">
        <v>0.27429999999999999</v>
      </c>
      <c r="Q222" s="16">
        <v>0.70899999999999996</v>
      </c>
      <c r="R222" s="16">
        <v>0.86529999999999996</v>
      </c>
      <c r="S222" s="16">
        <v>0.30509999999999998</v>
      </c>
      <c r="T222" s="16"/>
      <c r="U222" s="16">
        <v>0.157</v>
      </c>
      <c r="V222" s="4">
        <v>0.8206</v>
      </c>
      <c r="W222" s="4">
        <v>1.1539999999999999</v>
      </c>
      <c r="X222" s="4">
        <v>0.223</v>
      </c>
      <c r="Y222" s="4">
        <v>0.80930000000000002</v>
      </c>
      <c r="Z222" s="4">
        <v>7.1199999999999999E-2</v>
      </c>
      <c r="AA222" s="14">
        <v>0.64949999999999997</v>
      </c>
      <c r="AB222" s="14">
        <v>0.72309999999999997</v>
      </c>
      <c r="AC222" s="14">
        <v>0.39479999999999998</v>
      </c>
      <c r="AD222" s="14">
        <v>0.96309999999999996</v>
      </c>
      <c r="AE222" s="14">
        <v>0.2747</v>
      </c>
      <c r="AF222" s="4">
        <v>0.65959999999999996</v>
      </c>
      <c r="AG222" s="4">
        <v>0.74460000000000004</v>
      </c>
      <c r="AH222" s="4">
        <v>0.38340000000000002</v>
      </c>
      <c r="AI222" s="4">
        <v>0.95489999999999997</v>
      </c>
      <c r="AJ222" s="4">
        <v>0.30109999999999998</v>
      </c>
      <c r="AK222" s="14">
        <v>0.67410000000000003</v>
      </c>
      <c r="AL222" s="14">
        <v>0.78010000000000002</v>
      </c>
      <c r="AM222" s="14">
        <v>0.35470000000000002</v>
      </c>
      <c r="AN222" s="14">
        <v>0.94199999999999995</v>
      </c>
      <c r="AO222" s="14">
        <v>0.27989999999999998</v>
      </c>
      <c r="AP222" s="4">
        <v>0.70599999999999996</v>
      </c>
      <c r="AQ222" s="4">
        <v>0.85560000000000003</v>
      </c>
      <c r="AR222" s="4">
        <v>0.31059999999999999</v>
      </c>
      <c r="AS222" s="4">
        <v>0.91459999999999997</v>
      </c>
      <c r="AT222" s="4">
        <v>0.17069999999999999</v>
      </c>
      <c r="AU222" s="14">
        <v>0.82179999999999997</v>
      </c>
      <c r="AV222" s="14">
        <v>1.1552</v>
      </c>
      <c r="AW222" s="14">
        <v>0.218</v>
      </c>
      <c r="AX222" s="14">
        <v>0.80810000000000004</v>
      </c>
      <c r="AY222" s="14">
        <v>5.5599999999999997E-2</v>
      </c>
      <c r="AZ222" s="4">
        <v>0.65029999999999999</v>
      </c>
      <c r="BA222" s="4">
        <v>0.72450000000000003</v>
      </c>
      <c r="BB222" s="4">
        <v>0.37959999999999999</v>
      </c>
      <c r="BC222" s="4">
        <v>0.96289999999999998</v>
      </c>
      <c r="BD222" s="4">
        <v>0.24149999999999999</v>
      </c>
      <c r="BE222" s="5">
        <v>0.66020000000000001</v>
      </c>
      <c r="BF222" s="5">
        <v>0.74760000000000004</v>
      </c>
      <c r="BG222" s="5">
        <v>0.379</v>
      </c>
      <c r="BH222" s="5">
        <v>0.95569999999999999</v>
      </c>
      <c r="BI222" s="5">
        <v>0.28599999999999998</v>
      </c>
      <c r="BJ222" s="4">
        <v>0.67579999999999996</v>
      </c>
      <c r="BK222" s="4">
        <v>0.78369999999999995</v>
      </c>
      <c r="BL222" s="4">
        <v>0.35449999999999998</v>
      </c>
      <c r="BM222" s="4">
        <v>0.94230000000000003</v>
      </c>
      <c r="BN222" s="4">
        <v>0.26519999999999999</v>
      </c>
      <c r="BO222" s="14">
        <v>0.70660000000000001</v>
      </c>
      <c r="BP222" s="14">
        <v>0.85929999999999995</v>
      </c>
      <c r="BQ222" s="14">
        <v>0.31159999999999999</v>
      </c>
      <c r="BR222" s="14">
        <v>0.91439999999999999</v>
      </c>
      <c r="BS222" s="14">
        <v>0.157</v>
      </c>
      <c r="BT222" s="4">
        <v>0.82140000000000002</v>
      </c>
      <c r="BU222" s="4">
        <v>1.1571</v>
      </c>
      <c r="BV222" s="4">
        <v>0.2238</v>
      </c>
      <c r="BW222" s="4">
        <v>0.80820000000000003</v>
      </c>
      <c r="BX222" s="4">
        <v>4.7100000000000003E-2</v>
      </c>
      <c r="BY222" s="5">
        <v>0.64770000000000005</v>
      </c>
      <c r="BZ222" s="5">
        <v>0.71989999999999998</v>
      </c>
      <c r="CA222" s="5">
        <v>0.3972</v>
      </c>
      <c r="CB222" s="5">
        <v>0.96299999999999997</v>
      </c>
      <c r="CC222" s="5">
        <v>0.2334</v>
      </c>
      <c r="CD222" s="4">
        <v>0.65969999999999995</v>
      </c>
      <c r="CE222" s="4">
        <v>0.74719999999999998</v>
      </c>
      <c r="CF222" s="4">
        <v>0.37990000000000002</v>
      </c>
      <c r="CG222" s="4">
        <v>0.95530000000000004</v>
      </c>
      <c r="CH222" s="4">
        <v>0.30080000000000001</v>
      </c>
      <c r="CI222" s="5">
        <v>0.67520000000000002</v>
      </c>
      <c r="CJ222" s="5">
        <v>0.78220000000000001</v>
      </c>
      <c r="CK222" s="5">
        <v>0.35420000000000001</v>
      </c>
      <c r="CL222" s="5">
        <v>0.94259999999999999</v>
      </c>
      <c r="CM222" s="5">
        <v>0.22320000000000001</v>
      </c>
      <c r="CN222" s="4">
        <v>0.70589999999999997</v>
      </c>
      <c r="CO222" s="4">
        <v>0.85709999999999997</v>
      </c>
      <c r="CP222" s="4">
        <v>0.31269999999999998</v>
      </c>
      <c r="CQ222" s="4">
        <v>0.91459999999999997</v>
      </c>
      <c r="CR222" s="4">
        <v>0.1172</v>
      </c>
      <c r="CS222" s="5">
        <v>0.82130000000000003</v>
      </c>
      <c r="CT222" s="5">
        <v>1.1569</v>
      </c>
      <c r="CU222" s="5">
        <v>0.2223</v>
      </c>
      <c r="CV222" s="5">
        <v>0.80830000000000002</v>
      </c>
      <c r="CW222" s="5">
        <v>3.95E-2</v>
      </c>
      <c r="CX222" s="4">
        <v>0.6502</v>
      </c>
      <c r="CY222" s="4">
        <v>0.7248</v>
      </c>
      <c r="CZ222" s="4">
        <v>0.39069999999999999</v>
      </c>
      <c r="DA222" s="4">
        <v>0.96240000000000003</v>
      </c>
      <c r="DB222" s="4">
        <v>0.25259999999999999</v>
      </c>
      <c r="DC222" s="5">
        <v>0.65859999999999996</v>
      </c>
      <c r="DD222" s="5">
        <v>0.74390000000000001</v>
      </c>
      <c r="DE222" s="5">
        <v>0.37930000000000003</v>
      </c>
      <c r="DF222" s="5">
        <v>0.95499999999999996</v>
      </c>
      <c r="DG222" s="5">
        <v>0.34549999999999997</v>
      </c>
      <c r="DH222" s="4">
        <v>0.67459999999999998</v>
      </c>
      <c r="DI222" s="4">
        <v>0.78090000000000004</v>
      </c>
      <c r="DJ222" s="4">
        <v>0.35749999999999998</v>
      </c>
      <c r="DK222" s="4">
        <v>0.94179999999999997</v>
      </c>
      <c r="DL222" s="4">
        <v>0.21759999999999999</v>
      </c>
      <c r="DM222" s="5"/>
      <c r="DN222" s="5"/>
      <c r="DO222" s="5"/>
      <c r="DP222" s="5"/>
      <c r="DQ222" s="5"/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/>
      <c r="EC222" s="4"/>
      <c r="ED222" s="4"/>
      <c r="EE222" s="4"/>
      <c r="EF222" s="4"/>
      <c r="EG222" s="5"/>
      <c r="EH222" s="5"/>
      <c r="EI222" s="5"/>
      <c r="EJ222" s="5"/>
      <c r="EK222" s="5"/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>
        <f t="shared" si="72"/>
        <v>0.69703913043478261</v>
      </c>
      <c r="EW222" s="4">
        <f t="shared" si="73"/>
        <v>0.83966956521739111</v>
      </c>
      <c r="EX222" s="4">
        <f t="shared" si="74"/>
        <v>0.33637391304347819</v>
      </c>
      <c r="EY222" s="4">
        <f t="shared" si="75"/>
        <v>0.92181818181818154</v>
      </c>
      <c r="EZ222" s="4">
        <f t="shared" si="76"/>
        <v>0.21673043478260876</v>
      </c>
      <c r="FA222" s="11" t="str" cm="1">
        <f t="array" aca="1" ref="FA222" ca="1">CONCATENATE(INDIRECT(ADDRESS(1,MATCH(_xlfn.MINIFS(B222:EU222,metrics.est,"MAE"),B222:EU222,0)+1)), ", ", INDIRECT(ADDRESS(2,MATCH(_xlfn.MINIFS(B222:EU222,metrics.est,"MAE"),B222:EU222,0)+1)))</f>
        <v>k=20, r=0.1</v>
      </c>
      <c r="FB222" s="11" t="str" cm="1">
        <f t="array" aca="1" ref="FB222" ca="1">CONCATENATE(INDIRECT(ADDRESS(1,MATCH(_xlfn.MINIFS(B222:EU222,metrics.est,"MSE"),B222:EU222,0)+1)), ", ", INDIRECT(ADDRESS(2,MATCH(_xlfn.MINIFS(B222:EU222,metrics.est,"MSE"),B222:EU222,0)+1)))</f>
        <v>k=20, r=0.1</v>
      </c>
      <c r="FC222" s="11" t="str" cm="1">
        <f t="array" aca="1" ref="FC222" ca="1">CONCATENATE(INDIRECT(ADDRESS(1,MATCH(_xlfn.MAXIFS(B222:EU222,metrics.est,"R"),B222:EU222,0)+1)), ", ", INDIRECT(ADDRESS(2,MATCH(_xlfn.MAXIFS(B222:EU222,metrics.est,"R"),B222:EU222,0)+1)))</f>
        <v>k=20, r=0.1</v>
      </c>
      <c r="FD222" s="11" t="str" cm="1">
        <f t="array" aca="1" ref="FD222" ca="1">CONCATENATE(INDIRECT(ADDRESS(1,MATCH(_xlfn.MAXIFS(B222:EU222,metrics.est,"Coverage"),B222:EU222,0)+1)), ", ", INDIRECT(ADDRESS(2,MATCH(_xlfn.MAXIFS(B222:EU222,metrics.est,"Coverage"),B222:EU222,0)+1)))</f>
        <v>k=5, r=0.1</v>
      </c>
      <c r="FE222" s="11" t="str" cm="1">
        <f t="array" aca="1" ref="FE222" ca="1">CONCATENATE(INDIRECT(ADDRESS(1,MATCH(_xlfn.MINIFS(B222:EU222,metrics.est,"Time"),B222:EU222,0)+1)), ", ", INDIRECT(ADDRESS(2,MATCH(_xlfn.MINIFS(B222:EU222,metrics.est,"Time"),B222:EU222,0)+1)))</f>
        <v>k=20, r=0.9</v>
      </c>
    </row>
    <row r="223" spans="1:161" x14ac:dyDescent="0.2">
      <c r="A223" s="1" t="s">
        <v>192</v>
      </c>
      <c r="B223" s="4">
        <v>0.65300000000000002</v>
      </c>
      <c r="C223" s="4">
        <v>0.72919999999999996</v>
      </c>
      <c r="D223" s="4">
        <v>0.36709999999999998</v>
      </c>
      <c r="E223" s="4">
        <v>0.96430000000000005</v>
      </c>
      <c r="F223" s="4">
        <v>0.38629999999999998</v>
      </c>
      <c r="G223" s="5">
        <v>0.6633</v>
      </c>
      <c r="H223" s="5">
        <v>0.75580000000000003</v>
      </c>
      <c r="I223" s="5">
        <v>0.37480000000000002</v>
      </c>
      <c r="J223" s="5">
        <v>0.95550000000000002</v>
      </c>
      <c r="K223" s="5">
        <v>0.40970000000000001</v>
      </c>
      <c r="L223" s="4">
        <v>0.67630000000000001</v>
      </c>
      <c r="M223" s="4">
        <v>0.78359999999999996</v>
      </c>
      <c r="N223" s="4">
        <v>0.35780000000000001</v>
      </c>
      <c r="O223" s="4">
        <v>0.94169999999999998</v>
      </c>
      <c r="P223" s="4">
        <v>0.31130000000000002</v>
      </c>
      <c r="Q223" s="5">
        <v>0.70640000000000003</v>
      </c>
      <c r="R223" s="5">
        <v>0.85609999999999997</v>
      </c>
      <c r="S223" s="5">
        <v>0.311</v>
      </c>
      <c r="T223" s="5">
        <v>0.91479999999999995</v>
      </c>
      <c r="U223" s="5">
        <v>0.1923</v>
      </c>
      <c r="V223" s="4">
        <v>0.82069999999999999</v>
      </c>
      <c r="W223" s="4">
        <v>1.1531</v>
      </c>
      <c r="X223" s="4">
        <v>0.22339999999999999</v>
      </c>
      <c r="Y223" s="4">
        <v>0.80930000000000002</v>
      </c>
      <c r="Z223" s="4">
        <v>6.9099999999999995E-2</v>
      </c>
      <c r="AA223" s="14">
        <v>0.65310000000000001</v>
      </c>
      <c r="AB223" s="14">
        <v>0.73040000000000005</v>
      </c>
      <c r="AC223" s="14">
        <v>0.39240000000000003</v>
      </c>
      <c r="AD223" s="14">
        <v>0.96309999999999996</v>
      </c>
      <c r="AE223" s="14">
        <v>0.32919999999999999</v>
      </c>
      <c r="AF223" s="4">
        <v>0.66249999999999998</v>
      </c>
      <c r="AG223" s="4">
        <v>0.751</v>
      </c>
      <c r="AH223" s="4">
        <v>0.38119999999999998</v>
      </c>
      <c r="AI223" s="4">
        <v>0.95489999999999997</v>
      </c>
      <c r="AJ223" s="4">
        <v>0.35010000000000002</v>
      </c>
      <c r="AK223" s="14">
        <v>0.67659999999999998</v>
      </c>
      <c r="AL223" s="14">
        <v>0.78539999999999999</v>
      </c>
      <c r="AM223" s="14">
        <v>0.3533</v>
      </c>
      <c r="AN223" s="14">
        <v>0.94199999999999995</v>
      </c>
      <c r="AO223" s="14">
        <v>0.32390000000000002</v>
      </c>
      <c r="AP223" s="4">
        <v>0.70789999999999997</v>
      </c>
      <c r="AQ223" s="4">
        <v>0.85950000000000004</v>
      </c>
      <c r="AR223" s="4">
        <v>0.31040000000000001</v>
      </c>
      <c r="AS223" s="4">
        <v>0.91459999999999997</v>
      </c>
      <c r="AT223" s="4">
        <v>0.18909999999999999</v>
      </c>
      <c r="AU223" s="14">
        <v>0.82189999999999996</v>
      </c>
      <c r="AV223" s="14">
        <v>1.1549</v>
      </c>
      <c r="AW223" s="14">
        <v>0.21840000000000001</v>
      </c>
      <c r="AX223" s="14">
        <v>0.80810000000000004</v>
      </c>
      <c r="AY223" s="14">
        <v>5.8400000000000001E-2</v>
      </c>
      <c r="AZ223" s="4">
        <v>0.65359999999999996</v>
      </c>
      <c r="BA223" s="4">
        <v>0.73140000000000005</v>
      </c>
      <c r="BB223" s="4">
        <v>0.37769999999999998</v>
      </c>
      <c r="BC223" s="4">
        <v>0.96289999999999998</v>
      </c>
      <c r="BD223" s="4">
        <v>0.29289999999999999</v>
      </c>
      <c r="BE223" s="5">
        <v>0.66310000000000002</v>
      </c>
      <c r="BF223" s="5">
        <v>0.75380000000000003</v>
      </c>
      <c r="BG223" s="5">
        <v>0.377</v>
      </c>
      <c r="BH223" s="5">
        <v>0.95569999999999999</v>
      </c>
      <c r="BI223" s="5">
        <v>0.33439999999999998</v>
      </c>
      <c r="BJ223" s="4">
        <v>0.67830000000000001</v>
      </c>
      <c r="BK223" s="4">
        <v>0.78900000000000003</v>
      </c>
      <c r="BL223" s="4">
        <v>0.35299999999999998</v>
      </c>
      <c r="BM223" s="4">
        <v>0.94230000000000003</v>
      </c>
      <c r="BN223" s="4">
        <v>0.29820000000000002</v>
      </c>
      <c r="BO223" s="5">
        <v>0.70850000000000002</v>
      </c>
      <c r="BP223" s="5">
        <v>0.86339999999999995</v>
      </c>
      <c r="BQ223" s="5">
        <v>0.31109999999999999</v>
      </c>
      <c r="BR223" s="5">
        <v>0.91439999999999999</v>
      </c>
      <c r="BS223" s="5">
        <v>0.17</v>
      </c>
      <c r="BT223" s="4">
        <v>0.82140000000000002</v>
      </c>
      <c r="BU223" s="4">
        <v>1.1565000000000001</v>
      </c>
      <c r="BV223" s="4">
        <v>0.22420000000000001</v>
      </c>
      <c r="BW223" s="4">
        <v>0.80820000000000003</v>
      </c>
      <c r="BX223" s="4">
        <v>4.8399999999999999E-2</v>
      </c>
      <c r="BY223" s="5">
        <v>0.6512</v>
      </c>
      <c r="BZ223" s="5">
        <v>0.72689999999999999</v>
      </c>
      <c r="CA223" s="5">
        <v>0.39400000000000002</v>
      </c>
      <c r="CB223" s="5">
        <v>0.96299999999999997</v>
      </c>
      <c r="CC223" s="5">
        <v>0.29499999999999998</v>
      </c>
      <c r="CD223" s="4">
        <v>0.66249999999999998</v>
      </c>
      <c r="CE223" s="4">
        <v>0.75319999999999998</v>
      </c>
      <c r="CF223" s="4">
        <v>0.37790000000000001</v>
      </c>
      <c r="CG223" s="4">
        <v>0.95530000000000004</v>
      </c>
      <c r="CH223" s="4">
        <v>0.35149999999999998</v>
      </c>
      <c r="CI223" s="5">
        <v>0.67769999999999997</v>
      </c>
      <c r="CJ223" s="5">
        <v>0.78749999999999998</v>
      </c>
      <c r="CK223" s="5">
        <v>0.35289999999999999</v>
      </c>
      <c r="CL223" s="5">
        <v>0.94259999999999999</v>
      </c>
      <c r="CM223" s="5">
        <v>0.25950000000000001</v>
      </c>
      <c r="CN223" s="4">
        <v>0.70779999999999998</v>
      </c>
      <c r="CO223" s="4">
        <v>0.86109999999999998</v>
      </c>
      <c r="CP223" s="4">
        <v>0.31230000000000002</v>
      </c>
      <c r="CQ223" s="4">
        <v>0.91459999999999997</v>
      </c>
      <c r="CR223" s="4">
        <v>0.1285</v>
      </c>
      <c r="CS223" s="5">
        <v>0.82130000000000003</v>
      </c>
      <c r="CT223" s="5">
        <v>1.1561999999999999</v>
      </c>
      <c r="CU223" s="5">
        <v>0.22259999999999999</v>
      </c>
      <c r="CV223" s="5">
        <v>0.80830000000000002</v>
      </c>
      <c r="CW223" s="5">
        <v>4.1200000000000001E-2</v>
      </c>
      <c r="CX223" s="4">
        <v>0.65359999999999996</v>
      </c>
      <c r="CY223" s="4">
        <v>0.7319</v>
      </c>
      <c r="CZ223" s="4">
        <v>0.38890000000000002</v>
      </c>
      <c r="DA223" s="4">
        <v>0.96240000000000003</v>
      </c>
      <c r="DB223" s="4">
        <v>0.30599999999999999</v>
      </c>
      <c r="DC223" s="5">
        <v>0.66149999999999998</v>
      </c>
      <c r="DD223" s="5">
        <v>0.75019999999999998</v>
      </c>
      <c r="DE223" s="5">
        <v>0.37719999999999998</v>
      </c>
      <c r="DF223" s="5">
        <v>0.95499999999999996</v>
      </c>
      <c r="DG223" s="5">
        <v>0.40139999999999998</v>
      </c>
      <c r="DH223" s="4">
        <v>0.67710000000000004</v>
      </c>
      <c r="DI223" s="4">
        <v>0.7863</v>
      </c>
      <c r="DJ223" s="4">
        <v>0.35620000000000002</v>
      </c>
      <c r="DK223" s="4">
        <v>0.94179999999999997</v>
      </c>
      <c r="DL223" s="4">
        <v>0.25169999999999998</v>
      </c>
      <c r="DM223" s="5"/>
      <c r="DN223" s="5"/>
      <c r="DO223" s="5"/>
      <c r="DP223" s="5"/>
      <c r="DQ223" s="5"/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/>
      <c r="EC223" s="4"/>
      <c r="ED223" s="4"/>
      <c r="EE223" s="4"/>
      <c r="EF223" s="4"/>
      <c r="EG223" s="5"/>
      <c r="EH223" s="5"/>
      <c r="EI223" s="5"/>
      <c r="EJ223" s="5"/>
      <c r="EK223" s="5"/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>
        <f t="shared" si="72"/>
        <v>0.69909999999999994</v>
      </c>
      <c r="EW223" s="4">
        <f t="shared" si="73"/>
        <v>0.84375652173913052</v>
      </c>
      <c r="EX223" s="4">
        <f t="shared" si="74"/>
        <v>0.33542608695652171</v>
      </c>
      <c r="EY223" s="4">
        <f t="shared" si="75"/>
        <v>0.92151304347826057</v>
      </c>
      <c r="EZ223" s="4">
        <f t="shared" si="76"/>
        <v>0.25209130434782601</v>
      </c>
      <c r="FA223" s="11" t="str" cm="1">
        <f t="array" aca="1" ref="FA223" ca="1">CONCATENATE(INDIRECT(ADDRESS(1,MATCH(_xlfn.MINIFS(B223:EU223,metrics.est,"MAE"),B223:EU223,0)+1)), ", ", INDIRECT(ADDRESS(2,MATCH(_xlfn.MINIFS(B223:EU223,metrics.est,"MAE"),B223:EU223,0)+1)))</f>
        <v>k=20, r=0.1</v>
      </c>
      <c r="FB223" s="11" t="str" cm="1">
        <f t="array" aca="1" ref="FB223" ca="1">CONCATENATE(INDIRECT(ADDRESS(1,MATCH(_xlfn.MINIFS(B223:EU223,metrics.est,"MSE"),B223:EU223,0)+1)), ", ", INDIRECT(ADDRESS(2,MATCH(_xlfn.MINIFS(B223:EU223,metrics.est,"MSE"),B223:EU223,0)+1)))</f>
        <v>k=20, r=0.1</v>
      </c>
      <c r="FC223" s="11" t="str" cm="1">
        <f t="array" aca="1" ref="FC223" ca="1">CONCATENATE(INDIRECT(ADDRESS(1,MATCH(_xlfn.MAXIFS(B223:EU223,metrics.est,"R"),B223:EU223,0)+1)), ", ", INDIRECT(ADDRESS(2,MATCH(_xlfn.MAXIFS(B223:EU223,metrics.est,"R"),B223:EU223,0)+1)))</f>
        <v>k=20, r=0.1</v>
      </c>
      <c r="FD223" s="11" t="str" cm="1">
        <f t="array" aca="1" ref="FD223" ca="1">CONCATENATE(INDIRECT(ADDRESS(1,MATCH(_xlfn.MAXIFS(B223:EU223,metrics.est,"Coverage"),B223:EU223,0)+1)), ", ", INDIRECT(ADDRESS(2,MATCH(_xlfn.MAXIFS(B223:EU223,metrics.est,"Coverage"),B223:EU223,0)+1)))</f>
        <v>k=5, r=0.1</v>
      </c>
      <c r="FE223" s="11" t="str" cm="1">
        <f t="array" aca="1" ref="FE223" ca="1">CONCATENATE(INDIRECT(ADDRESS(1,MATCH(_xlfn.MINIFS(B223:EU223,metrics.est,"Time"),B223:EU223,0)+1)), ", ", INDIRECT(ADDRESS(2,MATCH(_xlfn.MINIFS(B223:EU223,metrics.est,"Time"),B223:EU223,0)+1)))</f>
        <v>k=20, r=0.9</v>
      </c>
    </row>
    <row r="224" spans="1:161" x14ac:dyDescent="0.2">
      <c r="A224" s="1" t="s">
        <v>253</v>
      </c>
      <c r="B224" s="4"/>
      <c r="C224" s="4"/>
      <c r="D224" s="4"/>
      <c r="E224" s="4"/>
      <c r="F224" s="4"/>
      <c r="G224" s="5"/>
      <c r="H224" s="5"/>
      <c r="I224" s="5"/>
      <c r="J224" s="5"/>
      <c r="K224" s="5"/>
      <c r="L224" s="4">
        <v>0.70809999999999995</v>
      </c>
      <c r="M224" s="4">
        <v>0.85729999999999995</v>
      </c>
      <c r="N224" s="4">
        <v>0.26219999999999999</v>
      </c>
      <c r="O224" s="4">
        <v>0.89959999999999996</v>
      </c>
      <c r="P224" s="4">
        <v>3.5200000000000002E-2</v>
      </c>
      <c r="Q224" s="5"/>
      <c r="R224" s="5"/>
      <c r="S224" s="5"/>
      <c r="T224" s="5"/>
      <c r="U224" s="5"/>
      <c r="V224" s="4"/>
      <c r="W224" s="4"/>
      <c r="X224" s="4"/>
      <c r="Y224" s="4"/>
      <c r="Z224" s="4"/>
      <c r="AA224" s="14"/>
      <c r="AB224" s="14"/>
      <c r="AC224" s="14"/>
      <c r="AD224" s="14"/>
      <c r="AE224" s="14"/>
      <c r="AF224" s="4"/>
      <c r="AG224" s="4"/>
      <c r="AH224" s="4"/>
      <c r="AI224" s="4"/>
      <c r="AJ224" s="4"/>
      <c r="AK224" s="14"/>
      <c r="AL224" s="14"/>
      <c r="AM224" s="14"/>
      <c r="AN224" s="14"/>
      <c r="AO224" s="14"/>
      <c r="AP224" s="4"/>
      <c r="AQ224" s="4"/>
      <c r="AR224" s="4"/>
      <c r="AS224" s="4"/>
      <c r="AT224" s="4"/>
      <c r="AU224" s="14"/>
      <c r="AV224" s="14"/>
      <c r="AW224" s="14"/>
      <c r="AX224" s="14"/>
      <c r="AY224" s="14"/>
      <c r="AZ224" s="4"/>
      <c r="BA224" s="4"/>
      <c r="BB224" s="4"/>
      <c r="BC224" s="4"/>
      <c r="BD224" s="4"/>
      <c r="BE224" s="5"/>
      <c r="BF224" s="5"/>
      <c r="BG224" s="5"/>
      <c r="BH224" s="5"/>
      <c r="BI224" s="5"/>
      <c r="BJ224" s="4"/>
      <c r="BK224" s="4"/>
      <c r="BL224" s="4"/>
      <c r="BM224" s="4"/>
      <c r="BN224" s="4"/>
      <c r="BO224" s="5"/>
      <c r="BP224" s="5"/>
      <c r="BQ224" s="5"/>
      <c r="BR224" s="5"/>
      <c r="BS224" s="5"/>
      <c r="BT224" s="4"/>
      <c r="BU224" s="4"/>
      <c r="BV224" s="4"/>
      <c r="BW224" s="4"/>
      <c r="BX224" s="4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5"/>
      <c r="CJ224" s="5"/>
      <c r="CK224" s="5"/>
      <c r="CL224" s="5"/>
      <c r="CM224" s="5"/>
      <c r="CN224" s="4"/>
      <c r="CO224" s="4"/>
      <c r="CP224" s="4"/>
      <c r="CQ224" s="4"/>
      <c r="CR224" s="4"/>
      <c r="CS224" s="5"/>
      <c r="CT224" s="5"/>
      <c r="CU224" s="5"/>
      <c r="CV224" s="5"/>
      <c r="CW224" s="5"/>
      <c r="CX224" s="4"/>
      <c r="CY224" s="4"/>
      <c r="CZ224" s="4"/>
      <c r="DA224" s="4"/>
      <c r="DB224" s="4"/>
      <c r="DC224" s="5">
        <v>0.69110000000000005</v>
      </c>
      <c r="DD224" s="5">
        <v>0.81879999999999997</v>
      </c>
      <c r="DE224" s="5">
        <v>0.2873</v>
      </c>
      <c r="DF224" s="5">
        <v>0.92469999999999997</v>
      </c>
      <c r="DG224" s="5">
        <v>4.1200000000000001E-2</v>
      </c>
      <c r="DH224" s="4"/>
      <c r="DI224" s="4"/>
      <c r="DJ224" s="4"/>
      <c r="DK224" s="4"/>
      <c r="DL224" s="4"/>
      <c r="DM224" s="5"/>
      <c r="DN224" s="5"/>
      <c r="DO224" s="5"/>
      <c r="DP224" s="5"/>
      <c r="DQ224" s="5"/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/>
      <c r="EC224" s="4"/>
      <c r="ED224" s="4"/>
      <c r="EE224" s="4"/>
      <c r="EF224" s="4"/>
      <c r="EG224" s="5"/>
      <c r="EH224" s="5"/>
      <c r="EI224" s="5"/>
      <c r="EJ224" s="5"/>
      <c r="EK224" s="5"/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>
        <f t="shared" si="72"/>
        <v>0.6996</v>
      </c>
      <c r="EW224" s="4">
        <f t="shared" si="73"/>
        <v>0.83804999999999996</v>
      </c>
      <c r="EX224" s="4">
        <f t="shared" si="74"/>
        <v>0.27474999999999999</v>
      </c>
      <c r="EY224" s="4">
        <f t="shared" si="75"/>
        <v>0.91215000000000002</v>
      </c>
      <c r="EZ224" s="4">
        <f t="shared" si="76"/>
        <v>3.8199999999999998E-2</v>
      </c>
      <c r="FA224" s="11" t="str" cm="1">
        <f t="array" aca="1" ref="FA224" ca="1">CONCATENATE(INDIRECT(ADDRESS(1,MATCH(_xlfn.MINIFS(B224:EU224,metrics.est,"MAE"),B224:EU224,0)+1)), ", ", INDIRECT(ADDRESS(2,MATCH(_xlfn.MINIFS(B224:EU224,metrics.est,"MAE"),B224:EU224,0)+1)))</f>
        <v>k=50, r=0.3</v>
      </c>
      <c r="FB224" s="11" t="str" cm="1">
        <f t="array" aca="1" ref="FB224" ca="1">CONCATENATE(INDIRECT(ADDRESS(1,MATCH(_xlfn.MINIFS(B224:EU224,metrics.est,"MSE"),B224:EU224,0)+1)), ", ", INDIRECT(ADDRESS(2,MATCH(_xlfn.MINIFS(B224:EU224,metrics.est,"MSE"),B224:EU224,0)+1)))</f>
        <v>k=50, r=0.3</v>
      </c>
      <c r="FC224" s="11" t="str" cm="1">
        <f t="array" aca="1" ref="FC224" ca="1">CONCATENATE(INDIRECT(ADDRESS(1,MATCH(_xlfn.MAXIFS(B224:EU224,metrics.est,"R"),B224:EU224,0)+1)), ", ", INDIRECT(ADDRESS(2,MATCH(_xlfn.MAXIFS(B224:EU224,metrics.est,"R"),B224:EU224,0)+1)))</f>
        <v>k=50, r=0.3</v>
      </c>
      <c r="FD224" s="11" t="str" cm="1">
        <f t="array" aca="1" ref="FD224" ca="1">CONCATENATE(INDIRECT(ADDRESS(1,MATCH(_xlfn.MAXIFS(B224:EU224,metrics.est,"Coverage"),B224:EU224,0)+1)), ", ", INDIRECT(ADDRESS(2,MATCH(_xlfn.MAXIFS(B224:EU224,metrics.est,"Coverage"),B224:EU224,0)+1)))</f>
        <v>k=50, r=0.3</v>
      </c>
      <c r="FE224" s="11" t="str" cm="1">
        <f t="array" aca="1" ref="FE224" ca="1">CONCATENATE(INDIRECT(ADDRESS(1,MATCH(_xlfn.MINIFS(B224:EU224,metrics.est,"Time"),B224:EU224,0)+1)), ", ", INDIRECT(ADDRESS(2,MATCH(_xlfn.MINIFS(B224:EU224,metrics.est,"Time"),B224:EU224,0)+1)))</f>
        <v>k=5, r=0.5</v>
      </c>
    </row>
    <row r="225" spans="1:161" x14ac:dyDescent="0.2">
      <c r="A225" s="1" t="s">
        <v>254</v>
      </c>
      <c r="B225" s="4"/>
      <c r="C225" s="4"/>
      <c r="D225" s="4"/>
      <c r="E225" s="4"/>
      <c r="F225" s="4"/>
      <c r="G225" s="5"/>
      <c r="H225" s="5"/>
      <c r="I225" s="5"/>
      <c r="J225" s="5"/>
      <c r="K225" s="5"/>
      <c r="L225" s="4">
        <v>0.69289999999999996</v>
      </c>
      <c r="M225" s="4">
        <v>0.82789999999999997</v>
      </c>
      <c r="N225" s="4">
        <v>0.32040000000000002</v>
      </c>
      <c r="O225" s="4">
        <v>0.92400000000000004</v>
      </c>
      <c r="P225" s="4">
        <v>2.7300000000000001E-2</v>
      </c>
      <c r="Q225" s="5"/>
      <c r="R225" s="5"/>
      <c r="S225" s="5"/>
      <c r="T225" s="5"/>
      <c r="U225" s="5"/>
      <c r="V225" s="4"/>
      <c r="W225" s="4"/>
      <c r="X225" s="4"/>
      <c r="Y225" s="4"/>
      <c r="Z225" s="4"/>
      <c r="AA225" s="14"/>
      <c r="AB225" s="14"/>
      <c r="AC225" s="14"/>
      <c r="AD225" s="14"/>
      <c r="AE225" s="14"/>
      <c r="AF225" s="4"/>
      <c r="AG225" s="4"/>
      <c r="AH225" s="4"/>
      <c r="AI225" s="4"/>
      <c r="AJ225" s="4"/>
      <c r="AK225" s="14"/>
      <c r="AL225" s="14"/>
      <c r="AM225" s="14"/>
      <c r="AN225" s="14"/>
      <c r="AO225" s="14"/>
      <c r="AP225" s="4"/>
      <c r="AQ225" s="4"/>
      <c r="AR225" s="4"/>
      <c r="AS225" s="4"/>
      <c r="AT225" s="4"/>
      <c r="AU225" s="14"/>
      <c r="AV225" s="14"/>
      <c r="AW225" s="14"/>
      <c r="AX225" s="14"/>
      <c r="AY225" s="14"/>
      <c r="AZ225" s="4">
        <v>0.67249999999999999</v>
      </c>
      <c r="BA225" s="4">
        <v>0.78280000000000005</v>
      </c>
      <c r="BB225" s="4">
        <v>0.34539999999999998</v>
      </c>
      <c r="BC225" s="4">
        <v>0.95399999999999996</v>
      </c>
      <c r="BD225" s="4">
        <v>4.1000000000000002E-2</v>
      </c>
      <c r="BE225" s="5">
        <v>0.68010000000000004</v>
      </c>
      <c r="BF225" s="5">
        <v>0.79979999999999996</v>
      </c>
      <c r="BG225" s="5">
        <v>0.33800000000000002</v>
      </c>
      <c r="BH225" s="5">
        <v>0.94420000000000004</v>
      </c>
      <c r="BI225" s="5">
        <v>2.7699999999999999E-2</v>
      </c>
      <c r="BJ225" s="4">
        <v>0.69420000000000004</v>
      </c>
      <c r="BK225" s="4">
        <v>0.83109999999999995</v>
      </c>
      <c r="BL225" s="4">
        <v>0.31169999999999998</v>
      </c>
      <c r="BM225" s="4">
        <v>0.92479999999999996</v>
      </c>
      <c r="BN225" s="4">
        <v>2.0799999999999999E-2</v>
      </c>
      <c r="BO225" s="5">
        <v>0.72250000000000003</v>
      </c>
      <c r="BP225" s="5">
        <v>0.89680000000000004</v>
      </c>
      <c r="BQ225" s="5">
        <v>0.2661</v>
      </c>
      <c r="BR225" s="5">
        <v>0.87829999999999997</v>
      </c>
      <c r="BS225" s="5">
        <v>1.43E-2</v>
      </c>
      <c r="BT225" s="4">
        <v>0.80810000000000004</v>
      </c>
      <c r="BU225" s="4">
        <v>1.107</v>
      </c>
      <c r="BV225" s="4">
        <v>0.185</v>
      </c>
      <c r="BW225" s="4">
        <v>0.62609999999999999</v>
      </c>
      <c r="BX225" s="4">
        <v>6.1999999999999998E-3</v>
      </c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5"/>
      <c r="CJ225" s="5"/>
      <c r="CK225" s="5"/>
      <c r="CL225" s="5"/>
      <c r="CM225" s="5"/>
      <c r="CN225" s="4"/>
      <c r="CO225" s="4"/>
      <c r="CP225" s="4"/>
      <c r="CQ225" s="4"/>
      <c r="CR225" s="4"/>
      <c r="CS225" s="5"/>
      <c r="CT225" s="5"/>
      <c r="CU225" s="5"/>
      <c r="CV225" s="5"/>
      <c r="CW225" s="5"/>
      <c r="CX225" s="4"/>
      <c r="CY225" s="4"/>
      <c r="CZ225" s="4"/>
      <c r="DA225" s="4"/>
      <c r="DB225" s="4"/>
      <c r="DC225" s="5">
        <v>0.67949999999999999</v>
      </c>
      <c r="DD225" s="5">
        <v>0.79810000000000003</v>
      </c>
      <c r="DE225" s="5">
        <v>0.33810000000000001</v>
      </c>
      <c r="DF225" s="5">
        <v>0.94359999999999999</v>
      </c>
      <c r="DG225" s="5">
        <v>3.0800000000000001E-2</v>
      </c>
      <c r="DH225" s="4"/>
      <c r="DI225" s="4"/>
      <c r="DJ225" s="4"/>
      <c r="DK225" s="4"/>
      <c r="DL225" s="4"/>
      <c r="DM225" s="5"/>
      <c r="DN225" s="5"/>
      <c r="DO225" s="5"/>
      <c r="DP225" s="5"/>
      <c r="DQ225" s="5"/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/>
      <c r="EC225" s="4"/>
      <c r="ED225" s="4"/>
      <c r="EE225" s="4"/>
      <c r="EF225" s="4"/>
      <c r="EG225" s="5"/>
      <c r="EH225" s="5"/>
      <c r="EI225" s="5"/>
      <c r="EJ225" s="5"/>
      <c r="EK225" s="5"/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>
        <f t="shared" ref="EV225" si="77">AVERAGEIFS(B225:EU225,metrics.est,"MAE")</f>
        <v>0.70711428571428581</v>
      </c>
      <c r="EW225" s="4">
        <f t="shared" ref="EW225" si="78">AVERAGEIFS(B225:EU225,metrics.est,"MSE")</f>
        <v>0.86335714285714282</v>
      </c>
      <c r="EX225" s="4">
        <f t="shared" ref="EX225" si="79">AVERAGEIFS(B225:EU225,metrics.est,"R")</f>
        <v>0.30067142857142859</v>
      </c>
      <c r="EY225" s="4">
        <f t="shared" ref="EY225" si="80">AVERAGEIFS(B225:EU225,metrics.est,"Coverage")</f>
        <v>0.88500000000000001</v>
      </c>
      <c r="EZ225" s="4">
        <f t="shared" ref="EZ225" si="81">AVERAGEIFS(B225:EU225,metrics.est,"Time")</f>
        <v>2.4014285714285714E-2</v>
      </c>
      <c r="FA225" s="11" t="str" cm="1">
        <f t="array" aca="1" ref="FA225" ca="1">CONCATENATE(INDIRECT(ADDRESS(1,MATCH(_xlfn.MINIFS(B225:EU225,metrics.est,"MAE"),B225:EU225,0)+1)), ", ", INDIRECT(ADDRESS(2,MATCH(_xlfn.MINIFS(B225:EU225,metrics.est,"MAE"),B225:EU225,0)+1)))</f>
        <v>k=15, r=0.1</v>
      </c>
      <c r="FB225" s="11" t="str" cm="1">
        <f t="array" aca="1" ref="FB225" ca="1">CONCATENATE(INDIRECT(ADDRESS(1,MATCH(_xlfn.MINIFS(B225:EU225,metrics.est,"MSE"),B225:EU225,0)+1)), ", ", INDIRECT(ADDRESS(2,MATCH(_xlfn.MINIFS(B225:EU225,metrics.est,"MSE"),B225:EU225,0)+1)))</f>
        <v>k=15, r=0.1</v>
      </c>
      <c r="FC225" s="11" t="str" cm="1">
        <f t="array" aca="1" ref="FC225" ca="1">CONCATENATE(INDIRECT(ADDRESS(1,MATCH(_xlfn.MAXIFS(B225:EU225,metrics.est,"R"),B225:EU225,0)+1)), ", ", INDIRECT(ADDRESS(2,MATCH(_xlfn.MAXIFS(B225:EU225,metrics.est,"R"),B225:EU225,0)+1)))</f>
        <v>k=15, r=0.1</v>
      </c>
      <c r="FD225" s="11" t="str" cm="1">
        <f t="array" aca="1" ref="FD225" ca="1">CONCATENATE(INDIRECT(ADDRESS(1,MATCH(_xlfn.MAXIFS(B225:EU225,metrics.est,"Coverage"),B225:EU225,0)+1)), ", ", INDIRECT(ADDRESS(2,MATCH(_xlfn.MAXIFS(B225:EU225,metrics.est,"Coverage"),B225:EU225,0)+1)))</f>
        <v>k=15, r=0.1</v>
      </c>
      <c r="FE225" s="11" t="str" cm="1">
        <f t="array" aca="1" ref="FE225" ca="1">CONCATENATE(INDIRECT(ADDRESS(1,MATCH(_xlfn.MINIFS(B225:EU225,metrics.est,"Time"),B225:EU225,0)+1)), ", ", INDIRECT(ADDRESS(2,MATCH(_xlfn.MINIFS(B225:EU225,metrics.est,"Time"),B225:EU225,0)+1)))</f>
        <v>k=15, r=0.9</v>
      </c>
    </row>
    <row r="226" spans="1:161" x14ac:dyDescent="0.2">
      <c r="A226" s="1" t="s">
        <v>193</v>
      </c>
      <c r="B226" s="4">
        <v>0.64329999999999998</v>
      </c>
      <c r="C226" s="4">
        <v>0.70689999999999997</v>
      </c>
      <c r="D226" s="4">
        <v>0.376</v>
      </c>
      <c r="E226" s="4">
        <v>0.93059999999999998</v>
      </c>
      <c r="F226" s="4">
        <v>0.28249999999999997</v>
      </c>
      <c r="G226" s="5">
        <v>0.66069999999999995</v>
      </c>
      <c r="H226" s="5">
        <v>0.74690000000000001</v>
      </c>
      <c r="I226" s="5">
        <v>0.37280000000000002</v>
      </c>
      <c r="J226" s="5">
        <v>0.91339999999999999</v>
      </c>
      <c r="K226" s="5">
        <v>0.32319999999999999</v>
      </c>
      <c r="L226" s="4">
        <v>0.68620000000000003</v>
      </c>
      <c r="M226" s="4">
        <v>0.8004</v>
      </c>
      <c r="N226" s="4">
        <v>0.34799999999999998</v>
      </c>
      <c r="O226" s="4">
        <v>0.88649999999999995</v>
      </c>
      <c r="P226" s="4">
        <v>0.27510000000000001</v>
      </c>
      <c r="Q226" s="5">
        <v>0.73560000000000003</v>
      </c>
      <c r="R226" s="5">
        <v>0.91500000000000004</v>
      </c>
      <c r="S226" s="5">
        <v>0.29249999999999998</v>
      </c>
      <c r="T226" s="5">
        <v>0.83499999999999996</v>
      </c>
      <c r="U226" s="5">
        <v>0.20610000000000001</v>
      </c>
      <c r="V226" s="4">
        <v>0.83989999999999998</v>
      </c>
      <c r="W226" s="4">
        <v>1.1874</v>
      </c>
      <c r="X226" s="4">
        <v>0.2026</v>
      </c>
      <c r="Y226" s="4">
        <v>0.57779999999999998</v>
      </c>
      <c r="Z226" s="4">
        <v>8.0699999999999994E-2</v>
      </c>
      <c r="AA226" s="14">
        <v>0.64359999999999995</v>
      </c>
      <c r="AB226" s="14">
        <v>0.71009999999999995</v>
      </c>
      <c r="AC226" s="14">
        <v>0.39479999999999998</v>
      </c>
      <c r="AD226" s="14">
        <v>0.92910000000000004</v>
      </c>
      <c r="AE226" s="14">
        <v>0.23219999999999999</v>
      </c>
      <c r="AF226" s="4">
        <v>0.6603</v>
      </c>
      <c r="AG226" s="4">
        <v>0.74480000000000002</v>
      </c>
      <c r="AH226" s="4">
        <v>0.37590000000000001</v>
      </c>
      <c r="AI226" s="4">
        <v>0.91269999999999996</v>
      </c>
      <c r="AJ226" s="4">
        <v>0.28270000000000001</v>
      </c>
      <c r="AK226" s="14">
        <v>0.68700000000000006</v>
      </c>
      <c r="AL226" s="14">
        <v>0.80330000000000001</v>
      </c>
      <c r="AM226" s="14">
        <v>0.34289999999999998</v>
      </c>
      <c r="AN226" s="14">
        <v>0.88649999999999995</v>
      </c>
      <c r="AO226" s="14">
        <v>0.30230000000000001</v>
      </c>
      <c r="AP226" s="4">
        <v>0.73570000000000002</v>
      </c>
      <c r="AQ226" s="4">
        <v>0.91410000000000002</v>
      </c>
      <c r="AR226" s="4">
        <v>0.2949</v>
      </c>
      <c r="AS226" s="4">
        <v>0.83360000000000001</v>
      </c>
      <c r="AT226" s="4">
        <v>0.20369999999999999</v>
      </c>
      <c r="AU226" s="14">
        <v>0.84199999999999997</v>
      </c>
      <c r="AV226" s="14">
        <v>1.194</v>
      </c>
      <c r="AW226" s="14">
        <v>0.18820000000000001</v>
      </c>
      <c r="AX226" s="14">
        <v>0.57499999999999996</v>
      </c>
      <c r="AY226" s="14">
        <v>6.7000000000000004E-2</v>
      </c>
      <c r="AZ226" s="4">
        <v>0.64529999999999998</v>
      </c>
      <c r="BA226" s="4">
        <v>0.71220000000000006</v>
      </c>
      <c r="BB226" s="4">
        <v>0.38240000000000002</v>
      </c>
      <c r="BC226" s="4">
        <v>0.92749999999999999</v>
      </c>
      <c r="BD226" s="4">
        <v>0.20419999999999999</v>
      </c>
      <c r="BE226" s="5">
        <v>0.65969999999999995</v>
      </c>
      <c r="BF226" s="5">
        <v>0.74550000000000005</v>
      </c>
      <c r="BG226" s="5">
        <v>0.37330000000000002</v>
      </c>
      <c r="BH226" s="5">
        <v>0.91320000000000001</v>
      </c>
      <c r="BI226" s="5">
        <v>0.26819999999999999</v>
      </c>
      <c r="BJ226" s="4">
        <v>0.68869999999999998</v>
      </c>
      <c r="BK226" s="4">
        <v>0.80630000000000002</v>
      </c>
      <c r="BL226" s="4">
        <v>0.34239999999999998</v>
      </c>
      <c r="BM226" s="4">
        <v>0.88790000000000002</v>
      </c>
      <c r="BN226" s="4">
        <v>0.27179999999999999</v>
      </c>
      <c r="BO226" s="5">
        <v>0.73680000000000001</v>
      </c>
      <c r="BP226" s="5">
        <v>0.91720000000000002</v>
      </c>
      <c r="BQ226" s="5">
        <v>0.29530000000000001</v>
      </c>
      <c r="BR226" s="5">
        <v>0.83489999999999998</v>
      </c>
      <c r="BS226" s="5">
        <v>0.17960000000000001</v>
      </c>
      <c r="BT226" s="4">
        <v>0.84079999999999999</v>
      </c>
      <c r="BU226" s="4">
        <v>1.1912</v>
      </c>
      <c r="BV226" s="4">
        <v>0.1951</v>
      </c>
      <c r="BW226" s="4">
        <v>0.57440000000000002</v>
      </c>
      <c r="BX226" s="4">
        <v>5.8500000000000003E-2</v>
      </c>
      <c r="BY226" s="5">
        <v>0.64239999999999997</v>
      </c>
      <c r="BZ226" s="5">
        <v>0.7087</v>
      </c>
      <c r="CA226" s="5">
        <v>0.39810000000000001</v>
      </c>
      <c r="CB226" s="5">
        <v>0.92830000000000001</v>
      </c>
      <c r="CC226" s="5">
        <v>0.2021</v>
      </c>
      <c r="CD226" s="4">
        <v>0.65939999999999999</v>
      </c>
      <c r="CE226" s="4">
        <v>0.74539999999999995</v>
      </c>
      <c r="CF226" s="4">
        <v>0.37330000000000002</v>
      </c>
      <c r="CG226" s="4">
        <v>0.91239999999999999</v>
      </c>
      <c r="CH226" s="4">
        <v>0.28370000000000001</v>
      </c>
      <c r="CI226" s="5">
        <v>0.68779999999999997</v>
      </c>
      <c r="CJ226" s="5">
        <v>0.80510000000000004</v>
      </c>
      <c r="CK226" s="5">
        <v>0.34370000000000001</v>
      </c>
      <c r="CL226" s="5">
        <v>0.8881</v>
      </c>
      <c r="CM226" s="5">
        <v>0.23860000000000001</v>
      </c>
      <c r="CN226" s="4">
        <v>0.73660000000000003</v>
      </c>
      <c r="CO226" s="4">
        <v>0.91659999999999997</v>
      </c>
      <c r="CP226" s="4">
        <v>0.29360000000000003</v>
      </c>
      <c r="CQ226" s="4">
        <v>0.83499999999999996</v>
      </c>
      <c r="CR226" s="4">
        <v>0.14130000000000001</v>
      </c>
      <c r="CS226" s="5">
        <v>0.84130000000000005</v>
      </c>
      <c r="CT226" s="5">
        <v>1.1923999999999999</v>
      </c>
      <c r="CU226" s="5">
        <v>0.1948</v>
      </c>
      <c r="CV226" s="5">
        <v>0.57430000000000003</v>
      </c>
      <c r="CW226" s="5">
        <v>4.8800000000000003E-2</v>
      </c>
      <c r="CX226" s="4">
        <v>0.64459999999999995</v>
      </c>
      <c r="CY226" s="4">
        <v>0.71250000000000002</v>
      </c>
      <c r="CZ226" s="4">
        <v>0.3926</v>
      </c>
      <c r="DA226" s="4">
        <v>0.92759999999999998</v>
      </c>
      <c r="DB226" s="4">
        <v>0.21690000000000001</v>
      </c>
      <c r="DC226" s="5">
        <v>0.65910000000000002</v>
      </c>
      <c r="DD226" s="5">
        <v>0.74309999999999998</v>
      </c>
      <c r="DE226" s="5">
        <v>0.37509999999999999</v>
      </c>
      <c r="DF226" s="5">
        <v>0.91320000000000001</v>
      </c>
      <c r="DG226" s="5">
        <v>0.32090000000000002</v>
      </c>
      <c r="DH226" s="4">
        <v>0.6875</v>
      </c>
      <c r="DI226" s="4">
        <v>0.80420000000000003</v>
      </c>
      <c r="DJ226" s="4">
        <v>0.34549999999999997</v>
      </c>
      <c r="DK226" s="4">
        <v>0.88719999999999999</v>
      </c>
      <c r="DL226" s="4">
        <v>0.22969999999999999</v>
      </c>
      <c r="DM226" s="5"/>
      <c r="DN226" s="5"/>
      <c r="DO226" s="5"/>
      <c r="DP226" s="5"/>
      <c r="DQ226" s="5"/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/>
      <c r="EC226" s="4"/>
      <c r="ED226" s="4"/>
      <c r="EE226" s="4"/>
      <c r="EF226" s="4"/>
      <c r="EG226" s="5"/>
      <c r="EH226" s="5"/>
      <c r="EI226" s="5"/>
      <c r="EJ226" s="5"/>
      <c r="EK226" s="5"/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>
        <f t="shared" si="72"/>
        <v>0.70714347826086954</v>
      </c>
      <c r="EW226" s="4">
        <f t="shared" si="73"/>
        <v>0.85753478260869542</v>
      </c>
      <c r="EX226" s="4">
        <f t="shared" si="74"/>
        <v>0.32581739130434784</v>
      </c>
      <c r="EY226" s="4">
        <f t="shared" si="75"/>
        <v>0.83844347826086962</v>
      </c>
      <c r="EZ226" s="4">
        <f t="shared" si="76"/>
        <v>0.21390434782608697</v>
      </c>
      <c r="FA226" s="11" t="str" cm="1">
        <f t="array" aca="1" ref="FA226" ca="1">CONCATENATE(INDIRECT(ADDRESS(1,MATCH(_xlfn.MINIFS(B226:EU226,metrics.est,"MAE"),B226:EU226,0)+1)), ", ", INDIRECT(ADDRESS(2,MATCH(_xlfn.MINIFS(B226:EU226,metrics.est,"MAE"),B226:EU226,0)+1)))</f>
        <v>k=20, r=0.1</v>
      </c>
      <c r="FB226" s="11" t="str" cm="1">
        <f t="array" aca="1" ref="FB226" ca="1">CONCATENATE(INDIRECT(ADDRESS(1,MATCH(_xlfn.MINIFS(B226:EU226,metrics.est,"MSE"),B226:EU226,0)+1)), ", ", INDIRECT(ADDRESS(2,MATCH(_xlfn.MINIFS(B226:EU226,metrics.est,"MSE"),B226:EU226,0)+1)))</f>
        <v>k=5, r=0.1</v>
      </c>
      <c r="FC226" s="11" t="str" cm="1">
        <f t="array" aca="1" ref="FC226" ca="1">CONCATENATE(INDIRECT(ADDRESS(1,MATCH(_xlfn.MAXIFS(B226:EU226,metrics.est,"R"),B226:EU226,0)+1)), ", ", INDIRECT(ADDRESS(2,MATCH(_xlfn.MAXIFS(B226:EU226,metrics.est,"R"),B226:EU226,0)+1)))</f>
        <v>k=20, r=0.1</v>
      </c>
      <c r="FD226" s="11" t="str" cm="1">
        <f t="array" aca="1" ref="FD226" ca="1">CONCATENATE(INDIRECT(ADDRESS(1,MATCH(_xlfn.MAXIFS(B226:EU226,metrics.est,"Coverage"),B226:EU226,0)+1)), ", ", INDIRECT(ADDRESS(2,MATCH(_xlfn.MAXIFS(B226:EU226,metrics.est,"Coverage"),B226:EU226,0)+1)))</f>
        <v>k=5, r=0.1</v>
      </c>
      <c r="FE226" s="11" t="str" cm="1">
        <f t="array" aca="1" ref="FE226" ca="1">CONCATENATE(INDIRECT(ADDRESS(1,MATCH(_xlfn.MINIFS(B226:EU226,metrics.est,"Time"),B226:EU226,0)+1)), ", ", INDIRECT(ADDRESS(2,MATCH(_xlfn.MINIFS(B226:EU226,metrics.est,"Time"),B226:EU226,0)+1)))</f>
        <v>k=20, r=0.9</v>
      </c>
    </row>
    <row r="227" spans="1:161" x14ac:dyDescent="0.2">
      <c r="A227" s="1" t="s">
        <v>255</v>
      </c>
      <c r="B227" s="4"/>
      <c r="C227" s="4"/>
      <c r="D227" s="4"/>
      <c r="E227" s="4"/>
      <c r="F227" s="4"/>
      <c r="G227" s="5"/>
      <c r="H227" s="5"/>
      <c r="I227" s="5"/>
      <c r="J227" s="5"/>
      <c r="K227" s="5"/>
      <c r="L227" s="4">
        <v>0.70550000000000002</v>
      </c>
      <c r="M227" s="4">
        <v>0.85389999999999999</v>
      </c>
      <c r="N227" s="4">
        <v>0.28710000000000002</v>
      </c>
      <c r="O227" s="4">
        <v>0.91369999999999996</v>
      </c>
      <c r="P227" s="4">
        <v>3.2399999999999998E-2</v>
      </c>
      <c r="Q227" s="5"/>
      <c r="R227" s="5"/>
      <c r="S227" s="5"/>
      <c r="T227" s="5"/>
      <c r="U227" s="5"/>
      <c r="V227" s="4"/>
      <c r="W227" s="4"/>
      <c r="X227" s="4"/>
      <c r="Y227" s="4"/>
      <c r="Z227" s="4"/>
      <c r="AA227" s="14"/>
      <c r="AB227" s="14"/>
      <c r="AC227" s="14"/>
      <c r="AD227" s="14"/>
      <c r="AE227" s="14"/>
      <c r="AF227" s="4"/>
      <c r="AG227" s="4"/>
      <c r="AH227" s="4"/>
      <c r="AI227" s="4"/>
      <c r="AJ227" s="4"/>
      <c r="AK227" s="14"/>
      <c r="AL227" s="14"/>
      <c r="AM227" s="14"/>
      <c r="AN227" s="14"/>
      <c r="AO227" s="14"/>
      <c r="AP227" s="4"/>
      <c r="AQ227" s="4"/>
      <c r="AR227" s="4"/>
      <c r="AS227" s="4"/>
      <c r="AT227" s="4"/>
      <c r="AU227" s="14"/>
      <c r="AV227" s="14"/>
      <c r="AW227" s="14"/>
      <c r="AX227" s="14"/>
      <c r="AY227" s="14"/>
      <c r="AZ227" s="4"/>
      <c r="BA227" s="4"/>
      <c r="BB227" s="4"/>
      <c r="BC227" s="4"/>
      <c r="BD227" s="4"/>
      <c r="BE227" s="5"/>
      <c r="BF227" s="5"/>
      <c r="BG227" s="5"/>
      <c r="BH227" s="5"/>
      <c r="BI227" s="5"/>
      <c r="BJ227" s="4"/>
      <c r="BK227" s="4"/>
      <c r="BL227" s="4"/>
      <c r="BM227" s="4"/>
      <c r="BN227" s="4"/>
      <c r="BO227" s="5"/>
      <c r="BP227" s="5"/>
      <c r="BQ227" s="5"/>
      <c r="BR227" s="5"/>
      <c r="BS227" s="5"/>
      <c r="BT227" s="4"/>
      <c r="BU227" s="4"/>
      <c r="BV227" s="4"/>
      <c r="BW227" s="4"/>
      <c r="BX227" s="4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5"/>
      <c r="CJ227" s="5"/>
      <c r="CK227" s="5"/>
      <c r="CL227" s="5"/>
      <c r="CM227" s="5"/>
      <c r="CN227" s="4"/>
      <c r="CO227" s="4"/>
      <c r="CP227" s="4"/>
      <c r="CQ227" s="4"/>
      <c r="CR227" s="4"/>
      <c r="CS227" s="5"/>
      <c r="CT227" s="5"/>
      <c r="CU227" s="5"/>
      <c r="CV227" s="5"/>
      <c r="CW227" s="5"/>
      <c r="CX227" s="4"/>
      <c r="CY227" s="4"/>
      <c r="CZ227" s="4"/>
      <c r="DA227" s="4"/>
      <c r="DB227" s="4"/>
      <c r="DC227" s="5">
        <v>0.68640000000000001</v>
      </c>
      <c r="DD227" s="5">
        <v>0.81110000000000004</v>
      </c>
      <c r="DE227" s="5">
        <v>0.314</v>
      </c>
      <c r="DF227" s="5">
        <v>0.93740000000000001</v>
      </c>
      <c r="DG227" s="5">
        <v>3.7100000000000001E-2</v>
      </c>
      <c r="DH227" s="4"/>
      <c r="DI227" s="4"/>
      <c r="DJ227" s="4"/>
      <c r="DK227" s="4"/>
      <c r="DL227" s="4"/>
      <c r="DM227" s="5"/>
      <c r="DN227" s="5"/>
      <c r="DO227" s="5"/>
      <c r="DP227" s="5"/>
      <c r="DQ227" s="5"/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/>
      <c r="EC227" s="4"/>
      <c r="ED227" s="4"/>
      <c r="EE227" s="4"/>
      <c r="EF227" s="4"/>
      <c r="EG227" s="5"/>
      <c r="EH227" s="5"/>
      <c r="EI227" s="5"/>
      <c r="EJ227" s="5"/>
      <c r="EK227" s="5"/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>
        <f t="shared" si="72"/>
        <v>0.69595000000000007</v>
      </c>
      <c r="EW227" s="4">
        <f t="shared" si="73"/>
        <v>0.83250000000000002</v>
      </c>
      <c r="EX227" s="4">
        <f t="shared" si="74"/>
        <v>0.30054999999999998</v>
      </c>
      <c r="EY227" s="4">
        <f t="shared" si="75"/>
        <v>0.92554999999999998</v>
      </c>
      <c r="EZ227" s="4">
        <f t="shared" si="76"/>
        <v>3.4750000000000003E-2</v>
      </c>
      <c r="FA227" s="11" t="str" cm="1">
        <f t="array" aca="1" ref="FA227" ca="1">CONCATENATE(INDIRECT(ADDRESS(1,MATCH(_xlfn.MINIFS(B227:EU227,metrics.est,"MAE"),B227:EU227,0)+1)), ", ", INDIRECT(ADDRESS(2,MATCH(_xlfn.MINIFS(B227:EU227,metrics.est,"MAE"),B227:EU227,0)+1)))</f>
        <v>k=50, r=0.3</v>
      </c>
      <c r="FB227" s="11" t="str" cm="1">
        <f t="array" aca="1" ref="FB227" ca="1">CONCATENATE(INDIRECT(ADDRESS(1,MATCH(_xlfn.MINIFS(B227:EU227,metrics.est,"MSE"),B227:EU227,0)+1)), ", ", INDIRECT(ADDRESS(2,MATCH(_xlfn.MINIFS(B227:EU227,metrics.est,"MSE"),B227:EU227,0)+1)))</f>
        <v>k=50, r=0.3</v>
      </c>
      <c r="FC227" s="11" t="str" cm="1">
        <f t="array" aca="1" ref="FC227" ca="1">CONCATENATE(INDIRECT(ADDRESS(1,MATCH(_xlfn.MAXIFS(B227:EU227,metrics.est,"R"),B227:EU227,0)+1)), ", ", INDIRECT(ADDRESS(2,MATCH(_xlfn.MAXIFS(B227:EU227,metrics.est,"R"),B227:EU227,0)+1)))</f>
        <v>k=50, r=0.3</v>
      </c>
      <c r="FD227" s="11" t="str" cm="1">
        <f t="array" aca="1" ref="FD227" ca="1">CONCATENATE(INDIRECT(ADDRESS(1,MATCH(_xlfn.MAXIFS(B227:EU227,metrics.est,"Coverage"),B227:EU227,0)+1)), ", ", INDIRECT(ADDRESS(2,MATCH(_xlfn.MAXIFS(B227:EU227,metrics.est,"Coverage"),B227:EU227,0)+1)))</f>
        <v>k=50, r=0.3</v>
      </c>
      <c r="FE227" s="11" t="str" cm="1">
        <f t="array" aca="1" ref="FE227" ca="1">CONCATENATE(INDIRECT(ADDRESS(1,MATCH(_xlfn.MINIFS(B227:EU227,metrics.est,"Time"),B227:EU227,0)+1)), ", ", INDIRECT(ADDRESS(2,MATCH(_xlfn.MINIFS(B227:EU227,metrics.est,"Time"),B227:EU227,0)+1)))</f>
        <v>k=5, r=0.5</v>
      </c>
    </row>
    <row r="228" spans="1:161" x14ac:dyDescent="0.2">
      <c r="A228" s="1" t="s">
        <v>257</v>
      </c>
      <c r="B228" s="4"/>
      <c r="C228" s="4"/>
      <c r="D228" s="4"/>
      <c r="E228" s="4"/>
      <c r="F228" s="4"/>
      <c r="G228" s="5"/>
      <c r="H228" s="5"/>
      <c r="I228" s="5"/>
      <c r="J228" s="5"/>
      <c r="K228" s="5"/>
      <c r="L228" s="4">
        <v>0.69569999999999999</v>
      </c>
      <c r="M228" s="4">
        <v>0.82809999999999995</v>
      </c>
      <c r="N228" s="4">
        <v>0.2858</v>
      </c>
      <c r="O228" s="4">
        <v>0.90290000000000004</v>
      </c>
      <c r="P228" s="4">
        <v>2.75E-2</v>
      </c>
      <c r="Q228" s="5"/>
      <c r="R228" s="5"/>
      <c r="S228" s="5"/>
      <c r="T228" s="5"/>
      <c r="U228" s="5"/>
      <c r="V228" s="4"/>
      <c r="W228" s="4"/>
      <c r="X228" s="4"/>
      <c r="Y228" s="4"/>
      <c r="Z228" s="4"/>
      <c r="AA228" s="14"/>
      <c r="AB228" s="14"/>
      <c r="AC228" s="14"/>
      <c r="AD228" s="14"/>
      <c r="AE228" s="14"/>
      <c r="AF228" s="4"/>
      <c r="AG228" s="4"/>
      <c r="AH228" s="4"/>
      <c r="AI228" s="4"/>
      <c r="AJ228" s="4"/>
      <c r="AK228" s="14"/>
      <c r="AL228" s="14"/>
      <c r="AM228" s="14"/>
      <c r="AN228" s="14"/>
      <c r="AO228" s="14"/>
      <c r="AP228" s="4"/>
      <c r="AQ228" s="4"/>
      <c r="AR228" s="4"/>
      <c r="AS228" s="4"/>
      <c r="AT228" s="4"/>
      <c r="AU228" s="14"/>
      <c r="AV228" s="14"/>
      <c r="AW228" s="14"/>
      <c r="AX228" s="14"/>
      <c r="AY228" s="14"/>
      <c r="AZ228" s="4">
        <v>0.6754</v>
      </c>
      <c r="BA228" s="4">
        <v>0.78290000000000004</v>
      </c>
      <c r="BB228" s="4">
        <v>0.31719999999999998</v>
      </c>
      <c r="BC228" s="4">
        <v>0.94120000000000004</v>
      </c>
      <c r="BD228" s="4">
        <v>3.9899999999999998E-2</v>
      </c>
      <c r="BE228" s="5">
        <v>0.68169999999999997</v>
      </c>
      <c r="BF228" s="5">
        <v>0.79720000000000002</v>
      </c>
      <c r="BG228" s="5">
        <v>0.30969999999999998</v>
      </c>
      <c r="BH228" s="5">
        <v>0.92859999999999998</v>
      </c>
      <c r="BI228" s="5">
        <v>2.7E-2</v>
      </c>
      <c r="BJ228" s="4">
        <v>0.69589999999999996</v>
      </c>
      <c r="BK228" s="4">
        <v>0.82909999999999995</v>
      </c>
      <c r="BL228" s="4">
        <v>0.2843</v>
      </c>
      <c r="BM228" s="4">
        <v>0.90400000000000003</v>
      </c>
      <c r="BN228" s="4">
        <v>2.1299999999999999E-2</v>
      </c>
      <c r="BO228" s="5">
        <v>0.7238</v>
      </c>
      <c r="BP228" s="5">
        <v>0.89410000000000001</v>
      </c>
      <c r="BQ228" s="5">
        <v>0.24979999999999999</v>
      </c>
      <c r="BR228" s="5">
        <v>0.84889999999999999</v>
      </c>
      <c r="BS228" s="5">
        <v>1.4500000000000001E-2</v>
      </c>
      <c r="BT228" s="4">
        <v>0.80689999999999995</v>
      </c>
      <c r="BU228" s="4">
        <v>1.1019000000000001</v>
      </c>
      <c r="BV228" s="4">
        <v>0.18229999999999999</v>
      </c>
      <c r="BW228" s="4">
        <v>0.59909999999999997</v>
      </c>
      <c r="BX228" s="4">
        <v>6.0000000000000001E-3</v>
      </c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5"/>
      <c r="CJ228" s="5"/>
      <c r="CK228" s="5"/>
      <c r="CL228" s="5"/>
      <c r="CM228" s="5"/>
      <c r="CN228" s="4"/>
      <c r="CO228" s="4"/>
      <c r="CP228" s="4"/>
      <c r="CQ228" s="4"/>
      <c r="CR228" s="4"/>
      <c r="CS228" s="5"/>
      <c r="CT228" s="5"/>
      <c r="CU228" s="5"/>
      <c r="CV228" s="5"/>
      <c r="CW228" s="5"/>
      <c r="CX228" s="4"/>
      <c r="CY228" s="4"/>
      <c r="CZ228" s="4"/>
      <c r="DA228" s="4"/>
      <c r="DB228" s="4"/>
      <c r="DC228" s="5">
        <v>0.68149999999999999</v>
      </c>
      <c r="DD228" s="5">
        <v>0.79620000000000002</v>
      </c>
      <c r="DE228" s="5">
        <v>0.30969999999999998</v>
      </c>
      <c r="DF228" s="5">
        <v>0.92759999999999998</v>
      </c>
      <c r="DG228" s="5">
        <v>3.1399999999999997E-2</v>
      </c>
      <c r="DH228" s="4"/>
      <c r="DI228" s="4"/>
      <c r="DJ228" s="4"/>
      <c r="DK228" s="4"/>
      <c r="DL228" s="4"/>
      <c r="DM228" s="5"/>
      <c r="DN228" s="5"/>
      <c r="DO228" s="5"/>
      <c r="DP228" s="5"/>
      <c r="DQ228" s="5"/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/>
      <c r="EC228" s="4"/>
      <c r="ED228" s="4"/>
      <c r="EE228" s="4"/>
      <c r="EF228" s="4"/>
      <c r="EG228" s="5"/>
      <c r="EH228" s="5"/>
      <c r="EI228" s="5"/>
      <c r="EJ228" s="5"/>
      <c r="EK228" s="5"/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>
        <f t="shared" si="72"/>
        <v>0.7087</v>
      </c>
      <c r="EW228" s="4">
        <f t="shared" si="73"/>
        <v>0.86135714285714282</v>
      </c>
      <c r="EX228" s="4">
        <f t="shared" si="74"/>
        <v>0.27697142857142859</v>
      </c>
      <c r="EY228" s="4">
        <f t="shared" si="75"/>
        <v>0.86461428571428567</v>
      </c>
      <c r="EZ228" s="4">
        <f t="shared" si="76"/>
        <v>2.3942857142857148E-2</v>
      </c>
      <c r="FA228" s="11" t="str" cm="1">
        <f t="array" aca="1" ref="FA228" ca="1">CONCATENATE(INDIRECT(ADDRESS(1,MATCH(_xlfn.MINIFS(B228:EU228,metrics.est,"MAE"),B228:EU228,0)+1)), ", ", INDIRECT(ADDRESS(2,MATCH(_xlfn.MINIFS(B228:EU228,metrics.est,"MAE"),B228:EU228,0)+1)))</f>
        <v>k=15, r=0.1</v>
      </c>
      <c r="FB228" s="11" t="str" cm="1">
        <f t="array" aca="1" ref="FB228" ca="1">CONCATENATE(INDIRECT(ADDRESS(1,MATCH(_xlfn.MINIFS(B228:EU228,metrics.est,"MSE"),B228:EU228,0)+1)), ", ", INDIRECT(ADDRESS(2,MATCH(_xlfn.MINIFS(B228:EU228,metrics.est,"MSE"),B228:EU228,0)+1)))</f>
        <v>k=15, r=0.1</v>
      </c>
      <c r="FC228" s="11" t="str" cm="1">
        <f t="array" aca="1" ref="FC228" ca="1">CONCATENATE(INDIRECT(ADDRESS(1,MATCH(_xlfn.MAXIFS(B228:EU228,metrics.est,"R"),B228:EU228,0)+1)), ", ", INDIRECT(ADDRESS(2,MATCH(_xlfn.MAXIFS(B228:EU228,metrics.est,"R"),B228:EU228,0)+1)))</f>
        <v>k=15, r=0.1</v>
      </c>
      <c r="FD228" s="11" t="str" cm="1">
        <f t="array" aca="1" ref="FD228" ca="1">CONCATENATE(INDIRECT(ADDRESS(1,MATCH(_xlfn.MAXIFS(B228:EU228,metrics.est,"Coverage"),B228:EU228,0)+1)), ", ", INDIRECT(ADDRESS(2,MATCH(_xlfn.MAXIFS(B228:EU228,metrics.est,"Coverage"),B228:EU228,0)+1)))</f>
        <v>k=15, r=0.1</v>
      </c>
      <c r="FE228" s="11" t="str" cm="1">
        <f t="array" aca="1" ref="FE228" ca="1">CONCATENATE(INDIRECT(ADDRESS(1,MATCH(_xlfn.MINIFS(B228:EU228,metrics.est,"Time"),B228:EU228,0)+1)), ", ", INDIRECT(ADDRESS(2,MATCH(_xlfn.MINIFS(B228:EU228,metrics.est,"Time"),B228:EU228,0)+1)))</f>
        <v>k=15, r=0.9</v>
      </c>
    </row>
    <row r="229" spans="1:161" s="5" customFormat="1" x14ac:dyDescent="0.2">
      <c r="A229" s="1" t="s">
        <v>204</v>
      </c>
      <c r="B229" s="4"/>
      <c r="C229" s="4"/>
      <c r="D229" s="4"/>
      <c r="E229" s="4"/>
      <c r="F229" s="4"/>
      <c r="L229" s="4"/>
      <c r="M229" s="4"/>
      <c r="N229" s="4"/>
      <c r="O229" s="4"/>
      <c r="P229" s="4"/>
      <c r="V229" s="4"/>
      <c r="W229" s="4"/>
      <c r="X229" s="4"/>
      <c r="Y229" s="4"/>
      <c r="Z229" s="4"/>
      <c r="AA229" s="14"/>
      <c r="AB229" s="14"/>
      <c r="AC229" s="14"/>
      <c r="AD229" s="14"/>
      <c r="AE229" s="14"/>
      <c r="AF229" s="4"/>
      <c r="AG229" s="4"/>
      <c r="AH229" s="4"/>
      <c r="AI229" s="4"/>
      <c r="AJ229" s="4"/>
      <c r="AK229" s="14"/>
      <c r="AL229" s="14"/>
      <c r="AM229" s="14"/>
      <c r="AN229" s="14"/>
      <c r="AO229" s="14"/>
      <c r="AP229" s="4"/>
      <c r="AQ229" s="4"/>
      <c r="AR229" s="4"/>
      <c r="AS229" s="4"/>
      <c r="AT229" s="4"/>
      <c r="AU229" s="14"/>
      <c r="AV229" s="14"/>
      <c r="AW229" s="14"/>
      <c r="AX229" s="14"/>
      <c r="AY229" s="14"/>
      <c r="AZ229" s="4"/>
      <c r="BA229" s="4"/>
      <c r="BB229" s="4"/>
      <c r="BC229" s="4"/>
      <c r="BD229" s="4"/>
      <c r="BJ229" s="4"/>
      <c r="BK229" s="4"/>
      <c r="BL229" s="4"/>
      <c r="BM229" s="4"/>
      <c r="BN229" s="4"/>
      <c r="BT229" s="4"/>
      <c r="BU229" s="4"/>
      <c r="BV229" s="4"/>
      <c r="BW229" s="4"/>
      <c r="BX229" s="4"/>
      <c r="CD229" s="4"/>
      <c r="CE229" s="4"/>
      <c r="CF229" s="4"/>
      <c r="CG229" s="4"/>
      <c r="CH229" s="4"/>
      <c r="CN229" s="4"/>
      <c r="CO229" s="4"/>
      <c r="CP229" s="4"/>
      <c r="CQ229" s="4"/>
      <c r="CR229" s="4"/>
      <c r="CX229" s="4"/>
      <c r="CY229" s="4"/>
      <c r="CZ229" s="4"/>
      <c r="DA229" s="4"/>
      <c r="DB229" s="4"/>
      <c r="DH229" s="4"/>
      <c r="DI229" s="4"/>
      <c r="DJ229" s="4"/>
      <c r="DK229" s="4"/>
      <c r="DL229" s="4"/>
      <c r="DR229" s="4"/>
      <c r="DS229" s="4"/>
      <c r="DT229" s="4"/>
      <c r="DU229" s="4"/>
      <c r="DV229" s="4"/>
      <c r="EB229" s="4"/>
      <c r="EC229" s="4"/>
      <c r="ED229" s="4"/>
      <c r="EE229" s="4"/>
      <c r="EF229" s="4"/>
      <c r="EL229" s="4"/>
      <c r="EM229" s="4"/>
      <c r="EN229" s="4"/>
      <c r="EO229" s="4"/>
      <c r="EP229" s="4"/>
      <c r="EV229" s="4" t="e">
        <f t="shared" ref="EV229" si="82">AVERAGEIFS(B229:EU229,metrics.est,"MAE")</f>
        <v>#DIV/0!</v>
      </c>
      <c r="EW229" s="4" t="e">
        <f t="shared" si="73"/>
        <v>#DIV/0!</v>
      </c>
      <c r="EX229" s="4" t="e">
        <f t="shared" si="74"/>
        <v>#DIV/0!</v>
      </c>
      <c r="EY229" s="4" t="e">
        <f t="shared" si="75"/>
        <v>#DIV/0!</v>
      </c>
      <c r="EZ229" s="4" t="e">
        <f t="shared" si="76"/>
        <v>#DIV/0!</v>
      </c>
      <c r="FA229" s="11" t="e" cm="1">
        <f t="array" aca="1" ref="FA229" ca="1">CONCATENATE(INDIRECT(ADDRESS(1,MATCH(_xlfn.MINIFS(B229:EU229,metrics.est,"MAE"),B229:EU229,0)+1)), ", ", INDIRECT(ADDRESS(2,MATCH(_xlfn.MINIFS(B229:EU229,metrics.est,"MAE"),B229:EU229,0)+1)))</f>
        <v>#N/A</v>
      </c>
      <c r="FB229" s="11" t="e" cm="1">
        <f t="array" aca="1" ref="FB229" ca="1">CONCATENATE(INDIRECT(ADDRESS(1,MATCH(_xlfn.MINIFS(B229:EU229,metrics.est,"MSE"),B229:EU229,0)+1)), ", ", INDIRECT(ADDRESS(2,MATCH(_xlfn.MINIFS(B229:EU229,metrics.est,"MSE"),B229:EU229,0)+1)))</f>
        <v>#N/A</v>
      </c>
      <c r="FC229" s="11" t="e" cm="1">
        <f t="array" aca="1" ref="FC229" ca="1">CONCATENATE(INDIRECT(ADDRESS(1,MATCH(_xlfn.MAXIFS(B229:EU229,metrics.est,"R"),B229:EU229,0)+1)), ", ", INDIRECT(ADDRESS(2,MATCH(_xlfn.MAXIFS(B229:EU229,metrics.est,"R"),B229:EU229,0)+1)))</f>
        <v>#N/A</v>
      </c>
      <c r="FD229" s="11" t="e" cm="1">
        <f t="array" aca="1" ref="FD229" ca="1">CONCATENATE(INDIRECT(ADDRESS(1,MATCH(_xlfn.MAXIFS(B229:EU229,metrics.est,"Coverage"),B229:EU229,0)+1)), ", ", INDIRECT(ADDRESS(2,MATCH(_xlfn.MAXIFS(B229:EU229,metrics.est,"Coverage"),B229:EU229,0)+1)))</f>
        <v>#N/A</v>
      </c>
      <c r="FE229" s="11" t="e" cm="1">
        <f t="array" aca="1" ref="FE229" ca="1">CONCATENATE(INDIRECT(ADDRESS(1,MATCH(_xlfn.MINIFS(B229:EU229,metrics.est,"Time"),B229:EU229,0)+1)), ", ", INDIRECT(ADDRESS(2,MATCH(_xlfn.MINIFS(B229:EU229,metrics.est,"Time"),B229:EU229,0)+1)))</f>
        <v>#N/A</v>
      </c>
    </row>
    <row r="230" spans="1:161" s="9" customFormat="1" x14ac:dyDescent="0.2">
      <c r="A230" s="7" t="s">
        <v>233</v>
      </c>
      <c r="B230" s="8" t="str" cm="1">
        <f t="array" aca="1" ref="B230" ca="1">INDIRECT(ADDRESS(MATCH(MIN(_xlfn._xlws.FILTER(B7:B229,E7:E229&gt;cr)),B7:B229,0)+6,1))</f>
        <v>BI22.ZSim</v>
      </c>
      <c r="C230" s="8" t="str" cm="1">
        <f t="array" aca="1" ref="C230" ca="1">INDIRECT(ADDRESS(MATCH(MIN(_xlfn._xlws.FILTER(C7:C229,E7:E229&gt;cr)),C7:C229,0)+6,1))</f>
        <v>BI22.ZSim</v>
      </c>
      <c r="D230" s="8" t="str" cm="1">
        <f t="array" aca="1" ref="D230" ca="1">INDIRECT(ADDRESS(MATCH(MAX(_xlfn._xlws.FILTER(D7:D229,E7:E229&gt;cr)),D7:D229,0)+6,1))</f>
        <v>BI14.QTIJ</v>
      </c>
      <c r="E230" s="8" t="str" cm="1">
        <f t="array" aca="1" ref="E230" ca="1">INDIRECT(ADDRESS(MATCH(MAX(_xlfn._xlws.FILTER(E7:E229,E7:E229&gt;cr)),E7:E229,0)+6,1))</f>
        <v>BI14.QTIJ</v>
      </c>
      <c r="F230" s="8" t="str" cm="1">
        <f t="array" aca="1" ref="F230" ca="1">INDIRECT(ADDRESS(MATCH(MIN(_xlfn._xlws.FILTER(F7:F229,E7:E229&gt;cr)),F7:F229,0)+6,1))</f>
        <v>BU01.JaccardMulti</v>
      </c>
      <c r="G230" s="12" t="str" cm="1">
        <f t="array" aca="1" ref="G230" ca="1">INDIRECT(ADDRESS(MATCH(MIN(_xlfn._xlws.FILTER(G7:G229,J7:J229&gt;cr)),G7:G229,0)+6,1))</f>
        <v>BI22.ZSim</v>
      </c>
      <c r="H230" s="12" t="str" cm="1">
        <f t="array" aca="1" ref="H230" ca="1">INDIRECT(ADDRESS(MATCH(MIN(_xlfn._xlws.FILTER(H7:H229,J7:J229&gt;cr)),H7:H229,0)+6,1))</f>
        <v>BI22.ZSim</v>
      </c>
      <c r="I230" s="14" t="str" cm="1">
        <f t="array" aca="1" ref="I230" ca="1">INDIRECT(ADDRESS(MATCH(MAX(_xlfn._xlws.FILTER(I7:I229,J7:J229&gt;cr)),I7:I229,0)+6,1))</f>
        <v>BI22.ZSim</v>
      </c>
      <c r="J230" s="14" t="str" cm="1">
        <f t="array" aca="1" ref="J230" ca="1">INDIRECT(ADDRESS(MATCH(MAX(_xlfn._xlws.FILTER(J7:J229,J7:J229&gt;cr)),J7:J229,0)+6,1))</f>
        <v>AI01.Jaccard</v>
      </c>
      <c r="K230" s="12" t="str" cm="1">
        <f t="array" aca="1" ref="K230" ca="1">INDIRECT(ADDRESS(MATCH(MIN(_xlfn._xlws.FILTER(K7:K229,J7:J229&gt;cr)),K7:K229,0)+6,1))</f>
        <v>BU03.CPC</v>
      </c>
      <c r="L230" s="8" t="str" cm="1">
        <f t="array" aca="1" ref="L230" ca="1">INDIRECT(ADDRESS(MATCH(MIN(_xlfn._xlws.FILTER(L7:L229,O7:O229&gt;cr)),L7:L229,0)+6,1))</f>
        <v>AI05.SRC</v>
      </c>
      <c r="M230" s="8" t="str" cm="1">
        <f t="array" aca="1" ref="M230" ca="1">INDIRECT(ADDRESS(MATCH(MIN(_xlfn._xlws.FILTER(M7:M229,O7:O229&gt;cr)),M7:M229,0)+6,1))</f>
        <v>AI05.SRC</v>
      </c>
      <c r="N230" s="8" t="str" cm="1">
        <f t="array" aca="1" ref="N230" ca="1">INDIRECT(ADDRESS(MATCH(MAX(_xlfn._xlws.FILTER(N7:N229,O7:O229&gt;cr)),N7:N229,0)+6,1))</f>
        <v>BI22.ZSim</v>
      </c>
      <c r="O230" s="8" t="str" cm="1">
        <f t="array" aca="1" ref="O230" ca="1">INDIRECT(ADDRESS(MATCH(MAX(_xlfn._xlws.FILTER(O7:O229,O7:O229&gt;cr)),O7:O229,0)+6,1))</f>
        <v>AI01.Jaccard</v>
      </c>
      <c r="P230" s="8" t="str" cm="1">
        <f t="array" aca="1" ref="P230" ca="1">INDIRECT(ADDRESS(MATCH(MIN(_xlfn._xlws.FILTER(P7:P229,O7:O229&gt;cr)),P7:P229,0)+6,1))</f>
        <v>BU01.Dice</v>
      </c>
      <c r="Q230" s="12" t="str" cm="1">
        <f t="array" aca="1" ref="Q230" ca="1">INDIRECT(ADDRESS(MATCH(MIN(_xlfn._xlws.FILTER(Q7:Q229,T7:T229&gt;cr)),Q7:Q229,0)+6,1))</f>
        <v>AI28.RPB</v>
      </c>
      <c r="R230" s="12" t="str" cm="1">
        <f t="array" aca="1" ref="R230" ca="1">INDIRECT(ADDRESS(MATCH(MIN(_xlfn._xlws.FILTER(R7:R229,T7:T229&gt;cr)),R7:R229,0)+6,1))</f>
        <v>AI05.SRC</v>
      </c>
      <c r="S230" s="12" t="str" cm="1">
        <f t="array" aca="1" ref="S230" ca="1">INDIRECT(ADDRESS(MATCH(MAX(_xlfn._xlws.FILTER(S7:S229,T7:T229&gt;cr)),S7:S229,0)+6,1))</f>
        <v>AI28.RPB</v>
      </c>
      <c r="T230" s="12" t="str" cm="1">
        <f t="array" aca="1" ref="T230" ca="1">INDIRECT(ADDRESS(MATCH(MAX(_xlfn._xlws.FILTER(T7:T229,T7:T229&gt;cr)),T7:T229,0)+6,1))</f>
        <v>CU14.SMD.EMX6</v>
      </c>
      <c r="U230" s="12" t="str" cm="1">
        <f t="array" aca="1" ref="U230" ca="1">INDIRECT(ADDRESS(MATCH(MIN(_xlfn._xlws.FILTER(U7:U229,T7:T229&gt;cr)),U7:U229,0)+6,1))</f>
        <v>BU01.JaccardMulti</v>
      </c>
      <c r="V230" s="8" t="str" cm="1">
        <f t="array" aca="1" ref="V230" ca="1">INDIRECT(ADDRESS(MATCH(MIN(_xlfn._xlws.FILTER(V7:V229,Y7:Y229&gt;cr)),V7:V229,0)+6,1))</f>
        <v>AI28.RPB</v>
      </c>
      <c r="W230" s="8" t="str" cm="1">
        <f t="array" aca="1" ref="W230" ca="1">INDIRECT(ADDRESS(MATCH(MIN(_xlfn._xlws.FILTER(W7:W229,Y7:Y229&gt;cr)),W7:W229,0)+6,1))</f>
        <v>AI28.RPB</v>
      </c>
      <c r="X230" s="8" t="str" cm="1">
        <f t="array" aca="1" ref="X230" ca="1">INDIRECT(ADDRESS(MATCH(MAX(_xlfn._xlws.FILTER(X7:X229,Y7:Y229&gt;cr)),X7:X229,0)+6,1))</f>
        <v>AI19.KL</v>
      </c>
      <c r="Y230" s="8" t="str" cm="1">
        <f t="array" aca="1" ref="Y230" ca="1">INDIRECT(ADDRESS(MATCH(MAX(_xlfn._xlws.FILTER(Y7:Y229,Y7:Y229&gt;cr)),Y7:Y229,0)+6,1))</f>
        <v>CI14.Amer.EMX4</v>
      </c>
      <c r="Z230" s="8" t="str" cm="1">
        <f t="array" aca="1" ref="Z230" ca="1">INDIRECT(ADDRESS(MATCH(MIN(_xlfn._xlws.FILTER(Z7:Z229,Y7:Y229&gt;cr)),Z7:Z229,0)+6,1))</f>
        <v>BU16.TAN</v>
      </c>
      <c r="AA230" s="12" t="str" cm="1">
        <f t="array" aca="1" ref="AA230" ca="1">INDIRECT(ADDRESS(MATCH(MIN(_xlfn._xlws.FILTER(AA7:AA229,AD7:AD229&gt;cr)),AA7:AA229,0)+6,1))</f>
        <v>BI22.ZSim</v>
      </c>
      <c r="AB230" s="12" t="str" cm="1">
        <f t="array" aca="1" ref="AB230" ca="1">INDIRECT(ADDRESS(MATCH(MIN(_xlfn._xlws.FILTER(AB7:AB229,AD7:AD229&gt;cr)),AB7:AB229,0)+6,1))</f>
        <v>BI22.ZSim</v>
      </c>
      <c r="AC230" s="12" t="str" cm="1">
        <f t="array" aca="1" ref="AC230" ca="1">INDIRECT(ADDRESS(MATCH(MAX(_xlfn._xlws.FILTER(AC7:AC229,AD7:AD229&gt;cr)),AC7:AC229,0)+6,1))</f>
        <v>BI22.ZSim</v>
      </c>
      <c r="AD230" s="12" t="str" cm="1">
        <f t="array" aca="1" ref="AD230" ca="1">INDIRECT(ADDRESS(MATCH(MAX(_xlfn._xlws.FILTER(AD7:AD229,AD7:AD229&gt;cr)),AD7:AD229,0)+6,1))</f>
        <v>AI01.Jaccard</v>
      </c>
      <c r="AE230" s="12" t="str" cm="1">
        <f t="array" aca="1" ref="AE230" ca="1">INDIRECT(ADDRESS(MATCH(MIN(_xlfn._xlws.FILTER(AE7:AE229,AD7:AD229&gt;cr)),AE7:AE229,0)+6,1))</f>
        <v>BU01.JaccardMulti</v>
      </c>
      <c r="AF230" s="8" t="str" cm="1">
        <f t="array" aca="1" ref="AF230" ca="1">INDIRECT(ADDRESS(MATCH(MIN(_xlfn._xlws.FILTER(AF7:AF229,AI7:AI229&gt;cr)),AF7:AF229,0)+6,1))</f>
        <v>BI22.ZSim</v>
      </c>
      <c r="AG230" s="8" t="str" cm="1">
        <f t="array" aca="1" ref="AG230" ca="1">INDIRECT(ADDRESS(MATCH(MIN(_xlfn._xlws.FILTER(AG7:AG229,AI7:AI229&gt;cr)),AG7:AG229,0)+6,1))</f>
        <v>BI22.ZSim</v>
      </c>
      <c r="AH230" s="4" t="str" cm="1">
        <f t="array" aca="1" ref="AH230" ca="1">INDIRECT(ADDRESS(MATCH(MAX(_xlfn._xlws.FILTER(AH7:AH229,AI7:AI229&gt;cr)),AH7:AH229,0)+6,1))</f>
        <v>BI22.ZSim</v>
      </c>
      <c r="AI230" s="4" t="str" cm="1">
        <f t="array" aca="1" ref="AI230" ca="1">INDIRECT(ADDRESS(MATCH(MAX(_xlfn._xlws.FILTER(AI7:AI229,AI7:AI229&gt;cr)),AI7:AI229,0)+6,1))</f>
        <v>AI01.Jaccard</v>
      </c>
      <c r="AJ230" s="8" t="str" cm="1">
        <f t="array" aca="1" ref="AJ230" ca="1">INDIRECT(ADDRESS(MATCH(MIN(_xlfn._xlws.FILTER(AJ7:AJ229,AI7:AI229&gt;cr)),AJ7:AJ229,0)+6,1))</f>
        <v>AU01.Jaccard</v>
      </c>
      <c r="AK230" s="12" t="str" cm="1">
        <f t="array" aca="1" ref="AK230" ca="1">INDIRECT(ADDRESS(MATCH(MIN(_xlfn._xlws.FILTER(AK7:AK229,AN7:AN229&gt;cr)),AK7:AK229,0)+6,1))</f>
        <v>AI05.SRC</v>
      </c>
      <c r="AL230" s="12" t="str" cm="1">
        <f t="array" aca="1" ref="AL230" ca="1">INDIRECT(ADDRESS(MATCH(MIN(_xlfn._xlws.FILTER(AL7:AL229,AN7:AN229&gt;cr)),AL7:AL229,0)+6,1))</f>
        <v>AI05.SRC</v>
      </c>
      <c r="AM230" s="12" t="str" cm="1">
        <f t="array" aca="1" ref="AM230" ca="1">INDIRECT(ADDRESS(MATCH(MAX(_xlfn._xlws.FILTER(AM7:AM229,AN7:AN229&gt;cr)),AM7:AM229,0)+6,1))</f>
        <v>BI22.ZSim</v>
      </c>
      <c r="AN230" s="12" t="str" cm="1">
        <f t="array" aca="1" ref="AN230" ca="1">INDIRECT(ADDRESS(MATCH(MAX(_xlfn._xlws.FILTER(AN7:AN229,AN7:AN229&gt;cr)),AN7:AN229,0)+6,1))</f>
        <v>AI01.Jaccard</v>
      </c>
      <c r="AO230" s="12" t="str" cm="1">
        <f t="array" aca="1" ref="AO230" ca="1">INDIRECT(ADDRESS(MATCH(MIN(_xlfn._xlws.FILTER(AO7:AO229,AN7:AN229&gt;cr)),AO7:AO229,0)+6,1))</f>
        <v>BU01.Dice</v>
      </c>
      <c r="AP230" s="8" t="str" cm="1">
        <f t="array" aca="1" ref="AP230" ca="1">INDIRECT(ADDRESS(MATCH(MIN(_xlfn._xlws.FILTER(AP7:AP229,AS7:AS229&gt;cr)),AP7:AP229,0)+6,1))</f>
        <v>AI05.SRC</v>
      </c>
      <c r="AQ230" s="8" t="str" cm="1">
        <f t="array" aca="1" ref="AQ230" ca="1">INDIRECT(ADDRESS(MATCH(MIN(_xlfn._xlws.FILTER(AQ7:AQ229,AS7:AS229&gt;cr)),AQ7:AQ229,0)+6,1))</f>
        <v>AI05.SRC</v>
      </c>
      <c r="AR230" s="8" t="str" cm="1">
        <f t="array" aca="1" ref="AR230" ca="1">INDIRECT(ADDRESS(MATCH(MAX(_xlfn._xlws.FILTER(AR7:AR229,AS7:AS229&gt;cr)),AR7:AR229,0)+6,1))</f>
        <v>BI03.IPWR</v>
      </c>
      <c r="AS230" s="8" t="str" cm="1">
        <f t="array" aca="1" ref="AS230" ca="1">INDIRECT(ADDRESS(MATCH(MAX(_xlfn._xlws.FILTER(AS7:AS229,AS7:AS229&gt;cr)),AS7:AS229,0)+6,1))</f>
        <v>AI01.Jaccard</v>
      </c>
      <c r="AT230" s="8" t="str" cm="1">
        <f t="array" aca="1" ref="AT230" ca="1">INDIRECT(ADDRESS(MATCH(MIN(_xlfn._xlws.FILTER(AT7:AT229,AS7:AS229&gt;cr)),AT7:AT229,0)+6,1))</f>
        <v>BU16.TAEven</v>
      </c>
      <c r="AU230" s="12" t="str" cm="1">
        <f t="array" aca="1" ref="AU230" ca="1">INDIRECT(ADDRESS(MATCH(MIN(_xlfn._xlws.FILTER(AU7:AU229,AX7:AX229&gt;cr)),AU7:AU229,0)+6,1))</f>
        <v>BI03.IPWR</v>
      </c>
      <c r="AV230" s="12" t="str" cm="1">
        <f t="array" aca="1" ref="AV230" ca="1">INDIRECT(ADDRESS(MATCH(MIN(_xlfn._xlws.FILTER(AV7:AV229,AX7:AX229&gt;cr)),AV7:AV229,0)+6,1))</f>
        <v>BI03.IPWR</v>
      </c>
      <c r="AW230" s="12" t="str" cm="1">
        <f t="array" aca="1" ref="AW230" ca="1">INDIRECT(ADDRESS(MATCH(MAX(_xlfn._xlws.FILTER(AW7:AW229,AX7:AX229&gt;cr)),AW7:AW229,0)+6,1))</f>
        <v>AI19.KL</v>
      </c>
      <c r="AX230" s="12" t="str" cm="1">
        <f t="array" aca="1" ref="AX230" ca="1">INDIRECT(ADDRESS(MATCH(MAX(_xlfn._xlws.FILTER(AX7:AX229,AX7:AX229&gt;cr)),AX7:AX229,0)+6,1))</f>
        <v>AI01.Jaccard</v>
      </c>
      <c r="AY230" s="12" t="str" cm="1">
        <f t="array" aca="1" ref="AY230" ca="1">INDIRECT(ADDRESS(MATCH(MIN(_xlfn._xlws.FILTER(AY7:AY229,AX7:AX229&gt;cr)),AY7:AY229,0)+6,1))</f>
        <v>AU02.Cosine</v>
      </c>
      <c r="AZ230" s="8" t="str" cm="1">
        <f t="array" aca="1" ref="AZ230" ca="1">INDIRECT(ADDRESS(MATCH(MIN(_xlfn._xlws.FILTER(AZ7:AZ229,BC7:BC229&gt;cr)),AZ7:AZ229,0)+6,1))</f>
        <v>BI22.ZSim</v>
      </c>
      <c r="BA230" s="8" t="str" cm="1">
        <f t="array" aca="1" ref="BA230" ca="1">INDIRECT(ADDRESS(MATCH(MIN(_xlfn._xlws.FILTER(BA7:BA229,BC7:BC229&gt;cr)),BA7:BA229,0)+6,1))</f>
        <v>BI22.ZSim</v>
      </c>
      <c r="BB230" s="8" t="str" cm="1">
        <f t="array" aca="1" ref="BB230" ca="1">INDIRECT(ADDRESS(MATCH(MAX(_xlfn._xlws.FILTER(BB7:BB229,BC7:BC229&gt;cr)),BB7:BB229,0)+6,1))</f>
        <v>BI22.ZSim</v>
      </c>
      <c r="BC230" s="8" t="str" cm="1">
        <f t="array" aca="1" ref="BC230" ca="1">INDIRECT(ADDRESS(MATCH(MAX(_xlfn._xlws.FILTER(BC7:BC229,BC7:BC229&gt;cr)),BC7:BC229,0)+6,1))</f>
        <v>BI09.CjacMD</v>
      </c>
      <c r="BD230" s="8" t="str" cm="1">
        <f t="array" aca="1" ref="BD230" ca="1">INDIRECT(ADDRESS(MATCH(MIN(_xlfn._xlws.FILTER(BD7:BD229,BC7:BC229&gt;cr)),BD7:BD229,0)+6,1))</f>
        <v>BU03.CPC</v>
      </c>
      <c r="BE230" s="12" t="str" cm="1">
        <f t="array" aca="1" ref="BE230" ca="1">INDIRECT(ADDRESS(MATCH(MIN(_xlfn._xlws.FILTER(BE7:BE229,BH7:BH229&gt;cr)),BE7:BE229,0)+6,1))</f>
        <v>BI22.ZSim</v>
      </c>
      <c r="BF230" s="12" t="str" cm="1">
        <f t="array" aca="1" ref="BF230" ca="1">INDIRECT(ADDRESS(MATCH(MIN(_xlfn._xlws.FILTER(BF7:BF229,BH7:BH229&gt;cr)),BF7:BF229,0)+6,1))</f>
        <v>BI22.ZSim</v>
      </c>
      <c r="BG230" s="14" t="str" cm="1">
        <f t="array" aca="1" ref="BG230" ca="1">INDIRECT(ADDRESS(MATCH(MAX(_xlfn._xlws.FILTER(BG7:BG229,BH7:BH229&gt;cr)),BG7:BG229,0)+6,1))</f>
        <v>BI22.ZSim</v>
      </c>
      <c r="BH230" s="14" t="str" cm="1">
        <f t="array" aca="1" ref="BH230" ca="1">INDIRECT(ADDRESS(MATCH(MAX(_xlfn._xlws.FILTER(BH7:BH229,BH7:BH229&gt;cr)),BH7:BH229,0)+6,1))</f>
        <v>BI08.BCFJ</v>
      </c>
      <c r="BI230" s="12" t="str" cm="1">
        <f t="array" aca="1" ref="BI230" ca="1">INDIRECT(ADDRESS(MATCH(MIN(_xlfn._xlws.FILTER(BI7:BI229,BH7:BH229&gt;cr)),BI7:BI229,0)+6,1))</f>
        <v>BU02.COD</v>
      </c>
      <c r="BJ230" s="8" t="str" cm="1">
        <f t="array" aca="1" ref="BJ230" ca="1">INDIRECT(ADDRESS(MATCH(MIN(_xlfn._xlws.FILTER(BJ7:BJ229,BM7:BM229&gt;cr)),BJ7:BJ229,0)+6,1))</f>
        <v>AI05.SRC</v>
      </c>
      <c r="BK230" s="8" t="str" cm="1">
        <f t="array" aca="1" ref="BK230" ca="1">INDIRECT(ADDRESS(MATCH(MIN(_xlfn._xlws.FILTER(BK7:BK229,BM7:BM229&gt;cr)),BK7:BK229,0)+6,1))</f>
        <v>AI05.SRC</v>
      </c>
      <c r="BL230" s="8" t="str" cm="1">
        <f t="array" aca="1" ref="BL230" ca="1">INDIRECT(ADDRESS(MATCH(MAX(_xlfn._xlws.FILTER(BL7:BL229,BM7:BM229&gt;cr)),BL7:BL229,0)+6,1))</f>
        <v>BI22.ZSim</v>
      </c>
      <c r="BM230" s="8" t="str" cm="1">
        <f t="array" aca="1" ref="BM230" ca="1">INDIRECT(ADDRESS(MATCH(MAX(_xlfn._xlws.FILTER(BM7:BM229,BM7:BM229&gt;cr)),BM7:BM229,0)+6,1))</f>
        <v>AI01.Jaccard</v>
      </c>
      <c r="BN230" s="8" t="str" cm="1">
        <f t="array" aca="1" ref="BN230" ca="1">INDIRECT(ADDRESS(MATCH(MIN(_xlfn._xlws.FILTER(BN7:BN229,BM7:BM229&gt;cr)),BN7:BN229,0)+6,1))</f>
        <v>BU01.JaccardMulti</v>
      </c>
      <c r="BO230" s="12" t="str" cm="1">
        <f t="array" aca="1" ref="BO230" ca="1">INDIRECT(ADDRESS(MATCH(MIN(_xlfn._xlws.FILTER(BO7:BO229,BR7:BR229&gt;cr)),BO7:BO229,0)+6,1))</f>
        <v>AI05.SRC</v>
      </c>
      <c r="BP230" s="12" t="str" cm="1">
        <f t="array" aca="1" ref="BP230" ca="1">INDIRECT(ADDRESS(MATCH(MIN(_xlfn._xlws.FILTER(BP7:BP229,BR7:BR229&gt;cr)),BP7:BP229,0)+6,1))</f>
        <v>AI05.SRC</v>
      </c>
      <c r="BQ230" s="12" t="str" cm="1">
        <f t="array" aca="1" ref="BQ230" ca="1">INDIRECT(ADDRESS(MATCH(MAX(_xlfn._xlws.FILTER(BQ7:BQ229,BR7:BR229&gt;cr)),BQ7:BQ229,0)+6,1))</f>
        <v>AI28.RPB</v>
      </c>
      <c r="BR230" s="12" t="str" cm="1">
        <f t="array" aca="1" ref="BR230" ca="1">INDIRECT(ADDRESS(MATCH(MAX(_xlfn._xlws.FILTER(BR7:BR229,BR7:BR229&gt;cr)),BR7:BR229,0)+6,1))</f>
        <v>CI14.SMD.Coco</v>
      </c>
      <c r="BS230" s="12" t="str" cm="1">
        <f t="array" aca="1" ref="BS230" ca="1">INDIRECT(ADDRESS(MATCH(MIN(_xlfn._xlws.FILTER(BS7:BS229,BR7:BR229&gt;cr)),BS7:BS229,0)+6,1))</f>
        <v>BU16.TAEven</v>
      </c>
      <c r="BT230" s="8" t="str" cm="1">
        <f t="array" aca="1" ref="BT230" ca="1">INDIRECT(ADDRESS(MATCH(MIN(_xlfn._xlws.FILTER(BT7:BT229,BW7:BW229&gt;cr)),BT7:BT229,0)+6,1))</f>
        <v>AI28.RPB</v>
      </c>
      <c r="BU230" s="8" t="str" cm="1">
        <f t="array" aca="1" ref="BU230" ca="1">INDIRECT(ADDRESS(MATCH(MIN(_xlfn._xlws.FILTER(BU7:BU229,BW7:BW229&gt;cr)),BU7:BU229,0)+6,1))</f>
        <v>AI28.RPB</v>
      </c>
      <c r="BV230" s="8" t="str" cm="1">
        <f t="array" aca="1" ref="BV230" ca="1">INDIRECT(ADDRESS(MATCH(MAX(_xlfn._xlws.FILTER(BV7:BV229,BW7:BW229&gt;cr)),BV7:BV229,0)+6,1))</f>
        <v>AI19.KL</v>
      </c>
      <c r="BW230" s="8" t="str" cm="1">
        <f t="array" aca="1" ref="BW230" ca="1">INDIRECT(ADDRESS(MATCH(MAX(_xlfn._xlws.FILTER(BW7:BW229,BW7:BW229&gt;cr)),BW7:BW229,0)+6,1))</f>
        <v>AI01.Jaccard</v>
      </c>
      <c r="BX230" s="8" t="str" cm="1">
        <f t="array" aca="1" ref="BX230" ca="1">INDIRECT(ADDRESS(MATCH(MIN(_xlfn._xlws.FILTER(BX7:BX229,BW7:BW229&gt;cr)),BX7:BX229,0)+6,1))</f>
        <v>BU16.TAEven</v>
      </c>
      <c r="BY230" s="12" t="str" cm="1">
        <f t="array" aca="1" ref="BY230" ca="1">INDIRECT(ADDRESS(MATCH(MIN(_xlfn._xlws.FILTER(BY7:BY229,CB7:CB229&gt;cr)),BY7:BY229,0)+6,1))</f>
        <v>BI22.ZSim</v>
      </c>
      <c r="BZ230" s="12" t="str" cm="1">
        <f t="array" aca="1" ref="BZ230" ca="1">INDIRECT(ADDRESS(MATCH(MIN(_xlfn._xlws.FILTER(BZ7:BZ229,CB7:CB229&gt;cr)),BZ7:BZ229,0)+6,1))</f>
        <v>BI22.ZSim</v>
      </c>
      <c r="CA230" s="12" t="str" cm="1">
        <f t="array" aca="1" ref="CA230" ca="1">INDIRECT(ADDRESS(MATCH(MAX(_xlfn._xlws.FILTER(CA7:CA229,CB7:CB229&gt;cr)),CA7:CA229,0)+6,1))</f>
        <v>BI22.ZSim</v>
      </c>
      <c r="CB230" s="12" t="str" cm="1">
        <f t="array" aca="1" ref="CB230" ca="1">INDIRECT(ADDRESS(MATCH(MAX(_xlfn._xlws.FILTER(CB7:CB229,CB7:CB229&gt;cr)),CB7:CB229,0)+6,1))</f>
        <v>AI01.Jaccard</v>
      </c>
      <c r="CC230" s="12" t="str" cm="1">
        <f t="array" aca="1" ref="CC230" ca="1">INDIRECT(ADDRESS(MATCH(MIN(_xlfn._xlws.FILTER(CC7:CC229,CB7:CB229&gt;cr)),CC7:CC229,0)+6,1))</f>
        <v>AU13.SMTP</v>
      </c>
      <c r="CD230" s="8" t="str" cm="1">
        <f t="array" aca="1" ref="CD230" ca="1">INDIRECT(ADDRESS(MATCH(MIN(_xlfn._xlws.FILTER(CD7:CD229,CG7:CG229&gt;cr)),CD7:CD229,0)+6,1))</f>
        <v>BI22.ZSim</v>
      </c>
      <c r="CE230" s="8" t="str" cm="1">
        <f t="array" aca="1" ref="CE230" ca="1">INDIRECT(ADDRESS(MATCH(MIN(_xlfn._xlws.FILTER(CE7:CE229,CG7:CG229&gt;cr)),CE7:CE229,0)+6,1))</f>
        <v>BI22.ZSim</v>
      </c>
      <c r="CF230" s="8" t="str" cm="1">
        <f t="array" aca="1" ref="CF230" ca="1">INDIRECT(ADDRESS(MATCH(MAX(_xlfn._xlws.FILTER(CF7:CF229,CG7:CG229&gt;cr)),CF7:CF229,0)+6,1))</f>
        <v>BI22.ZSim</v>
      </c>
      <c r="CG230" s="8" t="str" cm="1">
        <f t="array" aca="1" ref="CG230" ca="1">INDIRECT(ADDRESS(MATCH(MAX(_xlfn._xlws.FILTER(CG7:CG229,CG7:CG229&gt;cr)),CG7:CG229,0)+6,1))</f>
        <v>AI01.Jaccard</v>
      </c>
      <c r="CH230" s="8" t="str" cm="1">
        <f t="array" aca="1" ref="CH230" ca="1">INDIRECT(ADDRESS(MATCH(MIN(_xlfn._xlws.FILTER(CH7:CH229,CG7:CG229&gt;cr)),CH7:CH229,0)+6,1))</f>
        <v>AU13.SMTP</v>
      </c>
      <c r="CI230" s="12" t="str" cm="1">
        <f t="array" aca="1" ref="CI230" ca="1">INDIRECT(ADDRESS(MATCH(MIN(_xlfn._xlws.FILTER(CI7:CI229,CL7:CL229&gt;cr)),CI7:CI229,0)+6,1))</f>
        <v>AI05.SRC</v>
      </c>
      <c r="CJ230" s="12" t="str" cm="1">
        <f t="array" aca="1" ref="CJ230" ca="1">INDIRECT(ADDRESS(MATCH(MIN(_xlfn._xlws.FILTER(CJ7:CJ229,CL7:CL229&gt;cr)),CJ7:CJ229,0)+6,1))</f>
        <v>AI05.SRC</v>
      </c>
      <c r="CK230" s="12" t="str" cm="1">
        <f t="array" aca="1" ref="CK230" ca="1">INDIRECT(ADDRESS(MATCH(MAX(_xlfn._xlws.FILTER(CK7:CK229,CL7:CL229&gt;cr)),CK7:CK229,0)+6,1))</f>
        <v>BI22.ZSim</v>
      </c>
      <c r="CL230" s="12" t="str" cm="1">
        <f t="array" aca="1" ref="CL230" ca="1">INDIRECT(ADDRESS(MATCH(MAX(_xlfn._xlws.FILTER(CL7:CL229,CL7:CL229&gt;cr)),CL7:CL229,0)+6,1))</f>
        <v>AI01.Jaccard</v>
      </c>
      <c r="CM230" s="12" t="str" cm="1">
        <f t="array" aca="1" ref="CM230" ca="1">INDIRECT(ADDRESS(MATCH(MIN(_xlfn._xlws.FILTER(CM7:CM229,CL7:CL229&gt;cr)),CM7:CM229,0)+6,1))</f>
        <v>AU13.SMTP</v>
      </c>
      <c r="CN230" s="8" t="str" cm="1">
        <f t="array" aca="1" ref="CN230" ca="1">INDIRECT(ADDRESS(MATCH(MIN(_xlfn._xlws.FILTER(CN7:CN229,CQ7:CQ229&gt;cr)),CN7:CN229,0)+6,1))</f>
        <v>BI03.IPWR</v>
      </c>
      <c r="CO230" s="8" t="str" cm="1">
        <f t="array" aca="1" ref="CO230" ca="1">INDIRECT(ADDRESS(MATCH(MIN(_xlfn._xlws.FILTER(CO7:CO229,CQ7:CQ229&gt;cr)),CO7:CO229,0)+6,1))</f>
        <v>BI03.IPWR</v>
      </c>
      <c r="CP230" s="8" t="str" cm="1">
        <f t="array" aca="1" ref="CP230" ca="1">INDIRECT(ADDRESS(MATCH(MAX(_xlfn._xlws.FILTER(CP7:CP229,CQ7:CQ229&gt;cr)),CP7:CP229,0)+6,1))</f>
        <v>BI03.IPWR</v>
      </c>
      <c r="CQ230" s="8" t="str" cm="1">
        <f t="array" aca="1" ref="CQ230" ca="1">INDIRECT(ADDRESS(MATCH(MAX(_xlfn._xlws.FILTER(CQ7:CQ229,CQ7:CQ229&gt;cr)),CQ7:CQ229,0)+6,1))</f>
        <v>AI01.Jaccard</v>
      </c>
      <c r="CR230" s="8" t="str" cm="1">
        <f t="array" aca="1" ref="CR230" ca="1">INDIRECT(ADDRESS(MATCH(MIN(_xlfn._xlws.FILTER(CR7:CR229,CQ7:CQ229&gt;cr)),CR7:CR229,0)+6,1))</f>
        <v>AU13.SMTP</v>
      </c>
      <c r="CS230" s="12" t="str" cm="1">
        <f t="array" aca="1" ref="CS230" ca="1">INDIRECT(ADDRESS(MATCH(MIN(_xlfn._xlws.FILTER(CS7:CS229,CV7:CV229&gt;cr)),CS7:CS229,0)+6,1))</f>
        <v>BI03.IPWR</v>
      </c>
      <c r="CT230" s="12" t="str" cm="1">
        <f t="array" aca="1" ref="CT230" ca="1">INDIRECT(ADDRESS(MATCH(MIN(_xlfn._xlws.FILTER(CT7:CT229,CV7:CV229&gt;cr)),CT7:CT229,0)+6,1))</f>
        <v>BI03.IPWR</v>
      </c>
      <c r="CU230" s="12" t="str" cm="1">
        <f t="array" aca="1" ref="CU230" ca="1">INDIRECT(ADDRESS(MATCH(MAX(_xlfn._xlws.FILTER(CU7:CU229,CV7:CV229&gt;cr)),CU7:CU229,0)+6,1))</f>
        <v>AI19.KL</v>
      </c>
      <c r="CV230" s="12" t="str" cm="1">
        <f t="array" aca="1" ref="CV230" ca="1">INDIRECT(ADDRESS(MATCH(MAX(_xlfn._xlws.FILTER(CV7:CV229,CV7:CV229&gt;cr)),CV7:CV229,0)+6,1))</f>
        <v>AI01.Jaccard</v>
      </c>
      <c r="CW230" s="12" t="str" cm="1">
        <f t="array" aca="1" ref="CW230" ca="1">INDIRECT(ADDRESS(MATCH(MIN(_xlfn._xlws.FILTER(CW7:CW229,CV7:CV229&gt;cr)),CW7:CW229,0)+6,1))</f>
        <v>AU13.SMTP</v>
      </c>
      <c r="CX230" s="8" t="str" cm="1">
        <f t="array" aca="1" ref="CX230" ca="1">INDIRECT(ADDRESS(MATCH(MIN(_xlfn._xlws.FILTER(CX7:CX229,DA7:DA229&gt;cr)),CX7:CX229,0)+6,1))</f>
        <v>BI22.ZSim</v>
      </c>
      <c r="CY230" s="8" t="str" cm="1">
        <f t="array" aca="1" ref="CY230" ca="1">INDIRECT(ADDRESS(MATCH(MIN(_xlfn._xlws.FILTER(CY7:CY229,DA7:DA229&gt;cr)),CY7:CY229,0)+6,1))</f>
        <v>BI22.ZSim</v>
      </c>
      <c r="CZ230" s="8" t="str" cm="1">
        <f t="array" aca="1" ref="CZ230" ca="1">INDIRECT(ADDRESS(MATCH(MAX(_xlfn._xlws.FILTER(CZ7:CZ229,DA7:DA229&gt;cr)),CZ7:CZ229,0)+6,1))</f>
        <v>BI22.ZSim</v>
      </c>
      <c r="DA230" s="8" t="str" cm="1">
        <f t="array" aca="1" ref="DA230" ca="1">INDIRECT(ADDRESS(MATCH(MAX(_xlfn._xlws.FILTER(DA7:DA229,DA7:DA229&gt;cr)),DA7:DA229,0)+6,1))</f>
        <v>AI01.Jaccard</v>
      </c>
      <c r="DB230" s="8" t="str" cm="1">
        <f t="array" aca="1" ref="DB230" ca="1">INDIRECT(ADDRESS(MATCH(MIN(_xlfn._xlws.FILTER(DB7:DB229,DA7:DA229&gt;cr)),DB7:DB229,0)+6,1))</f>
        <v>AU13.SMTP</v>
      </c>
      <c r="DC230" s="12" t="str" cm="1">
        <f t="array" aca="1" ref="DC230" ca="1">INDIRECT(ADDRESS(MATCH(MIN(_xlfn._xlws.FILTER(DC7:DC229,DF7:DF229&gt;cr)),DC7:DC229,0)+6,1))</f>
        <v>BI22.ZSim</v>
      </c>
      <c r="DD230" s="12" t="str" cm="1">
        <f t="array" aca="1" ref="DD230" ca="1">INDIRECT(ADDRESS(MATCH(MIN(_xlfn._xlws.FILTER(DD7:DD229,DF7:DF229&gt;cr)),DD7:DD229,0)+6,1))</f>
        <v>BI22.ZSim</v>
      </c>
      <c r="DE230" s="12" t="str" cm="1">
        <f t="array" aca="1" ref="DE230" ca="1">INDIRECT(ADDRESS(MATCH(MAX(_xlfn._xlws.FILTER(DE7:DE229,DF7:DF229&gt;cr)),DE7:DE229,0)+6,1))</f>
        <v>BI22.ZSim</v>
      </c>
      <c r="DF230" s="12" t="str" cm="1">
        <f t="array" aca="1" ref="DF230" ca="1">INDIRECT(ADDRESS(MATCH(MAX(_xlfn._xlws.FILTER(DF7:DF229,DF7:DF229&gt;cr)),DF7:DF229,0)+6,1))</f>
        <v>BI01.Dice</v>
      </c>
      <c r="DG230" s="12" t="str" cm="1">
        <f t="array" aca="1" ref="DG230" ca="1">INDIRECT(ADDRESS(MATCH(MIN(_xlfn._xlws.FILTER(DG7:DG229,DF7:DF229&gt;cr)),DG7:DG229,0)+6,1))</f>
        <v>AU13.SMTP</v>
      </c>
      <c r="DH230" s="8" t="str" cm="1">
        <f t="array" aca="1" ref="DH230" ca="1">INDIRECT(ADDRESS(MATCH(MIN(_xlfn._xlws.FILTER(DH7:DH229,DK7:DK229&gt;cr)),DH7:DH229,0)+6,1))</f>
        <v>AI05.SRC</v>
      </c>
      <c r="DI230" s="8" t="str" cm="1">
        <f t="array" aca="1" ref="DI230" ca="1">INDIRECT(ADDRESS(MATCH(MIN(_xlfn._xlws.FILTER(DI7:DI229,DK7:DK229&gt;cr)),DI7:DI229,0)+6,1))</f>
        <v>AI05.SRC</v>
      </c>
      <c r="DJ230" s="8" t="str" cm="1">
        <f t="array" aca="1" ref="DJ230" ca="1">INDIRECT(ADDRESS(MATCH(MAX(_xlfn._xlws.FILTER(DJ7:DJ229,DK7:DK229&gt;cr)),DJ7:DJ229,0)+6,1))</f>
        <v>BI22.ZSim</v>
      </c>
      <c r="DK230" s="8" t="str" cm="1">
        <f t="array" aca="1" ref="DK230" ca="1">INDIRECT(ADDRESS(MATCH(MAX(_xlfn._xlws.FILTER(DK7:DK229,DK7:DK229&gt;cr)),DK7:DK229,0)+6,1))</f>
        <v>CI14.SMD.EMX3</v>
      </c>
      <c r="DL230" s="8" t="str" cm="1">
        <f t="array" aca="1" ref="DL230" ca="1">INDIRECT(ADDRESS(MATCH(MIN(_xlfn._xlws.FILTER(DL7:DL229,DK7:DK229&gt;cr)),DL7:DL229,0)+6,1))</f>
        <v>AU13.SMTP</v>
      </c>
      <c r="DM230" s="12" t="str" cm="1">
        <f t="array" aca="1" ref="DM230" ca="1">INDIRECT(ADDRESS(MATCH(MIN(_xlfn._xlws.FILTER(DM7:DM229,DP7:DP229&gt;cr)),DM7:DM229,0)+6,1))</f>
        <v>AI05.SRC</v>
      </c>
      <c r="DN230" s="12" t="str" cm="1">
        <f t="array" aca="1" ref="DN230" ca="1">INDIRECT(ADDRESS(MATCH(MIN(_xlfn._xlws.FILTER(DN7:DN229,DP7:DP229&gt;cr)),DN7:DN229,0)+6,1))</f>
        <v>AI05.SRC</v>
      </c>
      <c r="DO230" s="12" t="str" cm="1">
        <f t="array" aca="1" ref="DO230" ca="1">INDIRECT(ADDRESS(MATCH(MAX(_xlfn._xlws.FILTER(DO7:DO229,DP7:DP229&gt;cr)),DO7:DO229,0)+6,1))</f>
        <v>AI28.RPB</v>
      </c>
      <c r="DP230" s="12" t="str" cm="1">
        <f t="array" aca="1" ref="DP230" ca="1">INDIRECT(ADDRESS(MATCH(MAX(_xlfn._xlws.FILTER(DP7:DP229,DP7:DP229&gt;cr)),DP7:DP229,0)+6,1))</f>
        <v>AI01.Jaccard</v>
      </c>
      <c r="DQ230" s="12" t="str" cm="1">
        <f t="array" aca="1" ref="DQ230" ca="1">INDIRECT(ADDRESS(MATCH(MIN(_xlfn._xlws.FILTER(DQ7:DQ229,DP7:DP229&gt;cr)),DQ7:DQ229,0)+6,1))</f>
        <v>AU13.SMTP</v>
      </c>
      <c r="DR230" s="8" t="e" cm="1" vm="1">
        <f t="array" aca="1" ref="DR230" ca="1">INDIRECT(ADDRESS(MATCH(MIN(_xlfn._xlws.FILTER(DR7:DR229,DU7:DU229&gt;cr)),DR7:DR229,0)+6,1))</f>
        <v>#VALUE!</v>
      </c>
      <c r="DS230" s="8" t="e" cm="1" vm="1">
        <f t="array" aca="1" ref="DS230" ca="1">INDIRECT(ADDRESS(MATCH(MIN(_xlfn._xlws.FILTER(DS7:DS229,DU7:DU229&gt;cr)),DS7:DS229,0)+6,1))</f>
        <v>#VALUE!</v>
      </c>
      <c r="DT230" s="8" t="e" cm="1" vm="1">
        <f t="array" aca="1" ref="DT230" ca="1">INDIRECT(ADDRESS(MATCH(MAX(_xlfn._xlws.FILTER(DT7:DT229,DU7:DU229&gt;cr)),DT7:DT229,0)+6,1))</f>
        <v>#VALUE!</v>
      </c>
      <c r="DU230" s="8" t="e" cm="1" vm="1">
        <f t="array" aca="1" ref="DU230" ca="1">INDIRECT(ADDRESS(MATCH(MAX(_xlfn._xlws.FILTER(DU7:DU229,DU7:DU229&gt;cr)),DU7:DU229,0)+6,1))</f>
        <v>#VALUE!</v>
      </c>
      <c r="DV230" s="8" t="e" cm="1" vm="1">
        <f t="array" aca="1" ref="DV230" ca="1">INDIRECT(ADDRESS(MATCH(MIN(_xlfn._xlws.FILTER(DV7:DV229,DU7:DU229&gt;cr)),DV7:DV229,0)+6,1))</f>
        <v>#VALUE!</v>
      </c>
      <c r="DW230" s="12" t="e" cm="1" vm="1">
        <f t="array" aca="1" ref="DW230" ca="1">INDIRECT(ADDRESS(MATCH(MIN(_xlfn._xlws.FILTER(DW7:DW229,DZ7:DZ229&gt;cr)),DW7:DW229,0)+6,1))</f>
        <v>#VALUE!</v>
      </c>
      <c r="DX230" s="12" t="e" cm="1" vm="1">
        <f t="array" aca="1" ref="DX230" ca="1">INDIRECT(ADDRESS(MATCH(MIN(_xlfn._xlws.FILTER(DX7:DX229,DZ7:DZ229&gt;cr)),DX7:DX229,0)+6,1))</f>
        <v>#VALUE!</v>
      </c>
      <c r="DY230" s="12" t="e" cm="1" vm="1">
        <f t="array" aca="1" ref="DY230" ca="1">INDIRECT(ADDRESS(MATCH(MAX(_xlfn._xlws.FILTER(DY7:DY229,DZ7:DZ229&gt;cr)),DY7:DY229,0)+6,1))</f>
        <v>#VALUE!</v>
      </c>
      <c r="DZ230" s="12" t="e" cm="1" vm="1">
        <f t="array" aca="1" ref="DZ230" ca="1">INDIRECT(ADDRESS(MATCH(MAX(_xlfn._xlws.FILTER(DZ7:DZ229,DZ7:DZ229&gt;cr)),DZ7:DZ229,0)+6,1))</f>
        <v>#VALUE!</v>
      </c>
      <c r="EA230" s="12" t="e" cm="1" vm="1">
        <f t="array" aca="1" ref="EA230" ca="1">INDIRECT(ADDRESS(MATCH(MIN(_xlfn._xlws.FILTER(EA7:EA229,DZ7:DZ229&gt;cr)),EA7:EA229,0)+6,1))</f>
        <v>#VALUE!</v>
      </c>
      <c r="EB230" s="8" t="e" cm="1" vm="1">
        <f t="array" aca="1" ref="EB230" ca="1">INDIRECT(ADDRESS(MATCH(MIN(_xlfn._xlws.FILTER(EB7:EB229,EE7:EE229&gt;cr)),EB7:EB229,0)+6,1))</f>
        <v>#VALUE!</v>
      </c>
      <c r="EC230" s="8" t="e" cm="1" vm="1">
        <f t="array" aca="1" ref="EC230" ca="1">INDIRECT(ADDRESS(MATCH(MIN(_xlfn._xlws.FILTER(EC7:EC229,EE7:EE229&gt;cr)),EC7:EC229,0)+6,1))</f>
        <v>#VALUE!</v>
      </c>
      <c r="ED230" s="8" t="e" cm="1" vm="1">
        <f t="array" aca="1" ref="ED230" ca="1">INDIRECT(ADDRESS(MATCH(MAX(_xlfn._xlws.FILTER(ED7:ED229,EE7:EE229&gt;cr)),ED7:ED229,0)+6,1))</f>
        <v>#VALUE!</v>
      </c>
      <c r="EE230" s="8" t="e" cm="1" vm="1">
        <f t="array" aca="1" ref="EE230" ca="1">INDIRECT(ADDRESS(MATCH(MAX(_xlfn._xlws.FILTER(EE7:EE229,EE7:EE229&gt;cr)),EE7:EE229,0)+6,1))</f>
        <v>#VALUE!</v>
      </c>
      <c r="EF230" s="8" t="e" cm="1" vm="1">
        <f t="array" aca="1" ref="EF230" ca="1">INDIRECT(ADDRESS(MATCH(MIN(_xlfn._xlws.FILTER(EF7:EF229,EE7:EE229&gt;cr)),EF7:EF229,0)+6,1))</f>
        <v>#VALUE!</v>
      </c>
      <c r="EG230" s="12" t="str" cm="1">
        <f t="array" aca="1" ref="EG230" ca="1">INDIRECT(ADDRESS(MATCH(MIN(_xlfn._xlws.FILTER(EG7:EG229,EJ7:EJ229&gt;cr)),EG7:EG229,0)+6,1))</f>
        <v>BI14.AmerJ</v>
      </c>
      <c r="EH230" s="12" t="str" cm="1">
        <f t="array" aca="1" ref="EH230" ca="1">INDIRECT(ADDRESS(MATCH(MIN(_xlfn._xlws.FILTER(EH7:EH229,EJ7:EJ229&gt;cr)),EH7:EH229,0)+6,1))</f>
        <v>BI14.AmerJ</v>
      </c>
      <c r="EI230" s="12" t="str" cm="1">
        <f t="array" aca="1" ref="EI230" ca="1">INDIRECT(ADDRESS(MATCH(MAX(_xlfn._xlws.FILTER(EI7:EI229,EJ7:EJ229&gt;cr)),EI7:EI229,0)+6,1))</f>
        <v>BI07.PSSJ</v>
      </c>
      <c r="EJ230" s="12" t="str" cm="1">
        <f t="array" aca="1" ref="EJ230" ca="1">INDIRECT(ADDRESS(MATCH(MAX(_xlfn._xlws.FILTER(EJ7:EJ229,EJ7:EJ229&gt;cr)),EJ7:EJ229,0)+6,1))</f>
        <v>BI14.Amer</v>
      </c>
      <c r="EK230" s="12" t="str" cm="1">
        <f t="array" aca="1" ref="EK230" ca="1">INDIRECT(ADDRESS(MATCH(MIN(_xlfn._xlws.FILTER(EK7:EK229,EJ7:EJ229&gt;cr)),EK7:EK229,0)+6,1))</f>
        <v>AU16.TA</v>
      </c>
      <c r="EL230" s="8" t="e" cm="1" vm="1">
        <f t="array" aca="1" ref="EL230" ca="1">INDIRECT(ADDRESS(MATCH(MIN(_xlfn._xlws.FILTER(EL7:EL229,EO7:EO229&gt;cr)),EL7:EL229,0)+6,1))</f>
        <v>#VALUE!</v>
      </c>
      <c r="EM230" s="8" t="e" cm="1" vm="1">
        <f t="array" aca="1" ref="EM230" ca="1">INDIRECT(ADDRESS(MATCH(MIN(_xlfn._xlws.FILTER(EM7:EM229,EO7:EO229&gt;cr)),EM7:EM229,0)+6,1))</f>
        <v>#VALUE!</v>
      </c>
      <c r="EN230" s="8" t="e" cm="1" vm="1">
        <f t="array" aca="1" ref="EN230" ca="1">INDIRECT(ADDRESS(MATCH(MAX(_xlfn._xlws.FILTER(EN7:EN229,EO7:EO229&gt;cr)),EN7:EN229,0)+6,1))</f>
        <v>#VALUE!</v>
      </c>
      <c r="EO230" s="8" t="e" cm="1" vm="1">
        <f t="array" aca="1" ref="EO230" ca="1">INDIRECT(ADDRESS(MATCH(MAX(_xlfn._xlws.FILTER(EO7:EO229,EO7:EO229&gt;cr)),EO7:EO229,0)+6,1))</f>
        <v>#VALUE!</v>
      </c>
      <c r="EP230" s="8" t="e" cm="1" vm="1">
        <f t="array" aca="1" ref="EP230" ca="1">INDIRECT(ADDRESS(MATCH(MIN(_xlfn._xlws.FILTER(EP7:EP229,EO7:EO229&gt;cr)),EP7:EP229,0)+6,1))</f>
        <v>#VALUE!</v>
      </c>
      <c r="EQ230" s="12" t="e" cm="1" vm="1">
        <f t="array" aca="1" ref="EQ230" ca="1">INDIRECT(ADDRESS(MATCH(MIN(_xlfn._xlws.FILTER(EQ7:EQ229,ET7:ET229&gt;cr)),EQ7:EQ229,0)+6,1))</f>
        <v>#VALUE!</v>
      </c>
      <c r="ER230" s="12" t="e" cm="1" vm="1">
        <f t="array" aca="1" ref="ER230" ca="1">INDIRECT(ADDRESS(MATCH(MIN(_xlfn._xlws.FILTER(ER7:ER229,ET7:ET229&gt;cr)),ER7:ER229,0)+6,1))</f>
        <v>#VALUE!</v>
      </c>
      <c r="ES230" s="12" t="e" cm="1" vm="1">
        <f t="array" aca="1" ref="ES230" ca="1">INDIRECT(ADDRESS(MATCH(MAX(_xlfn._xlws.FILTER(ES7:ES229,ET7:ET229&gt;cr)),ES7:ES229,0)+6,1))</f>
        <v>#VALUE!</v>
      </c>
      <c r="ET230" s="12" t="e" cm="1" vm="1">
        <f t="array" aca="1" ref="ET230" ca="1">INDIRECT(ADDRESS(MATCH(MAX(_xlfn._xlws.FILTER(ET7:ET229,ET7:ET229&gt;cr)),ET7:ET229,0)+6,1))</f>
        <v>#VALUE!</v>
      </c>
      <c r="EU230" s="12" t="e" cm="1" vm="1">
        <f t="array" aca="1" ref="EU230" ca="1">INDIRECT(ADDRESS(MATCH(MIN(_xlfn._xlws.FILTER(EU7:EU229,ET7:ET229&gt;cr)),EU7:EU229,0)+6,1))</f>
        <v>#VALUE!</v>
      </c>
      <c r="EV230" s="15" t="str" cm="1">
        <f t="array" aca="1" ref="EV230" ca="1">INDIRECT(ADDRESS(MATCH(MIN(_xlfn.LET(_xlpm.x,IF(ISNUMBER(EV7:EV229),EV7:EV229),_xlpm.y,IF(ISNUMBER(EY7:EY229),EY7:EY229),_xlfn._xlws.FILTER(_xlpm.x,_xlpm.y&gt;cr))),EV7:EV229,0)+6,1))</f>
        <v>BI03.IPWR</v>
      </c>
      <c r="EW230" s="15" t="str" cm="1">
        <f t="array" aca="1" ref="EW230" ca="1">INDIRECT(ADDRESS(MATCH(MIN(_xlfn.LET(_xlpm.x,IF(ISNUMBER(EW7:EW229),EW7:EW229),_xlpm.y,IF(ISNUMBER(EY7:EY229),EY7:EY229),_xlfn._xlws.FILTER(_xlpm.x,_xlpm.y&gt;cr))),EW7:EW229,0)+6,1))</f>
        <v>BI03.IPWR</v>
      </c>
      <c r="EX230" s="15" t="str" cm="1">
        <f t="array" aca="1" ref="EX230" ca="1">INDIRECT(ADDRESS(MATCH(MAX(_xlfn.LET(_xlpm.x,IF(ISNUMBER(EX7:EX229),EX7:EX229),_xlpm.y,IF(ISNUMBER(EY7:EY229),EY7:EY229),_xlfn._xlws.FILTER(_xlpm.x,_xlpm.y&gt;cr))),EX7:EX229,0)+6,1))</f>
        <v>CI14.SMD.NNSM</v>
      </c>
      <c r="EY230" s="15" t="str" cm="1">
        <f t="array" aca="1" ref="EY230" ca="1">INDIRECT(ADDRESS(MATCH(MAX(_xlfn.LET(_xlpm.x,IF(ISNUMBER(EY7:EY229),EY7:EY229),_xlpm.y,IF(ISNUMBER(EY7:EY229),EY7:EY229),_xlfn._xlws.FILTER(_xlpm.x,_xlpm.y&gt;cr))),EY7:EY229,0)+6,1))</f>
        <v>CI14.SMD.QTI</v>
      </c>
      <c r="EZ230" s="15" t="str" cm="1">
        <f t="array" aca="1" ref="EZ230" ca="1">INDIRECT(ADDRESS(MATCH(MIN(_xlfn.LET(_xlpm.x,IF(ISNUMBER(EZ7:EZ229),EZ7:EZ229),_xlpm.y,IF(ISNUMBER(EY7:EY229),EY7:EY229),_xlfn._xlws.FILTER(_xlpm.x,_xlpm.y&gt;cr))),EZ7:EZ229,0)+6,1))</f>
        <v>BU16.TAEven</v>
      </c>
      <c r="FA230" s="12" t="str" cm="1">
        <f t="array" aca="1" ref="FA230" ca="1">INDEX(_xlfn._xlws.FILTER(FA7:FA229,ISTEXT(FA7:FA229)),MODE(MATCH(_xlfn._xlws.FILTER(FA7:FA229,ISTEXT(FA7:FA229)),_xlfn._xlws.FILTER(FA7:FA229,ISTEXT(FA7:FA229)),0)))</f>
        <v>k=20, r=0.1</v>
      </c>
      <c r="FB230" s="12" t="str" cm="1">
        <f t="array" aca="1" ref="FB230" ca="1">INDEX(_xlfn._xlws.FILTER(FB7:FB229,ISTEXT(FB7:FB229)),MODE(MATCH(_xlfn._xlws.FILTER(FB7:FB229,ISTEXT(FB7:FB229)),_xlfn._xlws.FILTER(FB7:FB229,ISTEXT(FB7:FB229)),0)))</f>
        <v>k=20, r=0.1</v>
      </c>
      <c r="FC230" s="12" t="str" cm="1">
        <f t="array" aca="1" ref="FC230" ca="1">INDEX(_xlfn._xlws.FILTER(FC7:FC229,ISTEXT(FC7:FC229)),MODE(MATCH(_xlfn._xlws.FILTER(FC7:FC229,ISTEXT(FC7:FC229)),_xlfn._xlws.FILTER(FC7:FC229,ISTEXT(FC7:FC229)),0)))</f>
        <v>k=20, r=0.1</v>
      </c>
      <c r="FD230" s="12" t="str" cm="1">
        <f t="array" aca="1" ref="FD230" ca="1">INDEX(_xlfn._xlws.FILTER(FD7:FD229,ISTEXT(FD7:FD229)),MODE(MATCH(_xlfn._xlws.FILTER(FD7:FD229,ISTEXT(FD7:FD229)),_xlfn._xlws.FILTER(FD7:FD229,ISTEXT(FD7:FD229)),0)))</f>
        <v>k=5, r=0.1</v>
      </c>
      <c r="FE230" s="12" t="str" cm="1">
        <f t="array" aca="1" ref="FE230" ca="1">INDEX(_xlfn._xlws.FILTER(FE7:FE229,ISTEXT(FE7:FE229)),MODE(MATCH(_xlfn._xlws.FILTER(FE7:FE229,ISTEXT(FE7:FE229)),_xlfn._xlws.FILTER(FE7:FE229,ISTEXT(FE7:FE229)),0)))</f>
        <v>k=20, r=0.9</v>
      </c>
    </row>
    <row r="231" spans="1:161" s="9" customFormat="1" x14ac:dyDescent="0.2">
      <c r="A231" s="7" t="s">
        <v>234</v>
      </c>
      <c r="B231" s="8" t="str" cm="1">
        <f t="array" aca="1" ref="B231" ca="1">INDIRECT(ADDRESS(MATCH(SMALL(_xlfn._xlws.FILTER(B7:B229,E7:E229&gt;cr),2),B7:B229,0)+6,1))</f>
        <v>CI14.Amer.EMX1</v>
      </c>
      <c r="C231" s="8" t="str" cm="1">
        <f t="array" aca="1" ref="C231" ca="1">INDIRECT(ADDRESS(MATCH(SMALL(_xlfn._xlws.FILTER(C7:C229,E7:E229&gt;cr),2),C7:C229,0)+6,1))</f>
        <v>BI22.ESim3</v>
      </c>
      <c r="D231" s="8" t="str" cm="1">
        <f t="array" aca="1" ref="D231" ca="1">INDIRECT(ADDRESS(MATCH(LARGE(_xlfn._xlws.FILTER(D7:D229,E7:E229&gt;cr),2),D7:D229,0)+6,1))</f>
        <v>CI14.Amer.EMX1</v>
      </c>
      <c r="E231" s="8" t="str" cm="1">
        <f t="array" aca="1" ref="E231" ca="1">INDIRECT(ADDRESS(MATCH(LARGE(_xlfn._xlws.FILTER(E7:E229,E7:E229&gt;cr),2),E7:E229,0)+6,1))</f>
        <v>AI01.Jaccard</v>
      </c>
      <c r="F231" s="8" t="str" cm="1">
        <f t="array" aca="1" ref="F231" ca="1">INDIRECT(ADDRESS(MATCH(SMALL(_xlfn._xlws.FILTER(F7:F229,E7:E229&gt;cr),2),F7:F229,0)+6,1))</f>
        <v>AU13.SMTP</v>
      </c>
      <c r="G231" s="12" t="str" cm="1">
        <f t="array" aca="1" ref="G231" ca="1">INDIRECT(ADDRESS(MATCH(SMALL(_xlfn._xlws.FILTER(G7:G229,J7:J229&gt;cr),2),G7:G229,0)+6,1))</f>
        <v>AI05.SRC</v>
      </c>
      <c r="H231" s="12" t="str" cm="1">
        <f t="array" aca="1" ref="H231" ca="1">INDIRECT(ADDRESS(MATCH(SMALL(_xlfn._xlws.FILTER(H7:H229,J7:J229&gt;cr),2),H7:H229,0)+6,1))</f>
        <v>AI05.SRC</v>
      </c>
      <c r="I231" s="14" t="str" cm="1">
        <f t="array" aca="1" ref="I231" ca="1">INDIRECT(ADDRESS(MATCH(LARGE(_xlfn._xlws.FILTER(I7:I229,J7:J229&gt;cr),2),I7:I229,0)+6,1))</f>
        <v>CI14.Amer.EMX1</v>
      </c>
      <c r="J231" s="14" t="str" cm="1">
        <f t="array" aca="1" ref="J231" ca="1">INDIRECT(ADDRESS(MATCH(LARGE(_xlfn._xlws.FILTER(J7:J229,J7:J229&gt;cr),2),J7:J229,0)+6,1))</f>
        <v>AI01.Jaccard</v>
      </c>
      <c r="K231" s="12" t="str" cm="1">
        <f t="array" aca="1" ref="K231" ca="1">INDIRECT(ADDRESS(MATCH(SMALL(_xlfn._xlws.FILTER(K7:K229,J7:J229&gt;cr),2),K7:K229,0)+6,1))</f>
        <v>BU16.TAN</v>
      </c>
      <c r="L231" s="8" t="str" cm="1">
        <f t="array" aca="1" ref="L231" ca="1">INDIRECT(ADDRESS(MATCH(SMALL(_xlfn._xlws.FILTER(L7:L229,O7:O229&gt;cr),2),L7:L229,0)+6,1))</f>
        <v>BI22.ZSim</v>
      </c>
      <c r="M231" s="8" t="str" cm="1">
        <f t="array" aca="1" ref="M231" ca="1">INDIRECT(ADDRESS(MATCH(SMALL(_xlfn._xlws.FILTER(M7:M229,O7:O229&gt;cr),2),M7:M229,0)+6,1))</f>
        <v>BI22.ZSim</v>
      </c>
      <c r="N231" s="8" t="str" cm="1">
        <f t="array" aca="1" ref="N231" ca="1">INDIRECT(ADDRESS(MATCH(LARGE(_xlfn._xlws.FILTER(N7:N229,O7:O229&gt;cr),2),N7:N229,0)+6,1))</f>
        <v>BI07.PSSJ</v>
      </c>
      <c r="O231" s="8" t="str" cm="1">
        <f t="array" aca="1" ref="O231" ca="1">INDIRECT(ADDRESS(MATCH(LARGE(_xlfn._xlws.FILTER(O7:O229,O7:O229&gt;cr),2),O7:O229,0)+6,1))</f>
        <v>AI01.Jaccard</v>
      </c>
      <c r="P231" s="8" t="str" cm="1">
        <f t="array" aca="1" ref="P231" ca="1">INDIRECT(ADDRESS(MATCH(SMALL(_xlfn._xlws.FILTER(P7:P229,O7:O229&gt;cr),2),P7:P229,0)+6,1))</f>
        <v>BU01.RelevantJaccard</v>
      </c>
      <c r="Q231" s="12" t="str" cm="1">
        <f t="array" aca="1" ref="Q231" ca="1">INDIRECT(ADDRESS(MATCH(SMALL(_xlfn._xlws.FILTER(Q7:Q229,T7:T229&gt;cr),2),Q7:Q229,0)+6,1))</f>
        <v>AI05.SRC</v>
      </c>
      <c r="R231" s="12" t="str" cm="1">
        <f t="array" aca="1" ref="R231" ca="1">INDIRECT(ADDRESS(MATCH(SMALL(_xlfn._xlws.FILTER(R7:R229,T7:T229&gt;cr),2),R7:R229,0)+6,1))</f>
        <v>AI28.RPB</v>
      </c>
      <c r="S231" s="12" t="str" cm="1">
        <f t="array" aca="1" ref="S231" ca="1">INDIRECT(ADDRESS(MATCH(LARGE(_xlfn._xlws.FILTER(S7:S229,T7:T229&gt;cr),2),S7:S229,0)+6,1))</f>
        <v>CI14.Amer.Coco</v>
      </c>
      <c r="T231" s="12" t="str" cm="1">
        <f t="array" aca="1" ref="T231" ca="1">INDIRECT(ADDRESS(MATCH(LARGE(_xlfn._xlws.FILTER(T7:T229,T7:T229&gt;cr),2),T7:T229,0)+6,1))</f>
        <v>AI01.Jaccard</v>
      </c>
      <c r="U231" s="12" t="str" cm="1">
        <f t="array" aca="1" ref="U231" ca="1">INDIRECT(ADDRESS(MATCH(SMALL(_xlfn._xlws.FILTER(U7:U229,T7:T229&gt;cr),2),U7:U229,0)+6,1))</f>
        <v>BU01.Dice</v>
      </c>
      <c r="V231" s="8" t="str" cm="1">
        <f t="array" aca="1" ref="V231" ca="1">INDIRECT(ADDRESS(MATCH(SMALL(_xlfn._xlws.FILTER(V7:V229,Y7:Y229&gt;cr),2),V7:V229,0)+6,1))</f>
        <v>BI22.ESim2</v>
      </c>
      <c r="W231" s="8" t="str" cm="1">
        <f t="array" aca="1" ref="W231" ca="1">INDIRECT(ADDRESS(MATCH(SMALL(_xlfn._xlws.FILTER(W7:W229,Y7:Y229&gt;cr),2),W7:W229,0)+6,1))</f>
        <v>BI22.ESim2</v>
      </c>
      <c r="X231" s="8" t="str" cm="1">
        <f t="array" aca="1" ref="X231" ca="1">INDIRECT(ADDRESS(MATCH(LARGE(_xlfn._xlws.FILTER(X7:X229,Y7:Y229&gt;cr),2),X7:X229,0)+6,1))</f>
        <v>AI28.RPB</v>
      </c>
      <c r="Y231" s="8" t="str" cm="1">
        <f t="array" aca="1" ref="Y231" ca="1">INDIRECT(ADDRESS(MATCH(LARGE(_xlfn._xlws.FILTER(Y7:Y229,Y7:Y229&gt;cr),2),Y7:Y229,0)+6,1))</f>
        <v>AI01.Jaccard</v>
      </c>
      <c r="Z231" s="8" t="str" cm="1">
        <f t="array" aca="1" ref="Z231" ca="1">INDIRECT(ADDRESS(MATCH(SMALL(_xlfn._xlws.FILTER(Z7:Z229,Y7:Y229&gt;cr),2),Z7:Z229,0)+6,1))</f>
        <v>AU13.SMTP</v>
      </c>
      <c r="AA231" s="12" t="str" cm="1">
        <f t="array" aca="1" ref="AA231" ca="1">INDIRECT(ADDRESS(MATCH(SMALL(_xlfn._xlws.FILTER(AA7:AA229,AD7:AD229&gt;cr),2),AA7:AA229,0)+6,1))</f>
        <v>CI14.Amer.EMX1</v>
      </c>
      <c r="AB231" s="12" t="str" cm="1">
        <f t="array" aca="1" ref="AB231" ca="1">INDIRECT(ADDRESS(MATCH(SMALL(_xlfn._xlws.FILTER(AB7:AB229,AD7:AD229&gt;cr),2),AB7:AB229,0)+6,1))</f>
        <v>BI22.ESim3</v>
      </c>
      <c r="AC231" s="12" t="str" cm="1">
        <f t="array" aca="1" ref="AC231" ca="1">INDIRECT(ADDRESS(MATCH(LARGE(_xlfn._xlws.FILTER(AC7:AC229,AD7:AD229&gt;cr),2),AC7:AC229,0)+6,1))</f>
        <v>BI14.QTIJ</v>
      </c>
      <c r="AD231" s="12" t="str" cm="1">
        <f t="array" aca="1" ref="AD231" ca="1">INDIRECT(ADDRESS(MATCH(LARGE(_xlfn._xlws.FILTER(AD7:AD229,AD7:AD229&gt;cr),2),AD7:AD229,0)+6,1))</f>
        <v>AI01.Jaccard</v>
      </c>
      <c r="AE231" s="12" t="str" cm="1">
        <f t="array" aca="1" ref="AE231" ca="1">INDIRECT(ADDRESS(MATCH(SMALL(_xlfn._xlws.FILTER(AE7:AE229,AD7:AD229&gt;cr),2),AE7:AE229,0)+6,1))</f>
        <v>BU01.PNCR</v>
      </c>
      <c r="AF231" s="8" t="str" cm="1">
        <f t="array" aca="1" ref="AF231" ca="1">INDIRECT(ADDRESS(MATCH(SMALL(_xlfn._xlws.FILTER(AF7:AF229,AI7:AI229&gt;cr),2),AF7:AF229,0)+6,1))</f>
        <v>AI05.SRC</v>
      </c>
      <c r="AG231" s="8" t="str" cm="1">
        <f t="array" aca="1" ref="AG231" ca="1">INDIRECT(ADDRESS(MATCH(SMALL(_xlfn._xlws.FILTER(AG7:AG229,AI7:AI229&gt;cr),2),AG7:AG229,0)+6,1))</f>
        <v>AI05.SRC</v>
      </c>
      <c r="AH231" s="4" t="str" cm="1">
        <f t="array" aca="1" ref="AH231" ca="1">INDIRECT(ADDRESS(MATCH(LARGE(_xlfn._xlws.FILTER(AH7:AH229,AI7:AI229&gt;cr),2),AH7:AH229,0)+6,1))</f>
        <v>CI14.Amer.EMX1</v>
      </c>
      <c r="AI231" s="4" t="str" cm="1">
        <f t="array" aca="1" ref="AI231" ca="1">INDIRECT(ADDRESS(MATCH(LARGE(_xlfn._xlws.FILTER(AI7:AI229,AI7:AI229&gt;cr),2),AI7:AI229,0)+6,1))</f>
        <v>AI01.Jaccard</v>
      </c>
      <c r="AJ231" s="8" t="str" cm="1">
        <f t="array" aca="1" ref="AJ231" ca="1">INDIRECT(ADDRESS(MATCH(SMALL(_xlfn._xlws.FILTER(AJ7:AJ229,AI7:AI229&gt;cr),2),AJ7:AJ229,0)+6,1))</f>
        <v>BU03.CPC</v>
      </c>
      <c r="AK231" s="12" t="str" cm="1">
        <f t="array" aca="1" ref="AK231" ca="1">INDIRECT(ADDRESS(MATCH(SMALL(_xlfn._xlws.FILTER(AK7:AK229,AN7:AN229&gt;cr),2),AK7:AK229,0)+6,1))</f>
        <v>BI22.ZSim</v>
      </c>
      <c r="AL231" s="12" t="str" cm="1">
        <f t="array" aca="1" ref="AL231" ca="1">INDIRECT(ADDRESS(MATCH(SMALL(_xlfn._xlws.FILTER(AL7:AL229,AN7:AN229&gt;cr),2),AL7:AL229,0)+6,1))</f>
        <v>BI22.ZSim</v>
      </c>
      <c r="AM231" s="12" t="str" cm="1">
        <f t="array" aca="1" ref="AM231" ca="1">INDIRECT(ADDRESS(MATCH(LARGE(_xlfn._xlws.FILTER(AM7:AM229,AN7:AN229&gt;cr),2),AM7:AM229,0)+6,1))</f>
        <v>BI07.PSSJ</v>
      </c>
      <c r="AN231" s="12" t="str" cm="1">
        <f t="array" aca="1" ref="AN231" ca="1">INDIRECT(ADDRESS(MATCH(LARGE(_xlfn._xlws.FILTER(AN7:AN229,AN7:AN229&gt;cr),2),AN7:AN229,0)+6,1))</f>
        <v>AI01.Jaccard</v>
      </c>
      <c r="AO231" s="12" t="str" cm="1">
        <f t="array" aca="1" ref="AO231" ca="1">INDIRECT(ADDRESS(MATCH(SMALL(_xlfn._xlws.FILTER(AO7:AO229,AN7:AN229&gt;cr),2),AO7:AO229,0)+6,1))</f>
        <v>BU01.JaccardMulti</v>
      </c>
      <c r="AP231" s="8" t="str" cm="1">
        <f t="array" aca="1" ref="AP231" ca="1">INDIRECT(ADDRESS(MATCH(SMALL(_xlfn._xlws.FILTER(AP7:AP229,AS7:AS229&gt;cr),2),AP7:AP229,0)+6,1))</f>
        <v>BI03.IPWR</v>
      </c>
      <c r="AQ231" s="8" t="str" cm="1">
        <f t="array" aca="1" ref="AQ231" ca="1">INDIRECT(ADDRESS(MATCH(SMALL(_xlfn._xlws.FILTER(AQ7:AQ229,AS7:AS229&gt;cr),2),AQ7:AQ229,0)+6,1))</f>
        <v>BI03.IPWR</v>
      </c>
      <c r="AR231" s="8" t="str" cm="1">
        <f t="array" aca="1" ref="AR231" ca="1">INDIRECT(ADDRESS(MATCH(LARGE(_xlfn._xlws.FILTER(AR7:AR229,AS7:AS229&gt;cr),2),AR7:AR229,0)+6,1))</f>
        <v>AI28.RPB</v>
      </c>
      <c r="AS231" s="8" t="str" cm="1">
        <f t="array" aca="1" ref="AS231" ca="1">INDIRECT(ADDRESS(MATCH(LARGE(_xlfn._xlws.FILTER(AS7:AS229,AS7:AS229&gt;cr),2),AS7:AS229,0)+6,1))</f>
        <v>AI01.Jaccard</v>
      </c>
      <c r="AT231" s="8" t="str" cm="1">
        <f t="array" aca="1" ref="AT231" ca="1">INDIRECT(ADDRESS(MATCH(SMALL(_xlfn._xlws.FILTER(AT7:AT229,AS7:AS229&gt;cr),2),AT7:AT229,0)+6,1))</f>
        <v>AU21.SMC</v>
      </c>
      <c r="AU231" s="12" t="str" cm="1">
        <f t="array" aca="1" ref="AU231" ca="1">INDIRECT(ADDRESS(MATCH(SMALL(_xlfn._xlws.FILTER(AU7:AU229,AX7:AX229&gt;cr),2),AU7:AU229,0)+6,1))</f>
        <v>AI28.RPB</v>
      </c>
      <c r="AV231" s="12" t="str" cm="1">
        <f t="array" aca="1" ref="AV231" ca="1">INDIRECT(ADDRESS(MATCH(SMALL(_xlfn._xlws.FILTER(AV7:AV229,AX7:AX229&gt;cr),2),AV7:AV229,0)+6,1))</f>
        <v>AI28.RPB</v>
      </c>
      <c r="AW231" s="12" t="str" cm="1">
        <f t="array" aca="1" ref="AW231" ca="1">INDIRECT(ADDRESS(MATCH(LARGE(_xlfn._xlws.FILTER(AW7:AW229,AX7:AX229&gt;cr),2),AW7:AW229,0)+6,1))</f>
        <v>BI03.IPWR</v>
      </c>
      <c r="AX231" s="12" t="str" cm="1">
        <f t="array" aca="1" ref="AX231" ca="1">INDIRECT(ADDRESS(MATCH(LARGE(_xlfn._xlws.FILTER(AX7:AX229,AX7:AX229&gt;cr),2),AX7:AX229,0)+6,1))</f>
        <v>AI01.Jaccard</v>
      </c>
      <c r="AY231" s="12" t="str" cm="1">
        <f t="array" aca="1" ref="AY231" ca="1">INDIRECT(ADDRESS(MATCH(SMALL(_xlfn._xlws.FILTER(AY7:AY229,AX7:AX229&gt;cr),2),AY7:AY229,0)+6,1))</f>
        <v>AU30.Singularity</v>
      </c>
      <c r="AZ231" s="8" t="str" cm="1">
        <f t="array" aca="1" ref="AZ231" ca="1">INDIRECT(ADDRESS(MATCH(SMALL(_xlfn._xlws.FILTER(AZ7:AZ229,BC7:BC229&gt;cr),2),AZ7:AZ229,0)+6,1))</f>
        <v>CI14.Amer.EMX1</v>
      </c>
      <c r="BA231" s="8" t="str" cm="1">
        <f t="array" aca="1" ref="BA231" ca="1">INDIRECT(ADDRESS(MATCH(SMALL(_xlfn._xlws.FILTER(BA7:BA229,BC7:BC229&gt;cr),2),BA7:BA229,0)+6,1))</f>
        <v>BI22.ESim3</v>
      </c>
      <c r="BB231" s="8" t="str" cm="1">
        <f t="array" aca="1" ref="BB231" ca="1">INDIRECT(ADDRESS(MATCH(LARGE(_xlfn._xlws.FILTER(BB7:BB229,BC7:BC229&gt;cr),2),BB7:BB229,0)+6,1))</f>
        <v>BI14.QTIJ</v>
      </c>
      <c r="BC231" s="8" t="str" cm="1">
        <f t="array" aca="1" ref="BC231" ca="1">INDIRECT(ADDRESS(MATCH(LARGE(_xlfn._xlws.FILTER(BC7:BC229,BC7:BC229&gt;cr),2),BC7:BC229,0)+6,1))</f>
        <v>AI01.Jaccard</v>
      </c>
      <c r="BD231" s="8" t="str" cm="1">
        <f t="array" aca="1" ref="BD231" ca="1">INDIRECT(ADDRESS(MATCH(SMALL(_xlfn._xlws.FILTER(BD7:BD229,BC7:BC229&gt;cr),2),BD7:BD229,0)+6,1))</f>
        <v>BU01.JaccardMulti</v>
      </c>
      <c r="BE231" s="12" t="str" cm="1">
        <f t="array" aca="1" ref="BE231" ca="1">INDIRECT(ADDRESS(MATCH(SMALL(_xlfn._xlws.FILTER(BE7:BE229,BH7:BH229&gt;cr),2),BE7:BE229,0)+6,1))</f>
        <v>AI05.SRC</v>
      </c>
      <c r="BF231" s="12" t="str" cm="1">
        <f t="array" aca="1" ref="BF231" ca="1">INDIRECT(ADDRESS(MATCH(SMALL(_xlfn._xlws.FILTER(BF7:BF229,BH7:BH229&gt;cr),2),BF7:BF229,0)+6,1))</f>
        <v>AI05.SRC</v>
      </c>
      <c r="BG231" s="14" t="str" cm="1">
        <f t="array" aca="1" ref="BG231" ca="1">INDIRECT(ADDRESS(MATCH(LARGE(_xlfn._xlws.FILTER(BG7:BG229,BH7:BH229&gt;cr),2),BG7:BG229,0)+6,1))</f>
        <v>CI14.Amer.EMX1</v>
      </c>
      <c r="BH231" s="14" t="str" cm="1">
        <f t="array" aca="1" ref="BH231" ca="1">INDIRECT(ADDRESS(MATCH(LARGE(_xlfn._xlws.FILTER(BH7:BH229,BH7:BH229&gt;cr),2),BH7:BH229,0)+6,1))</f>
        <v>AI26.URP</v>
      </c>
      <c r="BI231" s="12" t="str" cm="1">
        <f t="array" aca="1" ref="BI231" ca="1">INDIRECT(ADDRESS(MATCH(SMALL(_xlfn._xlws.FILTER(BI7:BI229,BH7:BH229&gt;cr),2),BI7:BI229,0)+6,1))</f>
        <v>BU01.RelevantJaccard</v>
      </c>
      <c r="BJ231" s="8" t="str" cm="1">
        <f t="array" aca="1" ref="BJ231" ca="1">INDIRECT(ADDRESS(MATCH(SMALL(_xlfn._xlws.FILTER(BJ7:BJ229,BM7:BM229&gt;cr),2),BJ7:BJ229,0)+6,1))</f>
        <v>BI22.ZSim</v>
      </c>
      <c r="BK231" s="8" t="str" cm="1">
        <f t="array" aca="1" ref="BK231" ca="1">INDIRECT(ADDRESS(MATCH(SMALL(_xlfn._xlws.FILTER(BK7:BK229,BM7:BM229&gt;cr),2),BK7:BK229,0)+6,1))</f>
        <v>BI22.ZSim</v>
      </c>
      <c r="BL231" s="8" t="str" cm="1">
        <f t="array" aca="1" ref="BL231" ca="1">INDIRECT(ADDRESS(MATCH(LARGE(_xlfn._xlws.FILTER(BL7:BL229,BM7:BM229&gt;cr),2),BL7:BL229,0)+6,1))</f>
        <v>CI14.Amer.PSS</v>
      </c>
      <c r="BM231" s="8" t="str" cm="1">
        <f t="array" aca="1" ref="BM231" ca="1">INDIRECT(ADDRESS(MATCH(LARGE(_xlfn._xlws.FILTER(BM7:BM229,BM7:BM229&gt;cr),2),BM7:BM229,0)+6,1))</f>
        <v>AI01.Jaccard</v>
      </c>
      <c r="BN231" s="8" t="str" cm="1">
        <f t="array" aca="1" ref="BN231" ca="1">INDIRECT(ADDRESS(MATCH(SMALL(_xlfn._xlws.FILTER(BN7:BN229,BM7:BM229&gt;cr),2),BN7:BN229,0)+6,1))</f>
        <v>BU01.JaccardMulti</v>
      </c>
      <c r="BO231" s="12" t="str" cm="1">
        <f t="array" aca="1" ref="BO231" ca="1">INDIRECT(ADDRESS(MATCH(SMALL(_xlfn._xlws.FILTER(BO7:BO229,BR7:BR229&gt;cr),2),BO7:BO229,0)+6,1))</f>
        <v>AI28.RPB</v>
      </c>
      <c r="BP231" s="12" t="str" cm="1">
        <f t="array" aca="1" ref="BP231" ca="1">INDIRECT(ADDRESS(MATCH(SMALL(_xlfn._xlws.FILTER(BP7:BP229,BR7:BR229&gt;cr),2),BP7:BP229,0)+6,1))</f>
        <v>AI28.RPB</v>
      </c>
      <c r="BQ231" s="12" t="str" cm="1">
        <f t="array" aca="1" ref="BQ231" ca="1">INDIRECT(ADDRESS(MATCH(LARGE(_xlfn._xlws.FILTER(BQ7:BQ229,BR7:BR229&gt;cr),2),BQ7:BQ229,0)+6,1))</f>
        <v>AI07.PSS</v>
      </c>
      <c r="BR231" s="12" t="str" cm="1">
        <f t="array" aca="1" ref="BR231" ca="1">INDIRECT(ADDRESS(MATCH(LARGE(_xlfn._xlws.FILTER(BR7:BR229,BR7:BR229&gt;cr),2),BR7:BR229,0)+6,1))</f>
        <v>AI01.Jaccard</v>
      </c>
      <c r="BS231" s="12" t="str" cm="1">
        <f t="array" aca="1" ref="BS231" ca="1">INDIRECT(ADDRESS(MATCH(SMALL(_xlfn._xlws.FILTER(BS7:BS229,BR7:BR229&gt;cr),2),BS7:BS229,0)+6,1))</f>
        <v>BU16.TAN</v>
      </c>
      <c r="BT231" s="8" t="str" cm="1">
        <f t="array" aca="1" ref="BT231" ca="1">INDIRECT(ADDRESS(MATCH(SMALL(_xlfn._xlws.FILTER(BT7:BT229,BW7:BW229&gt;cr),2),BT7:BT229,0)+6,1))</f>
        <v>BI22.ESim2</v>
      </c>
      <c r="BU231" s="8" t="str" cm="1">
        <f t="array" aca="1" ref="BU231" ca="1">INDIRECT(ADDRESS(MATCH(SMALL(_xlfn._xlws.FILTER(BU7:BU229,BW7:BW229&gt;cr),2),BU7:BU229,0)+6,1))</f>
        <v>BI22.ESim2</v>
      </c>
      <c r="BV231" s="8" t="str" cm="1">
        <f t="array" aca="1" ref="BV231" ca="1">INDIRECT(ADDRESS(MATCH(LARGE(_xlfn._xlws.FILTER(BV7:BV229,BW7:BW229&gt;cr),2),BV7:BV229,0)+6,1))</f>
        <v>AI28.RPB</v>
      </c>
      <c r="BW231" s="8" t="str" cm="1">
        <f t="array" aca="1" ref="BW231" ca="1">INDIRECT(ADDRESS(MATCH(LARGE(_xlfn._xlws.FILTER(BW7:BW229,BW7:BW229&gt;cr),2),BW7:BW229,0)+6,1))</f>
        <v>AI01.Jaccard</v>
      </c>
      <c r="BX231" s="8" t="str" cm="1">
        <f t="array" aca="1" ref="BX231" ca="1">INDIRECT(ADDRESS(MATCH(SMALL(_xlfn._xlws.FILTER(BX7:BX229,BW7:BW229&gt;cr),2),BX7:BX229,0)+6,1))</f>
        <v>BU16.TAN</v>
      </c>
      <c r="BY231" s="12" t="str" cm="1">
        <f t="array" aca="1" ref="BY231" ca="1">INDIRECT(ADDRESS(MATCH(SMALL(_xlfn._xlws.FILTER(BY7:BY229,CB7:CB229&gt;cr),2),BY7:BY229,0)+6,1))</f>
        <v>CI14.Amer.EMX1</v>
      </c>
      <c r="BZ231" s="12" t="str" cm="1">
        <f t="array" aca="1" ref="BZ231" ca="1">INDIRECT(ADDRESS(MATCH(SMALL(_xlfn._xlws.FILTER(BZ7:BZ229,CB7:CB229&gt;cr),2),BZ7:BZ229,0)+6,1))</f>
        <v>BI22.ESim3</v>
      </c>
      <c r="CA231" s="12" t="str" cm="1">
        <f t="array" aca="1" ref="CA231" ca="1">INDIRECT(ADDRESS(MATCH(LARGE(_xlfn._xlws.FILTER(CA7:CA229,CB7:CB229&gt;cr),2),CA7:CA229,0)+6,1))</f>
        <v>BI14.QTIJ</v>
      </c>
      <c r="CB231" s="12" t="str" cm="1">
        <f t="array" aca="1" ref="CB231" ca="1">INDIRECT(ADDRESS(MATCH(LARGE(_xlfn._xlws.FILTER(CB7:CB229,CB7:CB229&gt;cr),2),CB7:CB229,0)+6,1))</f>
        <v>AI01.Jaccard</v>
      </c>
      <c r="CC231" s="12" t="str" cm="1">
        <f t="array" aca="1" ref="CC231" ca="1">INDIRECT(ADDRESS(MATCH(SMALL(_xlfn._xlws.FILTER(CC7:CC229,CB7:CB229&gt;cr),2),CC7:CC229,0)+6,1))</f>
        <v>BU01.JaccardMulti</v>
      </c>
      <c r="CD231" s="8" t="str" cm="1">
        <f t="array" aca="1" ref="CD231" ca="1">INDIRECT(ADDRESS(MATCH(SMALL(_xlfn._xlws.FILTER(CD7:CD229,CG7:CG229&gt;cr),2),CD7:CD229,0)+6,1))</f>
        <v>AI05.SRC</v>
      </c>
      <c r="CE231" s="8" t="str" cm="1">
        <f t="array" aca="1" ref="CE231" ca="1">INDIRECT(ADDRESS(MATCH(SMALL(_xlfn._xlws.FILTER(CE7:CE229,CG7:CG229&gt;cr),2),CE7:CE229,0)+6,1))</f>
        <v>AI05.SRC</v>
      </c>
      <c r="CF231" s="8" t="str" cm="1">
        <f t="array" aca="1" ref="CF231" ca="1">INDIRECT(ADDRESS(MATCH(LARGE(_xlfn._xlws.FILTER(CF7:CF229,CG7:CG229&gt;cr),2),CF7:CF229,0)+6,1))</f>
        <v>CI14.Amer.EMX1</v>
      </c>
      <c r="CG231" s="8" t="str" cm="1">
        <f t="array" aca="1" ref="CG231" ca="1">INDIRECT(ADDRESS(MATCH(LARGE(_xlfn._xlws.FILTER(CG7:CG229,CG7:CG229&gt;cr),2),CG7:CG229,0)+6,1))</f>
        <v>AI01.Jaccard</v>
      </c>
      <c r="CH231" s="8" t="str" cm="1">
        <f t="array" aca="1" ref="CH231" ca="1">INDIRECT(ADDRESS(MATCH(SMALL(_xlfn._xlws.FILTER(CH7:CH229,CG7:CG229&gt;cr),2),CH7:CH229,0)+6,1))</f>
        <v>BU01.JaccardMulti</v>
      </c>
      <c r="CI231" s="12" t="str" cm="1">
        <f t="array" aca="1" ref="CI231" ca="1">INDIRECT(ADDRESS(MATCH(SMALL(_xlfn._xlws.FILTER(CI7:CI229,CL7:CL229&gt;cr),2),CI7:CI229,0)+6,1))</f>
        <v>BI22.ZSim</v>
      </c>
      <c r="CJ231" s="12" t="str" cm="1">
        <f t="array" aca="1" ref="CJ231" ca="1">INDIRECT(ADDRESS(MATCH(SMALL(_xlfn._xlws.FILTER(CJ7:CJ229,CL7:CL229&gt;cr),2),CJ7:CJ229,0)+6,1))</f>
        <v>BI22.ZSim</v>
      </c>
      <c r="CK231" s="12" t="str" cm="1">
        <f t="array" aca="1" ref="CK231" ca="1">INDIRECT(ADDRESS(MATCH(LARGE(_xlfn._xlws.FILTER(CK7:CK229,CL7:CL229&gt;cr),2),CK7:CK229,0)+6,1))</f>
        <v>BI07.PSSJ</v>
      </c>
      <c r="CL231" s="12" t="str" cm="1">
        <f t="array" aca="1" ref="CL231" ca="1">INDIRECT(ADDRESS(MATCH(LARGE(_xlfn._xlws.FILTER(CL7:CL229,CL7:CL229&gt;cr),2),CL7:CL229,0)+6,1))</f>
        <v>AI01.Jaccard</v>
      </c>
      <c r="CM231" s="12" t="str" cm="1">
        <f t="array" aca="1" ref="CM231" ca="1">INDIRECT(ADDRESS(MATCH(SMALL(_xlfn._xlws.FILTER(CM7:CM229,CL7:CL229&gt;cr),2),CM7:CM229,0)+6,1))</f>
        <v>AU01.Jaccard</v>
      </c>
      <c r="CN231" s="8" t="str" cm="1">
        <f t="array" aca="1" ref="CN231" ca="1">INDIRECT(ADDRESS(MATCH(SMALL(_xlfn._xlws.FILTER(CN7:CN229,CQ7:CQ229&gt;cr),2),CN7:CN229,0)+6,1))</f>
        <v>AI28.RPB</v>
      </c>
      <c r="CO231" s="8" t="str" cm="1">
        <f t="array" aca="1" ref="CO231" ca="1">INDIRECT(ADDRESS(MATCH(SMALL(_xlfn._xlws.FILTER(CO7:CO229,CQ7:CQ229&gt;cr),2),CO7:CO229,0)+6,1))</f>
        <v>AI05.SRC</v>
      </c>
      <c r="CP231" s="8" t="str" cm="1">
        <f t="array" aca="1" ref="CP231" ca="1">INDIRECT(ADDRESS(MATCH(LARGE(_xlfn._xlws.FILTER(CP7:CP229,CQ7:CQ229&gt;cr),2),CP7:CP229,0)+6,1))</f>
        <v>AI28.RPB</v>
      </c>
      <c r="CQ231" s="8" t="str" cm="1">
        <f t="array" aca="1" ref="CQ231" ca="1">INDIRECT(ADDRESS(MATCH(LARGE(_xlfn._xlws.FILTER(CQ7:CQ229,CQ7:CQ229&gt;cr),2),CQ7:CQ229,0)+6,1))</f>
        <v>AI01.Jaccard</v>
      </c>
      <c r="CR231" s="8" t="str" cm="1">
        <f t="array" aca="1" ref="CR231" ca="1">INDIRECT(ADDRESS(MATCH(SMALL(_xlfn._xlws.FILTER(CR7:CR229,CQ7:CQ229&gt;cr),2),CR7:CR229,0)+6,1))</f>
        <v>BU01.JaccardMulti</v>
      </c>
      <c r="CS231" s="12" t="str" cm="1">
        <f t="array" aca="1" ref="CS231" ca="1">INDIRECT(ADDRESS(MATCH(SMALL(_xlfn._xlws.FILTER(CS7:CS229,CV7:CV229&gt;cr),2),CS7:CS229,0)+6,1))</f>
        <v>AI28.RPB</v>
      </c>
      <c r="CT231" s="12" t="str" cm="1">
        <f t="array" aca="1" ref="CT231" ca="1">INDIRECT(ADDRESS(MATCH(SMALL(_xlfn._xlws.FILTER(CT7:CT229,CV7:CV229&gt;cr),2),CT7:CT229,0)+6,1))</f>
        <v>AI28.RPB</v>
      </c>
      <c r="CU231" s="12" t="str" cm="1">
        <f t="array" aca="1" ref="CU231" ca="1">INDIRECT(ADDRESS(MATCH(LARGE(_xlfn._xlws.FILTER(CU7:CU229,CV7:CV229&gt;cr),2),CU7:CU229,0)+6,1))</f>
        <v>BI03.IPWR</v>
      </c>
      <c r="CV231" s="12" t="str" cm="1">
        <f t="array" aca="1" ref="CV231" ca="1">INDIRECT(ADDRESS(MATCH(LARGE(_xlfn._xlws.FILTER(CV7:CV229,CV7:CV229&gt;cr),2),CV7:CV229,0)+6,1))</f>
        <v>AI01.Jaccard</v>
      </c>
      <c r="CW231" s="12" t="str" cm="1">
        <f t="array" aca="1" ref="CW231" ca="1">INDIRECT(ADDRESS(MATCH(SMALL(_xlfn._xlws.FILTER(CW7:CW229,CV7:CV229&gt;cr),2),CW7:CW229,0)+6,1))</f>
        <v>AU02.Cosine</v>
      </c>
      <c r="CX231" s="8" t="str" cm="1">
        <f t="array" aca="1" ref="CX231" ca="1">INDIRECT(ADDRESS(MATCH(SMALL(_xlfn._xlws.FILTER(CX7:CX229,DA7:DA229&gt;cr),2),CX7:CX229,0)+6,1))</f>
        <v>CI14.Amer.EMX1</v>
      </c>
      <c r="CY231" s="8" t="str" cm="1">
        <f t="array" aca="1" ref="CY231" ca="1">INDIRECT(ADDRESS(MATCH(SMALL(_xlfn._xlws.FILTER(CY7:CY229,DA7:DA229&gt;cr),2),CY7:CY229,0)+6,1))</f>
        <v>BI22.ESim3</v>
      </c>
      <c r="CZ231" s="8" t="str" cm="1">
        <f t="array" aca="1" ref="CZ231" ca="1">INDIRECT(ADDRESS(MATCH(LARGE(_xlfn._xlws.FILTER(CZ7:CZ229,DA7:DA229&gt;cr),2),CZ7:CZ229,0)+6,1))</f>
        <v>BI14.QTIJ</v>
      </c>
      <c r="DA231" s="8" t="str" cm="1">
        <f t="array" aca="1" ref="DA231" ca="1">INDIRECT(ADDRESS(MATCH(LARGE(_xlfn._xlws.FILTER(DA7:DA229,DA7:DA229&gt;cr),2),DA7:DA229,0)+6,1))</f>
        <v>AI01.Jaccard</v>
      </c>
      <c r="DB231" s="8" t="str" cm="1">
        <f t="array" aca="1" ref="DB231" ca="1">INDIRECT(ADDRESS(MATCH(SMALL(_xlfn._xlws.FILTER(DB7:DB229,DA7:DA229&gt;cr),2),DB7:DB229,0)+6,1))</f>
        <v>AU16.TA</v>
      </c>
      <c r="DC231" s="12" t="str" cm="1">
        <f t="array" aca="1" ref="DC231" ca="1">INDIRECT(ADDRESS(MATCH(SMALL(_xlfn._xlws.FILTER(DC7:DC229,DF7:DF229&gt;cr),2),DC7:DC229,0)+6,1))</f>
        <v>AI05.SRC</v>
      </c>
      <c r="DD231" s="12" t="str" cm="1">
        <f t="array" aca="1" ref="DD231" ca="1">INDIRECT(ADDRESS(MATCH(SMALL(_xlfn._xlws.FILTER(DD7:DD229,DF7:DF229&gt;cr),2),DD7:DD229,0)+6,1))</f>
        <v>AI05.SRC</v>
      </c>
      <c r="DE231" s="12" t="str" cm="1">
        <f t="array" aca="1" ref="DE231" ca="1">INDIRECT(ADDRESS(MATCH(LARGE(_xlfn._xlws.FILTER(DE7:DE229,DF7:DF229&gt;cr),2),DE7:DE229,0)+6,1))</f>
        <v>CI14.Amer.QTI</v>
      </c>
      <c r="DF231" s="12" t="str" cm="1">
        <f t="array" aca="1" ref="DF231" ca="1">INDIRECT(ADDRESS(MATCH(LARGE(_xlfn._xlws.FILTER(DF7:DF229,DF7:DF229&gt;cr),2),DF7:DF229,0)+6,1))</f>
        <v>BI01.Dice</v>
      </c>
      <c r="DG231" s="12" t="str" cm="1">
        <f t="array" aca="1" ref="DG231" ca="1">INDIRECT(ADDRESS(MATCH(SMALL(_xlfn._xlws.FILTER(DG7:DG229,DF7:DF229&gt;cr),2),DG7:DG229,0)+6,1))</f>
        <v>AU01.Jaccard</v>
      </c>
      <c r="DH231" s="8" t="str" cm="1">
        <f t="array" aca="1" ref="DH231" ca="1">INDIRECT(ADDRESS(MATCH(SMALL(_xlfn._xlws.FILTER(DH7:DH229,DK7:DK229&gt;cr),2),DH7:DH229,0)+6,1))</f>
        <v>BI22.ZSim</v>
      </c>
      <c r="DI231" s="8" t="str" cm="1">
        <f t="array" aca="1" ref="DI231" ca="1">INDIRECT(ADDRESS(MATCH(SMALL(_xlfn._xlws.FILTER(DI7:DI229,DK7:DK229&gt;cr),2),DI7:DI229,0)+6,1))</f>
        <v>BI22.ZSim</v>
      </c>
      <c r="DJ231" s="8" t="str" cm="1">
        <f t="array" aca="1" ref="DJ231" ca="1">INDIRECT(ADDRESS(MATCH(LARGE(_xlfn._xlws.FILTER(DJ7:DJ229,DK7:DK229&gt;cr),2),DJ7:DJ229,0)+6,1))</f>
        <v>BI07.PSSJ</v>
      </c>
      <c r="DK231" s="8" t="str" cm="1">
        <f t="array" aca="1" ref="DK231" ca="1">INDIRECT(ADDRESS(MATCH(LARGE(_xlfn._xlws.FILTER(DK7:DK229,DK7:DK229&gt;cr),2),DK7:DK229,0)+6,1))</f>
        <v>AI01.Jaccard</v>
      </c>
      <c r="DL231" s="8" t="str" cm="1">
        <f t="array" aca="1" ref="DL231" ca="1">INDIRECT(ADDRESS(MATCH(SMALL(_xlfn._xlws.FILTER(DL7:DL229,DK7:DK229&gt;cr),2),DL7:DL229,0)+6,1))</f>
        <v>AU01.Jaccard</v>
      </c>
      <c r="DM231" s="12" t="str" cm="1">
        <f t="array" aca="1" ref="DM231" ca="1">INDIRECT(ADDRESS(MATCH(SMALL(_xlfn._xlws.FILTER(DM7:DM229,DP7:DP229&gt;cr),2),DM7:DM229,0)+6,1))</f>
        <v>AI28.RPB</v>
      </c>
      <c r="DN231" s="12" t="str" cm="1">
        <f t="array" aca="1" ref="DN231" ca="1">INDIRECT(ADDRESS(MATCH(SMALL(_xlfn._xlws.FILTER(DN7:DN229,DP7:DP229&gt;cr),2),DN7:DN229,0)+6,1))</f>
        <v>AI28.RPB</v>
      </c>
      <c r="DO231" s="12" t="str" cm="1">
        <f t="array" aca="1" ref="DO231" ca="1">INDIRECT(ADDRESS(MATCH(LARGE(_xlfn._xlws.FILTER(DO7:DO229,DP7:DP229&gt;cr),2),DO7:DO229,0)+6,1))</f>
        <v>AI07.PSS</v>
      </c>
      <c r="DP231" s="12" t="str" cm="1">
        <f t="array" aca="1" ref="DP231" ca="1">INDIRECT(ADDRESS(MATCH(LARGE(_xlfn._xlws.FILTER(DP7:DP229,DP7:DP229&gt;cr),2),DP7:DP229,0)+6,1))</f>
        <v>AI01.Jaccard</v>
      </c>
      <c r="DQ231" s="12" t="str" cm="1">
        <f t="array" aca="1" ref="DQ231" ca="1">INDIRECT(ADDRESS(MATCH(SMALL(_xlfn._xlws.FILTER(DQ7:DQ229,DP7:DP229&gt;cr),2),DQ7:DQ229,0)+6,1))</f>
        <v>AU02.Cosine</v>
      </c>
      <c r="DR231" s="8" t="e" cm="1" vm="1">
        <f t="array" aca="1" ref="DR231" ca="1">INDIRECT(ADDRESS(MATCH(SMALL(_xlfn._xlws.FILTER(DR7:DR229,DU7:DU229&gt;cr),2),DR7:DR229,0)+6,1))</f>
        <v>#VALUE!</v>
      </c>
      <c r="DS231" s="8" t="e" cm="1" vm="1">
        <f t="array" aca="1" ref="DS231" ca="1">INDIRECT(ADDRESS(MATCH(SMALL(_xlfn._xlws.FILTER(DS7:DS229,DU7:DU229&gt;cr),2),DS7:DS229,0)+6,1))</f>
        <v>#VALUE!</v>
      </c>
      <c r="DT231" s="8" t="e" cm="1" vm="1">
        <f t="array" aca="1" ref="DT231" ca="1">INDIRECT(ADDRESS(MATCH(LARGE(_xlfn._xlws.FILTER(DT7:DT229,DU7:DU229&gt;cr),2),DT7:DT229,0)+6,1))</f>
        <v>#VALUE!</v>
      </c>
      <c r="DU231" s="8" t="e" cm="1" vm="1">
        <f t="array" aca="1" ref="DU231" ca="1">INDIRECT(ADDRESS(MATCH(LARGE(_xlfn._xlws.FILTER(DU7:DU229,DU7:DU229&gt;cr),2),DU7:DU229,0)+6,1))</f>
        <v>#VALUE!</v>
      </c>
      <c r="DV231" s="8" t="e" cm="1" vm="1">
        <f t="array" aca="1" ref="DV231" ca="1">INDIRECT(ADDRESS(MATCH(SMALL(_xlfn._xlws.FILTER(DV7:DV229,DU7:DU229&gt;cr),2),DV7:DV229,0)+6,1))</f>
        <v>#VALUE!</v>
      </c>
      <c r="DW231" s="12" t="e" cm="1" vm="1">
        <f t="array" aca="1" ref="DW231" ca="1">INDIRECT(ADDRESS(MATCH(SMALL(_xlfn._xlws.FILTER(DW7:DW229,DZ7:DZ229&gt;cr),2),DW7:DW229,0)+6,1))</f>
        <v>#VALUE!</v>
      </c>
      <c r="DX231" s="12" t="e" cm="1" vm="1">
        <f t="array" aca="1" ref="DX231" ca="1">INDIRECT(ADDRESS(MATCH(SMALL(_xlfn._xlws.FILTER(DX7:DX229,DZ7:DZ229&gt;cr),2),DX7:DX229,0)+6,1))</f>
        <v>#VALUE!</v>
      </c>
      <c r="DY231" s="12" t="e" cm="1" vm="1">
        <f t="array" aca="1" ref="DY231" ca="1">INDIRECT(ADDRESS(MATCH(LARGE(_xlfn._xlws.FILTER(DY7:DY229,DZ7:DZ229&gt;cr),2),DY7:DY229,0)+6,1))</f>
        <v>#VALUE!</v>
      </c>
      <c r="DZ231" s="12" t="e" cm="1" vm="1">
        <f t="array" aca="1" ref="DZ231" ca="1">INDIRECT(ADDRESS(MATCH(LARGE(_xlfn._xlws.FILTER(DZ7:DZ229,DZ7:DZ229&gt;cr),2),DZ7:DZ229,0)+6,1))</f>
        <v>#VALUE!</v>
      </c>
      <c r="EA231" s="12" t="e" cm="1" vm="1">
        <f t="array" aca="1" ref="EA231" ca="1">INDIRECT(ADDRESS(MATCH(SMALL(_xlfn._xlws.FILTER(EA7:EA229,DZ7:DZ229&gt;cr),2),EA7:EA229,0)+6,1))</f>
        <v>#VALUE!</v>
      </c>
      <c r="EB231" s="8" t="e" cm="1" vm="1">
        <f t="array" aca="1" ref="EB231" ca="1">INDIRECT(ADDRESS(MATCH(SMALL(_xlfn._xlws.FILTER(EB7:EB229,EE7:EE229&gt;cr),2),EB7:EB229,0)+6,1))</f>
        <v>#VALUE!</v>
      </c>
      <c r="EC231" s="8" t="e" cm="1" vm="1">
        <f t="array" aca="1" ref="EC231" ca="1">INDIRECT(ADDRESS(MATCH(SMALL(_xlfn._xlws.FILTER(EC7:EC229,EE7:EE229&gt;cr),2),EC7:EC229,0)+6,1))</f>
        <v>#VALUE!</v>
      </c>
      <c r="ED231" s="8" t="e" cm="1" vm="1">
        <f t="array" aca="1" ref="ED231" ca="1">INDIRECT(ADDRESS(MATCH(LARGE(_xlfn._xlws.FILTER(ED7:ED229,EE7:EE229&gt;cr),2),ED7:ED229,0)+6,1))</f>
        <v>#VALUE!</v>
      </c>
      <c r="EE231" s="8" t="e" cm="1" vm="1">
        <f t="array" aca="1" ref="EE231" ca="1">INDIRECT(ADDRESS(MATCH(LARGE(_xlfn._xlws.FILTER(EE7:EE229,EE7:EE229&gt;cr),2),EE7:EE229,0)+6,1))</f>
        <v>#VALUE!</v>
      </c>
      <c r="EF231" s="8" t="e" cm="1" vm="1">
        <f t="array" aca="1" ref="EF231" ca="1">INDIRECT(ADDRESS(MATCH(SMALL(_xlfn._xlws.FILTER(EF7:EF229,EE7:EE229&gt;cr),2),EF7:EF229,0)+6,1))</f>
        <v>#VALUE!</v>
      </c>
      <c r="EG231" s="12" t="str" cm="1">
        <f t="array" aca="1" ref="EG231" ca="1">INDIRECT(ADDRESS(MATCH(SMALL(_xlfn._xlws.FILTER(EG7:EG229,EJ7:EJ229&gt;cr),2),EG7:EG229,0)+6,1))</f>
        <v>CI01.IJ.Amer</v>
      </c>
      <c r="EH231" s="12" t="str" cm="1">
        <f t="array" aca="1" ref="EH231" ca="1">INDIRECT(ADDRESS(MATCH(SMALL(_xlfn._xlws.FILTER(EH7:EH229,EJ7:EJ229&gt;cr),2),EH7:EH229,0)+6,1))</f>
        <v>CI01.IJ.Amer</v>
      </c>
      <c r="EI231" s="12" t="str" cm="1">
        <f t="array" aca="1" ref="EI231" ca="1">INDIRECT(ADDRESS(MATCH(LARGE(_xlfn._xlws.FILTER(EI7:EI229,EJ7:EJ229&gt;cr),2),EI7:EI229,0)+6,1))</f>
        <v>BI14.AmerJ</v>
      </c>
      <c r="EJ231" s="12" t="str" cm="1">
        <f t="array" aca="1" ref="EJ231" ca="1">INDIRECT(ADDRESS(MATCH(LARGE(_xlfn._xlws.FILTER(EJ7:EJ229,EJ7:EJ229&gt;cr),2),EJ7:EJ229,0)+6,1))</f>
        <v>AI01.Jaccard</v>
      </c>
      <c r="EK231" s="12" t="str" cm="1">
        <f t="array" aca="1" ref="EK231" ca="1">INDIRECT(ADDRESS(MATCH(SMALL(_xlfn._xlws.FILTER(EK7:EK229,EJ7:EJ229&gt;cr),2),EK7:EK229,0)+6,1))</f>
        <v>AU01.Jaccard</v>
      </c>
      <c r="EL231" s="8" t="e" cm="1" vm="1">
        <f t="array" aca="1" ref="EL231" ca="1">INDIRECT(ADDRESS(MATCH(SMALL(_xlfn._xlws.FILTER(EL7:EL229,EO7:EO229&gt;cr),2),EL7:EL229,0)+6,1))</f>
        <v>#VALUE!</v>
      </c>
      <c r="EM231" s="8" t="e" cm="1" vm="1">
        <f t="array" aca="1" ref="EM231" ca="1">INDIRECT(ADDRESS(MATCH(SMALL(_xlfn._xlws.FILTER(EM7:EM229,EO7:EO229&gt;cr),2),EM7:EM229,0)+6,1))</f>
        <v>#VALUE!</v>
      </c>
      <c r="EN231" s="8" t="e" cm="1" vm="1">
        <f t="array" aca="1" ref="EN231" ca="1">INDIRECT(ADDRESS(MATCH(LARGE(_xlfn._xlws.FILTER(EN7:EN229,EO7:EO229&gt;cr),2),EN7:EN229,0)+6,1))</f>
        <v>#VALUE!</v>
      </c>
      <c r="EO231" s="8" t="e" cm="1" vm="1">
        <f t="array" aca="1" ref="EO231" ca="1">INDIRECT(ADDRESS(MATCH(LARGE(_xlfn._xlws.FILTER(EO7:EO229,EO7:EO229&gt;cr),2),EO7:EO229,0)+6,1))</f>
        <v>#VALUE!</v>
      </c>
      <c r="EP231" s="8" t="e" cm="1" vm="1">
        <f t="array" aca="1" ref="EP231" ca="1">INDIRECT(ADDRESS(MATCH(SMALL(_xlfn._xlws.FILTER(EP7:EP229,EO7:EO229&gt;cr),2),EP7:EP229,0)+6,1))</f>
        <v>#VALUE!</v>
      </c>
      <c r="EQ231" s="12" t="e" cm="1" vm="1">
        <f t="array" aca="1" ref="EQ231" ca="1">INDIRECT(ADDRESS(MATCH(SMALL(_xlfn._xlws.FILTER(EQ7:EQ229,ET7:ET229&gt;cr),2),EQ7:EQ229,0)+6,1))</f>
        <v>#VALUE!</v>
      </c>
      <c r="ER231" s="12" t="e" cm="1" vm="1">
        <f t="array" aca="1" ref="ER231" ca="1">INDIRECT(ADDRESS(MATCH(SMALL(_xlfn._xlws.FILTER(ER7:ER229,ET7:ET229&gt;cr),2),ER7:ER229,0)+6,1))</f>
        <v>#VALUE!</v>
      </c>
      <c r="ES231" s="12" t="e" cm="1" vm="1">
        <f t="array" aca="1" ref="ES231" ca="1">INDIRECT(ADDRESS(MATCH(LARGE(_xlfn._xlws.FILTER(ES7:ES229,ET7:ET229&gt;cr),2),ES7:ES229,0)+6,1))</f>
        <v>#VALUE!</v>
      </c>
      <c r="ET231" s="12" t="e" cm="1" vm="1">
        <f t="array" aca="1" ref="ET231" ca="1">INDIRECT(ADDRESS(MATCH(LARGE(_xlfn._xlws.FILTER(ET7:ET229,ET7:ET229&gt;cr),2),ET7:ET229,0)+6,1))</f>
        <v>#VALUE!</v>
      </c>
      <c r="EU231" s="12" t="e" cm="1" vm="1">
        <f t="array" aca="1" ref="EU231" ca="1">INDIRECT(ADDRESS(MATCH(SMALL(_xlfn._xlws.FILTER(EU7:EU229,ET7:ET229&gt;cr),2),EU7:EU229,0)+6,1))</f>
        <v>#VALUE!</v>
      </c>
      <c r="EV231" s="15" t="str" cm="1">
        <f t="array" aca="1" ref="EV231" ca="1">INDIRECT(ADDRESS(MATCH(SMALL(_xlfn.LET(_xlpm.x,IF(ISNUMBER(EV7:EV229),EV7:EV229),_xlpm.y,IF(ISNUMBER(EY7:EY229),EY7:EY229),_xlfn._xlws.FILTER(_xlpm.x,_xlpm.y&gt;cr)),2),EV7:EV229,0)+6,1))</f>
        <v>BI22.ZSim</v>
      </c>
      <c r="EW231" s="15" t="str" cm="1">
        <f t="array" aca="1" ref="EW231" ca="1">INDIRECT(ADDRESS(MATCH(SMALL(_xlfn.LET(_xlpm.x,IF(ISNUMBER(EW7:EW229),EW7:EW229),_xlpm.y,IF(ISNUMBER(EY7:EY229),EY7:EY229),_xlfn._xlws.FILTER(_xlpm.x,_xlpm.y&gt;cr)),2),EW7:EW229,0)+6,1))</f>
        <v>CU14.Amer.TA</v>
      </c>
      <c r="EX231" s="15" t="str" cm="1">
        <f t="array" aca="1" ref="EX231" ca="1">INDIRECT(ADDRESS(MATCH(LARGE(_xlfn.LET(_xlpm.x,IF(ISNUMBER(EX7:EX229),EX7:EX229),_xlpm.y,IF(ISNUMBER(EY7:EY229),EY7:EY229),_xlfn._xlws.FILTER(_xlpm.x,_xlpm.y&gt;cr)),2),EX7:EX229,0)+6,1))</f>
        <v>CI14.SMD.QTI</v>
      </c>
      <c r="EY231" s="15" t="str" cm="1">
        <f t="array" aca="1" ref="EY231" ca="1">INDIRECT(ADDRESS(MATCH(LARGE(_xlfn.LET(_xlpm.x,IF(ISNUMBER(EY7:EY229),EY7:EY229),_xlpm.y,IF(ISNUMBER(EY7:EY229),EY7:EY229),_xlfn._xlws.FILTER(_xlpm.x,_xlpm.y&gt;cr)),2),EY7:EY229,0)+6,1))</f>
        <v>CU14.Amer.QTI</v>
      </c>
      <c r="EZ231" s="15" t="str" cm="1">
        <f t="array" aca="1" ref="EZ231" ca="1">INDIRECT(ADDRESS(MATCH(SMALL(_xlfn.LET(_xlpm.x,IF(ISNUMBER(EZ7:EZ229),EZ7:EZ229),_xlpm.y,IF(ISNUMBER(EY7:EY229),EY7:EY229),_xlfn._xlws.FILTER(_xlpm.x,_xlpm.y&gt;cr)),2),EZ7:EZ229,0)+6,1))</f>
        <v>BU01.JaccardMulti</v>
      </c>
      <c r="FA231" s="12" t="str" cm="1">
        <f t="array" aca="1" ref="FA231" ca="1">INDEX(_xlfn._xlws.FILTER(FA7:FA229,ISTEXT(FA7:FA229)),MODE(MATCH(_xlfn._xlws.FILTER(FA7:FA229,ISTEXT(FA7:FA229)),_xlfn._xlws.FILTER(FA7:FA229,ISTEXT(FA7:FA229)),0)))</f>
        <v>k=20, r=0.1</v>
      </c>
      <c r="FB231" s="12" t="str" cm="1">
        <f t="array" aca="1" ref="FB231" ca="1">INDEX(_xlfn._xlws.FILTER(FB7:FB229,ISTEXT(FB7:FB229)),MODE(MATCH(_xlfn._xlws.FILTER(FB7:FB229,ISTEXT(FB7:FB229)),_xlfn._xlws.FILTER(FB7:FB229,ISTEXT(FB7:FB229)),0)))</f>
        <v>k=20, r=0.1</v>
      </c>
      <c r="FC231" s="12" t="str" cm="1">
        <f t="array" aca="1" ref="FC231" ca="1">INDEX(_xlfn._xlws.FILTER(FC7:FC229,ISTEXT(FC7:FC229)),MODE(MATCH(_xlfn._xlws.FILTER(FC7:FC229,ISTEXT(FC7:FC229)),_xlfn._xlws.FILTER(FC7:FC229,ISTEXT(FC7:FC229)),0)))</f>
        <v>k=20, r=0.1</v>
      </c>
      <c r="FD231" s="12" t="str" cm="1">
        <f t="array" aca="1" ref="FD231" ca="1">INDEX(_xlfn._xlws.FILTER(FD7:FD229,ISTEXT(FD7:FD229)),MODE(MATCH(_xlfn._xlws.FILTER(FD7:FD229,ISTEXT(FD7:FD229)),_xlfn._xlws.FILTER(FD7:FD229,ISTEXT(FD7:FD229)),0)))</f>
        <v>k=5, r=0.1</v>
      </c>
      <c r="FE231" s="12" t="str" cm="1">
        <f t="array" aca="1" ref="FE231" ca="1">INDEX(_xlfn._xlws.FILTER(FE7:FE229,ISTEXT(FE7:FE229)),MODE(MATCH(_xlfn._xlws.FILTER(FE7:FE229,ISTEXT(FE7:FE229)),_xlfn._xlws.FILTER(FE7:FE229,ISTEXT(FE7:FE229)),0)))</f>
        <v>k=20, r=0.9</v>
      </c>
    </row>
    <row r="232" spans="1:161" s="9" customFormat="1" x14ac:dyDescent="0.2">
      <c r="A232" s="7" t="s">
        <v>235</v>
      </c>
      <c r="B232" s="8" t="str" cm="1">
        <f t="array" aca="1" ref="B232" ca="1">INDIRECT(ADDRESS(MATCH(SMALL(_xlfn._xlws.FILTER(B7:B229,E7:E229&gt;cr),3),B7:B229,0)+6,1))</f>
        <v>CI14.SMD.EMX1</v>
      </c>
      <c r="C232" s="8" t="str" cm="1">
        <f t="array" aca="1" ref="C232" ca="1">INDIRECT(ADDRESS(MATCH(SMALL(_xlfn._xlws.FILTER(C7:C229,E7:E229&gt;cr),3),C7:C229,0)+6,1))</f>
        <v>CI14.Amer.EMX1</v>
      </c>
      <c r="D232" s="8" t="str" cm="1">
        <f t="array" aca="1" ref="D232" ca="1">INDIRECT(ADDRESS(MATCH(LARGE(_xlfn._xlws.FILTER(D7:D229,E7:E229&gt;cr),3),D7:D229,0)+6,1))</f>
        <v>CI14.SMD.EMX1</v>
      </c>
      <c r="E232" s="8" t="str" cm="1">
        <f t="array" aca="1" ref="E232" ca="1">INDIRECT(ADDRESS(MATCH(LARGE(_xlfn._xlws.FILTER(E7:E229,E7:E229&gt;cr),3),E7:E229,0)+6,1))</f>
        <v>AI01.Jaccard</v>
      </c>
      <c r="F232" s="8" t="str" cm="1">
        <f t="array" aca="1" ref="F232" ca="1">INDIRECT(ADDRESS(MATCH(SMALL(_xlfn._xlws.FILTER(F7:F229,E7:E229&gt;cr),3),F7:F229,0)+6,1))</f>
        <v>AU13.SMTP</v>
      </c>
      <c r="G232" s="12" t="str" cm="1">
        <f t="array" aca="1" ref="G232" ca="1">INDIRECT(ADDRESS(MATCH(SMALL(_xlfn._xlws.FILTER(G7:G229,J7:J229&gt;cr),3),G7:G229,0)+6,1))</f>
        <v>BI22.ESim3</v>
      </c>
      <c r="H232" s="12" t="str" cm="1">
        <f t="array" aca="1" ref="H232" ca="1">INDIRECT(ADDRESS(MATCH(SMALL(_xlfn._xlws.FILTER(H7:H229,J7:J229&gt;cr),3),H7:H229,0)+6,1))</f>
        <v>BI22.ESim3</v>
      </c>
      <c r="I232" s="14" t="str" cm="1">
        <f t="array" aca="1" ref="I232" ca="1">INDIRECT(ADDRESS(MATCH(LARGE(_xlfn._xlws.FILTER(I7:I229,J7:J229&gt;cr),3),I7:I229,0)+6,1))</f>
        <v>BI14.QTIJ</v>
      </c>
      <c r="J232" s="14" t="str" cm="1">
        <f t="array" aca="1" ref="J232" ca="1">INDIRECT(ADDRESS(MATCH(LARGE(_xlfn._xlws.FILTER(J7:J229,J7:J229&gt;cr),3),J7:J229,0)+6,1))</f>
        <v>AI01.Jaccard</v>
      </c>
      <c r="K232" s="12" t="str" cm="1">
        <f t="array" aca="1" ref="K232" ca="1">INDIRECT(ADDRESS(MATCH(SMALL(_xlfn._xlws.FILTER(K7:K229,J7:J229&gt;cr),3),K7:K229,0)+6,1))</f>
        <v>BU01.PNCR</v>
      </c>
      <c r="L232" s="8" t="str" cm="1">
        <f t="array" aca="1" ref="L232" ca="1">INDIRECT(ADDRESS(MATCH(SMALL(_xlfn._xlws.FILTER(L7:L229,O7:O229&gt;cr),3),L7:L229,0)+6,1))</f>
        <v>BI22.ESim3</v>
      </c>
      <c r="M232" s="8" t="str" cm="1">
        <f t="array" aca="1" ref="M232" ca="1">INDIRECT(ADDRESS(MATCH(SMALL(_xlfn._xlws.FILTER(M7:M229,O7:O229&gt;cr),3),M7:M229,0)+6,1))</f>
        <v>BI22.ESim3</v>
      </c>
      <c r="N232" s="8" t="str" cm="1">
        <f t="array" aca="1" ref="N232" ca="1">INDIRECT(ADDRESS(MATCH(LARGE(_xlfn._xlws.FILTER(N7:N229,O7:O229&gt;cr),3),N7:N229,0)+6,1))</f>
        <v>CI14.SMD.PSS</v>
      </c>
      <c r="O232" s="8" t="str" cm="1">
        <f t="array" aca="1" ref="O232" ca="1">INDIRECT(ADDRESS(MATCH(LARGE(_xlfn._xlws.FILTER(O7:O229,O7:O229&gt;cr),3),O7:O229,0)+6,1))</f>
        <v>AI01.Jaccard</v>
      </c>
      <c r="P232" s="8" t="str" cm="1">
        <f t="array" aca="1" ref="P232" ca="1">INDIRECT(ADDRESS(MATCH(SMALL(_xlfn._xlws.FILTER(P7:P229,O7:O229&gt;cr),3),P7:P229,0)+6,1))</f>
        <v>BU02.COD</v>
      </c>
      <c r="Q232" s="12" t="str" cm="1">
        <f t="array" aca="1" ref="Q232" ca="1">INDIRECT(ADDRESS(MATCH(SMALL(_xlfn._xlws.FILTER(Q7:Q229,T7:T229&gt;cr),3),Q7:Q229,0)+6,1))</f>
        <v>BI22.ESim3</v>
      </c>
      <c r="R232" s="12" t="str" cm="1">
        <f t="array" aca="1" ref="R232" ca="1">INDIRECT(ADDRESS(MATCH(SMALL(_xlfn._xlws.FILTER(R7:R229,T7:T229&gt;cr),3),R7:R229,0)+6,1))</f>
        <v>BI22.ESim3</v>
      </c>
      <c r="S232" s="12" t="str" cm="1">
        <f t="array" aca="1" ref="S232" ca="1">INDIRECT(ADDRESS(MATCH(LARGE(_xlfn._xlws.FILTER(S7:S229,T7:T229&gt;cr),3),S7:S229,0)+6,1))</f>
        <v>CI14.Amer.EMX4</v>
      </c>
      <c r="T232" s="12" t="str" cm="1">
        <f t="array" aca="1" ref="T232" ca="1">INDIRECT(ADDRESS(MATCH(LARGE(_xlfn._xlws.FILTER(T7:T229,T7:T229&gt;cr),3),T7:T229,0)+6,1))</f>
        <v>AI01.Jaccard</v>
      </c>
      <c r="U232" s="12" t="str" cm="1">
        <f t="array" aca="1" ref="U232" ca="1">INDIRECT(ADDRESS(MATCH(SMALL(_xlfn._xlws.FILTER(U7:U229,T7:T229&gt;cr),3),U7:U229,0)+6,1))</f>
        <v>AU13.SMTP</v>
      </c>
      <c r="V232" s="8" t="str" cm="1">
        <f t="array" aca="1" ref="V232" ca="1">INDIRECT(ADDRESS(MATCH(SMALL(_xlfn._xlws.FILTER(V7:V229,Y7:Y229&gt;cr),3),V7:V229,0)+6,1))</f>
        <v>AU19.KL</v>
      </c>
      <c r="W232" s="8" t="str" cm="1">
        <f t="array" aca="1" ref="W232" ca="1">INDIRECT(ADDRESS(MATCH(SMALL(_xlfn._xlws.FILTER(W7:W229,Y7:Y229&gt;cr),3),W7:W229,0)+6,1))</f>
        <v>AU19.KL</v>
      </c>
      <c r="X232" s="8" t="str" cm="1">
        <f t="array" aca="1" ref="X232" ca="1">INDIRECT(ADDRESS(MATCH(LARGE(_xlfn._xlws.FILTER(X7:X229,Y7:Y229&gt;cr),3),X7:X229,0)+6,1))</f>
        <v>AI25.Coco</v>
      </c>
      <c r="Y232" s="8" t="str" cm="1">
        <f t="array" aca="1" ref="Y232" ca="1">INDIRECT(ADDRESS(MATCH(LARGE(_xlfn._xlws.FILTER(Y7:Y229,Y7:Y229&gt;cr),3),Y7:Y229,0)+6,1))</f>
        <v>AI01.Jaccard</v>
      </c>
      <c r="Z232" s="8" t="str" cm="1">
        <f t="array" aca="1" ref="Z232" ca="1">INDIRECT(ADDRESS(MATCH(SMALL(_xlfn._xlws.FILTER(Z7:Z229,Y7:Y229&gt;cr),3),Z7:Z229,0)+6,1))</f>
        <v>BU01.JacRA</v>
      </c>
      <c r="AA232" s="12" t="str" cm="1">
        <f t="array" aca="1" ref="AA232" ca="1">INDIRECT(ADDRESS(MATCH(SMALL(_xlfn._xlws.FILTER(AA7:AA229,AD7:AD229&gt;cr),3),AA7:AA229,0)+6,1))</f>
        <v>CI14.Amer.EMX2</v>
      </c>
      <c r="AB232" s="12" t="str" cm="1">
        <f t="array" aca="1" ref="AB232" ca="1">INDIRECT(ADDRESS(MATCH(SMALL(_xlfn._xlws.FILTER(AB7:AB229,AD7:AD229&gt;cr),3),AB7:AB229,0)+6,1))</f>
        <v>CI14.Amer.EMX1</v>
      </c>
      <c r="AC232" s="12" t="str" cm="1">
        <f t="array" aca="1" ref="AC232" ca="1">INDIRECT(ADDRESS(MATCH(LARGE(_xlfn._xlws.FILTER(AC7:AC229,AD7:AD229&gt;cr),3),AC7:AC229,0)+6,1))</f>
        <v>CI14.Amer.EMX1</v>
      </c>
      <c r="AD232" s="12" t="str" cm="1">
        <f t="array" aca="1" ref="AD232" ca="1">INDIRECT(ADDRESS(MATCH(LARGE(_xlfn._xlws.FILTER(AD7:AD229,AD7:AD229&gt;cr),3),AD7:AD229,0)+6,1))</f>
        <v>AI01.Jaccard</v>
      </c>
      <c r="AE232" s="12" t="str" cm="1">
        <f t="array" aca="1" ref="AE232" ca="1">INDIRECT(ADDRESS(MATCH(SMALL(_xlfn._xlws.FILTER(AE7:AE229,AD7:AD229&gt;cr),3),AE7:AE229,0)+6,1))</f>
        <v>BU01.JacRA</v>
      </c>
      <c r="AF232" s="8" t="str" cm="1">
        <f t="array" aca="1" ref="AF232" ca="1">INDIRECT(ADDRESS(MATCH(SMALL(_xlfn._xlws.FILTER(AF7:AF229,AI7:AI229&gt;cr),3),AF7:AF229,0)+6,1))</f>
        <v>CI14.Amer.EMX1</v>
      </c>
      <c r="AG232" s="8" t="str" cm="1">
        <f t="array" aca="1" ref="AG232" ca="1">INDIRECT(ADDRESS(MATCH(SMALL(_xlfn._xlws.FILTER(AG7:AG229,AI7:AI229&gt;cr),3),AG7:AG229,0)+6,1))</f>
        <v>BI22.ESim3</v>
      </c>
      <c r="AH232" s="4" t="str" cm="1">
        <f t="array" aca="1" ref="AH232" ca="1">INDIRECT(ADDRESS(MATCH(LARGE(_xlfn._xlws.FILTER(AH7:AH229,AI7:AI229&gt;cr),3),AH7:AH229,0)+6,1))</f>
        <v>CI14.Amer.EMX2</v>
      </c>
      <c r="AI232" s="4" t="str" cm="1">
        <f t="array" aca="1" ref="AI232" ca="1">INDIRECT(ADDRESS(MATCH(LARGE(_xlfn._xlws.FILTER(AI7:AI229,AI7:AI229&gt;cr),3),AI7:AI229,0)+6,1))</f>
        <v>AI01.Jaccard</v>
      </c>
      <c r="AJ232" s="8" t="str" cm="1">
        <f t="array" aca="1" ref="AJ232" ca="1">INDIRECT(ADDRESS(MATCH(SMALL(_xlfn._xlws.FILTER(AJ7:AJ229,AI7:AI229&gt;cr),3),AJ7:AJ229,0)+6,1))</f>
        <v>AU04.MSD</v>
      </c>
      <c r="AK232" s="12" t="str" cm="1">
        <f t="array" aca="1" ref="AK232" ca="1">INDIRECT(ADDRESS(MATCH(SMALL(_xlfn._xlws.FILTER(AK7:AK229,AN7:AN229&gt;cr),3),AK7:AK229,0)+6,1))</f>
        <v>BI22.ESim3</v>
      </c>
      <c r="AL232" s="12" t="str" cm="1">
        <f t="array" aca="1" ref="AL232" ca="1">INDIRECT(ADDRESS(MATCH(SMALL(_xlfn._xlws.FILTER(AL7:AL229,AN7:AN229&gt;cr),3),AL7:AL229,0)+6,1))</f>
        <v>BI22.ESim3</v>
      </c>
      <c r="AM232" s="12" t="str" cm="1">
        <f t="array" aca="1" ref="AM232" ca="1">INDIRECT(ADDRESS(MATCH(LARGE(_xlfn._xlws.FILTER(AM7:AM229,AN7:AN229&gt;cr),3),AM7:AM229,0)+6,1))</f>
        <v>CI14.Amer.EMX5</v>
      </c>
      <c r="AN232" s="12" t="str" cm="1">
        <f t="array" aca="1" ref="AN232" ca="1">INDIRECT(ADDRESS(MATCH(LARGE(_xlfn._xlws.FILTER(AN7:AN229,AN7:AN229&gt;cr),3),AN7:AN229,0)+6,1))</f>
        <v>AI01.Jaccard</v>
      </c>
      <c r="AO232" s="12" t="str" cm="1">
        <f t="array" aca="1" ref="AO232" ca="1">INDIRECT(ADDRESS(MATCH(SMALL(_xlfn._xlws.FILTER(AO7:AO229,AN7:AN229&gt;cr),3),AO7:AO229,0)+6,1))</f>
        <v>BU16.TAEven</v>
      </c>
      <c r="AP232" s="8" t="str" cm="1">
        <f t="array" aca="1" ref="AP232" ca="1">INDIRECT(ADDRESS(MATCH(SMALL(_xlfn._xlws.FILTER(AP7:AP229,AS7:AS229&gt;cr),3),AP7:AP229,0)+6,1))</f>
        <v>AI28.RPB</v>
      </c>
      <c r="AQ232" s="8" t="str" cm="1">
        <f t="array" aca="1" ref="AQ232" ca="1">INDIRECT(ADDRESS(MATCH(SMALL(_xlfn._xlws.FILTER(AQ7:AQ229,AS7:AS229&gt;cr),3),AQ7:AQ229,0)+6,1))</f>
        <v>AI28.RPB</v>
      </c>
      <c r="AR232" s="8" t="str" cm="1">
        <f t="array" aca="1" ref="AR232" ca="1">INDIRECT(ADDRESS(MATCH(LARGE(_xlfn._xlws.FILTER(AR7:AR229,AS7:AS229&gt;cr),3),AR7:AR229,0)+6,1))</f>
        <v>CI14.Amer.Cosine</v>
      </c>
      <c r="AS232" s="8" t="str" cm="1">
        <f t="array" aca="1" ref="AS232" ca="1">INDIRECT(ADDRESS(MATCH(LARGE(_xlfn._xlws.FILTER(AS7:AS229,AS7:AS229&gt;cr),3),AS7:AS229,0)+6,1))</f>
        <v>AI01.Jaccard</v>
      </c>
      <c r="AT232" s="8" t="str" cm="1">
        <f t="array" aca="1" ref="AT232" ca="1">INDIRECT(ADDRESS(MATCH(SMALL(_xlfn._xlws.FILTER(AT7:AT229,AS7:AS229&gt;cr),3),AT7:AT229,0)+6,1))</f>
        <v>BU16.TAN</v>
      </c>
      <c r="AU232" s="12" t="str" cm="1">
        <f t="array" aca="1" ref="AU232" ca="1">INDIRECT(ADDRESS(MATCH(SMALL(_xlfn._xlws.FILTER(AU7:AU229,AX7:AX229&gt;cr),3),AU7:AU229,0)+6,1))</f>
        <v>BI22.ESim2</v>
      </c>
      <c r="AV232" s="12" t="str" cm="1">
        <f t="array" aca="1" ref="AV232" ca="1">INDIRECT(ADDRESS(MATCH(SMALL(_xlfn._xlws.FILTER(AV7:AV229,AX7:AX229&gt;cr),3),AV7:AV229,0)+6,1))</f>
        <v>BI22.ESim2</v>
      </c>
      <c r="AW232" s="12" t="str" cm="1">
        <f t="array" aca="1" ref="AW232" ca="1">INDIRECT(ADDRESS(MATCH(LARGE(_xlfn._xlws.FILTER(AW7:AW229,AX7:AX229&gt;cr),3),AW7:AW229,0)+6,1))</f>
        <v>AI28.RPB</v>
      </c>
      <c r="AX232" s="12" t="str" cm="1">
        <f t="array" aca="1" ref="AX232" ca="1">INDIRECT(ADDRESS(MATCH(LARGE(_xlfn._xlws.FILTER(AX7:AX229,AX7:AX229&gt;cr),3),AX7:AX229,0)+6,1))</f>
        <v>AI01.Jaccard</v>
      </c>
      <c r="AY232" s="12" t="str" cm="1">
        <f t="array" aca="1" ref="AY232" ca="1">INDIRECT(ADDRESS(MATCH(SMALL(_xlfn._xlws.FILTER(AY7:AY229,AX7:AX229&gt;cr),3),AY7:AY229,0)+6,1))</f>
        <v>AU30.Singularity</v>
      </c>
      <c r="AZ232" s="8" t="str" cm="1">
        <f t="array" aca="1" ref="AZ232" ca="1">INDIRECT(ADDRESS(MATCH(SMALL(_xlfn._xlws.FILTER(AZ7:AZ229,BC7:BC229&gt;cr),3),AZ7:AZ229,0)+6,1))</f>
        <v>CI14.Amer.EMX2</v>
      </c>
      <c r="BA232" s="8" t="str" cm="1">
        <f t="array" aca="1" ref="BA232" ca="1">INDIRECT(ADDRESS(MATCH(SMALL(_xlfn._xlws.FILTER(BA7:BA229,BC7:BC229&gt;cr),3),BA7:BA229,0)+6,1))</f>
        <v>CI14.Amer.EMX1</v>
      </c>
      <c r="BB232" s="8" t="str" cm="1">
        <f t="array" aca="1" ref="BB232" ca="1">INDIRECT(ADDRESS(MATCH(LARGE(_xlfn._xlws.FILTER(BB7:BB229,BC7:BC229&gt;cr),3),BB7:BB229,0)+6,1))</f>
        <v>CI14.Amer.EMX1</v>
      </c>
      <c r="BC232" s="8" t="str" cm="1">
        <f t="array" aca="1" ref="BC232" ca="1">INDIRECT(ADDRESS(MATCH(LARGE(_xlfn._xlws.FILTER(BC7:BC229,BC7:BC229&gt;cr),3),BC7:BC229,0)+6,1))</f>
        <v>AI01.Jaccard</v>
      </c>
      <c r="BD232" s="8" t="str" cm="1">
        <f t="array" aca="1" ref="BD232" ca="1">INDIRECT(ADDRESS(MATCH(SMALL(_xlfn._xlws.FILTER(BD7:BD229,BC7:BC229&gt;cr),3),BD7:BD229,0)+6,1))</f>
        <v>BU01.PNCR</v>
      </c>
      <c r="BE232" s="12" t="str" cm="1">
        <f t="array" aca="1" ref="BE232" ca="1">INDIRECT(ADDRESS(MATCH(SMALL(_xlfn._xlws.FILTER(BE7:BE229,BH7:BH229&gt;cr),3),BE7:BE229,0)+6,1))</f>
        <v>BI22.ESim3</v>
      </c>
      <c r="BF232" s="12" t="str" cm="1">
        <f t="array" aca="1" ref="BF232" ca="1">INDIRECT(ADDRESS(MATCH(SMALL(_xlfn._xlws.FILTER(BF7:BF229,BH7:BH229&gt;cr),3),BF7:BF229,0)+6,1))</f>
        <v>BI22.ESim3</v>
      </c>
      <c r="BG232" s="14" t="str" cm="1">
        <f t="array" aca="1" ref="BG232" ca="1">INDIRECT(ADDRESS(MATCH(LARGE(_xlfn._xlws.FILTER(BG7:BG229,BH7:BH229&gt;cr),3),BG7:BG229,0)+6,1))</f>
        <v>CI14.Amer.NNSM</v>
      </c>
      <c r="BH232" s="14" t="str" cm="1">
        <f t="array" aca="1" ref="BH232" ca="1">INDIRECT(ADDRESS(MATCH(LARGE(_xlfn._xlws.FILTER(BH7:BH229,BH7:BH229&gt;cr),3),BH7:BH229,0)+6,1))</f>
        <v>AI01.Jaccard</v>
      </c>
      <c r="BI232" s="12" t="str" cm="1">
        <f t="array" aca="1" ref="BI232" ca="1">INDIRECT(ADDRESS(MATCH(SMALL(_xlfn._xlws.FILTER(BI7:BI229,BH7:BH229&gt;cr),3),BI7:BI229,0)+6,1))</f>
        <v>BU01.Dice</v>
      </c>
      <c r="BJ232" s="8" t="str" cm="1">
        <f t="array" aca="1" ref="BJ232" ca="1">INDIRECT(ADDRESS(MATCH(SMALL(_xlfn._xlws.FILTER(BJ7:BJ229,BM7:BM229&gt;cr),3),BJ7:BJ229,0)+6,1))</f>
        <v>BI22.ESim3</v>
      </c>
      <c r="BK232" s="8" t="str" cm="1">
        <f t="array" aca="1" ref="BK232" ca="1">INDIRECT(ADDRESS(MATCH(SMALL(_xlfn._xlws.FILTER(BK7:BK229,BM7:BM229&gt;cr),3),BK7:BK229,0)+6,1))</f>
        <v>BI22.ESim3</v>
      </c>
      <c r="BL232" s="8" t="str" cm="1">
        <f t="array" aca="1" ref="BL232" ca="1">INDIRECT(ADDRESS(MATCH(LARGE(_xlfn._xlws.FILTER(BL7:BL229,BM7:BM229&gt;cr),3),BL7:BL229,0)+6,1))</f>
        <v>BI07.NHMS.Amer</v>
      </c>
      <c r="BM232" s="8" t="str" cm="1">
        <f t="array" aca="1" ref="BM232" ca="1">INDIRECT(ADDRESS(MATCH(LARGE(_xlfn._xlws.FILTER(BM7:BM229,BM7:BM229&gt;cr),3),BM7:BM229,0)+6,1))</f>
        <v>AI01.Jaccard</v>
      </c>
      <c r="BN232" s="8" t="str" cm="1">
        <f t="array" aca="1" ref="BN232" ca="1">INDIRECT(ADDRESS(MATCH(SMALL(_xlfn._xlws.FILTER(BN7:BN229,BM7:BM229&gt;cr),3),BN7:BN229,0)+6,1))</f>
        <v>BU01.JaccardMulti</v>
      </c>
      <c r="BO232" s="12" t="str" cm="1">
        <f t="array" aca="1" ref="BO232" ca="1">INDIRECT(ADDRESS(MATCH(SMALL(_xlfn._xlws.FILTER(BO7:BO229,BR7:BR229&gt;cr),3),BO7:BO229,0)+6,1))</f>
        <v>BI22.ESim3</v>
      </c>
      <c r="BP232" s="12" t="str" cm="1">
        <f t="array" aca="1" ref="BP232" ca="1">INDIRECT(ADDRESS(MATCH(SMALL(_xlfn._xlws.FILTER(BP7:BP229,BR7:BR229&gt;cr),3),BP7:BP229,0)+6,1))</f>
        <v>BI22.ESim3</v>
      </c>
      <c r="BQ232" s="12" t="str" cm="1">
        <f t="array" aca="1" ref="BQ232" ca="1">INDIRECT(ADDRESS(MATCH(LARGE(_xlfn._xlws.FILTER(BQ7:BQ229,BR7:BR229&gt;cr),3),BQ7:BQ229,0)+6,1))</f>
        <v>CI14.SMD.TA</v>
      </c>
      <c r="BR232" s="12" t="str" cm="1">
        <f t="array" aca="1" ref="BR232" ca="1">INDIRECT(ADDRESS(MATCH(LARGE(_xlfn._xlws.FILTER(BR7:BR229,BR7:BR229&gt;cr),3),BR7:BR229,0)+6,1))</f>
        <v>AI01.Jaccard</v>
      </c>
      <c r="BS232" s="12" t="str" cm="1">
        <f t="array" aca="1" ref="BS232" ca="1">INDIRECT(ADDRESS(MATCH(SMALL(_xlfn._xlws.FILTER(BS7:BS229,BR7:BR229&gt;cr),3),BS7:BS229,0)+6,1))</f>
        <v>BU02.COD</v>
      </c>
      <c r="BT232" s="8" t="str" cm="1">
        <f t="array" aca="1" ref="BT232" ca="1">INDIRECT(ADDRESS(MATCH(SMALL(_xlfn._xlws.FILTER(BT7:BT229,BW7:BW229&gt;cr),3),BT7:BT229,0)+6,1))</f>
        <v>AU19.KL</v>
      </c>
      <c r="BU232" s="8" t="str" cm="1">
        <f t="array" aca="1" ref="BU232" ca="1">INDIRECT(ADDRESS(MATCH(SMALL(_xlfn._xlws.FILTER(BU7:BU229,BW7:BW229&gt;cr),3),BU7:BU229,0)+6,1))</f>
        <v>AU19.KL</v>
      </c>
      <c r="BV232" s="8" t="str" cm="1">
        <f t="array" aca="1" ref="BV232" ca="1">INDIRECT(ADDRESS(MATCH(LARGE(_xlfn._xlws.FILTER(BV7:BV229,BW7:BW229&gt;cr),3),BV7:BV229,0)+6,1))</f>
        <v>AI25.Coco</v>
      </c>
      <c r="BW232" s="8" t="str" cm="1">
        <f t="array" aca="1" ref="BW232" ca="1">INDIRECT(ADDRESS(MATCH(LARGE(_xlfn._xlws.FILTER(BW7:BW229,BW7:BW229&gt;cr),3),BW7:BW229,0)+6,1))</f>
        <v>AI01.Jaccard</v>
      </c>
      <c r="BX232" s="8" t="str" cm="1">
        <f t="array" aca="1" ref="BX232" ca="1">INDIRECT(ADDRESS(MATCH(SMALL(_xlfn._xlws.FILTER(BX7:BX229,BW7:BW229&gt;cr),3),BX7:BX229,0)+6,1))</f>
        <v>BU06.MPIP</v>
      </c>
      <c r="BY232" s="12" t="str" cm="1">
        <f t="array" aca="1" ref="BY232" ca="1">INDIRECT(ADDRESS(MATCH(SMALL(_xlfn._xlws.FILTER(BY7:BY229,CB7:CB229&gt;cr),3),BY7:BY229,0)+6,1))</f>
        <v>CI14.Amer.EMX2</v>
      </c>
      <c r="BZ232" s="12" t="str" cm="1">
        <f t="array" aca="1" ref="BZ232" ca="1">INDIRECT(ADDRESS(MATCH(SMALL(_xlfn._xlws.FILTER(BZ7:BZ229,CB7:CB229&gt;cr),3),BZ7:BZ229,0)+6,1))</f>
        <v>CI14.Amer.EMX1</v>
      </c>
      <c r="CA232" s="12" t="str" cm="1">
        <f t="array" aca="1" ref="CA232" ca="1">INDIRECT(ADDRESS(MATCH(LARGE(_xlfn._xlws.FILTER(CA7:CA229,CB7:CB229&gt;cr),3),CA7:CA229,0)+6,1))</f>
        <v>CI14.Amer.EMX1</v>
      </c>
      <c r="CB232" s="12" t="str" cm="1">
        <f t="array" aca="1" ref="CB232" ca="1">INDIRECT(ADDRESS(MATCH(LARGE(_xlfn._xlws.FILTER(CB7:CB229,CB7:CB229&gt;cr),3),CB7:CB229,0)+6,1))</f>
        <v>AI01.Jaccard</v>
      </c>
      <c r="CC232" s="12" t="str" cm="1">
        <f t="array" aca="1" ref="CC232" ca="1">INDIRECT(ADDRESS(MATCH(SMALL(_xlfn._xlws.FILTER(CC7:CC229,CB7:CB229&gt;cr),3),CC7:CC229,0)+6,1))</f>
        <v>BU01.PNCR</v>
      </c>
      <c r="CD232" s="8" t="str" cm="1">
        <f t="array" aca="1" ref="CD232" ca="1">INDIRECT(ADDRESS(MATCH(SMALL(_xlfn._xlws.FILTER(CD7:CD229,CG7:CG229&gt;cr),3),CD7:CD229,0)+6,1))</f>
        <v>CI14.Amer.EMX1</v>
      </c>
      <c r="CE232" s="8" t="str" cm="1">
        <f t="array" aca="1" ref="CE232" ca="1">INDIRECT(ADDRESS(MATCH(SMALL(_xlfn._xlws.FILTER(CE7:CE229,CG7:CG229&gt;cr),3),CE7:CE229,0)+6,1))</f>
        <v>BI22.ESim3</v>
      </c>
      <c r="CF232" s="8" t="str" cm="1">
        <f t="array" aca="1" ref="CF232" ca="1">INDIRECT(ADDRESS(MATCH(LARGE(_xlfn._xlws.FILTER(CF7:CF229,CG7:CG229&gt;cr),3),CF7:CF229,0)+6,1))</f>
        <v>BI14.QTIJ</v>
      </c>
      <c r="CG232" s="8" t="str" cm="1">
        <f t="array" aca="1" ref="CG232" ca="1">INDIRECT(ADDRESS(MATCH(LARGE(_xlfn._xlws.FILTER(CG7:CG229,CG7:CG229&gt;cr),3),CG7:CG229,0)+6,1))</f>
        <v>AI01.Jaccard</v>
      </c>
      <c r="CH232" s="8" t="str" cm="1">
        <f t="array" aca="1" ref="CH232" ca="1">INDIRECT(ADDRESS(MATCH(SMALL(_xlfn._xlws.FILTER(CH7:CH229,CG7:CG229&gt;cr),3),CH7:CH229,0)+6,1))</f>
        <v>AU01.Jaccard</v>
      </c>
      <c r="CI232" s="12" t="str" cm="1">
        <f t="array" aca="1" ref="CI232" ca="1">INDIRECT(ADDRESS(MATCH(SMALL(_xlfn._xlws.FILTER(CI7:CI229,CL7:CL229&gt;cr),3),CI7:CI229,0)+6,1))</f>
        <v>BI22.ESim3</v>
      </c>
      <c r="CJ232" s="12" t="str" cm="1">
        <f t="array" aca="1" ref="CJ232" ca="1">INDIRECT(ADDRESS(MATCH(SMALL(_xlfn._xlws.FILTER(CJ7:CJ229,CL7:CL229&gt;cr),3),CJ7:CJ229,0)+6,1))</f>
        <v>BI22.ESim3</v>
      </c>
      <c r="CK232" s="12" t="str" cm="1">
        <f t="array" aca="1" ref="CK232" ca="1">INDIRECT(ADDRESS(MATCH(LARGE(_xlfn._xlws.FILTER(CK7:CK229,CL7:CL229&gt;cr),3),CK7:CK229,0)+6,1))</f>
        <v>CI14.Amer.EMX5</v>
      </c>
      <c r="CL232" s="12" t="str" cm="1">
        <f t="array" aca="1" ref="CL232" ca="1">INDIRECT(ADDRESS(MATCH(LARGE(_xlfn._xlws.FILTER(CL7:CL229,CL7:CL229&gt;cr),3),CL7:CL229,0)+6,1))</f>
        <v>AI01.Jaccard</v>
      </c>
      <c r="CM232" s="12" t="str" cm="1">
        <f t="array" aca="1" ref="CM232" ca="1">INDIRECT(ADDRESS(MATCH(SMALL(_xlfn._xlws.FILTER(CM7:CM229,CL7:CL229&gt;cr),3),CM7:CM229,0)+6,1))</f>
        <v>AU29.ADR</v>
      </c>
      <c r="CN232" s="8" t="str" cm="1">
        <f t="array" aca="1" ref="CN232" ca="1">INDIRECT(ADDRESS(MATCH(SMALL(_xlfn._xlws.FILTER(CN7:CN229,CQ7:CQ229&gt;cr),3),CN7:CN229,0)+6,1))</f>
        <v>AI05.SRC</v>
      </c>
      <c r="CO232" s="8" t="str" cm="1">
        <f t="array" aca="1" ref="CO232" ca="1">INDIRECT(ADDRESS(MATCH(SMALL(_xlfn._xlws.FILTER(CO7:CO229,CQ7:CQ229&gt;cr),3),CO7:CO229,0)+6,1))</f>
        <v>AI28.RPB</v>
      </c>
      <c r="CP232" s="8" t="str" cm="1">
        <f t="array" aca="1" ref="CP232" ca="1">INDIRECT(ADDRESS(MATCH(LARGE(_xlfn._xlws.FILTER(CP7:CP229,CQ7:CQ229&gt;cr),3),CP7:CP229,0)+6,1))</f>
        <v>BI16.TAJ</v>
      </c>
      <c r="CQ232" s="8" t="str" cm="1">
        <f t="array" aca="1" ref="CQ232" ca="1">INDIRECT(ADDRESS(MATCH(LARGE(_xlfn._xlws.FILTER(CQ7:CQ229,CQ7:CQ229&gt;cr),3),CQ7:CQ229,0)+6,1))</f>
        <v>AI01.Jaccard</v>
      </c>
      <c r="CR232" s="8" t="str" cm="1">
        <f t="array" aca="1" ref="CR232" ca="1">INDIRECT(ADDRESS(MATCH(SMALL(_xlfn._xlws.FILTER(CR7:CR229,CQ7:CQ229&gt;cr),3),CR7:CR229,0)+6,1))</f>
        <v>AU02.Cosine</v>
      </c>
      <c r="CS232" s="12" t="str" cm="1">
        <f t="array" aca="1" ref="CS232" ca="1">INDIRECT(ADDRESS(MATCH(SMALL(_xlfn._xlws.FILTER(CS7:CS229,CV7:CV229&gt;cr),3),CS7:CS229,0)+6,1))</f>
        <v>BI22.ESim2</v>
      </c>
      <c r="CT232" s="12" t="str" cm="1">
        <f t="array" aca="1" ref="CT232" ca="1">INDIRECT(ADDRESS(MATCH(SMALL(_xlfn._xlws.FILTER(CT7:CT229,CV7:CV229&gt;cr),3),CT7:CT229,0)+6,1))</f>
        <v>BI22.ESim2</v>
      </c>
      <c r="CU232" s="12" t="str" cm="1">
        <f t="array" aca="1" ref="CU232" ca="1">INDIRECT(ADDRESS(MATCH(LARGE(_xlfn._xlws.FILTER(CU7:CU229,CV7:CV229&gt;cr),3),CU7:CU229,0)+6,1))</f>
        <v>AI28.RPB</v>
      </c>
      <c r="CV232" s="12" t="str" cm="1">
        <f t="array" aca="1" ref="CV232" ca="1">INDIRECT(ADDRESS(MATCH(LARGE(_xlfn._xlws.FILTER(CV7:CV229,CV7:CV229&gt;cr),3),CV7:CV229,0)+6,1))</f>
        <v>AI01.Jaccard</v>
      </c>
      <c r="CW232" s="12" t="str" cm="1">
        <f t="array" aca="1" ref="CW232" ca="1">INDIRECT(ADDRESS(MATCH(SMALL(_xlfn._xlws.FILTER(CW7:CW229,CV7:CV229&gt;cr),3),CW7:CW229,0)+6,1))</f>
        <v>AU02.Cosine</v>
      </c>
      <c r="CX232" s="8" t="str" cm="1">
        <f t="array" aca="1" ref="CX232" ca="1">INDIRECT(ADDRESS(MATCH(SMALL(_xlfn._xlws.FILTER(CX7:CX229,DA7:DA229&gt;cr),3),CX7:CX229,0)+6,1))</f>
        <v>CI14.Amer.EMX2</v>
      </c>
      <c r="CY232" s="8" t="str" cm="1">
        <f t="array" aca="1" ref="CY232" ca="1">INDIRECT(ADDRESS(MATCH(SMALL(_xlfn._xlws.FILTER(CY7:CY229,DA7:DA229&gt;cr),3),CY7:CY229,0)+6,1))</f>
        <v>CI14.Amer.EMX1</v>
      </c>
      <c r="CZ232" s="8" t="str" cm="1">
        <f t="array" aca="1" ref="CZ232" ca="1">INDIRECT(ADDRESS(MATCH(LARGE(_xlfn._xlws.FILTER(CZ7:CZ229,DA7:DA229&gt;cr),3),CZ7:CZ229,0)+6,1))</f>
        <v>CI14.Amer.EMX1</v>
      </c>
      <c r="DA232" s="8" t="str" cm="1">
        <f t="array" aca="1" ref="DA232" ca="1">INDIRECT(ADDRESS(MATCH(LARGE(_xlfn._xlws.FILTER(DA7:DA229,DA7:DA229&gt;cr),3),DA7:DA229,0)+6,1))</f>
        <v>AI01.Jaccard</v>
      </c>
      <c r="DB232" s="8" t="str" cm="1">
        <f t="array" aca="1" ref="DB232" ca="1">INDIRECT(ADDRESS(MATCH(SMALL(_xlfn._xlws.FILTER(DB7:DB229,DA7:DA229&gt;cr),3),DB7:DB229,0)+6,1))</f>
        <v>AU01.Jaccard</v>
      </c>
      <c r="DC232" s="12" t="str" cm="1">
        <f t="array" aca="1" ref="DC232" ca="1">INDIRECT(ADDRESS(MATCH(SMALL(_xlfn._xlws.FILTER(DC7:DC229,DF7:DF229&gt;cr),3),DC7:DC229,0)+6,1))</f>
        <v>CI14.Amer.EMX1</v>
      </c>
      <c r="DD232" s="12" t="str" cm="1">
        <f t="array" aca="1" ref="DD232" ca="1">INDIRECT(ADDRESS(MATCH(SMALL(_xlfn._xlws.FILTER(DD7:DD229,DF7:DF229&gt;cr),3),DD7:DD229,0)+6,1))</f>
        <v>BI22.ESim3</v>
      </c>
      <c r="DE232" s="12" t="str" cm="1">
        <f t="array" aca="1" ref="DE232" ca="1">INDIRECT(ADDRESS(MATCH(LARGE(_xlfn._xlws.FILTER(DE7:DE229,DF7:DF229&gt;cr),3),DE7:DE229,0)+6,1))</f>
        <v>CI14.Amer.EMX1</v>
      </c>
      <c r="DF232" s="12" t="str" cm="1">
        <f t="array" aca="1" ref="DF232" ca="1">INDIRECT(ADDRESS(MATCH(LARGE(_xlfn._xlws.FILTER(DF7:DF229,DF7:DF229&gt;cr),3),DF7:DF229,0)+6,1))</f>
        <v>AI01.Jaccard</v>
      </c>
      <c r="DG232" s="12" t="str" cm="1">
        <f t="array" aca="1" ref="DG232" ca="1">INDIRECT(ADDRESS(MATCH(SMALL(_xlfn._xlws.FILTER(DG7:DG229,DF7:DF229&gt;cr),3),DG7:DG229,0)+6,1))</f>
        <v>AU02.Cosine</v>
      </c>
      <c r="DH232" s="8" t="str" cm="1">
        <f t="array" aca="1" ref="DH232" ca="1">INDIRECT(ADDRESS(MATCH(SMALL(_xlfn._xlws.FILTER(DH7:DH229,DK7:DK229&gt;cr),3),DH7:DH229,0)+6,1))</f>
        <v>BI22.ESim3</v>
      </c>
      <c r="DI232" s="8" t="str" cm="1">
        <f t="array" aca="1" ref="DI232" ca="1">INDIRECT(ADDRESS(MATCH(SMALL(_xlfn._xlws.FILTER(DI7:DI229,DK7:DK229&gt;cr),3),DI7:DI229,0)+6,1))</f>
        <v>BI22.ESim3</v>
      </c>
      <c r="DJ232" s="8" t="str" cm="1">
        <f t="array" aca="1" ref="DJ232" ca="1">INDIRECT(ADDRESS(MATCH(LARGE(_xlfn._xlws.FILTER(DJ7:DJ229,DK7:DK229&gt;cr),3),DJ7:DJ229,0)+6,1))</f>
        <v>CI14.Amer.EMX5</v>
      </c>
      <c r="DK232" s="8" t="str" cm="1">
        <f t="array" aca="1" ref="DK232" ca="1">INDIRECT(ADDRESS(MATCH(LARGE(_xlfn._xlws.FILTER(DK7:DK229,DK7:DK229&gt;cr),3),DK7:DK229,0)+6,1))</f>
        <v>AI01.Jaccard</v>
      </c>
      <c r="DL232" s="8" t="str" cm="1">
        <f t="array" aca="1" ref="DL232" ca="1">INDIRECT(ADDRESS(MATCH(SMALL(_xlfn._xlws.FILTER(DL7:DL229,DK7:DK229&gt;cr),3),DL7:DL229,0)+6,1))</f>
        <v>AU01.Jaccard</v>
      </c>
      <c r="DM232" s="12" t="str" cm="1">
        <f t="array" aca="1" ref="DM232" ca="1">INDIRECT(ADDRESS(MATCH(SMALL(_xlfn._xlws.FILTER(DM7:DM229,DP7:DP229&gt;cr),3),DM7:DM229,0)+6,1))</f>
        <v>BI22.ESim3</v>
      </c>
      <c r="DN232" s="12" t="str" cm="1">
        <f t="array" aca="1" ref="DN232" ca="1">INDIRECT(ADDRESS(MATCH(SMALL(_xlfn._xlws.FILTER(DN7:DN229,DP7:DP229&gt;cr),3),DN7:DN229,0)+6,1))</f>
        <v>BI22.ESim3</v>
      </c>
      <c r="DO232" s="12" t="str" cm="1">
        <f t="array" aca="1" ref="DO232" ca="1">INDIRECT(ADDRESS(MATCH(LARGE(_xlfn._xlws.FILTER(DO7:DO229,DP7:DP229&gt;cr),3),DO7:DO229,0)+6,1))</f>
        <v>AI07.PSS</v>
      </c>
      <c r="DP232" s="12" t="str" cm="1">
        <f t="array" aca="1" ref="DP232" ca="1">INDIRECT(ADDRESS(MATCH(LARGE(_xlfn._xlws.FILTER(DP7:DP229,DP7:DP229&gt;cr),3),DP7:DP229,0)+6,1))</f>
        <v>AI01.Jaccard</v>
      </c>
      <c r="DQ232" s="12" t="str" cm="1">
        <f t="array" aca="1" ref="DQ232" ca="1">INDIRECT(ADDRESS(MATCH(SMALL(_xlfn._xlws.FILTER(DQ7:DQ229,DP7:DP229&gt;cr),3),DQ7:DQ229,0)+6,1))</f>
        <v>AU02.Cosine</v>
      </c>
      <c r="DR232" s="8" t="e" cm="1" vm="1">
        <f t="array" aca="1" ref="DR232" ca="1">INDIRECT(ADDRESS(MATCH(SMALL(_xlfn._xlws.FILTER(DR7:DR229,DU7:DU229&gt;cr),3),DR7:DR229,0)+6,1))</f>
        <v>#VALUE!</v>
      </c>
      <c r="DS232" s="8" t="e" cm="1" vm="1">
        <f t="array" aca="1" ref="DS232" ca="1">INDIRECT(ADDRESS(MATCH(SMALL(_xlfn._xlws.FILTER(DS7:DS229,DU7:DU229&gt;cr),3),DS7:DS229,0)+6,1))</f>
        <v>#VALUE!</v>
      </c>
      <c r="DT232" s="8" t="e" cm="1" vm="1">
        <f t="array" aca="1" ref="DT232" ca="1">INDIRECT(ADDRESS(MATCH(LARGE(_xlfn._xlws.FILTER(DT7:DT229,DU7:DU229&gt;cr),3),DT7:DT229,0)+6,1))</f>
        <v>#VALUE!</v>
      </c>
      <c r="DU232" s="8" t="e" cm="1" vm="1">
        <f t="array" aca="1" ref="DU232" ca="1">INDIRECT(ADDRESS(MATCH(LARGE(_xlfn._xlws.FILTER(DU7:DU229,DU7:DU229&gt;cr),3),DU7:DU229,0)+6,1))</f>
        <v>#VALUE!</v>
      </c>
      <c r="DV232" s="8" t="e" cm="1" vm="1">
        <f t="array" aca="1" ref="DV232" ca="1">INDIRECT(ADDRESS(MATCH(SMALL(_xlfn._xlws.FILTER(DV7:DV229,DU7:DU229&gt;cr),3),DV7:DV229,0)+6,1))</f>
        <v>#VALUE!</v>
      </c>
      <c r="DW232" s="12" t="e" cm="1" vm="1">
        <f t="array" aca="1" ref="DW232" ca="1">INDIRECT(ADDRESS(MATCH(SMALL(_xlfn._xlws.FILTER(DW7:DW229,DZ7:DZ229&gt;cr),3),DW7:DW229,0)+6,1))</f>
        <v>#VALUE!</v>
      </c>
      <c r="DX232" s="12" t="e" cm="1" vm="1">
        <f t="array" aca="1" ref="DX232" ca="1">INDIRECT(ADDRESS(MATCH(SMALL(_xlfn._xlws.FILTER(DX7:DX229,DZ7:DZ229&gt;cr),3),DX7:DX229,0)+6,1))</f>
        <v>#VALUE!</v>
      </c>
      <c r="DY232" s="12" t="e" cm="1" vm="1">
        <f t="array" aca="1" ref="DY232" ca="1">INDIRECT(ADDRESS(MATCH(LARGE(_xlfn._xlws.FILTER(DY7:DY229,DZ7:DZ229&gt;cr),3),DY7:DY229,0)+6,1))</f>
        <v>#VALUE!</v>
      </c>
      <c r="DZ232" s="12" t="e" cm="1" vm="1">
        <f t="array" aca="1" ref="DZ232" ca="1">INDIRECT(ADDRESS(MATCH(LARGE(_xlfn._xlws.FILTER(DZ7:DZ229,DZ7:DZ229&gt;cr),3),DZ7:DZ229,0)+6,1))</f>
        <v>#VALUE!</v>
      </c>
      <c r="EA232" s="12" t="e" cm="1" vm="1">
        <f t="array" aca="1" ref="EA232" ca="1">INDIRECT(ADDRESS(MATCH(SMALL(_xlfn._xlws.FILTER(EA7:EA229,DZ7:DZ229&gt;cr),3),EA7:EA229,0)+6,1))</f>
        <v>#VALUE!</v>
      </c>
      <c r="EB232" s="8" t="e" cm="1" vm="1">
        <f t="array" aca="1" ref="EB232" ca="1">INDIRECT(ADDRESS(MATCH(SMALL(_xlfn._xlws.FILTER(EB7:EB229,EE7:EE229&gt;cr),3),EB7:EB229,0)+6,1))</f>
        <v>#VALUE!</v>
      </c>
      <c r="EC232" s="8" t="e" cm="1" vm="1">
        <f t="array" aca="1" ref="EC232" ca="1">INDIRECT(ADDRESS(MATCH(SMALL(_xlfn._xlws.FILTER(EC7:EC229,EE7:EE229&gt;cr),3),EC7:EC229,0)+6,1))</f>
        <v>#VALUE!</v>
      </c>
      <c r="ED232" s="8" t="e" cm="1" vm="1">
        <f t="array" aca="1" ref="ED232" ca="1">INDIRECT(ADDRESS(MATCH(LARGE(_xlfn._xlws.FILTER(ED7:ED229,EE7:EE229&gt;cr),3),ED7:ED229,0)+6,1))</f>
        <v>#VALUE!</v>
      </c>
      <c r="EE232" s="8" t="e" cm="1" vm="1">
        <f t="array" aca="1" ref="EE232" ca="1">INDIRECT(ADDRESS(MATCH(LARGE(_xlfn._xlws.FILTER(EE7:EE229,EE7:EE229&gt;cr),3),EE7:EE229,0)+6,1))</f>
        <v>#VALUE!</v>
      </c>
      <c r="EF232" s="8" t="e" cm="1" vm="1">
        <f t="array" aca="1" ref="EF232" ca="1">INDIRECT(ADDRESS(MATCH(SMALL(_xlfn._xlws.FILTER(EF7:EF229,EE7:EE229&gt;cr),3),EF7:EF229,0)+6,1))</f>
        <v>#VALUE!</v>
      </c>
      <c r="EG232" s="12" t="str" cm="1">
        <f t="array" aca="1" ref="EG232" ca="1">INDIRECT(ADDRESS(MATCH(SMALL(_xlfn._xlws.FILTER(EG7:EG229,EJ7:EJ229&gt;cr),3),EG7:EG229,0)+6,1))</f>
        <v>BI16.TAJ</v>
      </c>
      <c r="EH232" s="12" t="str" cm="1">
        <f t="array" aca="1" ref="EH232" ca="1">INDIRECT(ADDRESS(MATCH(SMALL(_xlfn._xlws.FILTER(EH7:EH229,EJ7:EJ229&gt;cr),3),EH7:EH229,0)+6,1))</f>
        <v>BI16.TAJ</v>
      </c>
      <c r="EI232" s="12" t="str" cm="1">
        <f t="array" aca="1" ref="EI232" ca="1">INDIRECT(ADDRESS(MATCH(LARGE(_xlfn._xlws.FILTER(EI7:EI229,EJ7:EJ229&gt;cr),3),EI7:EI229,0)+6,1))</f>
        <v>BI14.AmerJ</v>
      </c>
      <c r="EJ232" s="12" t="str" cm="1">
        <f t="array" aca="1" ref="EJ232" ca="1">INDIRECT(ADDRESS(MATCH(LARGE(_xlfn._xlws.FILTER(EJ7:EJ229,EJ7:EJ229&gt;cr),3),EJ7:EJ229,0)+6,1))</f>
        <v>AI01.Jaccard</v>
      </c>
      <c r="EK232" s="12" t="str" cm="1">
        <f t="array" aca="1" ref="EK232" ca="1">INDIRECT(ADDRESS(MATCH(SMALL(_xlfn._xlws.FILTER(EK7:EK229,EJ7:EJ229&gt;cr),3),EK7:EK229,0)+6,1))</f>
        <v>AU07.PSS</v>
      </c>
      <c r="EL232" s="8" t="e" cm="1" vm="1">
        <f t="array" aca="1" ref="EL232" ca="1">INDIRECT(ADDRESS(MATCH(SMALL(_xlfn._xlws.FILTER(EL7:EL229,EO7:EO229&gt;cr),3),EL7:EL229,0)+6,1))</f>
        <v>#VALUE!</v>
      </c>
      <c r="EM232" s="8" t="e" cm="1" vm="1">
        <f t="array" aca="1" ref="EM232" ca="1">INDIRECT(ADDRESS(MATCH(SMALL(_xlfn._xlws.FILTER(EM7:EM229,EO7:EO229&gt;cr),3),EM7:EM229,0)+6,1))</f>
        <v>#VALUE!</v>
      </c>
      <c r="EN232" s="8" t="e" cm="1" vm="1">
        <f t="array" aca="1" ref="EN232" ca="1">INDIRECT(ADDRESS(MATCH(LARGE(_xlfn._xlws.FILTER(EN7:EN229,EO7:EO229&gt;cr),3),EN7:EN229,0)+6,1))</f>
        <v>#VALUE!</v>
      </c>
      <c r="EO232" s="8" t="e" cm="1" vm="1">
        <f t="array" aca="1" ref="EO232" ca="1">INDIRECT(ADDRESS(MATCH(LARGE(_xlfn._xlws.FILTER(EO7:EO229,EO7:EO229&gt;cr),3),EO7:EO229,0)+6,1))</f>
        <v>#VALUE!</v>
      </c>
      <c r="EP232" s="8" t="e" cm="1" vm="1">
        <f t="array" aca="1" ref="EP232" ca="1">INDIRECT(ADDRESS(MATCH(SMALL(_xlfn._xlws.FILTER(EP7:EP229,EO7:EO229&gt;cr),3),EP7:EP229,0)+6,1))</f>
        <v>#VALUE!</v>
      </c>
      <c r="EQ232" s="12" t="e" cm="1" vm="1">
        <f t="array" aca="1" ref="EQ232" ca="1">INDIRECT(ADDRESS(MATCH(SMALL(_xlfn._xlws.FILTER(EQ7:EQ229,ET7:ET229&gt;cr),3),EQ7:EQ229,0)+6,1))</f>
        <v>#VALUE!</v>
      </c>
      <c r="ER232" s="12" t="e" cm="1" vm="1">
        <f t="array" aca="1" ref="ER232" ca="1">INDIRECT(ADDRESS(MATCH(SMALL(_xlfn._xlws.FILTER(ER7:ER229,ET7:ET229&gt;cr),3),ER7:ER229,0)+6,1))</f>
        <v>#VALUE!</v>
      </c>
      <c r="ES232" s="12" t="e" cm="1" vm="1">
        <f t="array" aca="1" ref="ES232" ca="1">INDIRECT(ADDRESS(MATCH(LARGE(_xlfn._xlws.FILTER(ES7:ES229,ET7:ET229&gt;cr),3),ES7:ES229,0)+6,1))</f>
        <v>#VALUE!</v>
      </c>
      <c r="ET232" s="12" t="e" cm="1" vm="1">
        <f t="array" aca="1" ref="ET232" ca="1">INDIRECT(ADDRESS(MATCH(LARGE(_xlfn._xlws.FILTER(ET7:ET229,ET7:ET229&gt;cr),3),ET7:ET229,0)+6,1))</f>
        <v>#VALUE!</v>
      </c>
      <c r="EU232" s="12" t="e" cm="1" vm="1">
        <f t="array" aca="1" ref="EU232" ca="1">INDIRECT(ADDRESS(MATCH(SMALL(_xlfn._xlws.FILTER(EU7:EU229,ET7:ET229&gt;cr),3),EU7:EU229,0)+6,1))</f>
        <v>#VALUE!</v>
      </c>
      <c r="EV232" s="15" t="str" cm="1">
        <f t="array" aca="1" ref="EV232" ca="1">INDIRECT(ADDRESS(MATCH(SMALL(_xlfn.LET(_xlpm.x,IF(ISNUMBER(EV7:EV229),EV7:EV229),_xlpm.y,IF(ISNUMBER(EY7:EY229),EY7:EY229),_xlfn._xlws.FILTER(_xlpm.x,_xlpm.y&gt;cr)),3),EV7:EV229,0)+6,1))</f>
        <v>CU14.Amer.TA</v>
      </c>
      <c r="EW232" s="15" t="str" cm="1">
        <f t="array" aca="1" ref="EW232" ca="1">INDIRECT(ADDRESS(MATCH(SMALL(_xlfn.LET(_xlpm.x,IF(ISNUMBER(EW7:EW229),EW7:EW229),_xlpm.y,IF(ISNUMBER(EY7:EY229),EY7:EY229),_xlfn._xlws.FILTER(_xlpm.x,_xlpm.y&gt;cr)),3),EW7:EW229,0)+6,1))</f>
        <v>AI28.RPB</v>
      </c>
      <c r="EX232" s="15" t="str" cm="1">
        <f t="array" aca="1" ref="EX232" ca="1">INDIRECT(ADDRESS(MATCH(LARGE(_xlfn.LET(_xlpm.x,IF(ISNUMBER(EX7:EX229),EX7:EX229),_xlpm.y,IF(ISNUMBER(EY7:EY229),EY7:EY229),_xlfn._xlws.FILTER(_xlpm.x,_xlpm.y&gt;cr)),3),EX7:EX229,0)+6,1))</f>
        <v>BI22.ZSim</v>
      </c>
      <c r="EY232" s="15" t="str" cm="1">
        <f t="array" aca="1" ref="EY232" ca="1">INDIRECT(ADDRESS(MATCH(LARGE(_xlfn.LET(_xlpm.x,IF(ISNUMBER(EY7:EY229),EY7:EY229),_xlpm.y,IF(ISNUMBER(EY7:EY229),EY7:EY229),_xlfn._xlws.FILTER(_xlpm.x,_xlpm.y&gt;cr)),3),EY7:EY229,0)+6,1))</f>
        <v>CI14.SMD.NNSM</v>
      </c>
      <c r="EZ232" s="15" t="str" cm="1">
        <f t="array" aca="1" ref="EZ232" ca="1">INDIRECT(ADDRESS(MATCH(SMALL(_xlfn.LET(_xlpm.x,IF(ISNUMBER(EZ7:EZ229),EZ7:EZ229),_xlpm.y,IF(ISNUMBER(EY7:EY229),EY7:EY229),_xlfn._xlws.FILTER(_xlpm.x,_xlpm.y&gt;cr)),3),EZ7:EZ229,0)+6,1))</f>
        <v>BU03.CPC</v>
      </c>
      <c r="FA232" s="12" t="str" cm="1">
        <f t="array" aca="1" ref="FA232" ca="1">INDEX(_xlfn._xlws.FILTER(FA7:FA229,ISTEXT(FA7:FA229)),MODE(MATCH(_xlfn._xlws.FILTER(FA7:FA229,ISTEXT(FA7:FA229)),_xlfn._xlws.FILTER(FA7:FA229,ISTEXT(FA7:FA229)),0)))</f>
        <v>k=20, r=0.1</v>
      </c>
      <c r="FB232" s="12" t="str" cm="1">
        <f t="array" aca="1" ref="FB232" ca="1">INDEX(_xlfn._xlws.FILTER(FB7:FB229,ISTEXT(FB7:FB229)),MODE(MATCH(_xlfn._xlws.FILTER(FB7:FB229,ISTEXT(FB7:FB229)),_xlfn._xlws.FILTER(FB7:FB229,ISTEXT(FB7:FB229)),0)))</f>
        <v>k=20, r=0.1</v>
      </c>
      <c r="FC232" s="12" t="str" cm="1">
        <f t="array" aca="1" ref="FC232" ca="1">INDEX(_xlfn._xlws.FILTER(FC7:FC229,ISTEXT(FC7:FC229)),MODE(MATCH(_xlfn._xlws.FILTER(FC7:FC229,ISTEXT(FC7:FC229)),_xlfn._xlws.FILTER(FC7:FC229,ISTEXT(FC7:FC229)),0)))</f>
        <v>k=20, r=0.1</v>
      </c>
      <c r="FD232" s="12" t="str" cm="1">
        <f t="array" aca="1" ref="FD232" ca="1">INDEX(_xlfn._xlws.FILTER(FD7:FD229,ISTEXT(FD7:FD229)),MODE(MATCH(_xlfn._xlws.FILTER(FD7:FD229,ISTEXT(FD7:FD229)),_xlfn._xlws.FILTER(FD7:FD229,ISTEXT(FD7:FD229)),0)))</f>
        <v>k=5, r=0.1</v>
      </c>
      <c r="FE232" s="12" t="str" cm="1">
        <f t="array" aca="1" ref="FE232" ca="1">INDEX(_xlfn._xlws.FILTER(FE7:FE229,ISTEXT(FE7:FE229)),MODE(MATCH(_xlfn._xlws.FILTER(FE7:FE229,ISTEXT(FE7:FE229)),_xlfn._xlws.FILTER(FE7:FE229,ISTEXT(FE7:FE229)),0)))</f>
        <v>k=20, r=0.9</v>
      </c>
    </row>
    <row r="233" spans="1:161" s="9" customFormat="1" x14ac:dyDescent="0.2">
      <c r="A233" s="7" t="s">
        <v>236</v>
      </c>
      <c r="B233" s="8" t="str" cm="1">
        <f t="array" aca="1" ref="B233" ca="1">INDIRECT(ADDRESS(MATCH(SMALL(_xlfn._xlws.FILTER(B7:B229,E7:E229&gt;cr),4),B7:B229,0)+6,1))</f>
        <v>CI14.SMD.EMX1</v>
      </c>
      <c r="C233" s="8" t="str" cm="1">
        <f t="array" aca="1" ref="C233" ca="1">INDIRECT(ADDRESS(MATCH(SMALL(_xlfn._xlws.FILTER(C7:C229,E7:E229&gt;cr),4),C7:C229,0)+6,1))</f>
        <v>CI14.SMD.EMX1</v>
      </c>
      <c r="D233" s="8" t="str" cm="1">
        <f t="array" aca="1" ref="D233" ca="1">INDIRECT(ADDRESS(MATCH(LARGE(_xlfn._xlws.FILTER(D7:D229,E7:E229&gt;cr),4),D7:D229,0)+6,1))</f>
        <v>CI14.SMD.EMX1</v>
      </c>
      <c r="E233" s="8" t="str" cm="1">
        <f t="array" aca="1" ref="E233" ca="1">INDIRECT(ADDRESS(MATCH(LARGE(_xlfn._xlws.FILTER(E7:E229,E7:E229&gt;cr),4),E7:E229,0)+6,1))</f>
        <v>AI01.Jaccard</v>
      </c>
      <c r="F233" s="8" t="str" cm="1">
        <f t="array" aca="1" ref="F233" ca="1">INDIRECT(ADDRESS(MATCH(SMALL(_xlfn._xlws.FILTER(F7:F229,E7:E229&gt;cr),4),F7:F229,0)+6,1))</f>
        <v>BU01.PNCR</v>
      </c>
      <c r="G233" s="12" t="str" cm="1">
        <f t="array" aca="1" ref="G233" ca="1">INDIRECT(ADDRESS(MATCH(SMALL(_xlfn._xlws.FILTER(G7:G229,J7:J229&gt;cr),4),G7:G229,0)+6,1))</f>
        <v>CI14.Amer.EMX1</v>
      </c>
      <c r="H233" s="12" t="str" cm="1">
        <f t="array" aca="1" ref="H233" ca="1">INDIRECT(ADDRESS(MATCH(SMALL(_xlfn._xlws.FILTER(H7:H229,J7:J229&gt;cr),4),H7:H229,0)+6,1))</f>
        <v>CI14.Amer.EMX1</v>
      </c>
      <c r="I233" s="14" t="str" cm="1">
        <f t="array" aca="1" ref="I233" ca="1">INDIRECT(ADDRESS(MATCH(LARGE(_xlfn._xlws.FILTER(I7:I229,J7:J229&gt;cr),4),I7:I229,0)+6,1))</f>
        <v>CI14.Amer.EMX2</v>
      </c>
      <c r="J233" s="14" t="str" cm="1">
        <f t="array" aca="1" ref="J233" ca="1">INDIRECT(ADDRESS(MATCH(LARGE(_xlfn._xlws.FILTER(J7:J229,J7:J229&gt;cr),4),J7:J229,0)+6,1))</f>
        <v>AI01.Jaccard</v>
      </c>
      <c r="K233" s="12" t="str" cm="1">
        <f t="array" aca="1" ref="K233" ca="1">INDIRECT(ADDRESS(MATCH(SMALL(_xlfn._xlws.FILTER(K7:K229,J7:J229&gt;cr),4),K7:K229,0)+6,1))</f>
        <v>AU13.SMTP</v>
      </c>
      <c r="L233" s="8" t="str" cm="1">
        <f t="array" aca="1" ref="L233" ca="1">INDIRECT(ADDRESS(MATCH(SMALL(_xlfn._xlws.FILTER(L7:L229,O7:O229&gt;cr),4),L7:L229,0)+6,1))</f>
        <v>CI14.Amer.EMX1</v>
      </c>
      <c r="M233" s="8" t="str" cm="1">
        <f t="array" aca="1" ref="M233" ca="1">INDIRECT(ADDRESS(MATCH(SMALL(_xlfn._xlws.FILTER(M7:M229,O7:O229&gt;cr),4),M7:M229,0)+6,1))</f>
        <v>BI07.NHMS</v>
      </c>
      <c r="N233" s="8" t="str" cm="1">
        <f t="array" aca="1" ref="N233" ca="1">INDIRECT(ADDRESS(MATCH(LARGE(_xlfn._xlws.FILTER(N7:N229,O7:O229&gt;cr),4),N7:N229,0)+6,1))</f>
        <v>BI07.NHMS</v>
      </c>
      <c r="O233" s="8" t="str" cm="1">
        <f t="array" aca="1" ref="O233" ca="1">INDIRECT(ADDRESS(MATCH(LARGE(_xlfn._xlws.FILTER(O7:O229,O7:O229&gt;cr),4),O7:O229,0)+6,1))</f>
        <v>AI01.Jaccard</v>
      </c>
      <c r="P233" s="8" t="str" cm="1">
        <f t="array" aca="1" ref="P233" ca="1">INDIRECT(ADDRESS(MATCH(SMALL(_xlfn._xlws.FILTER(P7:P229,O7:O229&gt;cr),4),P7:P229,0)+6,1))</f>
        <v>BU16.TAN</v>
      </c>
      <c r="Q233" s="12" t="str" cm="1">
        <f t="array" aca="1" ref="Q233" ca="1">INDIRECT(ADDRESS(MATCH(SMALL(_xlfn._xlws.FILTER(Q7:Q229,T7:T229&gt;cr),4),Q7:Q229,0)+6,1))</f>
        <v>BI22.ZSim</v>
      </c>
      <c r="R233" s="12" t="str" cm="1">
        <f t="array" aca="1" ref="R233" ca="1">INDIRECT(ADDRESS(MATCH(SMALL(_xlfn._xlws.FILTER(R7:R229,T7:T229&gt;cr),4),R7:R229,0)+6,1))</f>
        <v>BI22.ZSim</v>
      </c>
      <c r="S233" s="12" t="str" cm="1">
        <f t="array" aca="1" ref="S233" ca="1">INDIRECT(ADDRESS(MATCH(LARGE(_xlfn._xlws.FILTER(S7:S229,T7:T229&gt;cr),4),S7:S229,0)+6,1))</f>
        <v>AI07.PSS</v>
      </c>
      <c r="T233" s="12" t="str" cm="1">
        <f t="array" aca="1" ref="T233" ca="1">INDIRECT(ADDRESS(MATCH(LARGE(_xlfn._xlws.FILTER(T7:T229,T7:T229&gt;cr),4),T7:T229,0)+6,1))</f>
        <v>AI01.Jaccard</v>
      </c>
      <c r="U233" s="12" t="str" cm="1">
        <f t="array" aca="1" ref="U233" ca="1">INDIRECT(ADDRESS(MATCH(SMALL(_xlfn._xlws.FILTER(U7:U229,T7:T229&gt;cr),4),U7:U229,0)+6,1))</f>
        <v>AU13.SMTP</v>
      </c>
      <c r="V233" s="8" t="str" cm="1">
        <f t="array" aca="1" ref="V233" ca="1">INDIRECT(ADDRESS(MATCH(SMALL(_xlfn._xlws.FILTER(V7:V229,Y7:Y229&gt;cr),4),V7:V229,0)+6,1))</f>
        <v>AI26.URP</v>
      </c>
      <c r="W233" s="8" t="str" cm="1">
        <f t="array" aca="1" ref="W233" ca="1">INDIRECT(ADDRESS(MATCH(SMALL(_xlfn._xlws.FILTER(W7:W229,Y7:Y229&gt;cr),4),W7:W229,0)+6,1))</f>
        <v>AI25.Coco</v>
      </c>
      <c r="X233" s="8" t="str" cm="1">
        <f t="array" aca="1" ref="X233" ca="1">INDIRECT(ADDRESS(MATCH(LARGE(_xlfn._xlws.FILTER(X7:X229,Y7:Y229&gt;cr),4),X7:X229,0)+6,1))</f>
        <v>BI01.PNCR</v>
      </c>
      <c r="Y233" s="8" t="str" cm="1">
        <f t="array" aca="1" ref="Y233" ca="1">INDIRECT(ADDRESS(MATCH(LARGE(_xlfn._xlws.FILTER(Y7:Y229,Y7:Y229&gt;cr),4),Y7:Y229,0)+6,1))</f>
        <v>AI01.Jaccard</v>
      </c>
      <c r="Z233" s="8" t="str" cm="1">
        <f t="array" aca="1" ref="Z233" ca="1">INDIRECT(ADDRESS(MATCH(SMALL(_xlfn._xlws.FILTER(Z7:Z229,Y7:Y229&gt;cr),4),Z7:Z229,0)+6,1))</f>
        <v>BU16.TAJ</v>
      </c>
      <c r="AA233" s="12" t="str" cm="1">
        <f t="array" aca="1" ref="AA233" ca="1">INDIRECT(ADDRESS(MATCH(SMALL(_xlfn._xlws.FILTER(AA7:AA229,AD7:AD229&gt;cr),4),AA7:AA229,0)+6,1))</f>
        <v>CI14.Amer.EMX2</v>
      </c>
      <c r="AB233" s="12" t="str" cm="1">
        <f t="array" aca="1" ref="AB233" ca="1">INDIRECT(ADDRESS(MATCH(SMALL(_xlfn._xlws.FILTER(AB7:AB229,AD7:AD229&gt;cr),4),AB7:AB229,0)+6,1))</f>
        <v>CI14.Amer.EMX2</v>
      </c>
      <c r="AC233" s="12" t="str" cm="1">
        <f t="array" aca="1" ref="AC233" ca="1">INDIRECT(ADDRESS(MATCH(LARGE(_xlfn._xlws.FILTER(AC7:AC229,AD7:AD229&gt;cr),4),AC7:AC229,0)+6,1))</f>
        <v>CI14.SMD.EMX1</v>
      </c>
      <c r="AD233" s="12" t="str" cm="1">
        <f t="array" aca="1" ref="AD233" ca="1">INDIRECT(ADDRESS(MATCH(LARGE(_xlfn._xlws.FILTER(AD7:AD229,AD7:AD229&gt;cr),4),AD7:AD229,0)+6,1))</f>
        <v>AI01.Jaccard</v>
      </c>
      <c r="AE233" s="12" t="str" cm="1">
        <f t="array" aca="1" ref="AE233" ca="1">INDIRECT(ADDRESS(MATCH(SMALL(_xlfn._xlws.FILTER(AE7:AE229,AD7:AD229&gt;cr),4),AE7:AE229,0)+6,1))</f>
        <v>BU01.JacRA</v>
      </c>
      <c r="AF233" s="8" t="str" cm="1">
        <f t="array" aca="1" ref="AF233" ca="1">INDIRECT(ADDRESS(MATCH(SMALL(_xlfn._xlws.FILTER(AF7:AF229,AI7:AI229&gt;cr),4),AF7:AF229,0)+6,1))</f>
        <v>BI22.ESim3</v>
      </c>
      <c r="AG233" s="8" t="str" cm="1">
        <f t="array" aca="1" ref="AG233" ca="1">INDIRECT(ADDRESS(MATCH(SMALL(_xlfn._xlws.FILTER(AG7:AG229,AI7:AI229&gt;cr),4),AG7:AG229,0)+6,1))</f>
        <v>CI14.Amer.EMX1</v>
      </c>
      <c r="AH233" s="4" t="str" cm="1">
        <f t="array" aca="1" ref="AH233" ca="1">INDIRECT(ADDRESS(MATCH(LARGE(_xlfn._xlws.FILTER(AH7:AH229,AI7:AI229&gt;cr),4),AH7:AH229,0)+6,1))</f>
        <v>CI14.SMD.EMX1</v>
      </c>
      <c r="AI233" s="4" t="str" cm="1">
        <f t="array" aca="1" ref="AI233" ca="1">INDIRECT(ADDRESS(MATCH(LARGE(_xlfn._xlws.FILTER(AI7:AI229,AI7:AI229&gt;cr),4),AI7:AI229,0)+6,1))</f>
        <v>AI01.Jaccard</v>
      </c>
      <c r="AJ233" s="8" t="str" cm="1">
        <f t="array" aca="1" ref="AJ233" ca="1">INDIRECT(ADDRESS(MATCH(SMALL(_xlfn._xlws.FILTER(AJ7:AJ229,AI7:AI229&gt;cr),4),AJ7:AJ229,0)+6,1))</f>
        <v>BU01.RelevantJaccard</v>
      </c>
      <c r="AK233" s="12" t="str" cm="1">
        <f t="array" aca="1" ref="AK233" ca="1">INDIRECT(ADDRESS(MATCH(SMALL(_xlfn._xlws.FILTER(AK7:AK229,AN7:AN229&gt;cr),4),AK7:AK229,0)+6,1))</f>
        <v>BI03.IPWR</v>
      </c>
      <c r="AL233" s="12" t="str" cm="1">
        <f t="array" aca="1" ref="AL233" ca="1">INDIRECT(ADDRESS(MATCH(SMALL(_xlfn._xlws.FILTER(AL7:AL229,AN7:AN229&gt;cr),4),AL7:AL229,0)+6,1))</f>
        <v>BI03.IPWR</v>
      </c>
      <c r="AM233" s="12" t="str" cm="1">
        <f t="array" aca="1" ref="AM233" ca="1">INDIRECT(ADDRESS(MATCH(LARGE(_xlfn._xlws.FILTER(AM7:AM229,AN7:AN229&gt;cr),4),AM7:AM229,0)+6,1))</f>
        <v>BI07.NHMS</v>
      </c>
      <c r="AN233" s="12" t="str" cm="1">
        <f t="array" aca="1" ref="AN233" ca="1">INDIRECT(ADDRESS(MATCH(LARGE(_xlfn._xlws.FILTER(AN7:AN229,AN7:AN229&gt;cr),4),AN7:AN229,0)+6,1))</f>
        <v>AI01.Jaccard</v>
      </c>
      <c r="AO233" s="12" t="str" cm="1">
        <f t="array" aca="1" ref="AO233" ca="1">INDIRECT(ADDRESS(MATCH(SMALL(_xlfn._xlws.FILTER(AO7:AO229,AN7:AN229&gt;cr),4),AO7:AO229,0)+6,1))</f>
        <v>BU16.TAN</v>
      </c>
      <c r="AP233" s="8" t="str" cm="1">
        <f t="array" aca="1" ref="AP233" ca="1">INDIRECT(ADDRESS(MATCH(SMALL(_xlfn._xlws.FILTER(AP7:AP229,AS7:AS229&gt;cr),4),AP7:AP229,0)+6,1))</f>
        <v>BI22.ESim3</v>
      </c>
      <c r="AQ233" s="8" t="str" cm="1">
        <f t="array" aca="1" ref="AQ233" ca="1">INDIRECT(ADDRESS(MATCH(SMALL(_xlfn._xlws.FILTER(AQ7:AQ229,AS7:AS229&gt;cr),4),AQ7:AQ229,0)+6,1))</f>
        <v>BI22.ESim3</v>
      </c>
      <c r="AR233" s="8" t="str" cm="1">
        <f t="array" aca="1" ref="AR233" ca="1">INDIRECT(ADDRESS(MATCH(LARGE(_xlfn._xlws.FILTER(AR7:AR229,AS7:AS229&gt;cr),4),AR7:AR229,0)+6,1))</f>
        <v>BI16.TAJ</v>
      </c>
      <c r="AS233" s="8" t="str" cm="1">
        <f t="array" aca="1" ref="AS233" ca="1">INDIRECT(ADDRESS(MATCH(LARGE(_xlfn._xlws.FILTER(AS7:AS229,AS7:AS229&gt;cr),4),AS7:AS229,0)+6,1))</f>
        <v>AI01.Jaccard</v>
      </c>
      <c r="AT233" s="8" t="str" cm="1">
        <f t="array" aca="1" ref="AT233" ca="1">INDIRECT(ADDRESS(MATCH(SMALL(_xlfn._xlws.FILTER(AT7:AT229,AS7:AS229&gt;cr),4),AT7:AT229,0)+6,1))</f>
        <v>BU06.MPIP</v>
      </c>
      <c r="AU233" s="12" t="str" cm="1">
        <f t="array" aca="1" ref="AU233" ca="1">INDIRECT(ADDRESS(MATCH(SMALL(_xlfn._xlws.FILTER(AU7:AU229,AX7:AX229&gt;cr),4),AU7:AU229,0)+6,1))</f>
        <v>AU19.KL</v>
      </c>
      <c r="AV233" s="12" t="str" cm="1">
        <f t="array" aca="1" ref="AV233" ca="1">INDIRECT(ADDRESS(MATCH(SMALL(_xlfn._xlws.FILTER(AV7:AV229,AX7:AX229&gt;cr),4),AV7:AV229,0)+6,1))</f>
        <v>AU19.KL</v>
      </c>
      <c r="AW233" s="12" t="str" cm="1">
        <f t="array" aca="1" ref="AW233" ca="1">INDIRECT(ADDRESS(MATCH(LARGE(_xlfn._xlws.FILTER(AW7:AW229,AX7:AX229&gt;cr),4),AW7:AW229,0)+6,1))</f>
        <v>AI25.Coco</v>
      </c>
      <c r="AX233" s="12" t="str" cm="1">
        <f t="array" aca="1" ref="AX233" ca="1">INDIRECT(ADDRESS(MATCH(LARGE(_xlfn._xlws.FILTER(AX7:AX229,AX7:AX229&gt;cr),4),AX7:AX229,0)+6,1))</f>
        <v>AI01.Jaccard</v>
      </c>
      <c r="AY233" s="12" t="str" cm="1">
        <f t="array" aca="1" ref="AY233" ca="1">INDIRECT(ADDRESS(MATCH(SMALL(_xlfn._xlws.FILTER(AY7:AY229,AX7:AX229&gt;cr),4),AY7:AY229,0)+6,1))</f>
        <v>AU04.MSD</v>
      </c>
      <c r="AZ233" s="8" t="str" cm="1">
        <f t="array" aca="1" ref="AZ233" ca="1">INDIRECT(ADDRESS(MATCH(SMALL(_xlfn._xlws.FILTER(AZ7:AZ229,BC7:BC229&gt;cr),4),AZ7:AZ229,0)+6,1))</f>
        <v>CI14.Amer.EMX2</v>
      </c>
      <c r="BA233" s="8" t="str" cm="1">
        <f t="array" aca="1" ref="BA233" ca="1">INDIRECT(ADDRESS(MATCH(SMALL(_xlfn._xlws.FILTER(BA7:BA229,BC7:BC229&gt;cr),4),BA7:BA229,0)+6,1))</f>
        <v>CI14.Amer.EMX2</v>
      </c>
      <c r="BB233" s="8" t="str" cm="1">
        <f t="array" aca="1" ref="BB233" ca="1">INDIRECT(ADDRESS(MATCH(LARGE(_xlfn._xlws.FILTER(BB7:BB229,BC7:BC229&gt;cr),4),BB7:BB229,0)+6,1))</f>
        <v>CI14.Amer.EMX2</v>
      </c>
      <c r="BC233" s="8" t="str" cm="1">
        <f t="array" aca="1" ref="BC233" ca="1">INDIRECT(ADDRESS(MATCH(LARGE(_xlfn._xlws.FILTER(BC7:BC229,BC7:BC229&gt;cr),4),BC7:BC229,0)+6,1))</f>
        <v>AI01.Jaccard</v>
      </c>
      <c r="BD233" s="8" t="str" cm="1">
        <f t="array" aca="1" ref="BD233" ca="1">INDIRECT(ADDRESS(MATCH(SMALL(_xlfn._xlws.FILTER(BD7:BD229,BC7:BC229&gt;cr),4),BD7:BD229,0)+6,1))</f>
        <v>BU02.COD</v>
      </c>
      <c r="BE233" s="12" t="str" cm="1">
        <f t="array" aca="1" ref="BE233" ca="1">INDIRECT(ADDRESS(MATCH(SMALL(_xlfn._xlws.FILTER(BE7:BE229,BH7:BH229&gt;cr),4),BE7:BE229,0)+6,1))</f>
        <v>CI14.Amer.EMX1</v>
      </c>
      <c r="BF233" s="12" t="str" cm="1">
        <f t="array" aca="1" ref="BF233" ca="1">INDIRECT(ADDRESS(MATCH(SMALL(_xlfn._xlws.FILTER(BF7:BF229,BH7:BH229&gt;cr),4),BF7:BF229,0)+6,1))</f>
        <v>CI14.Amer.EMX1</v>
      </c>
      <c r="BG233" s="14" t="str" cm="1">
        <f t="array" aca="1" ref="BG233" ca="1">INDIRECT(ADDRESS(MATCH(LARGE(_xlfn._xlws.FILTER(BG7:BG229,BH7:BH229&gt;cr),4),BG7:BG229,0)+6,1))</f>
        <v>CI14.Amer.EMX2</v>
      </c>
      <c r="BH233" s="14" t="str" cm="1">
        <f t="array" aca="1" ref="BH233" ca="1">INDIRECT(ADDRESS(MATCH(LARGE(_xlfn._xlws.FILTER(BH7:BH229,BH7:BH229&gt;cr),4),BH7:BH229,0)+6,1))</f>
        <v>AI01.Jaccard</v>
      </c>
      <c r="BI233" s="12" t="str" cm="1">
        <f t="array" aca="1" ref="BI233" ca="1">INDIRECT(ADDRESS(MATCH(SMALL(_xlfn._xlws.FILTER(BI7:BI229,BH7:BH229&gt;cr),4),BI7:BI229,0)+6,1))</f>
        <v>BU01.Dice</v>
      </c>
      <c r="BJ233" s="8" t="str" cm="1">
        <f t="array" aca="1" ref="BJ233" ca="1">INDIRECT(ADDRESS(MATCH(SMALL(_xlfn._xlws.FILTER(BJ7:BJ229,BM7:BM229&gt;cr),4),BJ7:BJ229,0)+6,1))</f>
        <v>CI14.Amer.EMX1</v>
      </c>
      <c r="BK233" s="8" t="str" cm="1">
        <f t="array" aca="1" ref="BK233" ca="1">INDIRECT(ADDRESS(MATCH(SMALL(_xlfn._xlws.FILTER(BK7:BK229,BM7:BM229&gt;cr),4),BK7:BK229,0)+6,1))</f>
        <v>BI07.NHMS</v>
      </c>
      <c r="BL233" s="8" t="str" cm="1">
        <f t="array" aca="1" ref="BL233" ca="1">INDIRECT(ADDRESS(MATCH(LARGE(_xlfn._xlws.FILTER(BL7:BL229,BM7:BM229&gt;cr),4),BL7:BL229,0)+6,1))</f>
        <v>BI07.PSSJ</v>
      </c>
      <c r="BM233" s="8" t="str" cm="1">
        <f t="array" aca="1" ref="BM233" ca="1">INDIRECT(ADDRESS(MATCH(LARGE(_xlfn._xlws.FILTER(BM7:BM229,BM7:BM229&gt;cr),4),BM7:BM229,0)+6,1))</f>
        <v>AI01.Jaccard</v>
      </c>
      <c r="BN233" s="8" t="str" cm="1">
        <f t="array" aca="1" ref="BN233" ca="1">INDIRECT(ADDRESS(MATCH(SMALL(_xlfn._xlws.FILTER(BN7:BN229,BM7:BM229&gt;cr),4),BN7:BN229,0)+6,1))</f>
        <v>BU01.Dice</v>
      </c>
      <c r="BO233" s="12" t="str" cm="1">
        <f t="array" aca="1" ref="BO233" ca="1">INDIRECT(ADDRESS(MATCH(SMALL(_xlfn._xlws.FILTER(BO7:BO229,BR7:BR229&gt;cr),4),BO7:BO229,0)+6,1))</f>
        <v>BI22.ZSim</v>
      </c>
      <c r="BP233" s="12" t="str" cm="1">
        <f t="array" aca="1" ref="BP233" ca="1">INDIRECT(ADDRESS(MATCH(SMALL(_xlfn._xlws.FILTER(BP7:BP229,BR7:BR229&gt;cr),4),BP7:BP229,0)+6,1))</f>
        <v>BI22.ZSim</v>
      </c>
      <c r="BQ233" s="12" t="str" cm="1">
        <f t="array" aca="1" ref="BQ233" ca="1">INDIRECT(ADDRESS(MATCH(LARGE(_xlfn._xlws.FILTER(BQ7:BQ229,BR7:BR229&gt;cr),4),BQ7:BQ229,0)+6,1))</f>
        <v>CI01.IJ.PSS</v>
      </c>
      <c r="BR233" s="12" t="str" cm="1">
        <f t="array" aca="1" ref="BR233" ca="1">INDIRECT(ADDRESS(MATCH(LARGE(_xlfn._xlws.FILTER(BR7:BR229,BR7:BR229&gt;cr),4),BR7:BR229,0)+6,1))</f>
        <v>AI01.Jaccard</v>
      </c>
      <c r="BS233" s="12" t="str" cm="1">
        <f t="array" aca="1" ref="BS233" ca="1">INDIRECT(ADDRESS(MATCH(SMALL(_xlfn._xlws.FILTER(BS7:BS229,BR7:BR229&gt;cr),4),BS7:BS229,0)+6,1))</f>
        <v>BU06.MPIP</v>
      </c>
      <c r="BT233" s="8" t="str" cm="1">
        <f t="array" aca="1" ref="BT233" ca="1">INDIRECT(ADDRESS(MATCH(SMALL(_xlfn._xlws.FILTER(BT7:BT229,BW7:BW229&gt;cr),4),BT7:BT229,0)+6,1))</f>
        <v>AI26.URP</v>
      </c>
      <c r="BU233" s="8" t="str" cm="1">
        <f t="array" aca="1" ref="BU233" ca="1">INDIRECT(ADDRESS(MATCH(SMALL(_xlfn._xlws.FILTER(BU7:BU229,BW7:BW229&gt;cr),4),BU7:BU229,0)+6,1))</f>
        <v>AI25.Coco</v>
      </c>
      <c r="BV233" s="8" t="str" cm="1">
        <f t="array" aca="1" ref="BV233" ca="1">INDIRECT(ADDRESS(MATCH(LARGE(_xlfn._xlws.FILTER(BV7:BV229,BW7:BW229&gt;cr),4),BV7:BV229,0)+6,1))</f>
        <v>AI25.Coco</v>
      </c>
      <c r="BW233" s="8" t="str" cm="1">
        <f t="array" aca="1" ref="BW233" ca="1">INDIRECT(ADDRESS(MATCH(LARGE(_xlfn._xlws.FILTER(BW7:BW229,BW7:BW229&gt;cr),4),BW7:BW229,0)+6,1))</f>
        <v>AI01.Jaccard</v>
      </c>
      <c r="BX233" s="8" t="str" cm="1">
        <f t="array" aca="1" ref="BX233" ca="1">INDIRECT(ADDRESS(MATCH(SMALL(_xlfn._xlws.FILTER(BX7:BX229,BW7:BW229&gt;cr),4),BX7:BX229,0)+6,1))</f>
        <v>AU21.SMC</v>
      </c>
      <c r="BY233" s="12" t="str" cm="1">
        <f t="array" aca="1" ref="BY233" ca="1">INDIRECT(ADDRESS(MATCH(SMALL(_xlfn._xlws.FILTER(BY7:BY229,CB7:CB229&gt;cr),4),BY7:BY229,0)+6,1))</f>
        <v>CI14.SMD.EMX1</v>
      </c>
      <c r="BZ233" s="12" t="str" cm="1">
        <f t="array" aca="1" ref="BZ233" ca="1">INDIRECT(ADDRESS(MATCH(SMALL(_xlfn._xlws.FILTER(BZ7:BZ229,CB7:CB229&gt;cr),4),BZ7:BZ229,0)+6,1))</f>
        <v>CI14.Amer.EMX2</v>
      </c>
      <c r="CA233" s="12" t="str" cm="1">
        <f t="array" aca="1" ref="CA233" ca="1">INDIRECT(ADDRESS(MATCH(LARGE(_xlfn._xlws.FILTER(CA7:CA229,CB7:CB229&gt;cr),4),CA7:CA229,0)+6,1))</f>
        <v>CI14.Amer.EMX2</v>
      </c>
      <c r="CB233" s="12" t="str" cm="1">
        <f t="array" aca="1" ref="CB233" ca="1">INDIRECT(ADDRESS(MATCH(LARGE(_xlfn._xlws.FILTER(CB7:CB229,CB7:CB229&gt;cr),4),CB7:CB229,0)+6,1))</f>
        <v>AI01.Jaccard</v>
      </c>
      <c r="CC233" s="12" t="str" cm="1">
        <f t="array" aca="1" ref="CC233" ca="1">INDIRECT(ADDRESS(MATCH(SMALL(_xlfn._xlws.FILTER(CC7:CC229,CB7:CB229&gt;cr),4),CC7:CC229,0)+6,1))</f>
        <v>AU01.Jaccard</v>
      </c>
      <c r="CD233" s="8" t="str" cm="1">
        <f t="array" aca="1" ref="CD233" ca="1">INDIRECT(ADDRESS(MATCH(SMALL(_xlfn._xlws.FILTER(CD7:CD229,CG7:CG229&gt;cr),4),CD7:CD229,0)+6,1))</f>
        <v>BI22.ESim3</v>
      </c>
      <c r="CE233" s="8" t="str" cm="1">
        <f t="array" aca="1" ref="CE233" ca="1">INDIRECT(ADDRESS(MATCH(SMALL(_xlfn._xlws.FILTER(CE7:CE229,CG7:CG229&gt;cr),4),CE7:CE229,0)+6,1))</f>
        <v>CI14.Amer.EMX1</v>
      </c>
      <c r="CF233" s="8" t="str" cm="1">
        <f t="array" aca="1" ref="CF233" ca="1">INDIRECT(ADDRESS(MATCH(LARGE(_xlfn._xlws.FILTER(CF7:CF229,CG7:CG229&gt;cr),4),CF7:CF229,0)+6,1))</f>
        <v>CI14.Amer.EMX2</v>
      </c>
      <c r="CG233" s="8" t="str" cm="1">
        <f t="array" aca="1" ref="CG233" ca="1">INDIRECT(ADDRESS(MATCH(LARGE(_xlfn._xlws.FILTER(CG7:CG229,CG7:CG229&gt;cr),4),CG7:CG229,0)+6,1))</f>
        <v>AI01.Jaccard</v>
      </c>
      <c r="CH233" s="8" t="str" cm="1">
        <f t="array" aca="1" ref="CH233" ca="1">INDIRECT(ADDRESS(MATCH(SMALL(_xlfn._xlws.FILTER(CH7:CH229,CG7:CG229&gt;cr),4),CH7:CH229,0)+6,1))</f>
        <v>AU02.Cosine</v>
      </c>
      <c r="CI233" s="12" t="str" cm="1">
        <f t="array" aca="1" ref="CI233" ca="1">INDIRECT(ADDRESS(MATCH(SMALL(_xlfn._xlws.FILTER(CI7:CI229,CL7:CL229&gt;cr),4),CI7:CI229,0)+6,1))</f>
        <v>CI14.Amer.EMX1</v>
      </c>
      <c r="CJ233" s="12" t="str" cm="1">
        <f t="array" aca="1" ref="CJ233" ca="1">INDIRECT(ADDRESS(MATCH(SMALL(_xlfn._xlws.FILTER(CJ7:CJ229,CL7:CL229&gt;cr),4),CJ7:CJ229,0)+6,1))</f>
        <v>BI07.NHMS</v>
      </c>
      <c r="CK233" s="12" t="str" cm="1">
        <f t="array" aca="1" ref="CK233" ca="1">INDIRECT(ADDRESS(MATCH(LARGE(_xlfn._xlws.FILTER(CK7:CK229,CL7:CL229&gt;cr),4),CK7:CK229,0)+6,1))</f>
        <v>BI07.NHMS</v>
      </c>
      <c r="CL233" s="12" t="str" cm="1">
        <f t="array" aca="1" ref="CL233" ca="1">INDIRECT(ADDRESS(MATCH(LARGE(_xlfn._xlws.FILTER(CL7:CL229,CL7:CL229&gt;cr),4),CL7:CL229,0)+6,1))</f>
        <v>AI01.Jaccard</v>
      </c>
      <c r="CM233" s="12" t="str" cm="1">
        <f t="array" aca="1" ref="CM233" ca="1">INDIRECT(ADDRESS(MATCH(SMALL(_xlfn._xlws.FILTER(CM7:CM229,CL7:CL229&gt;cr),4),CM7:CM229,0)+6,1))</f>
        <v>AU21.SMC</v>
      </c>
      <c r="CN233" s="8" t="str" cm="1">
        <f t="array" aca="1" ref="CN233" ca="1">INDIRECT(ADDRESS(MATCH(SMALL(_xlfn._xlws.FILTER(CN7:CN229,CQ7:CQ229&gt;cr),4),CN7:CN229,0)+6,1))</f>
        <v>BI22.ESim3</v>
      </c>
      <c r="CO233" s="8" t="str" cm="1">
        <f t="array" aca="1" ref="CO233" ca="1">INDIRECT(ADDRESS(MATCH(SMALL(_xlfn._xlws.FILTER(CO7:CO229,CQ7:CQ229&gt;cr),4),CO7:CO229,0)+6,1))</f>
        <v>BI22.ESim3</v>
      </c>
      <c r="CP233" s="8" t="str" cm="1">
        <f t="array" aca="1" ref="CP233" ca="1">INDIRECT(ADDRESS(MATCH(LARGE(_xlfn._xlws.FILTER(CP7:CP229,CQ7:CQ229&gt;cr),4),CP7:CP229,0)+6,1))</f>
        <v>AI07.PSS</v>
      </c>
      <c r="CQ233" s="8" t="str" cm="1">
        <f t="array" aca="1" ref="CQ233" ca="1">INDIRECT(ADDRESS(MATCH(LARGE(_xlfn._xlws.FILTER(CQ7:CQ229,CQ7:CQ229&gt;cr),4),CQ7:CQ229,0)+6,1))</f>
        <v>AI01.Jaccard</v>
      </c>
      <c r="CR233" s="8" t="str" cm="1">
        <f t="array" aca="1" ref="CR233" ca="1">INDIRECT(ADDRESS(MATCH(SMALL(_xlfn._xlws.FILTER(CR7:CR229,CQ7:CQ229&gt;cr),4),CR7:CR229,0)+6,1))</f>
        <v>AU29.ADR</v>
      </c>
      <c r="CS233" s="12" t="str" cm="1">
        <f t="array" aca="1" ref="CS233" ca="1">INDIRECT(ADDRESS(MATCH(SMALL(_xlfn._xlws.FILTER(CS7:CS229,CV7:CV229&gt;cr),4),CS7:CS229,0)+6,1))</f>
        <v>AU19.KL</v>
      </c>
      <c r="CT233" s="12" t="str" cm="1">
        <f t="array" aca="1" ref="CT233" ca="1">INDIRECT(ADDRESS(MATCH(SMALL(_xlfn._xlws.FILTER(CT7:CT229,CV7:CV229&gt;cr),4),CT7:CT229,0)+6,1))</f>
        <v>AU19.KL</v>
      </c>
      <c r="CU233" s="12" t="str" cm="1">
        <f t="array" aca="1" ref="CU233" ca="1">INDIRECT(ADDRESS(MATCH(LARGE(_xlfn._xlws.FILTER(CU7:CU229,CV7:CV229&gt;cr),4),CU7:CU229,0)+6,1))</f>
        <v>AI25.Coco</v>
      </c>
      <c r="CV233" s="12" t="str" cm="1">
        <f t="array" aca="1" ref="CV233" ca="1">INDIRECT(ADDRESS(MATCH(LARGE(_xlfn._xlws.FILTER(CV7:CV229,CV7:CV229&gt;cr),4),CV7:CV229,0)+6,1))</f>
        <v>AI01.Jaccard</v>
      </c>
      <c r="CW233" s="12" t="str" cm="1">
        <f t="array" aca="1" ref="CW233" ca="1">INDIRECT(ADDRESS(MATCH(SMALL(_xlfn._xlws.FILTER(CW7:CW229,CV7:CV229&gt;cr),4),CW7:CW229,0)+6,1))</f>
        <v>AU05.SRC</v>
      </c>
      <c r="CX233" s="8" t="str" cm="1">
        <f t="array" aca="1" ref="CX233" ca="1">INDIRECT(ADDRESS(MATCH(SMALL(_xlfn._xlws.FILTER(CX7:CX229,DA7:DA229&gt;cr),4),CX7:CX229,0)+6,1))</f>
        <v>CI14.Amer.EMX2</v>
      </c>
      <c r="CY233" s="8" t="str" cm="1">
        <f t="array" aca="1" ref="CY233" ca="1">INDIRECT(ADDRESS(MATCH(SMALL(_xlfn._xlws.FILTER(CY7:CY229,DA7:DA229&gt;cr),4),CY7:CY229,0)+6,1))</f>
        <v>CI14.Amer.EMX2</v>
      </c>
      <c r="CZ233" s="8" t="str" cm="1">
        <f t="array" aca="1" ref="CZ233" ca="1">INDIRECT(ADDRESS(MATCH(LARGE(_xlfn._xlws.FILTER(CZ7:CZ229,DA7:DA229&gt;cr),4),CZ7:CZ229,0)+6,1))</f>
        <v>CI14.Amer.EMX2</v>
      </c>
      <c r="DA233" s="8" t="str" cm="1">
        <f t="array" aca="1" ref="DA233" ca="1">INDIRECT(ADDRESS(MATCH(LARGE(_xlfn._xlws.FILTER(DA7:DA229,DA7:DA229&gt;cr),4),DA7:DA229,0)+6,1))</f>
        <v>AI01.Jaccard</v>
      </c>
      <c r="DB233" s="8" t="str" cm="1">
        <f t="array" aca="1" ref="DB233" ca="1">INDIRECT(ADDRESS(MATCH(SMALL(_xlfn._xlws.FILTER(DB7:DB229,DA7:DA229&gt;cr),4),DB7:DB229,0)+6,1))</f>
        <v>AU21.SMC</v>
      </c>
      <c r="DC233" s="12" t="str" cm="1">
        <f t="array" aca="1" ref="DC233" ca="1">INDIRECT(ADDRESS(MATCH(SMALL(_xlfn._xlws.FILTER(DC7:DC229,DF7:DF229&gt;cr),4),DC7:DC229,0)+6,1))</f>
        <v>BI22.ESim3</v>
      </c>
      <c r="DD233" s="12" t="str" cm="1">
        <f t="array" aca="1" ref="DD233" ca="1">INDIRECT(ADDRESS(MATCH(SMALL(_xlfn._xlws.FILTER(DD7:DD229,DF7:DF229&gt;cr),4),DD7:DD229,0)+6,1))</f>
        <v>CI14.Amer.EMX1</v>
      </c>
      <c r="DE233" s="12" t="str" cm="1">
        <f t="array" aca="1" ref="DE233" ca="1">INDIRECT(ADDRESS(MATCH(LARGE(_xlfn._xlws.FILTER(DE7:DE229,DF7:DF229&gt;cr),4),DE7:DE229,0)+6,1))</f>
        <v>CI14.Amer.NNSM</v>
      </c>
      <c r="DF233" s="12" t="str" cm="1">
        <f t="array" aca="1" ref="DF233" ca="1">INDIRECT(ADDRESS(MATCH(LARGE(_xlfn._xlws.FILTER(DF7:DF229,DF7:DF229&gt;cr),4),DF7:DF229,0)+6,1))</f>
        <v>AI01.Jaccard</v>
      </c>
      <c r="DG233" s="12" t="str" cm="1">
        <f t="array" aca="1" ref="DG233" ca="1">INDIRECT(ADDRESS(MATCH(SMALL(_xlfn._xlws.FILTER(DG7:DG229,DF7:DF229&gt;cr),4),DG7:DG229,0)+6,1))</f>
        <v>AU04.MSD</v>
      </c>
      <c r="DH233" s="8" t="str" cm="1">
        <f t="array" aca="1" ref="DH233" ca="1">INDIRECT(ADDRESS(MATCH(SMALL(_xlfn._xlws.FILTER(DH7:DH229,DK7:DK229&gt;cr),4),DH7:DH229,0)+6,1))</f>
        <v>CI14.Amer.EMX1</v>
      </c>
      <c r="DI233" s="8" t="str" cm="1">
        <f t="array" aca="1" ref="DI233" ca="1">INDIRECT(ADDRESS(MATCH(SMALL(_xlfn._xlws.FILTER(DI7:DI229,DK7:DK229&gt;cr),4),DI7:DI229,0)+6,1))</f>
        <v>BI07.NHMS</v>
      </c>
      <c r="DJ233" s="8" t="str" cm="1">
        <f t="array" aca="1" ref="DJ233" ca="1">INDIRECT(ADDRESS(MATCH(LARGE(_xlfn._xlws.FILTER(DJ7:DJ229,DK7:DK229&gt;cr),4),DJ7:DJ229,0)+6,1))</f>
        <v>BI07.NHMS</v>
      </c>
      <c r="DK233" s="8" t="str" cm="1">
        <f t="array" aca="1" ref="DK233" ca="1">INDIRECT(ADDRESS(MATCH(LARGE(_xlfn._xlws.FILTER(DK7:DK229,DK7:DK229&gt;cr),4),DK7:DK229,0)+6,1))</f>
        <v>AI01.Jaccard</v>
      </c>
      <c r="DL233" s="8" t="str" cm="1">
        <f t="array" aca="1" ref="DL233" ca="1">INDIRECT(ADDRESS(MATCH(SMALL(_xlfn._xlws.FILTER(DL7:DL229,DK7:DK229&gt;cr),4),DL7:DL229,0)+6,1))</f>
        <v>AU04.MSD</v>
      </c>
      <c r="DM233" s="12" t="str" cm="1">
        <f t="array" aca="1" ref="DM233" ca="1">INDIRECT(ADDRESS(MATCH(SMALL(_xlfn._xlws.FILTER(DM7:DM229,DP7:DP229&gt;cr),4),DM7:DM229,0)+6,1))</f>
        <v>BI22.ZSim</v>
      </c>
      <c r="DN233" s="12" t="str" cm="1">
        <f t="array" aca="1" ref="DN233" ca="1">INDIRECT(ADDRESS(MATCH(SMALL(_xlfn._xlws.FILTER(DN7:DN229,DP7:DP229&gt;cr),4),DN7:DN229,0)+6,1))</f>
        <v>BI22.ZSim</v>
      </c>
      <c r="DO233" s="12" t="str" cm="1">
        <f t="array" aca="1" ref="DO233" ca="1">INDIRECT(ADDRESS(MATCH(LARGE(_xlfn._xlws.FILTER(DO7:DO229,DP7:DP229&gt;cr),4),DO7:DO229,0)+6,1))</f>
        <v>AI07.PSS</v>
      </c>
      <c r="DP233" s="12" t="str" cm="1">
        <f t="array" aca="1" ref="DP233" ca="1">INDIRECT(ADDRESS(MATCH(LARGE(_xlfn._xlws.FILTER(DP7:DP229,DP7:DP229&gt;cr),4),DP7:DP229,0)+6,1))</f>
        <v>AI01.Jaccard</v>
      </c>
      <c r="DQ233" s="12" t="str" cm="1">
        <f t="array" aca="1" ref="DQ233" ca="1">INDIRECT(ADDRESS(MATCH(SMALL(_xlfn._xlws.FILTER(DQ7:DQ229,DP7:DP229&gt;cr),4),DQ7:DQ229,0)+6,1))</f>
        <v>AU01.Jaccard</v>
      </c>
      <c r="DR233" s="8" t="e" cm="1" vm="1">
        <f t="array" aca="1" ref="DR233" ca="1">INDIRECT(ADDRESS(MATCH(SMALL(_xlfn._xlws.FILTER(DR7:DR229,DU7:DU229&gt;cr),4),DR7:DR229,0)+6,1))</f>
        <v>#VALUE!</v>
      </c>
      <c r="DS233" s="8" t="e" cm="1" vm="1">
        <f t="array" aca="1" ref="DS233" ca="1">INDIRECT(ADDRESS(MATCH(SMALL(_xlfn._xlws.FILTER(DS7:DS229,DU7:DU229&gt;cr),4),DS7:DS229,0)+6,1))</f>
        <v>#VALUE!</v>
      </c>
      <c r="DT233" s="8" t="e" cm="1" vm="1">
        <f t="array" aca="1" ref="DT233" ca="1">INDIRECT(ADDRESS(MATCH(LARGE(_xlfn._xlws.FILTER(DT7:DT229,DU7:DU229&gt;cr),4),DT7:DT229,0)+6,1))</f>
        <v>#VALUE!</v>
      </c>
      <c r="DU233" s="8" t="e" cm="1" vm="1">
        <f t="array" aca="1" ref="DU233" ca="1">INDIRECT(ADDRESS(MATCH(LARGE(_xlfn._xlws.FILTER(DU7:DU229,DU7:DU229&gt;cr),4),DU7:DU229,0)+6,1))</f>
        <v>#VALUE!</v>
      </c>
      <c r="DV233" s="8" t="e" cm="1" vm="1">
        <f t="array" aca="1" ref="DV233" ca="1">INDIRECT(ADDRESS(MATCH(SMALL(_xlfn._xlws.FILTER(DV7:DV229,DU7:DU229&gt;cr),4),DV7:DV229,0)+6,1))</f>
        <v>#VALUE!</v>
      </c>
      <c r="DW233" s="12" t="e" cm="1" vm="1">
        <f t="array" aca="1" ref="DW233" ca="1">INDIRECT(ADDRESS(MATCH(SMALL(_xlfn._xlws.FILTER(DW7:DW229,DZ7:DZ229&gt;cr),4),DW7:DW229,0)+6,1))</f>
        <v>#VALUE!</v>
      </c>
      <c r="DX233" s="12" t="e" cm="1" vm="1">
        <f t="array" aca="1" ref="DX233" ca="1">INDIRECT(ADDRESS(MATCH(SMALL(_xlfn._xlws.FILTER(DX7:DX229,DZ7:DZ229&gt;cr),4),DX7:DX229,0)+6,1))</f>
        <v>#VALUE!</v>
      </c>
      <c r="DY233" s="12" t="e" cm="1" vm="1">
        <f t="array" aca="1" ref="DY233" ca="1">INDIRECT(ADDRESS(MATCH(LARGE(_xlfn._xlws.FILTER(DY7:DY229,DZ7:DZ229&gt;cr),4),DY7:DY229,0)+6,1))</f>
        <v>#VALUE!</v>
      </c>
      <c r="DZ233" s="12" t="e" cm="1" vm="1">
        <f t="array" aca="1" ref="DZ233" ca="1">INDIRECT(ADDRESS(MATCH(LARGE(_xlfn._xlws.FILTER(DZ7:DZ229,DZ7:DZ229&gt;cr),4),DZ7:DZ229,0)+6,1))</f>
        <v>#VALUE!</v>
      </c>
      <c r="EA233" s="12" t="e" cm="1" vm="1">
        <f t="array" aca="1" ref="EA233" ca="1">INDIRECT(ADDRESS(MATCH(SMALL(_xlfn._xlws.FILTER(EA7:EA229,DZ7:DZ229&gt;cr),4),EA7:EA229,0)+6,1))</f>
        <v>#VALUE!</v>
      </c>
      <c r="EB233" s="8" t="e" cm="1" vm="1">
        <f t="array" aca="1" ref="EB233" ca="1">INDIRECT(ADDRESS(MATCH(SMALL(_xlfn._xlws.FILTER(EB7:EB229,EE7:EE229&gt;cr),4),EB7:EB229,0)+6,1))</f>
        <v>#VALUE!</v>
      </c>
      <c r="EC233" s="8" t="e" cm="1" vm="1">
        <f t="array" aca="1" ref="EC233" ca="1">INDIRECT(ADDRESS(MATCH(SMALL(_xlfn._xlws.FILTER(EC7:EC229,EE7:EE229&gt;cr),4),EC7:EC229,0)+6,1))</f>
        <v>#VALUE!</v>
      </c>
      <c r="ED233" s="8" t="e" cm="1" vm="1">
        <f t="array" aca="1" ref="ED233" ca="1">INDIRECT(ADDRESS(MATCH(LARGE(_xlfn._xlws.FILTER(ED7:ED229,EE7:EE229&gt;cr),4),ED7:ED229,0)+6,1))</f>
        <v>#VALUE!</v>
      </c>
      <c r="EE233" s="8" t="e" cm="1" vm="1">
        <f t="array" aca="1" ref="EE233" ca="1">INDIRECT(ADDRESS(MATCH(LARGE(_xlfn._xlws.FILTER(EE7:EE229,EE7:EE229&gt;cr),4),EE7:EE229,0)+6,1))</f>
        <v>#VALUE!</v>
      </c>
      <c r="EF233" s="8" t="e" cm="1" vm="1">
        <f t="array" aca="1" ref="EF233" ca="1">INDIRECT(ADDRESS(MATCH(SMALL(_xlfn._xlws.FILTER(EF7:EF229,EE7:EE229&gt;cr),4),EF7:EF229,0)+6,1))</f>
        <v>#VALUE!</v>
      </c>
      <c r="EG233" s="12" t="str" cm="1">
        <f t="array" aca="1" ref="EG233" ca="1">INDIRECT(ADDRESS(MATCH(SMALL(_xlfn._xlws.FILTER(EG7:EG229,EJ7:EJ229&gt;cr),4),EG7:EG229,0)+6,1))</f>
        <v>BI07.PSSJ</v>
      </c>
      <c r="EH233" s="12" t="str" cm="1">
        <f t="array" aca="1" ref="EH233" ca="1">INDIRECT(ADDRESS(MATCH(SMALL(_xlfn._xlws.FILTER(EH7:EH229,EJ7:EJ229&gt;cr),4),EH7:EH229,0)+6,1))</f>
        <v>BI07.PSSJ</v>
      </c>
      <c r="EI233" s="12" t="str" cm="1">
        <f t="array" aca="1" ref="EI233" ca="1">INDIRECT(ADDRESS(MATCH(LARGE(_xlfn._xlws.FILTER(EI7:EI229,EJ7:EJ229&gt;cr),4),EI7:EI229,0)+6,1))</f>
        <v>CI01.IJ.Amer</v>
      </c>
      <c r="EJ233" s="12" t="str" cm="1">
        <f t="array" aca="1" ref="EJ233" ca="1">INDIRECT(ADDRESS(MATCH(LARGE(_xlfn._xlws.FILTER(EJ7:EJ229,EJ7:EJ229&gt;cr),4),EJ7:EJ229,0)+6,1))</f>
        <v>AI01.Jaccard</v>
      </c>
      <c r="EK233" s="12" t="str" cm="1">
        <f t="array" aca="1" ref="EK233" ca="1">INDIRECT(ADDRESS(MATCH(SMALL(_xlfn._xlws.FILTER(EK7:EK229,EJ7:EJ229&gt;cr),4),EK7:EK229,0)+6,1))</f>
        <v>BU14.Amer</v>
      </c>
      <c r="EL233" s="8" t="e" cm="1" vm="1">
        <f t="array" aca="1" ref="EL233" ca="1">INDIRECT(ADDRESS(MATCH(SMALL(_xlfn._xlws.FILTER(EL7:EL229,EO7:EO229&gt;cr),4),EL7:EL229,0)+6,1))</f>
        <v>#VALUE!</v>
      </c>
      <c r="EM233" s="8" t="e" cm="1" vm="1">
        <f t="array" aca="1" ref="EM233" ca="1">INDIRECT(ADDRESS(MATCH(SMALL(_xlfn._xlws.FILTER(EM7:EM229,EO7:EO229&gt;cr),4),EM7:EM229,0)+6,1))</f>
        <v>#VALUE!</v>
      </c>
      <c r="EN233" s="8" t="e" cm="1" vm="1">
        <f t="array" aca="1" ref="EN233" ca="1">INDIRECT(ADDRESS(MATCH(LARGE(_xlfn._xlws.FILTER(EN7:EN229,EO7:EO229&gt;cr),4),EN7:EN229,0)+6,1))</f>
        <v>#VALUE!</v>
      </c>
      <c r="EO233" s="8" t="e" cm="1" vm="1">
        <f t="array" aca="1" ref="EO233" ca="1">INDIRECT(ADDRESS(MATCH(LARGE(_xlfn._xlws.FILTER(EO7:EO229,EO7:EO229&gt;cr),4),EO7:EO229,0)+6,1))</f>
        <v>#VALUE!</v>
      </c>
      <c r="EP233" s="8" t="e" cm="1" vm="1">
        <f t="array" aca="1" ref="EP233" ca="1">INDIRECT(ADDRESS(MATCH(SMALL(_xlfn._xlws.FILTER(EP7:EP229,EO7:EO229&gt;cr),4),EP7:EP229,0)+6,1))</f>
        <v>#VALUE!</v>
      </c>
      <c r="EQ233" s="12" t="e" cm="1" vm="1">
        <f t="array" aca="1" ref="EQ233" ca="1">INDIRECT(ADDRESS(MATCH(SMALL(_xlfn._xlws.FILTER(EQ7:EQ229,ET7:ET229&gt;cr),4),EQ7:EQ229,0)+6,1))</f>
        <v>#VALUE!</v>
      </c>
      <c r="ER233" s="12" t="e" cm="1" vm="1">
        <f t="array" aca="1" ref="ER233" ca="1">INDIRECT(ADDRESS(MATCH(SMALL(_xlfn._xlws.FILTER(ER7:ER229,ET7:ET229&gt;cr),4),ER7:ER229,0)+6,1))</f>
        <v>#VALUE!</v>
      </c>
      <c r="ES233" s="12" t="e" cm="1" vm="1">
        <f t="array" aca="1" ref="ES233" ca="1">INDIRECT(ADDRESS(MATCH(LARGE(_xlfn._xlws.FILTER(ES7:ES229,ET7:ET229&gt;cr),4),ES7:ES229,0)+6,1))</f>
        <v>#VALUE!</v>
      </c>
      <c r="ET233" s="12" t="e" cm="1" vm="1">
        <f t="array" aca="1" ref="ET233" ca="1">INDIRECT(ADDRESS(MATCH(LARGE(_xlfn._xlws.FILTER(ET7:ET229,ET7:ET229&gt;cr),4),ET7:ET229,0)+6,1))</f>
        <v>#VALUE!</v>
      </c>
      <c r="EU233" s="12" t="e" cm="1" vm="1">
        <f t="array" aca="1" ref="EU233" ca="1">INDIRECT(ADDRESS(MATCH(SMALL(_xlfn._xlws.FILTER(EU7:EU229,ET7:ET229&gt;cr),4),EU7:EU229,0)+6,1))</f>
        <v>#VALUE!</v>
      </c>
      <c r="EV233" s="15" t="str" cm="1">
        <f t="array" aca="1" ref="EV233" ca="1">INDIRECT(ADDRESS(MATCH(SMALL(_xlfn.LET(_xlpm.x,IF(ISNUMBER(EV7:EV229),EV7:EV229),_xlpm.y,IF(ISNUMBER(EY7:EY229),EY7:EY229),_xlfn._xlws.FILTER(_xlpm.x,_xlpm.y&gt;cr)),4),EV7:EV229,0)+6,1))</f>
        <v>CI14.SMD.NNSM</v>
      </c>
      <c r="EW233" s="15" t="str" cm="1">
        <f t="array" aca="1" ref="EW233" ca="1">INDIRECT(ADDRESS(MATCH(SMALL(_xlfn.LET(_xlpm.x,IF(ISNUMBER(EW7:EW229),EW7:EW229),_xlpm.y,IF(ISNUMBER(EY7:EY229),EY7:EY229),_xlfn._xlws.FILTER(_xlpm.x,_xlpm.y&gt;cr)),4),EW7:EW229,0)+6,1))</f>
        <v>BI22.ZSim</v>
      </c>
      <c r="EX233" s="15" t="str" cm="1">
        <f t="array" aca="1" ref="EX233" ca="1">INDIRECT(ADDRESS(MATCH(LARGE(_xlfn.LET(_xlpm.x,IF(ISNUMBER(EX7:EX229),EX7:EX229),_xlpm.y,IF(ISNUMBER(EY7:EY229),EY7:EY229),_xlfn._xlws.FILTER(_xlpm.x,_xlpm.y&gt;cr)),4),EX7:EX229,0)+6,1))</f>
        <v>CI14.Amer.QTI</v>
      </c>
      <c r="EY233" s="15" t="str" cm="1">
        <f t="array" aca="1" ref="EY233" ca="1">INDIRECT(ADDRESS(MATCH(LARGE(_xlfn.LET(_xlpm.x,IF(ISNUMBER(EY7:EY229),EY7:EY229),_xlpm.y,IF(ISNUMBER(EY7:EY229),EY7:EY229),_xlfn._xlws.FILTER(_xlpm.x,_xlpm.y&gt;cr)),4),EY7:EY229,0)+6,1))</f>
        <v>CI14.Amer.QTI</v>
      </c>
      <c r="EZ233" s="15" t="str" cm="1">
        <f t="array" aca="1" ref="EZ233" ca="1">INDIRECT(ADDRESS(MATCH(SMALL(_xlfn.LET(_xlpm.x,IF(ISNUMBER(EZ7:EZ229),EZ7:EZ229),_xlpm.y,IF(ISNUMBER(EY7:EY229),EY7:EY229),_xlfn._xlws.FILTER(_xlpm.x,_xlpm.y&gt;cr)),4),EZ7:EZ229,0)+6,1))</f>
        <v>AU13.SMTP</v>
      </c>
      <c r="FA233" s="12" t="str" cm="1">
        <f t="array" aca="1" ref="FA233" ca="1">INDEX(_xlfn._xlws.FILTER(FA7:FA229,ISTEXT(FA7:FA229)),MODE(MATCH(_xlfn._xlws.FILTER(FA7:FA229,ISTEXT(FA7:FA229)),_xlfn._xlws.FILTER(FA7:FA229,ISTEXT(FA7:FA229)),0)))</f>
        <v>k=20, r=0.1</v>
      </c>
      <c r="FB233" s="12" t="str" cm="1">
        <f t="array" aca="1" ref="FB233" ca="1">INDEX(_xlfn._xlws.FILTER(FB7:FB229,ISTEXT(FB7:FB229)),MODE(MATCH(_xlfn._xlws.FILTER(FB7:FB229,ISTEXT(FB7:FB229)),_xlfn._xlws.FILTER(FB7:FB229,ISTEXT(FB7:FB229)),0)))</f>
        <v>k=20, r=0.1</v>
      </c>
      <c r="FC233" s="12" t="str" cm="1">
        <f t="array" aca="1" ref="FC233" ca="1">INDEX(_xlfn._xlws.FILTER(FC7:FC229,ISTEXT(FC7:FC229)),MODE(MATCH(_xlfn._xlws.FILTER(FC7:FC229,ISTEXT(FC7:FC229)),_xlfn._xlws.FILTER(FC7:FC229,ISTEXT(FC7:FC229)),0)))</f>
        <v>k=20, r=0.1</v>
      </c>
      <c r="FD233" s="12" t="str" cm="1">
        <f t="array" aca="1" ref="FD233" ca="1">INDEX(_xlfn._xlws.FILTER(FD7:FD229,ISTEXT(FD7:FD229)),MODE(MATCH(_xlfn._xlws.FILTER(FD7:FD229,ISTEXT(FD7:FD229)),_xlfn._xlws.FILTER(FD7:FD229,ISTEXT(FD7:FD229)),0)))</f>
        <v>k=5, r=0.1</v>
      </c>
      <c r="FE233" s="12" t="str" cm="1">
        <f t="array" aca="1" ref="FE233" ca="1">INDEX(_xlfn._xlws.FILTER(FE7:FE229,ISTEXT(FE7:FE229)),MODE(MATCH(_xlfn._xlws.FILTER(FE7:FE229,ISTEXT(FE7:FE229)),_xlfn._xlws.FILTER(FE7:FE229,ISTEXT(FE7:FE229)),0)))</f>
        <v>k=20, r=0.9</v>
      </c>
    </row>
    <row r="234" spans="1:161" s="9" customFormat="1" x14ac:dyDescent="0.2">
      <c r="A234" s="7" t="s">
        <v>237</v>
      </c>
      <c r="B234" s="8" t="str" cm="1">
        <f t="array" aca="1" ref="B234" ca="1">INDIRECT(ADDRESS(MATCH(SMALL(_xlfn._xlws.FILTER(B7:B229,E7:E229&gt;cr),5),B7:B229,0)+6,1))</f>
        <v>CI14.Amer.EMX2</v>
      </c>
      <c r="C234" s="8" t="str" cm="1">
        <f t="array" aca="1" ref="C234" ca="1">INDIRECT(ADDRESS(MATCH(SMALL(_xlfn._xlws.FILTER(C7:C229,E7:E229&gt;cr),5),C7:C229,0)+6,1))</f>
        <v>CI14.SMD.EMX1</v>
      </c>
      <c r="D234" s="8" t="str" cm="1">
        <f t="array" aca="1" ref="D234" ca="1">INDIRECT(ADDRESS(MATCH(LARGE(_xlfn._xlws.FILTER(D7:D229,E7:E229&gt;cr),5),D7:D229,0)+6,1))</f>
        <v>BI22.ZSim</v>
      </c>
      <c r="E234" s="8" t="str" cm="1">
        <f t="array" aca="1" ref="E234" ca="1">INDIRECT(ADDRESS(MATCH(LARGE(_xlfn._xlws.FILTER(E7:E229,E7:E229&gt;cr),5),E7:E229,0)+6,1))</f>
        <v>AI01.Jaccard</v>
      </c>
      <c r="F234" s="8" t="str" cm="1">
        <f t="array" aca="1" ref="F234" ca="1">INDIRECT(ADDRESS(MATCH(SMALL(_xlfn._xlws.FILTER(F7:F229,E7:E229&gt;cr),5),F7:F229,0)+6,1))</f>
        <v>BU01.Dice</v>
      </c>
      <c r="G234" s="12" t="str" cm="1">
        <f t="array" aca="1" ref="G234" ca="1">INDIRECT(ADDRESS(MATCH(SMALL(_xlfn._xlws.FILTER(G7:G229,J7:J229&gt;cr),5),G7:G229,0)+6,1))</f>
        <v>CI14.SMD.EMX1</v>
      </c>
      <c r="H234" s="12" t="str" cm="1">
        <f t="array" aca="1" ref="H234" ca="1">INDIRECT(ADDRESS(MATCH(SMALL(_xlfn._xlws.FILTER(H7:H229,J7:J229&gt;cr),5),H7:H229,0)+6,1))</f>
        <v>CI14.SMD.EMX1</v>
      </c>
      <c r="I234" s="14" t="str" cm="1">
        <f t="array" aca="1" ref="I234" ca="1">INDIRECT(ADDRESS(MATCH(LARGE(_xlfn._xlws.FILTER(I7:I229,J7:J229&gt;cr),5),I7:I229,0)+6,1))</f>
        <v>CI14.SMD.EMX1</v>
      </c>
      <c r="J234" s="14" t="str" cm="1">
        <f t="array" aca="1" ref="J234" ca="1">INDIRECT(ADDRESS(MATCH(LARGE(_xlfn._xlws.FILTER(J7:J229,J7:J229&gt;cr),5),J7:J229,0)+6,1))</f>
        <v>AI01.Jaccard</v>
      </c>
      <c r="K234" s="12" t="str" cm="1">
        <f t="array" aca="1" ref="K234" ca="1">INDIRECT(ADDRESS(MATCH(SMALL(_xlfn._xlws.FILTER(K7:K229,J7:J229&gt;cr),5),K7:K229,0)+6,1))</f>
        <v>BU01.JaccardMulti</v>
      </c>
      <c r="L234" s="8" t="str" cm="1">
        <f t="array" aca="1" ref="L234" ca="1">INDIRECT(ADDRESS(MATCH(SMALL(_xlfn._xlws.FILTER(L7:L229,O7:O229&gt;cr),5),L7:L229,0)+6,1))</f>
        <v>BI07.NHMS</v>
      </c>
      <c r="M234" s="8" t="str" cm="1">
        <f t="array" aca="1" ref="M234" ca="1">INDIRECT(ADDRESS(MATCH(SMALL(_xlfn._xlws.FILTER(M7:M229,O7:O229&gt;cr),5),M7:M229,0)+6,1))</f>
        <v>AI28.RPB</v>
      </c>
      <c r="N234" s="8" t="str" cm="1">
        <f t="array" aca="1" ref="N234" ca="1">INDIRECT(ADDRESS(MATCH(LARGE(_xlfn._xlws.FILTER(N7:N229,O7:O229&gt;cr),5),N7:N229,0)+6,1))</f>
        <v>CI14.Amer.EMX5</v>
      </c>
      <c r="O234" s="8" t="str" cm="1">
        <f t="array" aca="1" ref="O234" ca="1">INDIRECT(ADDRESS(MATCH(LARGE(_xlfn._xlws.FILTER(O7:O229,O7:O229&gt;cr),5),O7:O229,0)+6,1))</f>
        <v>AI01.Jaccard</v>
      </c>
      <c r="P234" s="8" t="str" cm="1">
        <f t="array" aca="1" ref="P234" ca="1">INDIRECT(ADDRESS(MATCH(SMALL(_xlfn._xlws.FILTER(P7:P229,O7:O229&gt;cr),5),P7:P229,0)+6,1))</f>
        <v>BU03.CPC</v>
      </c>
      <c r="Q234" s="12" t="str" cm="1">
        <f t="array" aca="1" ref="Q234" ca="1">INDIRECT(ADDRESS(MATCH(SMALL(_xlfn._xlws.FILTER(Q7:Q229,T7:T229&gt;cr),5),Q7:Q229,0)+6,1))</f>
        <v>CI14.Amer.Cosine</v>
      </c>
      <c r="R234" s="12" t="str" cm="1">
        <f t="array" aca="1" ref="R234" ca="1">INDIRECT(ADDRESS(MATCH(SMALL(_xlfn._xlws.FILTER(R7:R229,T7:T229&gt;cr),5),R7:R229,0)+6,1))</f>
        <v>BI22.ESim2</v>
      </c>
      <c r="S234" s="12" t="str" cm="1">
        <f t="array" aca="1" ref="S234" ca="1">INDIRECT(ADDRESS(MATCH(LARGE(_xlfn._xlws.FILTER(S7:S229,T7:T229&gt;cr),5),S7:S229,0)+6,1))</f>
        <v>CI14.Amer.EMX3</v>
      </c>
      <c r="T234" s="12" t="str" cm="1">
        <f t="array" aca="1" ref="T234" ca="1">INDIRECT(ADDRESS(MATCH(LARGE(_xlfn._xlws.FILTER(T7:T229,T7:T229&gt;cr),5),T7:T229,0)+6,1))</f>
        <v>AI01.Jaccard</v>
      </c>
      <c r="U234" s="12" t="str" cm="1">
        <f t="array" aca="1" ref="U234" ca="1">INDIRECT(ADDRESS(MATCH(SMALL(_xlfn._xlws.FILTER(U7:U229,T7:T229&gt;cr),5),U7:U229,0)+6,1))</f>
        <v>BU02.COD</v>
      </c>
      <c r="V234" s="8" t="str" cm="1">
        <f t="array" aca="1" ref="V234" ca="1">INDIRECT(ADDRESS(MATCH(SMALL(_xlfn._xlws.FILTER(V7:V229,Y7:Y229&gt;cr),5),V7:V229,0)+6,1))</f>
        <v>AI25.Coco</v>
      </c>
      <c r="W234" s="8" t="str" cm="1">
        <f t="array" aca="1" ref="W234" ca="1">INDIRECT(ADDRESS(MATCH(SMALL(_xlfn._xlws.FILTER(W7:W229,Y7:Y229&gt;cr),5),W7:W229,0)+6,1))</f>
        <v>BI01.PNCR</v>
      </c>
      <c r="X234" s="8" t="str" cm="1">
        <f t="array" aca="1" ref="X234" ca="1">INDIRECT(ADDRESS(MATCH(LARGE(_xlfn._xlws.FILTER(X7:X229,Y7:Y229&gt;cr),5),X7:X229,0)+6,1))</f>
        <v>AI26.URP</v>
      </c>
      <c r="Y234" s="8" t="str" cm="1">
        <f t="array" aca="1" ref="Y234" ca="1">INDIRECT(ADDRESS(MATCH(LARGE(_xlfn._xlws.FILTER(Y7:Y229,Y7:Y229&gt;cr),5),Y7:Y229,0)+6,1))</f>
        <v>AI01.Jaccard</v>
      </c>
      <c r="Z234" s="8" t="str" cm="1">
        <f t="array" aca="1" ref="Z234" ca="1">INDIRECT(ADDRESS(MATCH(SMALL(_xlfn._xlws.FILTER(Z7:Z229,Y7:Y229&gt;cr),5),Z7:Z229,0)+6,1))</f>
        <v>BU16.TAJ</v>
      </c>
      <c r="AA234" s="12" t="str" cm="1">
        <f t="array" aca="1" ref="AA234" ca="1">INDIRECT(ADDRESS(MATCH(SMALL(_xlfn._xlws.FILTER(AA7:AA229,AD7:AD229&gt;cr),5),AA7:AA229,0)+6,1))</f>
        <v>CI14.Amer.EMX2</v>
      </c>
      <c r="AB234" s="12" t="str" cm="1">
        <f t="array" aca="1" ref="AB234" ca="1">INDIRECT(ADDRESS(MATCH(SMALL(_xlfn._xlws.FILTER(AB7:AB229,AD7:AD229&gt;cr),5),AB7:AB229,0)+6,1))</f>
        <v>CI14.SMD.EMX1</v>
      </c>
      <c r="AC234" s="12" t="str" cm="1">
        <f t="array" aca="1" ref="AC234" ca="1">INDIRECT(ADDRESS(MATCH(LARGE(_xlfn._xlws.FILTER(AC7:AC229,AD7:AD229&gt;cr),5),AC7:AC229,0)+6,1))</f>
        <v>CI14.SMD.EMX1</v>
      </c>
      <c r="AD234" s="12" t="str" cm="1">
        <f t="array" aca="1" ref="AD234" ca="1">INDIRECT(ADDRESS(MATCH(LARGE(_xlfn._xlws.FILTER(AD7:AD229,AD7:AD229&gt;cr),5),AD7:AD229,0)+6,1))</f>
        <v>AI01.Jaccard</v>
      </c>
      <c r="AE234" s="12" t="str" cm="1">
        <f t="array" aca="1" ref="AE234" ca="1">INDIRECT(ADDRESS(MATCH(SMALL(_xlfn._xlws.FILTER(AE7:AE229,AD7:AD229&gt;cr),5),AE7:AE229,0)+6,1))</f>
        <v>BU16.TAEven</v>
      </c>
      <c r="AF234" s="8" t="str" cm="1">
        <f t="array" aca="1" ref="AF234" ca="1">INDIRECT(ADDRESS(MATCH(SMALL(_xlfn._xlws.FILTER(AF7:AF229,AI7:AI229&gt;cr),5),AF7:AF229,0)+6,1))</f>
        <v>CI14.Amer.EMX2</v>
      </c>
      <c r="AG234" s="8" t="str" cm="1">
        <f t="array" aca="1" ref="AG234" ca="1">INDIRECT(ADDRESS(MATCH(SMALL(_xlfn._xlws.FILTER(AG7:AG229,AI7:AI229&gt;cr),5),AG7:AG229,0)+6,1))</f>
        <v>CI14.Amer.EMX2</v>
      </c>
      <c r="AH234" s="4" t="str" cm="1">
        <f t="array" aca="1" ref="AH234" ca="1">INDIRECT(ADDRESS(MATCH(LARGE(_xlfn._xlws.FILTER(AH7:AH229,AI7:AI229&gt;cr),5),AH7:AH229,0)+6,1))</f>
        <v>CI14.SMD.EMX1</v>
      </c>
      <c r="AI234" s="4" t="str" cm="1">
        <f t="array" aca="1" ref="AI234" ca="1">INDIRECT(ADDRESS(MATCH(LARGE(_xlfn._xlws.FILTER(AI7:AI229,AI7:AI229&gt;cr),5),AI7:AI229,0)+6,1))</f>
        <v>AI01.Jaccard</v>
      </c>
      <c r="AJ234" s="8" t="str" cm="1">
        <f t="array" aca="1" ref="AJ234" ca="1">INDIRECT(ADDRESS(MATCH(SMALL(_xlfn._xlws.FILTER(AJ7:AJ229,AI7:AI229&gt;cr),5),AJ7:AJ229,0)+6,1))</f>
        <v>BU01.JacRA</v>
      </c>
      <c r="AK234" s="12" t="str" cm="1">
        <f t="array" aca="1" ref="AK234" ca="1">INDIRECT(ADDRESS(MATCH(SMALL(_xlfn._xlws.FILTER(AK7:AK229,AN7:AN229&gt;cr),5),AK7:AK229,0)+6,1))</f>
        <v>CI14.Amer.EMX1</v>
      </c>
      <c r="AL234" s="12" t="str" cm="1">
        <f t="array" aca="1" ref="AL234" ca="1">INDIRECT(ADDRESS(MATCH(SMALL(_xlfn._xlws.FILTER(AL7:AL229,AN7:AN229&gt;cr),5),AL7:AL229,0)+6,1))</f>
        <v>AI28.RPB</v>
      </c>
      <c r="AM234" s="12" t="str" cm="1">
        <f t="array" aca="1" ref="AM234" ca="1">INDIRECT(ADDRESS(MATCH(LARGE(_xlfn._xlws.FILTER(AM7:AM229,AN7:AN229&gt;cr),5),AM7:AM229,0)+6,1))</f>
        <v>CI14.Amer.EMX6</v>
      </c>
      <c r="AN234" s="12" t="str" cm="1">
        <f t="array" aca="1" ref="AN234" ca="1">INDIRECT(ADDRESS(MATCH(LARGE(_xlfn._xlws.FILTER(AN7:AN229,AN7:AN229&gt;cr),5),AN7:AN229,0)+6,1))</f>
        <v>AI01.Jaccard</v>
      </c>
      <c r="AO234" s="12" t="str" cm="1">
        <f t="array" aca="1" ref="AO234" ca="1">INDIRECT(ADDRESS(MATCH(SMALL(_xlfn._xlws.FILTER(AO7:AO229,AN7:AN229&gt;cr),5),AO7:AO229,0)+6,1))</f>
        <v>AU01.Jaccard</v>
      </c>
      <c r="AP234" s="8" t="str" cm="1">
        <f t="array" aca="1" ref="AP234" ca="1">INDIRECT(ADDRESS(MATCH(SMALL(_xlfn._xlws.FILTER(AP7:AP229,AS7:AS229&gt;cr),5),AP7:AP229,0)+6,1))</f>
        <v>BI22.ZSim</v>
      </c>
      <c r="AQ234" s="8" t="str" cm="1">
        <f t="array" aca="1" ref="AQ234" ca="1">INDIRECT(ADDRESS(MATCH(SMALL(_xlfn._xlws.FILTER(AQ7:AQ229,AS7:AS229&gt;cr),5),AQ7:AQ229,0)+6,1))</f>
        <v>BI22.ZSim</v>
      </c>
      <c r="AR234" s="8" t="str" cm="1">
        <f t="array" aca="1" ref="AR234" ca="1">INDIRECT(ADDRESS(MATCH(LARGE(_xlfn._xlws.FILTER(AR7:AR229,AS7:AS229&gt;cr),5),AR7:AR229,0)+6,1))</f>
        <v>AI07.PSS</v>
      </c>
      <c r="AS234" s="8" t="str" cm="1">
        <f t="array" aca="1" ref="AS234" ca="1">INDIRECT(ADDRESS(MATCH(LARGE(_xlfn._xlws.FILTER(AS7:AS229,AS7:AS229&gt;cr),5),AS7:AS229,0)+6,1))</f>
        <v>AI01.Jaccard</v>
      </c>
      <c r="AT234" s="8" t="str" cm="1">
        <f t="array" aca="1" ref="AT234" ca="1">INDIRECT(ADDRESS(MATCH(SMALL(_xlfn._xlws.FILTER(AT7:AT229,AS7:AS229&gt;cr),5),AT7:AT229,0)+6,1))</f>
        <v>AU17.RA</v>
      </c>
      <c r="AU234" s="12" t="str" cm="1">
        <f t="array" aca="1" ref="AU234" ca="1">INDIRECT(ADDRESS(MATCH(SMALL(_xlfn._xlws.FILTER(AU7:AU229,AX7:AX229&gt;cr),5),AU7:AU229,0)+6,1))</f>
        <v>AI25.Coco</v>
      </c>
      <c r="AV234" s="12" t="str" cm="1">
        <f t="array" aca="1" ref="AV234" ca="1">INDIRECT(ADDRESS(MATCH(SMALL(_xlfn._xlws.FILTER(AV7:AV229,AX7:AX229&gt;cr),5),AV7:AV229,0)+6,1))</f>
        <v>AI25.Coco</v>
      </c>
      <c r="AW234" s="12" t="str" cm="1">
        <f t="array" aca="1" ref="AW234" ca="1">INDIRECT(ADDRESS(MATCH(LARGE(_xlfn._xlws.FILTER(AW7:AW229,AX7:AX229&gt;cr),5),AW7:AW229,0)+6,1))</f>
        <v>BI01.PNCR</v>
      </c>
      <c r="AX234" s="12" t="str" cm="1">
        <f t="array" aca="1" ref="AX234" ca="1">INDIRECT(ADDRESS(MATCH(LARGE(_xlfn._xlws.FILTER(AX7:AX229,AX7:AX229&gt;cr),5),AX7:AX229,0)+6,1))</f>
        <v>AI01.Jaccard</v>
      </c>
      <c r="AY234" s="12" t="str" cm="1">
        <f t="array" aca="1" ref="AY234" ca="1">INDIRECT(ADDRESS(MATCH(SMALL(_xlfn._xlws.FILTER(AY7:AY229,AX7:AX229&gt;cr),5),AY7:AY229,0)+6,1))</f>
        <v>AU04.MSD</v>
      </c>
      <c r="AZ234" s="8" t="str" cm="1">
        <f t="array" aca="1" ref="AZ234" ca="1">INDIRECT(ADDRESS(MATCH(SMALL(_xlfn._xlws.FILTER(AZ7:AZ229,BC7:BC229&gt;cr),5),AZ7:AZ229,0)+6,1))</f>
        <v>CI14.Amer.EMX2</v>
      </c>
      <c r="BA234" s="8" t="str" cm="1">
        <f t="array" aca="1" ref="BA234" ca="1">INDIRECT(ADDRESS(MATCH(SMALL(_xlfn._xlws.FILTER(BA7:BA229,BC7:BC229&gt;cr),5),BA7:BA229,0)+6,1))</f>
        <v>CI14.SMD.EMX1</v>
      </c>
      <c r="BB234" s="8" t="str" cm="1">
        <f t="array" aca="1" ref="BB234" ca="1">INDIRECT(ADDRESS(MATCH(LARGE(_xlfn._xlws.FILTER(BB7:BB229,BC7:BC229&gt;cr),5),BB7:BB229,0)+6,1))</f>
        <v>CI14.SMD.EMX1</v>
      </c>
      <c r="BC234" s="8" t="str" cm="1">
        <f t="array" aca="1" ref="BC234" ca="1">INDIRECT(ADDRESS(MATCH(LARGE(_xlfn._xlws.FILTER(BC7:BC229,BC7:BC229&gt;cr),5),BC7:BC229,0)+6,1))</f>
        <v>AI01.Jaccard</v>
      </c>
      <c r="BD234" s="8" t="str" cm="1">
        <f t="array" aca="1" ref="BD234" ca="1">INDIRECT(ADDRESS(MATCH(SMALL(_xlfn._xlws.FILTER(BD7:BD229,BC7:BC229&gt;cr),5),BD7:BD229,0)+6,1))</f>
        <v>BU02.COD</v>
      </c>
      <c r="BE234" s="12" t="str" cm="1">
        <f t="array" aca="1" ref="BE234" ca="1">INDIRECT(ADDRESS(MATCH(SMALL(_xlfn._xlws.FILTER(BE7:BE229,BH7:BH229&gt;cr),5),BE7:BE229,0)+6,1))</f>
        <v>CI14.Amer.EMX2</v>
      </c>
      <c r="BF234" s="12" t="str" cm="1">
        <f t="array" aca="1" ref="BF234" ca="1">INDIRECT(ADDRESS(MATCH(SMALL(_xlfn._xlws.FILTER(BF7:BF229,BH7:BH229&gt;cr),5),BF7:BF229,0)+6,1))</f>
        <v>CI14.Amer.EMX2</v>
      </c>
      <c r="BG234" s="14" t="str" cm="1">
        <f t="array" aca="1" ref="BG234" ca="1">INDIRECT(ADDRESS(MATCH(LARGE(_xlfn._xlws.FILTER(BG7:BG229,BH7:BH229&gt;cr),5),BG7:BG229,0)+6,1))</f>
        <v>BI14.QTIJ</v>
      </c>
      <c r="BH234" s="14" t="str" cm="1">
        <f t="array" aca="1" ref="BH234" ca="1">INDIRECT(ADDRESS(MATCH(LARGE(_xlfn._xlws.FILTER(BH7:BH229,BH7:BH229&gt;cr),5),BH7:BH229,0)+6,1))</f>
        <v>AI01.Jaccard</v>
      </c>
      <c r="BI234" s="12" t="str" cm="1">
        <f t="array" aca="1" ref="BI234" ca="1">INDIRECT(ADDRESS(MATCH(SMALL(_xlfn._xlws.FILTER(BI7:BI229,BH7:BH229&gt;cr),5),BI7:BI229,0)+6,1))</f>
        <v>BU03.CPC</v>
      </c>
      <c r="BJ234" s="8" t="str" cm="1">
        <f t="array" aca="1" ref="BJ234" ca="1">INDIRECT(ADDRESS(MATCH(SMALL(_xlfn._xlws.FILTER(BJ7:BJ229,BM7:BM229&gt;cr),5),BJ7:BJ229,0)+6,1))</f>
        <v>BI07.NHMS</v>
      </c>
      <c r="BK234" s="8" t="str" cm="1">
        <f t="array" aca="1" ref="BK234" ca="1">INDIRECT(ADDRESS(MATCH(SMALL(_xlfn._xlws.FILTER(BK7:BK229,BM7:BM229&gt;cr),5),BK7:BK229,0)+6,1))</f>
        <v>AI28.RPB</v>
      </c>
      <c r="BL234" s="8" t="str" cm="1">
        <f t="array" aca="1" ref="BL234" ca="1">INDIRECT(ADDRESS(MATCH(LARGE(_xlfn._xlws.FILTER(BL7:BL229,BM7:BM229&gt;cr),5),BL7:BL229,0)+6,1))</f>
        <v>CI14.SMD.PSS</v>
      </c>
      <c r="BM234" s="8" t="str" cm="1">
        <f t="array" aca="1" ref="BM234" ca="1">INDIRECT(ADDRESS(MATCH(LARGE(_xlfn._xlws.FILTER(BM7:BM229,BM7:BM229&gt;cr),5),BM7:BM229,0)+6,1))</f>
        <v>AI01.Jaccard</v>
      </c>
      <c r="BN234" s="8" t="str" cm="1">
        <f t="array" aca="1" ref="BN234" ca="1">INDIRECT(ADDRESS(MATCH(SMALL(_xlfn._xlws.FILTER(BN7:BN229,BM7:BM229&gt;cr),5),BN7:BN229,0)+6,1))</f>
        <v>BU01.JacRA</v>
      </c>
      <c r="BO234" s="12" t="str" cm="1">
        <f t="array" aca="1" ref="BO234" ca="1">INDIRECT(ADDRESS(MATCH(SMALL(_xlfn._xlws.FILTER(BO7:BO229,BR7:BR229&gt;cr),5),BO7:BO229,0)+6,1))</f>
        <v>CI14.Amer.Cosine</v>
      </c>
      <c r="BP234" s="12" t="str" cm="1">
        <f t="array" aca="1" ref="BP234" ca="1">INDIRECT(ADDRESS(MATCH(SMALL(_xlfn._xlws.FILTER(BP7:BP229,BR7:BR229&gt;cr),5),BP7:BP229,0)+6,1))</f>
        <v>BI22.ESim2</v>
      </c>
      <c r="BQ234" s="12" t="str" cm="1">
        <f t="array" aca="1" ref="BQ234" ca="1">INDIRECT(ADDRESS(MATCH(LARGE(_xlfn._xlws.FILTER(BQ7:BQ229,BR7:BR229&gt;cr),5),BQ7:BQ229,0)+6,1))</f>
        <v>BI22.ESim3</v>
      </c>
      <c r="BR234" s="12" t="str" cm="1">
        <f t="array" aca="1" ref="BR234" ca="1">INDIRECT(ADDRESS(MATCH(LARGE(_xlfn._xlws.FILTER(BR7:BR229,BR7:BR229&gt;cr),5),BR7:BR229,0)+6,1))</f>
        <v>AI01.Jaccard</v>
      </c>
      <c r="BS234" s="12" t="str" cm="1">
        <f t="array" aca="1" ref="BS234" ca="1">INDIRECT(ADDRESS(MATCH(SMALL(_xlfn._xlws.FILTER(BS7:BS229,BR7:BR229&gt;cr),5),BS7:BS229,0)+6,1))</f>
        <v>AU21.SMC</v>
      </c>
      <c r="BT234" s="8" t="str" cm="1">
        <f t="array" aca="1" ref="BT234" ca="1">INDIRECT(ADDRESS(MATCH(SMALL(_xlfn._xlws.FILTER(BT7:BT229,BW7:BW229&gt;cr),5),BT7:BT229,0)+6,1))</f>
        <v>AI25.Coco</v>
      </c>
      <c r="BU234" s="8" t="str" cm="1">
        <f t="array" aca="1" ref="BU234" ca="1">INDIRECT(ADDRESS(MATCH(SMALL(_xlfn._xlws.FILTER(BU7:BU229,BW7:BW229&gt;cr),5),BU7:BU229,0)+6,1))</f>
        <v>BI01.PNCR</v>
      </c>
      <c r="BV234" s="8" t="str" cm="1">
        <f t="array" aca="1" ref="BV234" ca="1">INDIRECT(ADDRESS(MATCH(LARGE(_xlfn._xlws.FILTER(BV7:BV229,BW7:BW229&gt;cr),5),BV7:BV229,0)+6,1))</f>
        <v>BI01.JacEDS</v>
      </c>
      <c r="BW234" s="8" t="str" cm="1">
        <f t="array" aca="1" ref="BW234" ca="1">INDIRECT(ADDRESS(MATCH(LARGE(_xlfn._xlws.FILTER(BW7:BW229,BW7:BW229&gt;cr),5),BW7:BW229,0)+6,1))</f>
        <v>AI01.Jaccard</v>
      </c>
      <c r="BX234" s="8" t="str" cm="1">
        <f t="array" aca="1" ref="BX234" ca="1">INDIRECT(ADDRESS(MATCH(SMALL(_xlfn._xlws.FILTER(BX7:BX229,BW7:BW229&gt;cr),5),BX7:BX229,0)+6,1))</f>
        <v>AU21.SMC</v>
      </c>
      <c r="BY234" s="12" t="str" cm="1">
        <f t="array" aca="1" ref="BY234" ca="1">INDIRECT(ADDRESS(MATCH(SMALL(_xlfn._xlws.FILTER(BY7:BY229,CB7:CB229&gt;cr),5),BY7:BY229,0)+6,1))</f>
        <v>CI14.SMD.EMX1</v>
      </c>
      <c r="BZ234" s="12" t="str" cm="1">
        <f t="array" aca="1" ref="BZ234" ca="1">INDIRECT(ADDRESS(MATCH(SMALL(_xlfn._xlws.FILTER(BZ7:BZ229,CB7:CB229&gt;cr),5),BZ7:BZ229,0)+6,1))</f>
        <v>CI14.SMD.EMX1</v>
      </c>
      <c r="CA234" s="12" t="str" cm="1">
        <f t="array" aca="1" ref="CA234" ca="1">INDIRECT(ADDRESS(MATCH(LARGE(_xlfn._xlws.FILTER(CA7:CA229,CB7:CB229&gt;cr),5),CA7:CA229,0)+6,1))</f>
        <v>CI14.SMD.EMX1</v>
      </c>
      <c r="CB234" s="12" t="str" cm="1">
        <f t="array" aca="1" ref="CB234" ca="1">INDIRECT(ADDRESS(MATCH(LARGE(_xlfn._xlws.FILTER(CB7:CB229,CB7:CB229&gt;cr),5),CB7:CB229,0)+6,1))</f>
        <v>AI01.Jaccard</v>
      </c>
      <c r="CC234" s="12" t="str" cm="1">
        <f t="array" aca="1" ref="CC234" ca="1">INDIRECT(ADDRESS(MATCH(SMALL(_xlfn._xlws.FILTER(CC7:CC229,CB7:CB229&gt;cr),5),CC7:CC229,0)+6,1))</f>
        <v>AU02.Cosine</v>
      </c>
      <c r="CD234" s="8" t="str" cm="1">
        <f t="array" aca="1" ref="CD234" ca="1">INDIRECT(ADDRESS(MATCH(SMALL(_xlfn._xlws.FILTER(CD7:CD229,CG7:CG229&gt;cr),5),CD7:CD229,0)+6,1))</f>
        <v>CI14.Amer.EMX2</v>
      </c>
      <c r="CE234" s="8" t="str" cm="1">
        <f t="array" aca="1" ref="CE234" ca="1">INDIRECT(ADDRESS(MATCH(SMALL(_xlfn._xlws.FILTER(CE7:CE229,CG7:CG229&gt;cr),5),CE7:CE229,0)+6,1))</f>
        <v>CI14.Amer.EMX2</v>
      </c>
      <c r="CF234" s="8" t="str" cm="1">
        <f t="array" aca="1" ref="CF234" ca="1">INDIRECT(ADDRESS(MATCH(LARGE(_xlfn._xlws.FILTER(CF7:CF229,CG7:CG229&gt;cr),5),CF7:CF229,0)+6,1))</f>
        <v>CI14.SMD.EMX1</v>
      </c>
      <c r="CG234" s="8" t="str" cm="1">
        <f t="array" aca="1" ref="CG234" ca="1">INDIRECT(ADDRESS(MATCH(LARGE(_xlfn._xlws.FILTER(CG7:CG229,CG7:CG229&gt;cr),5),CG7:CG229,0)+6,1))</f>
        <v>AI01.Jaccard</v>
      </c>
      <c r="CH234" s="8" t="str" cm="1">
        <f t="array" aca="1" ref="CH234" ca="1">INDIRECT(ADDRESS(MATCH(SMALL(_xlfn._xlws.FILTER(CH7:CH229,CG7:CG229&gt;cr),5),CH7:CH229,0)+6,1))</f>
        <v>AU02.Cosine</v>
      </c>
      <c r="CI234" s="12" t="str" cm="1">
        <f t="array" aca="1" ref="CI234" ca="1">INDIRECT(ADDRESS(MATCH(SMALL(_xlfn._xlws.FILTER(CI7:CI229,CL7:CL229&gt;cr),5),CI7:CI229,0)+6,1))</f>
        <v>BI07.NHMS</v>
      </c>
      <c r="CJ234" s="12" t="str" cm="1">
        <f t="array" aca="1" ref="CJ234" ca="1">INDIRECT(ADDRESS(MATCH(SMALL(_xlfn._xlws.FILTER(CJ7:CJ229,CL7:CL229&gt;cr),5),CJ7:CJ229,0)+6,1))</f>
        <v>AI28.RPB</v>
      </c>
      <c r="CK234" s="12" t="str" cm="1">
        <f t="array" aca="1" ref="CK234" ca="1">INDIRECT(ADDRESS(MATCH(LARGE(_xlfn._xlws.FILTER(CK7:CK229,CL7:CL229&gt;cr),5),CK7:CK229,0)+6,1))</f>
        <v>CI14.Amer.EMX6</v>
      </c>
      <c r="CL234" s="12" t="str" cm="1">
        <f t="array" aca="1" ref="CL234" ca="1">INDIRECT(ADDRESS(MATCH(LARGE(_xlfn._xlws.FILTER(CL7:CL229,CL7:CL229&gt;cr),5),CL7:CL229,0)+6,1))</f>
        <v>AI01.Jaccard</v>
      </c>
      <c r="CM234" s="12" t="str" cm="1">
        <f t="array" aca="1" ref="CM234" ca="1">INDIRECT(ADDRESS(MATCH(SMALL(_xlfn._xlws.FILTER(CM7:CM229,CL7:CL229&gt;cr),5),CM7:CM229,0)+6,1))</f>
        <v>AU07.PSS</v>
      </c>
      <c r="CN234" s="8" t="str" cm="1">
        <f t="array" aca="1" ref="CN234" ca="1">INDIRECT(ADDRESS(MATCH(SMALL(_xlfn._xlws.FILTER(CN7:CN229,CQ7:CQ229&gt;cr),5),CN7:CN229,0)+6,1))</f>
        <v>BI22.ZSim</v>
      </c>
      <c r="CO234" s="8" t="str" cm="1">
        <f t="array" aca="1" ref="CO234" ca="1">INDIRECT(ADDRESS(MATCH(SMALL(_xlfn._xlws.FILTER(CO7:CO229,CQ7:CQ229&gt;cr),5),CO7:CO229,0)+6,1))</f>
        <v>BI22.ZSim</v>
      </c>
      <c r="CP234" s="8" t="str" cm="1">
        <f t="array" aca="1" ref="CP234" ca="1">INDIRECT(ADDRESS(MATCH(LARGE(_xlfn._xlws.FILTER(CP7:CP229,CQ7:CQ229&gt;cr),5),CP7:CP229,0)+6,1))</f>
        <v>CI14.Amer.Cosine</v>
      </c>
      <c r="CQ234" s="8" t="str" cm="1">
        <f t="array" aca="1" ref="CQ234" ca="1">INDIRECT(ADDRESS(MATCH(LARGE(_xlfn._xlws.FILTER(CQ7:CQ229,CQ7:CQ229&gt;cr),5),CQ7:CQ229,0)+6,1))</f>
        <v>AI01.Jaccard</v>
      </c>
      <c r="CR234" s="8" t="str" cm="1">
        <f t="array" aca="1" ref="CR234" ca="1">INDIRECT(ADDRESS(MATCH(SMALL(_xlfn._xlws.FILTER(CR7:CR229,CQ7:CQ229&gt;cr),5),CR7:CR229,0)+6,1))</f>
        <v>AU04.MSD</v>
      </c>
      <c r="CS234" s="12" t="str" cm="1">
        <f t="array" aca="1" ref="CS234" ca="1">INDIRECT(ADDRESS(MATCH(SMALL(_xlfn._xlws.FILTER(CS7:CS229,CV7:CV229&gt;cr),5),CS7:CS229,0)+6,1))</f>
        <v>AI26.URP</v>
      </c>
      <c r="CT234" s="12" t="str" cm="1">
        <f t="array" aca="1" ref="CT234" ca="1">INDIRECT(ADDRESS(MATCH(SMALL(_xlfn._xlws.FILTER(CT7:CT229,CV7:CV229&gt;cr),5),CT7:CT229,0)+6,1))</f>
        <v>AI25.Coco</v>
      </c>
      <c r="CU234" s="12" t="str" cm="1">
        <f t="array" aca="1" ref="CU234" ca="1">INDIRECT(ADDRESS(MATCH(LARGE(_xlfn._xlws.FILTER(CU7:CU229,CV7:CV229&gt;cr),5),CU7:CU229,0)+6,1))</f>
        <v>AI25.Coco</v>
      </c>
      <c r="CV234" s="12" t="str" cm="1">
        <f t="array" aca="1" ref="CV234" ca="1">INDIRECT(ADDRESS(MATCH(LARGE(_xlfn._xlws.FILTER(CV7:CV229,CV7:CV229&gt;cr),5),CV7:CV229,0)+6,1))</f>
        <v>AI01.Jaccard</v>
      </c>
      <c r="CW234" s="12" t="str" cm="1">
        <f t="array" aca="1" ref="CW234" ca="1">INDIRECT(ADDRESS(MATCH(SMALL(_xlfn._xlws.FILTER(CW7:CW229,CV7:CV229&gt;cr),5),CW7:CW229,0)+6,1))</f>
        <v>AU05.SRC</v>
      </c>
      <c r="CX234" s="8" t="str" cm="1">
        <f t="array" aca="1" ref="CX234" ca="1">INDIRECT(ADDRESS(MATCH(SMALL(_xlfn._xlws.FILTER(CX7:CX229,DA7:DA229&gt;cr),5),CX7:CX229,0)+6,1))</f>
        <v>CI14.Amer.EMX2</v>
      </c>
      <c r="CY234" s="8" t="str" cm="1">
        <f t="array" aca="1" ref="CY234" ca="1">INDIRECT(ADDRESS(MATCH(SMALL(_xlfn._xlws.FILTER(CY7:CY229,DA7:DA229&gt;cr),5),CY7:CY229,0)+6,1))</f>
        <v>CI14.SMD.EMX1</v>
      </c>
      <c r="CZ234" s="8" t="str" cm="1">
        <f t="array" aca="1" ref="CZ234" ca="1">INDIRECT(ADDRESS(MATCH(LARGE(_xlfn._xlws.FILTER(CZ7:CZ229,DA7:DA229&gt;cr),5),CZ7:CZ229,0)+6,1))</f>
        <v>CI14.SMD.EMX1</v>
      </c>
      <c r="DA234" s="8" t="str" cm="1">
        <f t="array" aca="1" ref="DA234" ca="1">INDIRECT(ADDRESS(MATCH(LARGE(_xlfn._xlws.FILTER(DA7:DA229,DA7:DA229&gt;cr),5),DA7:DA229,0)+6,1))</f>
        <v>AI01.Jaccard</v>
      </c>
      <c r="DB234" s="8" t="str" cm="1">
        <f t="array" aca="1" ref="DB234" ca="1">INDIRECT(ADDRESS(MATCH(SMALL(_xlfn._xlws.FILTER(DB7:DB229,DA7:DA229&gt;cr),5),DB7:DB229,0)+6,1))</f>
        <v>AU02.Cosine</v>
      </c>
      <c r="DC234" s="12" t="str" cm="1">
        <f t="array" aca="1" ref="DC234" ca="1">INDIRECT(ADDRESS(MATCH(SMALL(_xlfn._xlws.FILTER(DC7:DC229,DF7:DF229&gt;cr),5),DC7:DC229,0)+6,1))</f>
        <v>CI14.Amer.EMX2</v>
      </c>
      <c r="DD234" s="12" t="str" cm="1">
        <f t="array" aca="1" ref="DD234" ca="1">INDIRECT(ADDRESS(MATCH(SMALL(_xlfn._xlws.FILTER(DD7:DD229,DF7:DF229&gt;cr),5),DD7:DD229,0)+6,1))</f>
        <v>CI14.Amer.QTI</v>
      </c>
      <c r="DE234" s="12" t="str" cm="1">
        <f t="array" aca="1" ref="DE234" ca="1">INDIRECT(ADDRESS(MATCH(LARGE(_xlfn._xlws.FILTER(DE7:DE229,DF7:DF229&gt;cr),5),DE7:DE229,0)+6,1))</f>
        <v>CI14.Amer.EMX2</v>
      </c>
      <c r="DF234" s="12" t="str" cm="1">
        <f t="array" aca="1" ref="DF234" ca="1">INDIRECT(ADDRESS(MATCH(LARGE(_xlfn._xlws.FILTER(DF7:DF229,DF7:DF229&gt;cr),5),DF7:DF229,0)+6,1))</f>
        <v>AI01.Jaccard</v>
      </c>
      <c r="DG234" s="12" t="str" cm="1">
        <f t="array" aca="1" ref="DG234" ca="1">INDIRECT(ADDRESS(MATCH(SMALL(_xlfn._xlws.FILTER(DG7:DG229,DF7:DF229&gt;cr),5),DG7:DG229,0)+6,1))</f>
        <v>AU04.MSD</v>
      </c>
      <c r="DH234" s="8" t="str" cm="1">
        <f t="array" aca="1" ref="DH234" ca="1">INDIRECT(ADDRESS(MATCH(SMALL(_xlfn._xlws.FILTER(DH7:DH229,DK7:DK229&gt;cr),5),DH7:DH229,0)+6,1))</f>
        <v>BI07.NHMS</v>
      </c>
      <c r="DI234" s="8" t="str" cm="1">
        <f t="array" aca="1" ref="DI234" ca="1">INDIRECT(ADDRESS(MATCH(SMALL(_xlfn._xlws.FILTER(DI7:DI229,DK7:DK229&gt;cr),5),DI7:DI229,0)+6,1))</f>
        <v>AI28.RPB</v>
      </c>
      <c r="DJ234" s="8" t="str" cm="1">
        <f t="array" aca="1" ref="DJ234" ca="1">INDIRECT(ADDRESS(MATCH(LARGE(_xlfn._xlws.FILTER(DJ7:DJ229,DK7:DK229&gt;cr),5),DJ7:DJ229,0)+6,1))</f>
        <v>CI14.Amer.EMX6</v>
      </c>
      <c r="DK234" s="8" t="str" cm="1">
        <f t="array" aca="1" ref="DK234" ca="1">INDIRECT(ADDRESS(MATCH(LARGE(_xlfn._xlws.FILTER(DK7:DK229,DK7:DK229&gt;cr),5),DK7:DK229,0)+6,1))</f>
        <v>AI01.Jaccard</v>
      </c>
      <c r="DL234" s="8" t="str" cm="1">
        <f t="array" aca="1" ref="DL234" ca="1">INDIRECT(ADDRESS(MATCH(SMALL(_xlfn._xlws.FILTER(DL7:DL229,DK7:DK229&gt;cr),5),DL7:DL229,0)+6,1))</f>
        <v>AU04.MSD</v>
      </c>
      <c r="DM234" s="12" t="str" cm="1">
        <f t="array" aca="1" ref="DM234" ca="1">INDIRECT(ADDRESS(MATCH(SMALL(_xlfn._xlws.FILTER(DM7:DM229,DP7:DP229&gt;cr),5),DM7:DM229,0)+6,1))</f>
        <v>CI14.Amer.TA</v>
      </c>
      <c r="DN234" s="12" t="str" cm="1">
        <f t="array" aca="1" ref="DN234" ca="1">INDIRECT(ADDRESS(MATCH(SMALL(_xlfn._xlws.FILTER(DN7:DN229,DP7:DP229&gt;cr),5),DN7:DN229,0)+6,1))</f>
        <v>BI22.ESim2</v>
      </c>
      <c r="DO234" s="12" t="str" cm="1">
        <f t="array" aca="1" ref="DO234" ca="1">INDIRECT(ADDRESS(MATCH(LARGE(_xlfn._xlws.FILTER(DO7:DO229,DP7:DP229&gt;cr),5),DO7:DO229,0)+6,1))</f>
        <v>CI14.Amer.Cosine</v>
      </c>
      <c r="DP234" s="12" t="str" cm="1">
        <f t="array" aca="1" ref="DP234" ca="1">INDIRECT(ADDRESS(MATCH(LARGE(_xlfn._xlws.FILTER(DP7:DP229,DP7:DP229&gt;cr),5),DP7:DP229,0)+6,1))</f>
        <v>AI01.Jaccard</v>
      </c>
      <c r="DQ234" s="12" t="str" cm="1">
        <f t="array" aca="1" ref="DQ234" ca="1">INDIRECT(ADDRESS(MATCH(SMALL(_xlfn._xlws.FILTER(DQ7:DQ229,DP7:DP229&gt;cr),5),DQ7:DQ229,0)+6,1))</f>
        <v>AU01.Jaccard</v>
      </c>
      <c r="DR234" s="8" t="e" cm="1" vm="1">
        <f t="array" aca="1" ref="DR234" ca="1">INDIRECT(ADDRESS(MATCH(SMALL(_xlfn._xlws.FILTER(DR7:DR229,DU7:DU229&gt;cr),5),DR7:DR229,0)+6,1))</f>
        <v>#VALUE!</v>
      </c>
      <c r="DS234" s="8" t="e" cm="1" vm="1">
        <f t="array" aca="1" ref="DS234" ca="1">INDIRECT(ADDRESS(MATCH(SMALL(_xlfn._xlws.FILTER(DS7:DS229,DU7:DU229&gt;cr),5),DS7:DS229,0)+6,1))</f>
        <v>#VALUE!</v>
      </c>
      <c r="DT234" s="8" t="e" cm="1" vm="1">
        <f t="array" aca="1" ref="DT234" ca="1">INDIRECT(ADDRESS(MATCH(LARGE(_xlfn._xlws.FILTER(DT7:DT229,DU7:DU229&gt;cr),5),DT7:DT229,0)+6,1))</f>
        <v>#VALUE!</v>
      </c>
      <c r="DU234" s="8" t="e" cm="1" vm="1">
        <f t="array" aca="1" ref="DU234" ca="1">INDIRECT(ADDRESS(MATCH(LARGE(_xlfn._xlws.FILTER(DU7:DU229,DU7:DU229&gt;cr),5),DU7:DU229,0)+6,1))</f>
        <v>#VALUE!</v>
      </c>
      <c r="DV234" s="8" t="e" cm="1" vm="1">
        <f t="array" aca="1" ref="DV234" ca="1">INDIRECT(ADDRESS(MATCH(SMALL(_xlfn._xlws.FILTER(DV7:DV229,DU7:DU229&gt;cr),5),DV7:DV229,0)+6,1))</f>
        <v>#VALUE!</v>
      </c>
      <c r="DW234" s="12" t="e" cm="1" vm="1">
        <f t="array" aca="1" ref="DW234" ca="1">INDIRECT(ADDRESS(MATCH(SMALL(_xlfn._xlws.FILTER(DW7:DW229,DZ7:DZ229&gt;cr),5),DW7:DW229,0)+6,1))</f>
        <v>#VALUE!</v>
      </c>
      <c r="DX234" s="12" t="e" cm="1" vm="1">
        <f t="array" aca="1" ref="DX234" ca="1">INDIRECT(ADDRESS(MATCH(SMALL(_xlfn._xlws.FILTER(DX7:DX229,DZ7:DZ229&gt;cr),5),DX7:DX229,0)+6,1))</f>
        <v>#VALUE!</v>
      </c>
      <c r="DY234" s="12" t="e" cm="1" vm="1">
        <f t="array" aca="1" ref="DY234" ca="1">INDIRECT(ADDRESS(MATCH(LARGE(_xlfn._xlws.FILTER(DY7:DY229,DZ7:DZ229&gt;cr),5),DY7:DY229,0)+6,1))</f>
        <v>#VALUE!</v>
      </c>
      <c r="DZ234" s="12" t="e" cm="1" vm="1">
        <f t="array" aca="1" ref="DZ234" ca="1">INDIRECT(ADDRESS(MATCH(LARGE(_xlfn._xlws.FILTER(DZ7:DZ229,DZ7:DZ229&gt;cr),5),DZ7:DZ229,0)+6,1))</f>
        <v>#VALUE!</v>
      </c>
      <c r="EA234" s="12" t="e" cm="1" vm="1">
        <f t="array" aca="1" ref="EA234" ca="1">INDIRECT(ADDRESS(MATCH(SMALL(_xlfn._xlws.FILTER(EA7:EA229,DZ7:DZ229&gt;cr),5),EA7:EA229,0)+6,1))</f>
        <v>#VALUE!</v>
      </c>
      <c r="EB234" s="8" t="e" cm="1" vm="1">
        <f t="array" aca="1" ref="EB234" ca="1">INDIRECT(ADDRESS(MATCH(SMALL(_xlfn._xlws.FILTER(EB7:EB229,EE7:EE229&gt;cr),5),EB7:EB229,0)+6,1))</f>
        <v>#VALUE!</v>
      </c>
      <c r="EC234" s="8" t="e" cm="1" vm="1">
        <f t="array" aca="1" ref="EC234" ca="1">INDIRECT(ADDRESS(MATCH(SMALL(_xlfn._xlws.FILTER(EC7:EC229,EE7:EE229&gt;cr),5),EC7:EC229,0)+6,1))</f>
        <v>#VALUE!</v>
      </c>
      <c r="ED234" s="8" t="e" cm="1" vm="1">
        <f t="array" aca="1" ref="ED234" ca="1">INDIRECT(ADDRESS(MATCH(LARGE(_xlfn._xlws.FILTER(ED7:ED229,EE7:EE229&gt;cr),5),ED7:ED229,0)+6,1))</f>
        <v>#VALUE!</v>
      </c>
      <c r="EE234" s="8" t="e" cm="1" vm="1">
        <f t="array" aca="1" ref="EE234" ca="1">INDIRECT(ADDRESS(MATCH(LARGE(_xlfn._xlws.FILTER(EE7:EE229,EE7:EE229&gt;cr),5),EE7:EE229,0)+6,1))</f>
        <v>#VALUE!</v>
      </c>
      <c r="EF234" s="8" t="e" cm="1" vm="1">
        <f t="array" aca="1" ref="EF234" ca="1">INDIRECT(ADDRESS(MATCH(SMALL(_xlfn._xlws.FILTER(EF7:EF229,EE7:EE229&gt;cr),5),EF7:EF229,0)+6,1))</f>
        <v>#VALUE!</v>
      </c>
      <c r="EG234" s="12" t="str" cm="1">
        <f t="array" aca="1" ref="EG234" ca="1">INDIRECT(ADDRESS(MATCH(SMALL(_xlfn._xlws.FILTER(EG7:EG229,EJ7:EJ229&gt;cr),5),EG7:EG229,0)+6,1))</f>
        <v>BI14.Amer</v>
      </c>
      <c r="EH234" s="12" t="str" cm="1">
        <f t="array" aca="1" ref="EH234" ca="1">INDIRECT(ADDRESS(MATCH(SMALL(_xlfn._xlws.FILTER(EH7:EH229,EJ7:EJ229&gt;cr),5),EH7:EH229,0)+6,1))</f>
        <v>BI14.Amer</v>
      </c>
      <c r="EI234" s="12" t="str" cm="1">
        <f t="array" aca="1" ref="EI234" ca="1">INDIRECT(ADDRESS(MATCH(LARGE(_xlfn._xlws.FILTER(EI7:EI229,EJ7:EJ229&gt;cr),5),EI7:EI229,0)+6,1))</f>
        <v>BI16.TAJ</v>
      </c>
      <c r="EJ234" s="12" t="str" cm="1">
        <f t="array" aca="1" ref="EJ234" ca="1">INDIRECT(ADDRESS(MATCH(LARGE(_xlfn._xlws.FILTER(EJ7:EJ229,EJ7:EJ229&gt;cr),5),EJ7:EJ229,0)+6,1))</f>
        <v>AI01.Jaccard</v>
      </c>
      <c r="EK234" s="12" t="str" cm="1">
        <f t="array" aca="1" ref="EK234" ca="1">INDIRECT(ADDRESS(MATCH(SMALL(_xlfn._xlws.FILTER(EK7:EK229,EJ7:EJ229&gt;cr),5),EK7:EK229,0)+6,1))</f>
        <v>BU16.TAJ</v>
      </c>
      <c r="EL234" s="8" t="e" cm="1" vm="1">
        <f t="array" aca="1" ref="EL234" ca="1">INDIRECT(ADDRESS(MATCH(SMALL(_xlfn._xlws.FILTER(EL7:EL229,EO7:EO229&gt;cr),5),EL7:EL229,0)+6,1))</f>
        <v>#VALUE!</v>
      </c>
      <c r="EM234" s="8" t="e" cm="1" vm="1">
        <f t="array" aca="1" ref="EM234" ca="1">INDIRECT(ADDRESS(MATCH(SMALL(_xlfn._xlws.FILTER(EM7:EM229,EO7:EO229&gt;cr),5),EM7:EM229,0)+6,1))</f>
        <v>#VALUE!</v>
      </c>
      <c r="EN234" s="8" t="e" cm="1" vm="1">
        <f t="array" aca="1" ref="EN234" ca="1">INDIRECT(ADDRESS(MATCH(LARGE(_xlfn._xlws.FILTER(EN7:EN229,EO7:EO229&gt;cr),5),EN7:EN229,0)+6,1))</f>
        <v>#VALUE!</v>
      </c>
      <c r="EO234" s="8" t="e" cm="1" vm="1">
        <f t="array" aca="1" ref="EO234" ca="1">INDIRECT(ADDRESS(MATCH(LARGE(_xlfn._xlws.FILTER(EO7:EO229,EO7:EO229&gt;cr),5),EO7:EO229,0)+6,1))</f>
        <v>#VALUE!</v>
      </c>
      <c r="EP234" s="8" t="e" cm="1" vm="1">
        <f t="array" aca="1" ref="EP234" ca="1">INDIRECT(ADDRESS(MATCH(SMALL(_xlfn._xlws.FILTER(EP7:EP229,EO7:EO229&gt;cr),5),EP7:EP229,0)+6,1))</f>
        <v>#VALUE!</v>
      </c>
      <c r="EQ234" s="12" t="e" cm="1" vm="1">
        <f t="array" aca="1" ref="EQ234" ca="1">INDIRECT(ADDRESS(MATCH(SMALL(_xlfn._xlws.FILTER(EQ7:EQ229,ET7:ET229&gt;cr),5),EQ7:EQ229,0)+6,1))</f>
        <v>#VALUE!</v>
      </c>
      <c r="ER234" s="12" t="e" cm="1" vm="1">
        <f t="array" aca="1" ref="ER234" ca="1">INDIRECT(ADDRESS(MATCH(SMALL(_xlfn._xlws.FILTER(ER7:ER229,ET7:ET229&gt;cr),5),ER7:ER229,0)+6,1))</f>
        <v>#VALUE!</v>
      </c>
      <c r="ES234" s="12" t="e" cm="1" vm="1">
        <f t="array" aca="1" ref="ES234" ca="1">INDIRECT(ADDRESS(MATCH(LARGE(_xlfn._xlws.FILTER(ES7:ES229,ET7:ET229&gt;cr),5),ES7:ES229,0)+6,1))</f>
        <v>#VALUE!</v>
      </c>
      <c r="ET234" s="12" t="e" cm="1" vm="1">
        <f t="array" aca="1" ref="ET234" ca="1">INDIRECT(ADDRESS(MATCH(LARGE(_xlfn._xlws.FILTER(ET7:ET229,ET7:ET229&gt;cr),5),ET7:ET229,0)+6,1))</f>
        <v>#VALUE!</v>
      </c>
      <c r="EU234" s="12" t="e" cm="1" vm="1">
        <f t="array" aca="1" ref="EU234" ca="1">INDIRECT(ADDRESS(MATCH(SMALL(_xlfn._xlws.FILTER(EU7:EU229,ET7:ET229&gt;cr),5),EU7:EU229,0)+6,1))</f>
        <v>#VALUE!</v>
      </c>
      <c r="EV234" s="15" t="str" cm="1">
        <f t="array" aca="1" ref="EV234" ca="1">INDIRECT(ADDRESS(MATCH(SMALL(_xlfn.LET(_xlpm.x,IF(ISNUMBER(EV7:EV229),EV7:EV229),_xlpm.y,IF(ISNUMBER(EY7:EY229),EY7:EY229),_xlfn._xlws.FILTER(_xlpm.x,_xlpm.y&gt;cr)),5),EV7:EV229,0)+6,1))</f>
        <v>AI28.RPB</v>
      </c>
      <c r="EW234" s="15" t="str" cm="1">
        <f t="array" aca="1" ref="EW234" ca="1">INDIRECT(ADDRESS(MATCH(SMALL(_xlfn.LET(_xlpm.x,IF(ISNUMBER(EW7:EW229),EW7:EW229),_xlpm.y,IF(ISNUMBER(EY7:EY229),EY7:EY229),_xlfn._xlws.FILTER(_xlpm.x,_xlpm.y&gt;cr)),5),EW7:EW229,0)+6,1))</f>
        <v>CI14.SMD.NNSM</v>
      </c>
      <c r="EX234" s="15" t="str" cm="1">
        <f t="array" aca="1" ref="EX234" ca="1">INDIRECT(ADDRESS(MATCH(LARGE(_xlfn.LET(_xlpm.x,IF(ISNUMBER(EX7:EX229),EX7:EX229),_xlpm.y,IF(ISNUMBER(EY7:EY229),EY7:EY229),_xlfn._xlws.FILTER(_xlpm.x,_xlpm.y&gt;cr)),5),EX7:EX229,0)+6,1))</f>
        <v>CI14.SMD.PSS</v>
      </c>
      <c r="EY234" s="15" t="str" cm="1">
        <f t="array" aca="1" ref="EY234" ca="1">INDIRECT(ADDRESS(MATCH(LARGE(_xlfn.LET(_xlpm.x,IF(ISNUMBER(EY7:EY229),EY7:EY229),_xlpm.y,IF(ISNUMBER(EY7:EY229),EY7:EY229),_xlfn._xlws.FILTER(_xlpm.x,_xlpm.y&gt;cr)),5),EY7:EY229,0)+6,1))</f>
        <v>CU14.Amer.TA</v>
      </c>
      <c r="EZ234" s="15" t="str" cm="1">
        <f t="array" aca="1" ref="EZ234" ca="1">INDIRECT(ADDRESS(MATCH(SMALL(_xlfn.LET(_xlpm.x,IF(ISNUMBER(EZ7:EZ229),EZ7:EZ229),_xlpm.y,IF(ISNUMBER(EY7:EY229),EY7:EY229),_xlfn._xlws.FILTER(_xlpm.x,_xlpm.y&gt;cr)),5),EZ7:EZ229,0)+6,1))</f>
        <v>BU01.Dice</v>
      </c>
      <c r="FA234" s="12" t="str" cm="1">
        <f t="array" aca="1" ref="FA234" ca="1">INDEX(_xlfn._xlws.FILTER(FA7:FA229,ISTEXT(FA7:FA229)),MODE(MATCH(_xlfn._xlws.FILTER(FA7:FA229,ISTEXT(FA7:FA229)),_xlfn._xlws.FILTER(FA7:FA229,ISTEXT(FA7:FA229)),0)))</f>
        <v>k=20, r=0.1</v>
      </c>
      <c r="FB234" s="12" t="str" cm="1">
        <f t="array" aca="1" ref="FB234" ca="1">INDEX(_xlfn._xlws.FILTER(FB7:FB229,ISTEXT(FB7:FB229)),MODE(MATCH(_xlfn._xlws.FILTER(FB7:FB229,ISTEXT(FB7:FB229)),_xlfn._xlws.FILTER(FB7:FB229,ISTEXT(FB7:FB229)),0)))</f>
        <v>k=20, r=0.1</v>
      </c>
      <c r="FC234" s="12" t="str" cm="1">
        <f t="array" aca="1" ref="FC234" ca="1">INDEX(_xlfn._xlws.FILTER(FC7:FC229,ISTEXT(FC7:FC229)),MODE(MATCH(_xlfn._xlws.FILTER(FC7:FC229,ISTEXT(FC7:FC229)),_xlfn._xlws.FILTER(FC7:FC229,ISTEXT(FC7:FC229)),0)))</f>
        <v>k=20, r=0.1</v>
      </c>
      <c r="FD234" s="12" t="str" cm="1">
        <f t="array" aca="1" ref="FD234" ca="1">INDEX(_xlfn._xlws.FILTER(FD7:FD229,ISTEXT(FD7:FD229)),MODE(MATCH(_xlfn._xlws.FILTER(FD7:FD229,ISTEXT(FD7:FD229)),_xlfn._xlws.FILTER(FD7:FD229,ISTEXT(FD7:FD229)),0)))</f>
        <v>k=5, r=0.1</v>
      </c>
      <c r="FE234" s="12" t="str" cm="1">
        <f t="array" aca="1" ref="FE234" ca="1">INDEX(_xlfn._xlws.FILTER(FE7:FE229,ISTEXT(FE7:FE229)),MODE(MATCH(_xlfn._xlws.FILTER(FE7:FE229,ISTEXT(FE7:FE229)),_xlfn._xlws.FILTER(FE7:FE229,ISTEXT(FE7:FE229)),0)))</f>
        <v>k=20, r=0.9</v>
      </c>
    </row>
  </sheetData>
  <mergeCells count="38">
    <mergeCell ref="AZ4:BX4"/>
    <mergeCell ref="AZ5:BD5"/>
    <mergeCell ref="BE5:BI5"/>
    <mergeCell ref="BJ5:BN5"/>
    <mergeCell ref="BO5:BS5"/>
    <mergeCell ref="BT5:BX5"/>
    <mergeCell ref="AA4:AY4"/>
    <mergeCell ref="AA5:AE5"/>
    <mergeCell ref="AF5:AJ5"/>
    <mergeCell ref="AK5:AO5"/>
    <mergeCell ref="AP5:AT5"/>
    <mergeCell ref="AU5:AY5"/>
    <mergeCell ref="CD5:CH5"/>
    <mergeCell ref="CI5:CM5"/>
    <mergeCell ref="CN5:CR5"/>
    <mergeCell ref="CS5:CW5"/>
    <mergeCell ref="EV4:EZ5"/>
    <mergeCell ref="DM5:DQ5"/>
    <mergeCell ref="DR5:DV5"/>
    <mergeCell ref="DW5:EA5"/>
    <mergeCell ref="EB5:EF5"/>
    <mergeCell ref="EG5:EK5"/>
    <mergeCell ref="FA4:FE5"/>
    <mergeCell ref="CX5:DB5"/>
    <mergeCell ref="DC5:DG5"/>
    <mergeCell ref="B4:Z4"/>
    <mergeCell ref="B5:F5"/>
    <mergeCell ref="G5:K5"/>
    <mergeCell ref="L5:P5"/>
    <mergeCell ref="Q5:U5"/>
    <mergeCell ref="V5:Z5"/>
    <mergeCell ref="EL5:EP5"/>
    <mergeCell ref="EQ5:EU5"/>
    <mergeCell ref="BY4:CW4"/>
    <mergeCell ref="BY5:CC5"/>
    <mergeCell ref="DW4:EU4"/>
    <mergeCell ref="CX4:DV4"/>
    <mergeCell ref="DH5:DL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IW234"/>
  <sheetViews>
    <sheetView topLeftCell="A15" zoomScaleNormal="100" workbookViewId="0">
      <pane xSplit="1" topLeftCell="AX1" activePane="topRight" state="frozen"/>
      <selection pane="topRight" activeCell="A24" sqref="A24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1"/>
    <col min="50" max="57" width="9.140625" style="6"/>
    <col min="58" max="65" width="9.140625" style="11"/>
    <col min="66" max="73" width="9.140625" style="6"/>
    <col min="74" max="81" width="9.140625" style="1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4"/>
    <col min="250" max="16384" width="9.140625" style="1"/>
  </cols>
  <sheetData>
    <row r="1" spans="1:257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10" t="s">
        <v>230</v>
      </c>
      <c r="AQ1" s="10" t="s">
        <v>230</v>
      </c>
      <c r="AR1" s="10" t="s">
        <v>230</v>
      </c>
      <c r="AS1" s="10" t="s">
        <v>230</v>
      </c>
      <c r="AT1" s="10" t="s">
        <v>230</v>
      </c>
      <c r="AU1" s="10" t="s">
        <v>230</v>
      </c>
      <c r="AV1" s="10" t="s">
        <v>230</v>
      </c>
      <c r="AW1" s="10" t="s">
        <v>230</v>
      </c>
      <c r="AX1" s="2" t="s">
        <v>230</v>
      </c>
      <c r="AY1" s="2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2" t="s">
        <v>230</v>
      </c>
      <c r="BF1" s="10" t="s">
        <v>230</v>
      </c>
      <c r="BG1" s="10" t="s">
        <v>230</v>
      </c>
      <c r="BH1" s="10" t="s">
        <v>230</v>
      </c>
      <c r="BI1" s="10" t="s">
        <v>230</v>
      </c>
      <c r="BJ1" s="10" t="s">
        <v>230</v>
      </c>
      <c r="BK1" s="10" t="s">
        <v>230</v>
      </c>
      <c r="BL1" s="10" t="s">
        <v>230</v>
      </c>
      <c r="BM1" s="10" t="s">
        <v>230</v>
      </c>
      <c r="BN1" s="2" t="s">
        <v>230</v>
      </c>
      <c r="BO1" s="2" t="s">
        <v>230</v>
      </c>
      <c r="BP1" s="2" t="s">
        <v>230</v>
      </c>
      <c r="BQ1" s="2" t="s">
        <v>230</v>
      </c>
      <c r="BR1" s="2" t="s">
        <v>230</v>
      </c>
      <c r="BS1" s="2" t="s">
        <v>230</v>
      </c>
      <c r="BT1" s="2" t="s">
        <v>230</v>
      </c>
      <c r="BU1" s="2" t="s">
        <v>230</v>
      </c>
      <c r="BV1" s="10" t="s">
        <v>230</v>
      </c>
      <c r="BW1" s="10" t="s">
        <v>230</v>
      </c>
      <c r="BX1" s="10" t="s">
        <v>230</v>
      </c>
      <c r="BY1" s="10" t="s">
        <v>230</v>
      </c>
      <c r="BZ1" s="10" t="s">
        <v>230</v>
      </c>
      <c r="CA1" s="10" t="s">
        <v>230</v>
      </c>
      <c r="CB1" s="10" t="s">
        <v>230</v>
      </c>
      <c r="CC1" s="10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231</v>
      </c>
      <c r="CM1" s="3" t="s">
        <v>231</v>
      </c>
      <c r="CN1" s="3" t="s">
        <v>231</v>
      </c>
      <c r="CO1" s="3" t="s">
        <v>231</v>
      </c>
      <c r="CP1" s="3" t="s">
        <v>231</v>
      </c>
      <c r="CQ1" s="3" t="s">
        <v>231</v>
      </c>
      <c r="CR1" s="3" t="s">
        <v>231</v>
      </c>
      <c r="CS1" s="3" t="s">
        <v>231</v>
      </c>
      <c r="CT1" s="2" t="s">
        <v>231</v>
      </c>
      <c r="CU1" s="2" t="s">
        <v>231</v>
      </c>
      <c r="CV1" s="2" t="s">
        <v>231</v>
      </c>
      <c r="CW1" s="2" t="s">
        <v>231</v>
      </c>
      <c r="CX1" s="2" t="s">
        <v>231</v>
      </c>
      <c r="CY1" s="2" t="s">
        <v>231</v>
      </c>
      <c r="CZ1" s="2" t="s">
        <v>231</v>
      </c>
      <c r="DA1" s="2" t="s">
        <v>231</v>
      </c>
      <c r="DB1" s="3" t="s">
        <v>231</v>
      </c>
      <c r="DC1" s="3" t="s">
        <v>231</v>
      </c>
      <c r="DD1" s="3" t="s">
        <v>231</v>
      </c>
      <c r="DE1" s="3" t="s">
        <v>231</v>
      </c>
      <c r="DF1" s="3" t="s">
        <v>231</v>
      </c>
      <c r="DG1" s="3" t="s">
        <v>231</v>
      </c>
      <c r="DH1" s="3" t="s">
        <v>231</v>
      </c>
      <c r="DI1" s="3" t="s">
        <v>231</v>
      </c>
      <c r="DJ1" s="2" t="s">
        <v>231</v>
      </c>
      <c r="DK1" s="2" t="s">
        <v>231</v>
      </c>
      <c r="DL1" s="2" t="s">
        <v>231</v>
      </c>
      <c r="DM1" s="2" t="s">
        <v>231</v>
      </c>
      <c r="DN1" s="2" t="s">
        <v>231</v>
      </c>
      <c r="DO1" s="2" t="s">
        <v>231</v>
      </c>
      <c r="DP1" s="2" t="s">
        <v>231</v>
      </c>
      <c r="DQ1" s="2" t="s">
        <v>231</v>
      </c>
      <c r="DR1" s="3" t="s">
        <v>211</v>
      </c>
      <c r="DS1" s="3" t="s">
        <v>211</v>
      </c>
      <c r="DT1" s="3" t="s">
        <v>211</v>
      </c>
      <c r="DU1" s="3" t="s">
        <v>211</v>
      </c>
      <c r="DV1" s="3" t="s">
        <v>211</v>
      </c>
      <c r="DW1" s="3" t="s">
        <v>211</v>
      </c>
      <c r="DX1" s="3" t="s">
        <v>211</v>
      </c>
      <c r="DY1" s="3" t="s">
        <v>211</v>
      </c>
      <c r="DZ1" s="2" t="s">
        <v>211</v>
      </c>
      <c r="EA1" s="2" t="s">
        <v>211</v>
      </c>
      <c r="EB1" s="2" t="s">
        <v>211</v>
      </c>
      <c r="EC1" s="2" t="s">
        <v>211</v>
      </c>
      <c r="ED1" s="2" t="s">
        <v>211</v>
      </c>
      <c r="EE1" s="2" t="s">
        <v>211</v>
      </c>
      <c r="EF1" s="2" t="s">
        <v>211</v>
      </c>
      <c r="EG1" s="2" t="s">
        <v>211</v>
      </c>
      <c r="EH1" s="3" t="s">
        <v>211</v>
      </c>
      <c r="EI1" s="3" t="s">
        <v>211</v>
      </c>
      <c r="EJ1" s="3" t="s">
        <v>211</v>
      </c>
      <c r="EK1" s="3" t="s">
        <v>211</v>
      </c>
      <c r="EL1" s="3" t="s">
        <v>211</v>
      </c>
      <c r="EM1" s="3" t="s">
        <v>211</v>
      </c>
      <c r="EN1" s="3" t="s">
        <v>211</v>
      </c>
      <c r="EO1" s="3" t="s">
        <v>211</v>
      </c>
      <c r="EP1" s="2" t="s">
        <v>211</v>
      </c>
      <c r="EQ1" s="2" t="s">
        <v>211</v>
      </c>
      <c r="ER1" s="2" t="s">
        <v>211</v>
      </c>
      <c r="ES1" s="2" t="s">
        <v>211</v>
      </c>
      <c r="ET1" s="2" t="s">
        <v>211</v>
      </c>
      <c r="EU1" s="2" t="s">
        <v>211</v>
      </c>
      <c r="EV1" s="2" t="s">
        <v>211</v>
      </c>
      <c r="EW1" s="2" t="s">
        <v>211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212</v>
      </c>
      <c r="FG1" s="2" t="s">
        <v>212</v>
      </c>
      <c r="FH1" s="2" t="s">
        <v>212</v>
      </c>
      <c r="FI1" s="2" t="s">
        <v>212</v>
      </c>
      <c r="FJ1" s="2" t="s">
        <v>212</v>
      </c>
      <c r="FK1" s="2" t="s">
        <v>212</v>
      </c>
      <c r="FL1" s="2" t="s">
        <v>212</v>
      </c>
      <c r="FM1" s="2" t="s">
        <v>212</v>
      </c>
      <c r="FN1" s="3" t="s">
        <v>212</v>
      </c>
      <c r="FO1" s="3" t="s">
        <v>212</v>
      </c>
      <c r="FP1" s="3" t="s">
        <v>212</v>
      </c>
      <c r="FQ1" s="3" t="s">
        <v>212</v>
      </c>
      <c r="FR1" s="3" t="s">
        <v>212</v>
      </c>
      <c r="FS1" s="3" t="s">
        <v>212</v>
      </c>
      <c r="FT1" s="3" t="s">
        <v>212</v>
      </c>
      <c r="FU1" s="3" t="s">
        <v>212</v>
      </c>
      <c r="FV1" s="2" t="s">
        <v>212</v>
      </c>
      <c r="FW1" s="2" t="s">
        <v>212</v>
      </c>
      <c r="FX1" s="2" t="s">
        <v>212</v>
      </c>
      <c r="FY1" s="2" t="s">
        <v>212</v>
      </c>
      <c r="FZ1" s="2" t="s">
        <v>212</v>
      </c>
      <c r="GA1" s="2" t="s">
        <v>212</v>
      </c>
      <c r="GB1" s="2" t="s">
        <v>212</v>
      </c>
      <c r="GC1" s="2" t="s">
        <v>212</v>
      </c>
      <c r="GD1" s="3" t="s">
        <v>212</v>
      </c>
      <c r="GE1" s="3" t="s">
        <v>212</v>
      </c>
      <c r="GF1" s="3" t="s">
        <v>212</v>
      </c>
      <c r="GG1" s="3" t="s">
        <v>212</v>
      </c>
      <c r="GH1" s="3" t="s">
        <v>212</v>
      </c>
      <c r="GI1" s="3" t="s">
        <v>212</v>
      </c>
      <c r="GJ1" s="3" t="s">
        <v>212</v>
      </c>
      <c r="GK1" s="3" t="s">
        <v>212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213</v>
      </c>
      <c r="GU1" s="3" t="s">
        <v>213</v>
      </c>
      <c r="GV1" s="3" t="s">
        <v>213</v>
      </c>
      <c r="GW1" s="3" t="s">
        <v>213</v>
      </c>
      <c r="GX1" s="3" t="s">
        <v>213</v>
      </c>
      <c r="GY1" s="3" t="s">
        <v>213</v>
      </c>
      <c r="GZ1" s="3" t="s">
        <v>213</v>
      </c>
      <c r="HA1" s="3" t="s">
        <v>213</v>
      </c>
      <c r="HB1" s="2" t="s">
        <v>213</v>
      </c>
      <c r="HC1" s="2" t="s">
        <v>213</v>
      </c>
      <c r="HD1" s="2" t="s">
        <v>213</v>
      </c>
      <c r="HE1" s="2" t="s">
        <v>213</v>
      </c>
      <c r="HF1" s="2" t="s">
        <v>213</v>
      </c>
      <c r="HG1" s="2" t="s">
        <v>213</v>
      </c>
      <c r="HH1" s="2" t="s">
        <v>213</v>
      </c>
      <c r="HI1" s="2" t="s">
        <v>213</v>
      </c>
      <c r="HJ1" s="3" t="s">
        <v>213</v>
      </c>
      <c r="HK1" s="3" t="s">
        <v>213</v>
      </c>
      <c r="HL1" s="3" t="s">
        <v>213</v>
      </c>
      <c r="HM1" s="3" t="s">
        <v>213</v>
      </c>
      <c r="HN1" s="3" t="s">
        <v>213</v>
      </c>
      <c r="HO1" s="3" t="s">
        <v>213</v>
      </c>
      <c r="HP1" s="3" t="s">
        <v>213</v>
      </c>
      <c r="HQ1" s="3" t="s">
        <v>213</v>
      </c>
      <c r="HR1" s="2" t="s">
        <v>213</v>
      </c>
      <c r="HS1" s="2" t="s">
        <v>213</v>
      </c>
      <c r="HT1" s="2" t="s">
        <v>213</v>
      </c>
      <c r="HU1" s="2" t="s">
        <v>213</v>
      </c>
      <c r="HV1" s="2" t="s">
        <v>213</v>
      </c>
      <c r="HW1" s="2" t="s">
        <v>213</v>
      </c>
      <c r="HX1" s="2" t="s">
        <v>213</v>
      </c>
      <c r="HY1" s="2" t="s">
        <v>213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13"/>
      <c r="II1" s="13"/>
      <c r="IJ1" s="13"/>
      <c r="IK1" s="13"/>
      <c r="IL1" s="13"/>
      <c r="IM1" s="13"/>
      <c r="IN1" s="13"/>
      <c r="IO1" s="13"/>
    </row>
    <row r="2" spans="1:257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207</v>
      </c>
      <c r="K2" s="3" t="s">
        <v>207</v>
      </c>
      <c r="L2" s="3" t="s">
        <v>207</v>
      </c>
      <c r="M2" s="3" t="s">
        <v>207</v>
      </c>
      <c r="N2" s="3" t="s">
        <v>207</v>
      </c>
      <c r="O2" s="3" t="s">
        <v>207</v>
      </c>
      <c r="P2" s="3" t="s">
        <v>207</v>
      </c>
      <c r="Q2" s="3" t="s">
        <v>207</v>
      </c>
      <c r="R2" s="2" t="s">
        <v>208</v>
      </c>
      <c r="S2" s="2" t="s">
        <v>208</v>
      </c>
      <c r="T2" s="2" t="s">
        <v>208</v>
      </c>
      <c r="U2" s="2" t="s">
        <v>208</v>
      </c>
      <c r="V2" s="2" t="s">
        <v>208</v>
      </c>
      <c r="W2" s="2" t="s">
        <v>208</v>
      </c>
      <c r="X2" s="2" t="s">
        <v>208</v>
      </c>
      <c r="Y2" s="2" t="s">
        <v>208</v>
      </c>
      <c r="Z2" s="3" t="s">
        <v>209</v>
      </c>
      <c r="AA2" s="3" t="s">
        <v>209</v>
      </c>
      <c r="AB2" s="3" t="s">
        <v>209</v>
      </c>
      <c r="AC2" s="3" t="s">
        <v>209</v>
      </c>
      <c r="AD2" s="3" t="s">
        <v>209</v>
      </c>
      <c r="AE2" s="3" t="s">
        <v>209</v>
      </c>
      <c r="AF2" s="3" t="s">
        <v>209</v>
      </c>
      <c r="AG2" s="3" t="s">
        <v>209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10" t="s">
        <v>206</v>
      </c>
      <c r="AQ2" s="10" t="s">
        <v>206</v>
      </c>
      <c r="AR2" s="10" t="s">
        <v>206</v>
      </c>
      <c r="AS2" s="10" t="s">
        <v>206</v>
      </c>
      <c r="AT2" s="10" t="s">
        <v>206</v>
      </c>
      <c r="AU2" s="10" t="s">
        <v>206</v>
      </c>
      <c r="AV2" s="10" t="s">
        <v>206</v>
      </c>
      <c r="AW2" s="10" t="s">
        <v>206</v>
      </c>
      <c r="AX2" s="2" t="s">
        <v>207</v>
      </c>
      <c r="AY2" s="2" t="s">
        <v>207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2" t="s">
        <v>207</v>
      </c>
      <c r="BF2" s="10" t="s">
        <v>208</v>
      </c>
      <c r="BG2" s="10" t="s">
        <v>208</v>
      </c>
      <c r="BH2" s="10" t="s">
        <v>208</v>
      </c>
      <c r="BI2" s="10" t="s">
        <v>208</v>
      </c>
      <c r="BJ2" s="10" t="s">
        <v>208</v>
      </c>
      <c r="BK2" s="10" t="s">
        <v>208</v>
      </c>
      <c r="BL2" s="10" t="s">
        <v>208</v>
      </c>
      <c r="BM2" s="10" t="s">
        <v>208</v>
      </c>
      <c r="BN2" s="2" t="s">
        <v>209</v>
      </c>
      <c r="BO2" s="2" t="s">
        <v>209</v>
      </c>
      <c r="BP2" s="2" t="s">
        <v>209</v>
      </c>
      <c r="BQ2" s="2" t="s">
        <v>209</v>
      </c>
      <c r="BR2" s="2" t="s">
        <v>209</v>
      </c>
      <c r="BS2" s="2" t="s">
        <v>209</v>
      </c>
      <c r="BT2" s="2" t="s">
        <v>209</v>
      </c>
      <c r="BU2" s="2" t="s">
        <v>209</v>
      </c>
      <c r="BV2" s="10" t="s">
        <v>3</v>
      </c>
      <c r="BW2" s="10" t="s">
        <v>3</v>
      </c>
      <c r="BX2" s="10" t="s">
        <v>3</v>
      </c>
      <c r="BY2" s="10" t="s">
        <v>3</v>
      </c>
      <c r="BZ2" s="10" t="s">
        <v>3</v>
      </c>
      <c r="CA2" s="10" t="s">
        <v>3</v>
      </c>
      <c r="CB2" s="10" t="s">
        <v>3</v>
      </c>
      <c r="CC2" s="10" t="s">
        <v>3</v>
      </c>
      <c r="CD2" s="2" t="s">
        <v>206</v>
      </c>
      <c r="CE2" s="2" t="s">
        <v>206</v>
      </c>
      <c r="CF2" s="2" t="s">
        <v>206</v>
      </c>
      <c r="CG2" s="2" t="s">
        <v>206</v>
      </c>
      <c r="CH2" s="2" t="s">
        <v>206</v>
      </c>
      <c r="CI2" s="2" t="s">
        <v>206</v>
      </c>
      <c r="CJ2" s="2" t="s">
        <v>206</v>
      </c>
      <c r="CK2" s="2" t="s">
        <v>206</v>
      </c>
      <c r="CL2" s="3" t="s">
        <v>207</v>
      </c>
      <c r="CM2" s="3" t="s">
        <v>207</v>
      </c>
      <c r="CN2" s="3" t="s">
        <v>207</v>
      </c>
      <c r="CO2" s="3" t="s">
        <v>207</v>
      </c>
      <c r="CP2" s="3" t="s">
        <v>207</v>
      </c>
      <c r="CQ2" s="3" t="s">
        <v>207</v>
      </c>
      <c r="CR2" s="3" t="s">
        <v>207</v>
      </c>
      <c r="CS2" s="3" t="s">
        <v>207</v>
      </c>
      <c r="CT2" s="2" t="s">
        <v>208</v>
      </c>
      <c r="CU2" s="2" t="s">
        <v>208</v>
      </c>
      <c r="CV2" s="2" t="s">
        <v>208</v>
      </c>
      <c r="CW2" s="2" t="s">
        <v>208</v>
      </c>
      <c r="CX2" s="2" t="s">
        <v>208</v>
      </c>
      <c r="CY2" s="2" t="s">
        <v>208</v>
      </c>
      <c r="CZ2" s="2" t="s">
        <v>208</v>
      </c>
      <c r="DA2" s="2" t="s">
        <v>208</v>
      </c>
      <c r="DB2" s="3" t="s">
        <v>209</v>
      </c>
      <c r="DC2" s="3" t="s">
        <v>209</v>
      </c>
      <c r="DD2" s="3" t="s">
        <v>209</v>
      </c>
      <c r="DE2" s="3" t="s">
        <v>209</v>
      </c>
      <c r="DF2" s="3" t="s">
        <v>209</v>
      </c>
      <c r="DG2" s="3" t="s">
        <v>209</v>
      </c>
      <c r="DH2" s="3" t="s">
        <v>209</v>
      </c>
      <c r="DI2" s="3" t="s">
        <v>209</v>
      </c>
      <c r="DJ2" s="2" t="s">
        <v>3</v>
      </c>
      <c r="DK2" s="2" t="s">
        <v>3</v>
      </c>
      <c r="DL2" s="2" t="s">
        <v>3</v>
      </c>
      <c r="DM2" s="2" t="s">
        <v>3</v>
      </c>
      <c r="DN2" s="2" t="s">
        <v>3</v>
      </c>
      <c r="DO2" s="2" t="s">
        <v>3</v>
      </c>
      <c r="DP2" s="2" t="s">
        <v>3</v>
      </c>
      <c r="DQ2" s="2" t="s">
        <v>3</v>
      </c>
      <c r="DR2" s="10" t="s">
        <v>206</v>
      </c>
      <c r="DS2" s="10" t="s">
        <v>206</v>
      </c>
      <c r="DT2" s="10" t="s">
        <v>206</v>
      </c>
      <c r="DU2" s="10" t="s">
        <v>206</v>
      </c>
      <c r="DV2" s="10" t="s">
        <v>206</v>
      </c>
      <c r="DW2" s="10" t="s">
        <v>206</v>
      </c>
      <c r="DX2" s="10" t="s">
        <v>206</v>
      </c>
      <c r="DY2" s="10" t="s">
        <v>206</v>
      </c>
      <c r="DZ2" s="2" t="s">
        <v>207</v>
      </c>
      <c r="EA2" s="2" t="s">
        <v>207</v>
      </c>
      <c r="EB2" s="2" t="s">
        <v>207</v>
      </c>
      <c r="EC2" s="2" t="s">
        <v>207</v>
      </c>
      <c r="ED2" s="2" t="s">
        <v>207</v>
      </c>
      <c r="EE2" s="2" t="s">
        <v>207</v>
      </c>
      <c r="EF2" s="2" t="s">
        <v>207</v>
      </c>
      <c r="EG2" s="2" t="s">
        <v>207</v>
      </c>
      <c r="EH2" s="10" t="s">
        <v>208</v>
      </c>
      <c r="EI2" s="10" t="s">
        <v>208</v>
      </c>
      <c r="EJ2" s="10" t="s">
        <v>208</v>
      </c>
      <c r="EK2" s="10" t="s">
        <v>208</v>
      </c>
      <c r="EL2" s="10" t="s">
        <v>208</v>
      </c>
      <c r="EM2" s="10" t="s">
        <v>208</v>
      </c>
      <c r="EN2" s="10" t="s">
        <v>208</v>
      </c>
      <c r="EO2" s="10" t="s">
        <v>208</v>
      </c>
      <c r="EP2" s="2" t="s">
        <v>209</v>
      </c>
      <c r="EQ2" s="2" t="s">
        <v>209</v>
      </c>
      <c r="ER2" s="2" t="s">
        <v>209</v>
      </c>
      <c r="ES2" s="2" t="s">
        <v>209</v>
      </c>
      <c r="ET2" s="2" t="s">
        <v>209</v>
      </c>
      <c r="EU2" s="2" t="s">
        <v>209</v>
      </c>
      <c r="EV2" s="2" t="s">
        <v>209</v>
      </c>
      <c r="EW2" s="2" t="s">
        <v>209</v>
      </c>
      <c r="EX2" s="10" t="s">
        <v>3</v>
      </c>
      <c r="EY2" s="10" t="s">
        <v>3</v>
      </c>
      <c r="EZ2" s="10" t="s">
        <v>3</v>
      </c>
      <c r="FA2" s="10" t="s">
        <v>3</v>
      </c>
      <c r="FB2" s="10" t="s">
        <v>3</v>
      </c>
      <c r="FC2" s="10" t="s">
        <v>3</v>
      </c>
      <c r="FD2" s="10" t="s">
        <v>3</v>
      </c>
      <c r="FE2" s="10" t="s">
        <v>3</v>
      </c>
      <c r="FF2" s="2" t="s">
        <v>206</v>
      </c>
      <c r="FG2" s="2" t="s">
        <v>206</v>
      </c>
      <c r="FH2" s="2" t="s">
        <v>206</v>
      </c>
      <c r="FI2" s="2" t="s">
        <v>206</v>
      </c>
      <c r="FJ2" s="2" t="s">
        <v>206</v>
      </c>
      <c r="FK2" s="2" t="s">
        <v>206</v>
      </c>
      <c r="FL2" s="2" t="s">
        <v>206</v>
      </c>
      <c r="FM2" s="2" t="s">
        <v>206</v>
      </c>
      <c r="FN2" s="10" t="s">
        <v>207</v>
      </c>
      <c r="FO2" s="10" t="s">
        <v>207</v>
      </c>
      <c r="FP2" s="10" t="s">
        <v>207</v>
      </c>
      <c r="FQ2" s="10" t="s">
        <v>207</v>
      </c>
      <c r="FR2" s="10" t="s">
        <v>207</v>
      </c>
      <c r="FS2" s="10" t="s">
        <v>207</v>
      </c>
      <c r="FT2" s="10" t="s">
        <v>207</v>
      </c>
      <c r="FU2" s="10" t="s">
        <v>207</v>
      </c>
      <c r="FV2" s="2" t="s">
        <v>208</v>
      </c>
      <c r="FW2" s="2" t="s">
        <v>208</v>
      </c>
      <c r="FX2" s="2" t="s">
        <v>208</v>
      </c>
      <c r="FY2" s="2" t="s">
        <v>208</v>
      </c>
      <c r="FZ2" s="2" t="s">
        <v>208</v>
      </c>
      <c r="GA2" s="2" t="s">
        <v>208</v>
      </c>
      <c r="GB2" s="2" t="s">
        <v>208</v>
      </c>
      <c r="GC2" s="2" t="s">
        <v>208</v>
      </c>
      <c r="GD2" s="10" t="s">
        <v>209</v>
      </c>
      <c r="GE2" s="10" t="s">
        <v>209</v>
      </c>
      <c r="GF2" s="10" t="s">
        <v>209</v>
      </c>
      <c r="GG2" s="10" t="s">
        <v>209</v>
      </c>
      <c r="GH2" s="10" t="s">
        <v>209</v>
      </c>
      <c r="GI2" s="10" t="s">
        <v>209</v>
      </c>
      <c r="GJ2" s="10" t="s">
        <v>209</v>
      </c>
      <c r="GK2" s="10" t="s">
        <v>209</v>
      </c>
      <c r="GL2" s="2" t="s">
        <v>3</v>
      </c>
      <c r="GM2" s="2" t="s">
        <v>3</v>
      </c>
      <c r="GN2" s="2" t="s">
        <v>3</v>
      </c>
      <c r="GO2" s="2" t="s">
        <v>3</v>
      </c>
      <c r="GP2" s="2" t="s">
        <v>3</v>
      </c>
      <c r="GQ2" s="2" t="s">
        <v>3</v>
      </c>
      <c r="GR2" s="2" t="s">
        <v>3</v>
      </c>
      <c r="GS2" s="2" t="s">
        <v>3</v>
      </c>
      <c r="GT2" s="10" t="s">
        <v>206</v>
      </c>
      <c r="GU2" s="10" t="s">
        <v>206</v>
      </c>
      <c r="GV2" s="10" t="s">
        <v>206</v>
      </c>
      <c r="GW2" s="10" t="s">
        <v>206</v>
      </c>
      <c r="GX2" s="10" t="s">
        <v>206</v>
      </c>
      <c r="GY2" s="10" t="s">
        <v>206</v>
      </c>
      <c r="GZ2" s="10" t="s">
        <v>206</v>
      </c>
      <c r="HA2" s="10" t="s">
        <v>206</v>
      </c>
      <c r="HB2" s="2" t="s">
        <v>207</v>
      </c>
      <c r="HC2" s="2" t="s">
        <v>207</v>
      </c>
      <c r="HD2" s="2" t="s">
        <v>207</v>
      </c>
      <c r="HE2" s="2" t="s">
        <v>207</v>
      </c>
      <c r="HF2" s="2" t="s">
        <v>207</v>
      </c>
      <c r="HG2" s="2" t="s">
        <v>207</v>
      </c>
      <c r="HH2" s="2" t="s">
        <v>207</v>
      </c>
      <c r="HI2" s="2" t="s">
        <v>207</v>
      </c>
      <c r="HJ2" s="10" t="s">
        <v>208</v>
      </c>
      <c r="HK2" s="10" t="s">
        <v>208</v>
      </c>
      <c r="HL2" s="10" t="s">
        <v>208</v>
      </c>
      <c r="HM2" s="10" t="s">
        <v>208</v>
      </c>
      <c r="HN2" s="10" t="s">
        <v>208</v>
      </c>
      <c r="HO2" s="10" t="s">
        <v>208</v>
      </c>
      <c r="HP2" s="10" t="s">
        <v>208</v>
      </c>
      <c r="HQ2" s="10" t="s">
        <v>208</v>
      </c>
      <c r="HR2" s="2" t="s">
        <v>209</v>
      </c>
      <c r="HS2" s="2" t="s">
        <v>209</v>
      </c>
      <c r="HT2" s="2" t="s">
        <v>209</v>
      </c>
      <c r="HU2" s="2" t="s">
        <v>209</v>
      </c>
      <c r="HV2" s="2" t="s">
        <v>209</v>
      </c>
      <c r="HW2" s="2" t="s">
        <v>209</v>
      </c>
      <c r="HX2" s="2" t="s">
        <v>209</v>
      </c>
      <c r="HY2" s="2" t="s">
        <v>209</v>
      </c>
      <c r="HZ2" s="10" t="s">
        <v>3</v>
      </c>
      <c r="IA2" s="10" t="s">
        <v>3</v>
      </c>
      <c r="IB2" s="10" t="s">
        <v>3</v>
      </c>
      <c r="IC2" s="10" t="s">
        <v>3</v>
      </c>
      <c r="ID2" s="10" t="s">
        <v>3</v>
      </c>
      <c r="IE2" s="10" t="s">
        <v>3</v>
      </c>
      <c r="IF2" s="10" t="s">
        <v>3</v>
      </c>
      <c r="IG2" s="10" t="s">
        <v>3</v>
      </c>
      <c r="IH2" s="13"/>
      <c r="II2" s="13"/>
      <c r="IJ2" s="13"/>
      <c r="IK2" s="13"/>
      <c r="IL2" s="13"/>
      <c r="IM2" s="13"/>
      <c r="IN2" s="13"/>
      <c r="IO2" s="13"/>
    </row>
    <row r="3" spans="1:257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10" t="s">
        <v>0</v>
      </c>
      <c r="AQ3" s="10" t="s">
        <v>1</v>
      </c>
      <c r="AR3" s="10" t="s">
        <v>2</v>
      </c>
      <c r="AS3" s="10" t="s">
        <v>195</v>
      </c>
      <c r="AT3" s="10" t="s">
        <v>194</v>
      </c>
      <c r="AU3" s="10" t="s">
        <v>216</v>
      </c>
      <c r="AV3" s="10" t="s">
        <v>218</v>
      </c>
      <c r="AW3" s="10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10" t="s">
        <v>0</v>
      </c>
      <c r="BG3" s="10" t="s">
        <v>1</v>
      </c>
      <c r="BH3" s="10" t="s">
        <v>2</v>
      </c>
      <c r="BI3" s="10" t="s">
        <v>195</v>
      </c>
      <c r="BJ3" s="10" t="s">
        <v>194</v>
      </c>
      <c r="BK3" s="10" t="s">
        <v>216</v>
      </c>
      <c r="BL3" s="10" t="s">
        <v>218</v>
      </c>
      <c r="BM3" s="10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10" t="s">
        <v>0</v>
      </c>
      <c r="BW3" s="10" t="s">
        <v>1</v>
      </c>
      <c r="BX3" s="10" t="s">
        <v>2</v>
      </c>
      <c r="BY3" s="10" t="s">
        <v>195</v>
      </c>
      <c r="BZ3" s="10" t="s">
        <v>194</v>
      </c>
      <c r="CA3" s="10" t="s">
        <v>216</v>
      </c>
      <c r="CB3" s="10" t="s">
        <v>218</v>
      </c>
      <c r="CC3" s="10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</row>
    <row r="4" spans="1:257" ht="13.5" x14ac:dyDescent="0.25">
      <c r="B4" s="30" t="s">
        <v>196</v>
      </c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50" t="s">
        <v>229</v>
      </c>
      <c r="AQ4" s="51"/>
      <c r="AR4" s="51"/>
      <c r="AS4" s="51"/>
      <c r="AT4" s="51"/>
      <c r="AU4" s="51"/>
      <c r="AV4" s="51"/>
      <c r="AW4" s="51"/>
      <c r="AX4" s="51"/>
      <c r="AY4" s="51"/>
      <c r="AZ4" s="51"/>
      <c r="BA4" s="51"/>
      <c r="BB4" s="51"/>
      <c r="BC4" s="51"/>
      <c r="BD4" s="51"/>
      <c r="BE4" s="51"/>
      <c r="BF4" s="51"/>
      <c r="BG4" s="51"/>
      <c r="BH4" s="51"/>
      <c r="BI4" s="51"/>
      <c r="BJ4" s="51"/>
      <c r="BK4" s="51"/>
      <c r="BL4" s="51"/>
      <c r="BM4" s="51"/>
      <c r="BN4" s="51"/>
      <c r="BO4" s="51"/>
      <c r="BP4" s="51"/>
      <c r="BQ4" s="51"/>
      <c r="BR4" s="51"/>
      <c r="BS4" s="51"/>
      <c r="BT4" s="51"/>
      <c r="BU4" s="51"/>
      <c r="BV4" s="51"/>
      <c r="BW4" s="51"/>
      <c r="BX4" s="51"/>
      <c r="BY4" s="51"/>
      <c r="BZ4" s="51"/>
      <c r="CA4" s="51"/>
      <c r="CB4" s="51"/>
      <c r="CC4" s="51"/>
      <c r="CD4" s="75" t="s">
        <v>232</v>
      </c>
      <c r="CE4" s="76"/>
      <c r="CF4" s="76"/>
      <c r="CG4" s="76"/>
      <c r="CH4" s="76"/>
      <c r="CI4" s="76"/>
      <c r="CJ4" s="76"/>
      <c r="CK4" s="76"/>
      <c r="CL4" s="76"/>
      <c r="CM4" s="76"/>
      <c r="CN4" s="76"/>
      <c r="CO4" s="76"/>
      <c r="CP4" s="76"/>
      <c r="CQ4" s="76"/>
      <c r="CR4" s="76"/>
      <c r="CS4" s="76"/>
      <c r="CT4" s="76"/>
      <c r="CU4" s="76"/>
      <c r="CV4" s="76"/>
      <c r="CW4" s="76"/>
      <c r="CX4" s="76"/>
      <c r="CY4" s="76"/>
      <c r="CZ4" s="76"/>
      <c r="DA4" s="76"/>
      <c r="DB4" s="76"/>
      <c r="DC4" s="76"/>
      <c r="DD4" s="76"/>
      <c r="DE4" s="76"/>
      <c r="DF4" s="76"/>
      <c r="DG4" s="76"/>
      <c r="DH4" s="76"/>
      <c r="DI4" s="76"/>
      <c r="DJ4" s="76"/>
      <c r="DK4" s="76"/>
      <c r="DL4" s="76"/>
      <c r="DM4" s="76"/>
      <c r="DN4" s="76"/>
      <c r="DO4" s="76"/>
      <c r="DP4" s="76"/>
      <c r="DQ4" s="76"/>
      <c r="DR4" s="65" t="s">
        <v>197</v>
      </c>
      <c r="DS4" s="66"/>
      <c r="DT4" s="66"/>
      <c r="DU4" s="66"/>
      <c r="DV4" s="66"/>
      <c r="DW4" s="66"/>
      <c r="DX4" s="66"/>
      <c r="DY4" s="66"/>
      <c r="DZ4" s="66"/>
      <c r="EA4" s="66"/>
      <c r="EB4" s="66"/>
      <c r="EC4" s="66"/>
      <c r="ED4" s="66"/>
      <c r="EE4" s="66"/>
      <c r="EF4" s="66"/>
      <c r="EG4" s="66"/>
      <c r="EH4" s="66"/>
      <c r="EI4" s="66"/>
      <c r="EJ4" s="66"/>
      <c r="EK4" s="66"/>
      <c r="EL4" s="66"/>
      <c r="EM4" s="66"/>
      <c r="EN4" s="66"/>
      <c r="EO4" s="66"/>
      <c r="EP4" s="66"/>
      <c r="EQ4" s="66"/>
      <c r="ER4" s="66"/>
      <c r="ES4" s="66"/>
      <c r="ET4" s="66"/>
      <c r="EU4" s="66"/>
      <c r="EV4" s="66"/>
      <c r="EW4" s="66"/>
      <c r="EX4" s="66"/>
      <c r="EY4" s="66"/>
      <c r="EZ4" s="66"/>
      <c r="FA4" s="66"/>
      <c r="FB4" s="66"/>
      <c r="FC4" s="66"/>
      <c r="FD4" s="66"/>
      <c r="FE4" s="66"/>
      <c r="FF4" s="63" t="s">
        <v>198</v>
      </c>
      <c r="FG4" s="64"/>
      <c r="FH4" s="64"/>
      <c r="FI4" s="64"/>
      <c r="FJ4" s="64"/>
      <c r="FK4" s="64"/>
      <c r="FL4" s="64"/>
      <c r="FM4" s="64"/>
      <c r="FN4" s="64"/>
      <c r="FO4" s="64"/>
      <c r="FP4" s="64"/>
      <c r="FQ4" s="64"/>
      <c r="FR4" s="64"/>
      <c r="FS4" s="64"/>
      <c r="FT4" s="64"/>
      <c r="FU4" s="64"/>
      <c r="FV4" s="64"/>
      <c r="FW4" s="64"/>
      <c r="FX4" s="64"/>
      <c r="FY4" s="64"/>
      <c r="FZ4" s="64"/>
      <c r="GA4" s="64"/>
      <c r="GB4" s="64"/>
      <c r="GC4" s="64"/>
      <c r="GD4" s="64"/>
      <c r="GE4" s="64"/>
      <c r="GF4" s="64"/>
      <c r="GG4" s="64"/>
      <c r="GH4" s="64"/>
      <c r="GI4" s="64"/>
      <c r="GJ4" s="64"/>
      <c r="GK4" s="64"/>
      <c r="GL4" s="64"/>
      <c r="GM4" s="64"/>
      <c r="GN4" s="64"/>
      <c r="GO4" s="64"/>
      <c r="GP4" s="64"/>
      <c r="GQ4" s="64"/>
      <c r="GR4" s="64"/>
      <c r="GS4" s="64"/>
      <c r="GT4" s="73" t="s">
        <v>199</v>
      </c>
      <c r="GU4" s="74"/>
      <c r="GV4" s="74"/>
      <c r="GW4" s="74"/>
      <c r="GX4" s="74"/>
      <c r="GY4" s="74"/>
      <c r="GZ4" s="74"/>
      <c r="HA4" s="74"/>
      <c r="HB4" s="74"/>
      <c r="HC4" s="74"/>
      <c r="HD4" s="74"/>
      <c r="HE4" s="74"/>
      <c r="HF4" s="74"/>
      <c r="HG4" s="74"/>
      <c r="HH4" s="74"/>
      <c r="HI4" s="74"/>
      <c r="HJ4" s="74"/>
      <c r="HK4" s="74"/>
      <c r="HL4" s="74"/>
      <c r="HM4" s="74"/>
      <c r="HN4" s="74"/>
      <c r="HO4" s="74"/>
      <c r="HP4" s="74"/>
      <c r="HQ4" s="74"/>
      <c r="HR4" s="74"/>
      <c r="HS4" s="74"/>
      <c r="HT4" s="74"/>
      <c r="HU4" s="74"/>
      <c r="HV4" s="74"/>
      <c r="HW4" s="74"/>
      <c r="HX4" s="74"/>
      <c r="HY4" s="74"/>
      <c r="HZ4" s="74"/>
      <c r="IA4" s="74"/>
      <c r="IB4" s="74"/>
      <c r="IC4" s="74"/>
      <c r="ID4" s="74"/>
      <c r="IE4" s="74"/>
      <c r="IF4" s="74"/>
      <c r="IG4" s="74"/>
      <c r="IH4" s="44" t="s">
        <v>214</v>
      </c>
      <c r="II4" s="68"/>
      <c r="IJ4" s="68"/>
      <c r="IK4" s="68"/>
      <c r="IL4" s="68"/>
      <c r="IM4" s="68"/>
      <c r="IN4" s="68"/>
      <c r="IO4" s="69"/>
      <c r="IP4" s="57" t="s">
        <v>215</v>
      </c>
      <c r="IQ4" s="58"/>
      <c r="IR4" s="58"/>
      <c r="IS4" s="58"/>
      <c r="IT4" s="58"/>
      <c r="IU4" s="58"/>
      <c r="IV4" s="58"/>
      <c r="IW4" s="59"/>
    </row>
    <row r="5" spans="1:257" ht="13.5" x14ac:dyDescent="0.25">
      <c r="B5" s="32" t="s">
        <v>200</v>
      </c>
      <c r="C5" s="33"/>
      <c r="D5" s="33"/>
      <c r="E5" s="33"/>
      <c r="F5" s="33"/>
      <c r="G5" s="33"/>
      <c r="H5" s="33"/>
      <c r="I5" s="33"/>
      <c r="J5" s="34" t="s">
        <v>201</v>
      </c>
      <c r="K5" s="34"/>
      <c r="L5" s="34"/>
      <c r="M5" s="34"/>
      <c r="N5" s="34"/>
      <c r="O5" s="34"/>
      <c r="P5" s="34"/>
      <c r="Q5" s="34"/>
      <c r="R5" s="32" t="s">
        <v>202</v>
      </c>
      <c r="S5" s="32"/>
      <c r="T5" s="32"/>
      <c r="U5" s="32"/>
      <c r="V5" s="32"/>
      <c r="W5" s="32"/>
      <c r="X5" s="32"/>
      <c r="Y5" s="32"/>
      <c r="Z5" s="34" t="s">
        <v>203</v>
      </c>
      <c r="AA5" s="34"/>
      <c r="AB5" s="34"/>
      <c r="AC5" s="34"/>
      <c r="AD5" s="34"/>
      <c r="AE5" s="34"/>
      <c r="AF5" s="34"/>
      <c r="AG5" s="34"/>
      <c r="AH5" s="32" t="s">
        <v>205</v>
      </c>
      <c r="AI5" s="32"/>
      <c r="AJ5" s="32"/>
      <c r="AK5" s="32"/>
      <c r="AL5" s="32"/>
      <c r="AM5" s="32"/>
      <c r="AN5" s="32"/>
      <c r="AO5" s="32"/>
      <c r="AP5" s="52" t="s">
        <v>200</v>
      </c>
      <c r="AQ5" s="53"/>
      <c r="AR5" s="53"/>
      <c r="AS5" s="53"/>
      <c r="AT5" s="53"/>
      <c r="AU5" s="53"/>
      <c r="AV5" s="53"/>
      <c r="AW5" s="53"/>
      <c r="AX5" s="32" t="s">
        <v>201</v>
      </c>
      <c r="AY5" s="32"/>
      <c r="AZ5" s="32"/>
      <c r="BA5" s="32"/>
      <c r="BB5" s="32"/>
      <c r="BC5" s="32"/>
      <c r="BD5" s="32"/>
      <c r="BE5" s="32"/>
      <c r="BF5" s="52" t="s">
        <v>202</v>
      </c>
      <c r="BG5" s="52"/>
      <c r="BH5" s="52"/>
      <c r="BI5" s="52"/>
      <c r="BJ5" s="52"/>
      <c r="BK5" s="52"/>
      <c r="BL5" s="52"/>
      <c r="BM5" s="52"/>
      <c r="BN5" s="32" t="s">
        <v>203</v>
      </c>
      <c r="BO5" s="32"/>
      <c r="BP5" s="32"/>
      <c r="BQ5" s="32"/>
      <c r="BR5" s="32"/>
      <c r="BS5" s="32"/>
      <c r="BT5" s="32"/>
      <c r="BU5" s="32"/>
      <c r="BV5" s="52" t="s">
        <v>205</v>
      </c>
      <c r="BW5" s="52"/>
      <c r="BX5" s="52"/>
      <c r="BY5" s="52"/>
      <c r="BZ5" s="52"/>
      <c r="CA5" s="52"/>
      <c r="CB5" s="52"/>
      <c r="CC5" s="52"/>
      <c r="CD5" s="32" t="s">
        <v>200</v>
      </c>
      <c r="CE5" s="33"/>
      <c r="CF5" s="33"/>
      <c r="CG5" s="33"/>
      <c r="CH5" s="33"/>
      <c r="CI5" s="33"/>
      <c r="CJ5" s="33"/>
      <c r="CK5" s="33"/>
      <c r="CL5" s="34" t="s">
        <v>201</v>
      </c>
      <c r="CM5" s="34"/>
      <c r="CN5" s="34"/>
      <c r="CO5" s="34"/>
      <c r="CP5" s="34"/>
      <c r="CQ5" s="34"/>
      <c r="CR5" s="34"/>
      <c r="CS5" s="34"/>
      <c r="CT5" s="32" t="s">
        <v>202</v>
      </c>
      <c r="CU5" s="32"/>
      <c r="CV5" s="32"/>
      <c r="CW5" s="32"/>
      <c r="CX5" s="32"/>
      <c r="CY5" s="32"/>
      <c r="CZ5" s="32"/>
      <c r="DA5" s="32"/>
      <c r="DB5" s="34" t="s">
        <v>203</v>
      </c>
      <c r="DC5" s="34"/>
      <c r="DD5" s="34"/>
      <c r="DE5" s="34"/>
      <c r="DF5" s="34"/>
      <c r="DG5" s="34"/>
      <c r="DH5" s="34"/>
      <c r="DI5" s="34"/>
      <c r="DJ5" s="32" t="s">
        <v>205</v>
      </c>
      <c r="DK5" s="32"/>
      <c r="DL5" s="32"/>
      <c r="DM5" s="32"/>
      <c r="DN5" s="32"/>
      <c r="DO5" s="32"/>
      <c r="DP5" s="32"/>
      <c r="DQ5" s="32"/>
      <c r="DR5" s="34" t="s">
        <v>200</v>
      </c>
      <c r="DS5" s="67"/>
      <c r="DT5" s="67"/>
      <c r="DU5" s="67"/>
      <c r="DV5" s="67"/>
      <c r="DW5" s="67"/>
      <c r="DX5" s="67"/>
      <c r="DY5" s="67"/>
      <c r="DZ5" s="32" t="s">
        <v>201</v>
      </c>
      <c r="EA5" s="32"/>
      <c r="EB5" s="32"/>
      <c r="EC5" s="32"/>
      <c r="ED5" s="32"/>
      <c r="EE5" s="32"/>
      <c r="EF5" s="32"/>
      <c r="EG5" s="32"/>
      <c r="EH5" s="34" t="s">
        <v>202</v>
      </c>
      <c r="EI5" s="34"/>
      <c r="EJ5" s="34"/>
      <c r="EK5" s="34"/>
      <c r="EL5" s="34"/>
      <c r="EM5" s="34"/>
      <c r="EN5" s="34"/>
      <c r="EO5" s="34"/>
      <c r="EP5" s="32" t="s">
        <v>203</v>
      </c>
      <c r="EQ5" s="32"/>
      <c r="ER5" s="32"/>
      <c r="ES5" s="32"/>
      <c r="ET5" s="32"/>
      <c r="EU5" s="32"/>
      <c r="EV5" s="32"/>
      <c r="EW5" s="32"/>
      <c r="EX5" s="34" t="s">
        <v>3</v>
      </c>
      <c r="EY5" s="34"/>
      <c r="EZ5" s="34"/>
      <c r="FA5" s="34"/>
      <c r="FB5" s="34"/>
      <c r="FC5" s="34"/>
      <c r="FD5" s="34"/>
      <c r="FE5" s="34"/>
      <c r="FF5" s="32" t="s">
        <v>200</v>
      </c>
      <c r="FG5" s="33"/>
      <c r="FH5" s="33"/>
      <c r="FI5" s="33"/>
      <c r="FJ5" s="33"/>
      <c r="FK5" s="33"/>
      <c r="FL5" s="33"/>
      <c r="FM5" s="33"/>
      <c r="FN5" s="34" t="s">
        <v>201</v>
      </c>
      <c r="FO5" s="34"/>
      <c r="FP5" s="34"/>
      <c r="FQ5" s="34"/>
      <c r="FR5" s="34"/>
      <c r="FS5" s="34"/>
      <c r="FT5" s="34"/>
      <c r="FU5" s="34"/>
      <c r="FV5" s="32" t="s">
        <v>202</v>
      </c>
      <c r="FW5" s="32"/>
      <c r="FX5" s="32"/>
      <c r="FY5" s="32"/>
      <c r="FZ5" s="32"/>
      <c r="GA5" s="32"/>
      <c r="GB5" s="32"/>
      <c r="GC5" s="32"/>
      <c r="GD5" s="34" t="s">
        <v>203</v>
      </c>
      <c r="GE5" s="34"/>
      <c r="GF5" s="34"/>
      <c r="GG5" s="34"/>
      <c r="GH5" s="34"/>
      <c r="GI5" s="34"/>
      <c r="GJ5" s="34"/>
      <c r="GK5" s="34"/>
      <c r="GL5" s="32" t="s">
        <v>3</v>
      </c>
      <c r="GM5" s="32"/>
      <c r="GN5" s="32"/>
      <c r="GO5" s="32"/>
      <c r="GP5" s="32"/>
      <c r="GQ5" s="32"/>
      <c r="GR5" s="32"/>
      <c r="GS5" s="32"/>
      <c r="GT5" s="34" t="s">
        <v>200</v>
      </c>
      <c r="GU5" s="67"/>
      <c r="GV5" s="67"/>
      <c r="GW5" s="67"/>
      <c r="GX5" s="67"/>
      <c r="GY5" s="67"/>
      <c r="GZ5" s="67"/>
      <c r="HA5" s="67"/>
      <c r="HB5" s="32" t="s">
        <v>201</v>
      </c>
      <c r="HC5" s="32"/>
      <c r="HD5" s="32"/>
      <c r="HE5" s="32"/>
      <c r="HF5" s="32"/>
      <c r="HG5" s="32"/>
      <c r="HH5" s="32"/>
      <c r="HI5" s="32"/>
      <c r="HJ5" s="34" t="s">
        <v>202</v>
      </c>
      <c r="HK5" s="34"/>
      <c r="HL5" s="34"/>
      <c r="HM5" s="34"/>
      <c r="HN5" s="34"/>
      <c r="HO5" s="34"/>
      <c r="HP5" s="34"/>
      <c r="HQ5" s="34"/>
      <c r="HR5" s="32" t="s">
        <v>203</v>
      </c>
      <c r="HS5" s="32"/>
      <c r="HT5" s="32"/>
      <c r="HU5" s="32"/>
      <c r="HV5" s="32"/>
      <c r="HW5" s="32"/>
      <c r="HX5" s="32"/>
      <c r="HY5" s="32"/>
      <c r="HZ5" s="34" t="s">
        <v>3</v>
      </c>
      <c r="IA5" s="34"/>
      <c r="IB5" s="34"/>
      <c r="IC5" s="34"/>
      <c r="ID5" s="34"/>
      <c r="IE5" s="34"/>
      <c r="IF5" s="34"/>
      <c r="IG5" s="34"/>
      <c r="IH5" s="70"/>
      <c r="II5" s="71"/>
      <c r="IJ5" s="71"/>
      <c r="IK5" s="71"/>
      <c r="IL5" s="71"/>
      <c r="IM5" s="71"/>
      <c r="IN5" s="71"/>
      <c r="IO5" s="72"/>
      <c r="IP5" s="60"/>
      <c r="IQ5" s="61"/>
      <c r="IR5" s="61"/>
      <c r="IS5" s="61"/>
      <c r="IT5" s="61"/>
      <c r="IU5" s="61"/>
      <c r="IV5" s="61"/>
      <c r="IW5" s="62"/>
    </row>
    <row r="6" spans="1:257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10" t="s">
        <v>0</v>
      </c>
      <c r="AQ6" s="10" t="s">
        <v>1</v>
      </c>
      <c r="AR6" s="10" t="s">
        <v>2</v>
      </c>
      <c r="AS6" s="10" t="s">
        <v>195</v>
      </c>
      <c r="AT6" s="10" t="s">
        <v>194</v>
      </c>
      <c r="AU6" s="10" t="s">
        <v>216</v>
      </c>
      <c r="AV6" s="10" t="s">
        <v>218</v>
      </c>
      <c r="AW6" s="10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10" t="s">
        <v>0</v>
      </c>
      <c r="BG6" s="10" t="s">
        <v>1</v>
      </c>
      <c r="BH6" s="10" t="s">
        <v>2</v>
      </c>
      <c r="BI6" s="10" t="s">
        <v>195</v>
      </c>
      <c r="BJ6" s="10" t="s">
        <v>194</v>
      </c>
      <c r="BK6" s="10" t="s">
        <v>216</v>
      </c>
      <c r="BL6" s="10" t="s">
        <v>218</v>
      </c>
      <c r="BM6" s="10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10" t="s">
        <v>0</v>
      </c>
      <c r="BW6" s="10" t="s">
        <v>1</v>
      </c>
      <c r="BX6" s="10" t="s">
        <v>2</v>
      </c>
      <c r="BY6" s="10" t="s">
        <v>195</v>
      </c>
      <c r="BZ6" s="10" t="s">
        <v>194</v>
      </c>
      <c r="CA6" s="10" t="s">
        <v>216</v>
      </c>
      <c r="CB6" s="10" t="s">
        <v>218</v>
      </c>
      <c r="CC6" s="10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</row>
    <row r="7" spans="1:257" x14ac:dyDescent="0.2">
      <c r="A7" s="1" t="s">
        <v>4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/>
      <c r="H7" s="4">
        <v>1</v>
      </c>
      <c r="I7" s="4">
        <v>14.3485</v>
      </c>
      <c r="J7" s="5">
        <v>0.62760000000000005</v>
      </c>
      <c r="K7" s="5">
        <v>0.68600000000000005</v>
      </c>
      <c r="L7" s="5">
        <v>0.29199999999999998</v>
      </c>
      <c r="M7" s="5">
        <v>4.7999999999999996E-3</v>
      </c>
      <c r="N7" s="5">
        <v>0.87819999999999998</v>
      </c>
      <c r="O7" s="5"/>
      <c r="P7" s="5">
        <v>1</v>
      </c>
      <c r="Q7" s="5">
        <v>10.578200000000001</v>
      </c>
      <c r="R7" s="4">
        <v>0.63890000000000002</v>
      </c>
      <c r="S7" s="4">
        <v>0.7077</v>
      </c>
      <c r="T7" s="4">
        <v>0.2797</v>
      </c>
      <c r="U7" s="4">
        <v>8.8999999999999999E-3</v>
      </c>
      <c r="V7" s="4">
        <v>0.86339999999999995</v>
      </c>
      <c r="W7" s="4"/>
      <c r="X7" s="4">
        <v>1</v>
      </c>
      <c r="Y7" s="4">
        <v>8.1563999999999997</v>
      </c>
      <c r="Z7" s="5">
        <v>0.66339999999999999</v>
      </c>
      <c r="AA7" s="5">
        <v>0.76449999999999996</v>
      </c>
      <c r="AB7" s="5">
        <v>0.23569999999999999</v>
      </c>
      <c r="AC7" s="5">
        <v>1.4800000000000001E-2</v>
      </c>
      <c r="AD7" s="5">
        <v>0.83320000000000005</v>
      </c>
      <c r="AE7" s="5"/>
      <c r="AF7" s="5">
        <v>1</v>
      </c>
      <c r="AG7" s="5">
        <v>4.9946999999999999</v>
      </c>
      <c r="AH7" s="4">
        <v>0.74770000000000003</v>
      </c>
      <c r="AI7" s="4">
        <v>0.97789999999999999</v>
      </c>
      <c r="AJ7" s="4">
        <v>0.14130000000000001</v>
      </c>
      <c r="AK7" s="4">
        <v>2.87E-2</v>
      </c>
      <c r="AL7" s="4">
        <v>0.70599999999999996</v>
      </c>
      <c r="AM7" s="4"/>
      <c r="AN7" s="4">
        <v>0.9839</v>
      </c>
      <c r="AO7" s="4">
        <v>1.5442</v>
      </c>
      <c r="AP7" s="14"/>
      <c r="AQ7" s="14"/>
      <c r="AR7" s="14"/>
      <c r="AS7" s="14"/>
      <c r="AT7" s="14"/>
      <c r="AU7" s="14"/>
      <c r="AV7" s="14"/>
      <c r="AW7" s="14"/>
      <c r="AX7" s="4"/>
      <c r="AY7" s="4"/>
      <c r="AZ7" s="4"/>
      <c r="BA7" s="4"/>
      <c r="BB7" s="4"/>
      <c r="BC7" s="4"/>
      <c r="BD7" s="4"/>
      <c r="BE7" s="4"/>
      <c r="BF7" s="14">
        <v>0.64019999999999999</v>
      </c>
      <c r="BG7" s="14">
        <v>0.71089999999999998</v>
      </c>
      <c r="BH7" s="14">
        <v>0.27800000000000002</v>
      </c>
      <c r="BI7" s="14">
        <v>8.8999999999999999E-3</v>
      </c>
      <c r="BJ7" s="14">
        <v>0.86509999999999998</v>
      </c>
      <c r="BK7" s="14">
        <v>0.65700000000000003</v>
      </c>
      <c r="BL7" s="14">
        <v>1</v>
      </c>
      <c r="BM7" s="14">
        <v>6.8141999999999996</v>
      </c>
      <c r="BN7" s="4"/>
      <c r="BO7" s="4"/>
      <c r="BP7" s="4"/>
      <c r="BQ7" s="4"/>
      <c r="BR7" s="4"/>
      <c r="BS7" s="4"/>
      <c r="BT7" s="4"/>
      <c r="BU7" s="4"/>
      <c r="BV7" s="14"/>
      <c r="BW7" s="14"/>
      <c r="BX7" s="14"/>
      <c r="BY7" s="14"/>
      <c r="BZ7" s="14"/>
      <c r="CA7" s="14"/>
      <c r="CB7" s="14"/>
      <c r="CC7" s="14"/>
      <c r="CD7" s="4"/>
      <c r="CE7" s="4"/>
      <c r="CF7" s="4"/>
      <c r="CG7" s="4"/>
      <c r="CH7" s="4"/>
      <c r="CI7" s="4"/>
      <c r="CJ7" s="4"/>
      <c r="CK7" s="4"/>
      <c r="CL7" s="5"/>
      <c r="CM7" s="5"/>
      <c r="CN7" s="5"/>
      <c r="CO7" s="5"/>
      <c r="CP7" s="5"/>
      <c r="CQ7" s="5"/>
      <c r="CR7" s="5"/>
      <c r="CS7" s="5"/>
      <c r="CT7" s="4">
        <v>0.63990000000000002</v>
      </c>
      <c r="CU7" s="4">
        <v>0.71020000000000005</v>
      </c>
      <c r="CV7" s="4">
        <v>0.28170000000000001</v>
      </c>
      <c r="CW7" s="4">
        <v>8.8999999999999999E-3</v>
      </c>
      <c r="CX7" s="4">
        <v>0.86319999999999997</v>
      </c>
      <c r="CY7" s="4">
        <v>0.65610000000000002</v>
      </c>
      <c r="CZ7" s="4">
        <v>1</v>
      </c>
      <c r="DA7" s="4">
        <v>4.3475999999999999</v>
      </c>
      <c r="DB7" s="5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4"/>
      <c r="DR7" s="5">
        <v>0.61409999999999998</v>
      </c>
      <c r="DS7" s="5">
        <v>0.6552</v>
      </c>
      <c r="DT7" s="5">
        <v>0.31440000000000001</v>
      </c>
      <c r="DU7" s="5">
        <v>1.6000000000000001E-3</v>
      </c>
      <c r="DV7" s="5">
        <v>0.8881</v>
      </c>
      <c r="DW7" s="5">
        <v>0.66269999999999996</v>
      </c>
      <c r="DX7" s="5">
        <v>1</v>
      </c>
      <c r="DY7" s="5">
        <v>7.9412000000000003</v>
      </c>
      <c r="DZ7" s="4">
        <v>0.62680000000000002</v>
      </c>
      <c r="EA7" s="4">
        <v>0.68269999999999997</v>
      </c>
      <c r="EB7" s="4">
        <v>0.29849999999999999</v>
      </c>
      <c r="EC7" s="4">
        <v>4.7999999999999996E-3</v>
      </c>
      <c r="ED7" s="4">
        <v>0.87980000000000003</v>
      </c>
      <c r="EE7" s="4">
        <v>0.65820000000000001</v>
      </c>
      <c r="EF7" s="4">
        <v>1</v>
      </c>
      <c r="EG7" s="4">
        <v>8.5273000000000003</v>
      </c>
      <c r="EH7" s="5">
        <v>0.64049999999999996</v>
      </c>
      <c r="EI7" s="5">
        <v>0.71209999999999996</v>
      </c>
      <c r="EJ7" s="5">
        <v>0.27700000000000002</v>
      </c>
      <c r="EK7" s="5">
        <v>8.8999999999999999E-3</v>
      </c>
      <c r="EL7" s="5">
        <v>0.86470000000000002</v>
      </c>
      <c r="EM7" s="5">
        <v>0.65710000000000002</v>
      </c>
      <c r="EN7" s="5">
        <v>1</v>
      </c>
      <c r="EO7" s="5">
        <v>5.3327</v>
      </c>
      <c r="EP7" s="4"/>
      <c r="EQ7" s="4"/>
      <c r="ER7" s="4"/>
      <c r="ES7" s="4"/>
      <c r="ET7" s="4"/>
      <c r="EU7" s="4"/>
      <c r="EV7" s="4"/>
      <c r="EW7" s="4"/>
      <c r="EX7" s="5"/>
      <c r="EY7" s="5"/>
      <c r="EZ7" s="5"/>
      <c r="FA7" s="5"/>
      <c r="FB7" s="5"/>
      <c r="FC7" s="5"/>
      <c r="FD7" s="5"/>
      <c r="FE7" s="5"/>
      <c r="FF7" s="4"/>
      <c r="FG7" s="4"/>
      <c r="FH7" s="4"/>
      <c r="FI7" s="4"/>
      <c r="FJ7" s="4"/>
      <c r="FK7" s="4"/>
      <c r="FL7" s="4"/>
      <c r="FM7" s="4"/>
      <c r="FN7" s="5"/>
      <c r="FO7" s="5"/>
      <c r="FP7" s="5"/>
      <c r="FQ7" s="5"/>
      <c r="FR7" s="5"/>
      <c r="FS7" s="5"/>
      <c r="FT7" s="5"/>
      <c r="FU7" s="5"/>
      <c r="FV7" s="4">
        <v>0.6401</v>
      </c>
      <c r="FW7" s="4">
        <v>0.71109999999999995</v>
      </c>
      <c r="FX7" s="4">
        <v>0.27679999999999999</v>
      </c>
      <c r="FY7" s="4">
        <v>8.8999999999999999E-3</v>
      </c>
      <c r="FZ7" s="4">
        <v>0.86370000000000002</v>
      </c>
      <c r="GA7" s="4">
        <v>0.65620000000000001</v>
      </c>
      <c r="GB7" s="4">
        <v>1</v>
      </c>
      <c r="GC7" s="4">
        <v>5.5121000000000002</v>
      </c>
      <c r="GD7" s="5"/>
      <c r="GE7" s="5"/>
      <c r="GF7" s="5"/>
      <c r="GG7" s="5"/>
      <c r="GH7" s="5"/>
      <c r="GI7" s="5"/>
      <c r="GJ7" s="5"/>
      <c r="GK7" s="5"/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/>
      <c r="HC7" s="4"/>
      <c r="HD7" s="4"/>
      <c r="HE7" s="4"/>
      <c r="HF7" s="4"/>
      <c r="HG7" s="4"/>
      <c r="HH7" s="4"/>
      <c r="HI7" s="4"/>
      <c r="HJ7" s="5"/>
      <c r="HK7" s="5"/>
      <c r="HL7" s="5"/>
      <c r="HM7" s="5"/>
      <c r="HN7" s="5"/>
      <c r="HO7" s="5"/>
      <c r="HP7" s="5"/>
      <c r="HQ7" s="5"/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>
        <f t="shared" ref="IH7:IH39" si="0">AVERAGEIFS(B7:IG7,metrics.rec,"MAE")</f>
        <v>0.64491818181818195</v>
      </c>
      <c r="II7" s="4">
        <f t="shared" ref="II7:II39" si="1">AVERAGEIFS(B7:IG7,metrics.rec,"MSE")</f>
        <v>0.72492727272727275</v>
      </c>
      <c r="IJ7" s="4">
        <f t="shared" ref="IJ7:IJ39" si="2">AVERAGEIFS(B7:IG7,metrics.rec,"R")</f>
        <v>0.27086363636363636</v>
      </c>
      <c r="IK7" s="4">
        <f t="shared" ref="IK7:IK39" si="3">AVERAGEIFS(B7:IG7,metrics.rec,"Precision")</f>
        <v>9.1636363636363669E-3</v>
      </c>
      <c r="IL7" s="4">
        <f t="shared" ref="IL7:IL39" si="4">AVERAGEIFS(B7:IG7,metrics.rec,"Recall")</f>
        <v>0.85397272727272733</v>
      </c>
      <c r="IM7" s="4">
        <f t="shared" ref="IM7:IM39" si="5">AVERAGEIFS(B7:IG7,metrics.rec,"Coverage")</f>
        <v>0.65788333333333338</v>
      </c>
      <c r="IN7" s="4">
        <f t="shared" ref="IN7:IN39" si="6">AVERAGEIFS(B7:IG7,metrics.rec,"Recatio")</f>
        <v>0.99853636363636367</v>
      </c>
      <c r="IO7" s="4">
        <f t="shared" ref="IO7:IO39" si="7">AVERAGEIFS(B7:IG7,metrics.rec,"Time")</f>
        <v>7.0997363636363646</v>
      </c>
      <c r="IP7" s="1" t="str" cm="1">
        <f t="array" aca="1" ref="IP7" ca="1">CONCATENATE(INDIRECT(ADDRESS(1,MATCH(_xlfn.MINIFS(B7:IG7,metrics.rec,"MAE"),B7:IG7,0)+1)), ", ", INDIRECT(ADDRESS(2,MATCH(_xlfn.MINIFS(B7:IG7,metrics.rec,"MAE"),B7:IG7,0)+1)))</f>
        <v>k=20, r=0.1</v>
      </c>
      <c r="IQ7" s="1" t="str" cm="1">
        <f t="array" aca="1" ref="IQ7" ca="1">CONCATENATE(INDIRECT(ADDRESS(1,MATCH(_xlfn.MINIFS(B7:IG7,metrics.rec,"MSE"),B7:IG7,0)+1)), ", ", INDIRECT(ADDRESS(2,MATCH(_xlfn.MINIFS(B7:IG7,metrics.rec,"MSE"),B7:IG7,0)+1)))</f>
        <v>k=20, r=0.1</v>
      </c>
      <c r="IR7" s="1" t="str" cm="1">
        <f t="array" aca="1" ref="IR7" ca="1">CONCATENATE(INDIRECT(ADDRESS(1,MATCH(_xlfn.MAXIFS(B7:IG7,metrics.rec,"R"),B7:IG7,0)+1)), ", ", INDIRECT(ADDRESS(2,MATCH(_xlfn.MAXIFS(B7:IG7,metrics.rec,"R"),B7:IG7,0)+1)))</f>
        <v>k=20, r=0.1</v>
      </c>
      <c r="IS7" s="1" t="str" cm="1">
        <f t="array" aca="1" ref="IS7" ca="1">CONCATENATE(INDIRECT(ADDRESS(1,MATCH(_xlfn.MAXIFS(B7:IG7,metrics.rec,"Precision"),B7:IG7,0)+1)), ", ", INDIRECT(ADDRESS(2,MATCH(_xlfn.MAXIFS(B7:IG7,metrics.rec,"Precision"),B7:IG7,0)+1)))</f>
        <v>k=5, r=0.9</v>
      </c>
      <c r="IT7" s="1" t="str" cm="1">
        <f t="array" aca="1" ref="IT7" ca="1">CONCATENATE(INDIRECT(ADDRESS(1,MATCH(_xlfn.MAXIFS(B7:IG7,metrics.rec,"Recall"),B7:IG7,0)+1)), ", ", INDIRECT(ADDRESS(2,MATCH(_xlfn.MAXIFS(B7:IG7,metrics.rec,"Recall"),B7:IG7,0)+1)))</f>
        <v>k=5, r=0.1</v>
      </c>
      <c r="IU7" s="1" t="str" cm="1">
        <f t="array" aca="1" ref="IU7" ca="1">CONCATENATE(INDIRECT(ADDRESS(1,MATCH(_xlfn.MAXIFS(B7:IG7,metrics.rec,"Coverage"),B7:IG7,0)+1)), ", ", INDIRECT(ADDRESS(2,MATCH(_xlfn.MAXIFS(B7:IG7,metrics.rec,"Coverage"),B7:IG7,0)+1)))</f>
        <v>k=20, r=0.1</v>
      </c>
      <c r="IV7" s="1" t="str" cm="1">
        <f t="array" aca="1" ref="IV7" ca="1">CONCATENATE(INDIRECT(ADDRESS(1,MATCH(_xlfn.MAXIFS(B7:IG7,metrics.rec,"Recatio"),B7:IG7,0)+1)), ", ", INDIRECT(ADDRESS(2,MATCH(_xlfn.MAXIFS(B7:IG7,metrics.rec,"Recatio"),B7:IG7,0)+1)))</f>
        <v>k=5, r=0.1</v>
      </c>
      <c r="IW7" s="1" t="str" cm="1">
        <f t="array" aca="1" ref="IW7" ca="1">CONCATENATE(INDIRECT(ADDRESS(1,MATCH(_xlfn.MINIFS(B7:IG7,metrics.rec,"Time"),B7:IG7,0)+1)), ", ", INDIRECT(ADDRESS(2,MATCH(_xlfn.MINIFS(B7:IG7,metrics.rec,"Time"),B7:IG7,0)+1)))</f>
        <v>k=5, r=0.9</v>
      </c>
    </row>
    <row r="8" spans="1:257" x14ac:dyDescent="0.2">
      <c r="A8" s="1" t="s">
        <v>5</v>
      </c>
      <c r="B8" s="4">
        <v>0.63859999999999995</v>
      </c>
      <c r="C8" s="4">
        <v>0.70530000000000004</v>
      </c>
      <c r="D8" s="4">
        <v>0.27710000000000001</v>
      </c>
      <c r="E8" s="4">
        <v>1.6000000000000001E-3</v>
      </c>
      <c r="F8" s="4">
        <v>0.88060000000000005</v>
      </c>
      <c r="G8" s="4"/>
      <c r="H8" s="4">
        <v>1</v>
      </c>
      <c r="I8" s="4">
        <v>13.9594</v>
      </c>
      <c r="J8" s="5">
        <v>0.6472</v>
      </c>
      <c r="K8" s="5">
        <v>0.72619999999999996</v>
      </c>
      <c r="L8" s="5">
        <v>0.26450000000000001</v>
      </c>
      <c r="M8" s="5">
        <v>4.8999999999999998E-3</v>
      </c>
      <c r="N8" s="5">
        <v>0.87160000000000004</v>
      </c>
      <c r="O8" s="5"/>
      <c r="P8" s="5">
        <v>1</v>
      </c>
      <c r="Q8" s="5">
        <v>10.6991</v>
      </c>
      <c r="R8" s="4">
        <v>0.65180000000000005</v>
      </c>
      <c r="S8" s="4">
        <v>0.73340000000000005</v>
      </c>
      <c r="T8" s="4">
        <v>0.26069999999999999</v>
      </c>
      <c r="U8" s="4">
        <v>9.2999999999999992E-3</v>
      </c>
      <c r="V8" s="4">
        <v>0.85860000000000003</v>
      </c>
      <c r="W8" s="4"/>
      <c r="X8" s="4">
        <v>1</v>
      </c>
      <c r="Y8" s="4">
        <v>7.7691999999999997</v>
      </c>
      <c r="Z8" s="5">
        <v>0.66690000000000005</v>
      </c>
      <c r="AA8" s="5">
        <v>0.76890000000000003</v>
      </c>
      <c r="AB8" s="5">
        <v>0.2356</v>
      </c>
      <c r="AC8" s="5">
        <v>1.6799999999999999E-2</v>
      </c>
      <c r="AD8" s="5">
        <v>0.82769999999999999</v>
      </c>
      <c r="AE8" s="5"/>
      <c r="AF8" s="5">
        <v>1</v>
      </c>
      <c r="AG8" s="5">
        <v>4.9915000000000003</v>
      </c>
      <c r="AH8" s="4">
        <v>0.72640000000000005</v>
      </c>
      <c r="AI8" s="4">
        <v>0.91900000000000004</v>
      </c>
      <c r="AJ8" s="4">
        <v>0.1605</v>
      </c>
      <c r="AK8" s="4">
        <v>5.5100000000000003E-2</v>
      </c>
      <c r="AL8" s="4">
        <v>0.60640000000000005</v>
      </c>
      <c r="AM8" s="4"/>
      <c r="AN8" s="4">
        <v>0.97599999999999998</v>
      </c>
      <c r="AO8" s="4">
        <v>1.5188999999999999</v>
      </c>
      <c r="AP8" s="14"/>
      <c r="AQ8" s="14"/>
      <c r="AR8" s="14"/>
      <c r="AS8" s="14"/>
      <c r="AT8" s="14"/>
      <c r="AU8" s="14"/>
      <c r="AV8" s="14"/>
      <c r="AW8" s="14"/>
      <c r="AX8" s="4"/>
      <c r="AY8" s="4"/>
      <c r="AZ8" s="4"/>
      <c r="BA8" s="4"/>
      <c r="BB8" s="4"/>
      <c r="BC8" s="4"/>
      <c r="BD8" s="4"/>
      <c r="BE8" s="4"/>
      <c r="BF8" s="14">
        <v>0.65280000000000005</v>
      </c>
      <c r="BG8" s="14">
        <v>0.7359</v>
      </c>
      <c r="BH8" s="14">
        <v>0.2606</v>
      </c>
      <c r="BI8" s="14">
        <v>9.1999999999999998E-3</v>
      </c>
      <c r="BJ8" s="14">
        <v>0.85899999999999999</v>
      </c>
      <c r="BK8" s="14">
        <v>0.62749999999999995</v>
      </c>
      <c r="BL8" s="14">
        <v>1</v>
      </c>
      <c r="BM8" s="14">
        <v>6.1920000000000002</v>
      </c>
      <c r="BN8" s="4"/>
      <c r="BO8" s="4"/>
      <c r="BP8" s="4"/>
      <c r="BQ8" s="4"/>
      <c r="BR8" s="4"/>
      <c r="BS8" s="4"/>
      <c r="BT8" s="4"/>
      <c r="BU8" s="4"/>
      <c r="BV8" s="14"/>
      <c r="BW8" s="14"/>
      <c r="BX8" s="14"/>
      <c r="BY8" s="14"/>
      <c r="BZ8" s="14"/>
      <c r="CA8" s="14"/>
      <c r="CB8" s="14"/>
      <c r="CC8" s="14"/>
      <c r="CD8" s="4"/>
      <c r="CE8" s="4"/>
      <c r="CF8" s="4"/>
      <c r="CG8" s="4"/>
      <c r="CH8" s="4"/>
      <c r="CI8" s="4"/>
      <c r="CJ8" s="4"/>
      <c r="CK8" s="4"/>
      <c r="CL8" s="5"/>
      <c r="CM8" s="5"/>
      <c r="CN8" s="5"/>
      <c r="CO8" s="5"/>
      <c r="CP8" s="5"/>
      <c r="CQ8" s="5"/>
      <c r="CR8" s="5"/>
      <c r="CS8" s="5"/>
      <c r="CT8" s="4">
        <v>0.65280000000000005</v>
      </c>
      <c r="CU8" s="4">
        <v>0.73570000000000002</v>
      </c>
      <c r="CV8" s="4">
        <v>0.26390000000000002</v>
      </c>
      <c r="CW8" s="4">
        <v>9.2999999999999992E-3</v>
      </c>
      <c r="CX8" s="4">
        <v>0.85799999999999998</v>
      </c>
      <c r="CY8" s="4">
        <v>0.62619999999999998</v>
      </c>
      <c r="CZ8" s="4">
        <v>1</v>
      </c>
      <c r="DA8" s="4">
        <v>4.6715999999999998</v>
      </c>
      <c r="DB8" s="5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4"/>
      <c r="DR8" s="5">
        <v>0.63900000000000001</v>
      </c>
      <c r="DS8" s="5">
        <v>0.70609999999999995</v>
      </c>
      <c r="DT8" s="5">
        <v>0.28949999999999998</v>
      </c>
      <c r="DU8" s="5">
        <v>1.6000000000000001E-3</v>
      </c>
      <c r="DV8" s="5">
        <v>0.88039999999999996</v>
      </c>
      <c r="DW8" s="5">
        <v>0.65149999999999997</v>
      </c>
      <c r="DX8" s="5">
        <v>1</v>
      </c>
      <c r="DY8" s="5">
        <v>10.983599999999999</v>
      </c>
      <c r="DZ8" s="4">
        <v>0.64600000000000002</v>
      </c>
      <c r="EA8" s="4">
        <v>0.72250000000000003</v>
      </c>
      <c r="EB8" s="4">
        <v>0.27539999999999998</v>
      </c>
      <c r="EC8" s="4">
        <v>4.8999999999999998E-3</v>
      </c>
      <c r="ED8" s="4">
        <v>0.87290000000000001</v>
      </c>
      <c r="EE8" s="4">
        <v>0.64139999999999997</v>
      </c>
      <c r="EF8" s="4">
        <v>1</v>
      </c>
      <c r="EG8" s="4">
        <v>8.2447999999999997</v>
      </c>
      <c r="EH8" s="5">
        <v>0.65339999999999998</v>
      </c>
      <c r="EI8" s="5">
        <v>0.73750000000000004</v>
      </c>
      <c r="EJ8" s="5">
        <v>0.26050000000000001</v>
      </c>
      <c r="EK8" s="5">
        <v>9.1999999999999998E-3</v>
      </c>
      <c r="EL8" s="5">
        <v>0.85940000000000005</v>
      </c>
      <c r="EM8" s="5">
        <v>0.62729999999999997</v>
      </c>
      <c r="EN8" s="5">
        <v>1</v>
      </c>
      <c r="EO8" s="5">
        <v>5.1394000000000002</v>
      </c>
      <c r="EP8" s="4"/>
      <c r="EQ8" s="4"/>
      <c r="ER8" s="4"/>
      <c r="ES8" s="4"/>
      <c r="ET8" s="4"/>
      <c r="EU8" s="4"/>
      <c r="EV8" s="4"/>
      <c r="EW8" s="4"/>
      <c r="EX8" s="5"/>
      <c r="EY8" s="5"/>
      <c r="EZ8" s="5"/>
      <c r="FA8" s="5"/>
      <c r="FB8" s="5"/>
      <c r="FC8" s="5"/>
      <c r="FD8" s="5"/>
      <c r="FE8" s="5"/>
      <c r="FF8" s="4"/>
      <c r="FG8" s="4"/>
      <c r="FH8" s="4"/>
      <c r="FI8" s="4"/>
      <c r="FJ8" s="4"/>
      <c r="FK8" s="4"/>
      <c r="FL8" s="4"/>
      <c r="FM8" s="4"/>
      <c r="FN8" s="5"/>
      <c r="FO8" s="5"/>
      <c r="FP8" s="5"/>
      <c r="FQ8" s="5"/>
      <c r="FR8" s="5"/>
      <c r="FS8" s="5"/>
      <c r="FT8" s="5"/>
      <c r="FU8" s="5"/>
      <c r="FV8" s="4">
        <v>0.65210000000000001</v>
      </c>
      <c r="FW8" s="4">
        <v>0.73550000000000004</v>
      </c>
      <c r="FX8" s="4">
        <v>0.26040000000000002</v>
      </c>
      <c r="FY8" s="4">
        <v>9.1999999999999998E-3</v>
      </c>
      <c r="FZ8" s="4">
        <v>0.85840000000000005</v>
      </c>
      <c r="GA8" s="4">
        <v>0.62709999999999999</v>
      </c>
      <c r="GB8" s="4">
        <v>1</v>
      </c>
      <c r="GC8" s="4">
        <v>5.4215</v>
      </c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/>
      <c r="HC8" s="4"/>
      <c r="HD8" s="4"/>
      <c r="HE8" s="4"/>
      <c r="HF8" s="4"/>
      <c r="HG8" s="4"/>
      <c r="HH8" s="4"/>
      <c r="HI8" s="4"/>
      <c r="HJ8" s="5"/>
      <c r="HK8" s="5"/>
      <c r="HL8" s="5"/>
      <c r="HM8" s="5"/>
      <c r="HN8" s="5"/>
      <c r="HO8" s="5"/>
      <c r="HP8" s="5"/>
      <c r="HQ8" s="5"/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>
        <f t="shared" si="0"/>
        <v>0.65699999999999992</v>
      </c>
      <c r="II8" s="4">
        <f t="shared" si="1"/>
        <v>0.74781818181818194</v>
      </c>
      <c r="IJ8" s="4">
        <f t="shared" si="2"/>
        <v>0.25533636363636364</v>
      </c>
      <c r="IK8" s="4">
        <f t="shared" si="3"/>
        <v>1.1918181818181817E-2</v>
      </c>
      <c r="IL8" s="4">
        <f t="shared" si="4"/>
        <v>0.83936363636363642</v>
      </c>
      <c r="IM8" s="4">
        <f t="shared" si="5"/>
        <v>0.63349999999999995</v>
      </c>
      <c r="IN8" s="4">
        <f t="shared" si="6"/>
        <v>0.99781818181818172</v>
      </c>
      <c r="IO8" s="4">
        <f t="shared" si="7"/>
        <v>7.2355454545454538</v>
      </c>
      <c r="IP8" s="1" t="str" cm="1">
        <f t="array" aca="1" ref="IP8" ca="1">CONCATENATE(INDIRECT(ADDRESS(1,MATCH(_xlfn.MINIFS(B8:IG8,metrics.rec,"MAE"),B8:IG8,0)+1)), ", ", INDIRECT(ADDRESS(2,MATCH(_xlfn.MINIFS(B8:IG8,metrics.rec,"MAE"),B8:IG8,0)+1)))</f>
        <v>k=5, r=0.1</v>
      </c>
      <c r="IQ8" s="1" t="str" cm="1">
        <f t="array" aca="1" ref="IQ8" ca="1">CONCATENATE(INDIRECT(ADDRESS(1,MATCH(_xlfn.MINIFS(B8:IG8,metrics.rec,"MSE"),B8:IG8,0)+1)), ", ", INDIRECT(ADDRESS(2,MATCH(_xlfn.MINIFS(B8:IG8,metrics.rec,"MSE"),B8:IG8,0)+1)))</f>
        <v>k=5, r=0.1</v>
      </c>
      <c r="IR8" s="1" t="str" cm="1">
        <f t="array" aca="1" ref="IR8" ca="1">CONCATENATE(INDIRECT(ADDRESS(1,MATCH(_xlfn.MAXIFS(B8:IG8,metrics.rec,"R"),B8:IG8,0)+1)), ", ", INDIRECT(ADDRESS(2,MATCH(_xlfn.MAXIFS(B8:IG8,metrics.rec,"R"),B8:IG8,0)+1)))</f>
        <v>k=20, r=0.1</v>
      </c>
      <c r="IS8" s="1" t="str" cm="1">
        <f t="array" aca="1" ref="IS8" ca="1">CONCATENATE(INDIRECT(ADDRESS(1,MATCH(_xlfn.MAXIFS(B8:IG8,metrics.rec,"Precision"),B8:IG8,0)+1)), ", ", INDIRECT(ADDRESS(2,MATCH(_xlfn.MAXIFS(B8:IG8,metrics.rec,"Precision"),B8:IG8,0)+1)))</f>
        <v>k=5, r=0.9</v>
      </c>
      <c r="IT8" s="1" t="str" cm="1">
        <f t="array" aca="1" ref="IT8" ca="1">CONCATENATE(INDIRECT(ADDRESS(1,MATCH(_xlfn.MAXIFS(B8:IG8,metrics.rec,"Recall"),B8:IG8,0)+1)), ", ", INDIRECT(ADDRESS(2,MATCH(_xlfn.MAXIFS(B8:IG8,metrics.rec,"Recall"),B8:IG8,0)+1)))</f>
        <v>k=5, r=0.1</v>
      </c>
      <c r="IU8" s="1" t="str" cm="1">
        <f t="array" aca="1" ref="IU8" ca="1">CONCATENATE(INDIRECT(ADDRESS(1,MATCH(_xlfn.MAXIFS(B8:IG8,metrics.rec,"Coverage"),B8:IG8,0)+1)), ", ", INDIRECT(ADDRESS(2,MATCH(_xlfn.MAXIFS(B8:IG8,metrics.rec,"Coverage"),B8:IG8,0)+1)))</f>
        <v>k=20, r=0.1</v>
      </c>
      <c r="IV8" s="1" t="str" cm="1">
        <f t="array" aca="1" ref="IV8" ca="1">CONCATENATE(INDIRECT(ADDRESS(1,MATCH(_xlfn.MAXIFS(B8:IG8,metrics.rec,"Recatio"),B8:IG8,0)+1)), ", ", INDIRECT(ADDRESS(2,MATCH(_xlfn.MAXIFS(B8:IG8,metrics.rec,"Recatio"),B8:IG8,0)+1)))</f>
        <v>k=5, r=0.1</v>
      </c>
      <c r="IW8" s="1" t="str" cm="1">
        <f t="array" aca="1" ref="IW8" ca="1">CONCATENATE(INDIRECT(ADDRESS(1,MATCH(_xlfn.MINIFS(B8:IG8,metrics.rec,"Time"),B8:IG8,0)+1)), ", ", INDIRECT(ADDRESS(2,MATCH(_xlfn.MINIFS(B8:IG8,metrics.rec,"Time"),B8:IG8,0)+1)))</f>
        <v>k=5, r=0.9</v>
      </c>
    </row>
    <row r="9" spans="1:257" x14ac:dyDescent="0.2">
      <c r="A9" s="1" t="s">
        <v>6</v>
      </c>
      <c r="B9" s="4">
        <v>0.63859999999999995</v>
      </c>
      <c r="C9" s="4">
        <v>0.7006</v>
      </c>
      <c r="D9" s="4">
        <v>0.28249999999999997</v>
      </c>
      <c r="E9" s="4">
        <v>2.5000000000000001E-3</v>
      </c>
      <c r="F9" s="4">
        <v>0.8639</v>
      </c>
      <c r="G9" s="4"/>
      <c r="H9" s="4">
        <v>1</v>
      </c>
      <c r="I9" s="4">
        <v>14.3248</v>
      </c>
      <c r="J9" s="5">
        <v>0.6532</v>
      </c>
      <c r="K9" s="5">
        <v>0.73419999999999996</v>
      </c>
      <c r="L9" s="5">
        <v>0.27129999999999999</v>
      </c>
      <c r="M9" s="5">
        <v>7.6E-3</v>
      </c>
      <c r="N9" s="5">
        <v>0.84840000000000004</v>
      </c>
      <c r="O9" s="5"/>
      <c r="P9" s="5">
        <v>1</v>
      </c>
      <c r="Q9" s="5">
        <v>10.7828</v>
      </c>
      <c r="R9" s="4">
        <v>0.67210000000000003</v>
      </c>
      <c r="S9" s="4">
        <v>0.77239999999999998</v>
      </c>
      <c r="T9" s="4">
        <v>0.25290000000000001</v>
      </c>
      <c r="U9" s="4">
        <v>1.44E-2</v>
      </c>
      <c r="V9" s="4">
        <v>0.82520000000000004</v>
      </c>
      <c r="W9" s="4"/>
      <c r="X9" s="4">
        <v>1</v>
      </c>
      <c r="Y9" s="4">
        <v>8.5385000000000009</v>
      </c>
      <c r="Z9" s="5">
        <v>0.71140000000000003</v>
      </c>
      <c r="AA9" s="5">
        <v>0.86309999999999998</v>
      </c>
      <c r="AB9" s="5">
        <v>0.2114</v>
      </c>
      <c r="AC9" s="5">
        <v>2.5499999999999998E-2</v>
      </c>
      <c r="AD9" s="5">
        <v>0.78190000000000004</v>
      </c>
      <c r="AE9" s="5"/>
      <c r="AF9" s="5">
        <v>1</v>
      </c>
      <c r="AG9" s="5">
        <v>5.0560999999999998</v>
      </c>
      <c r="AH9" s="4">
        <v>0.77690000000000003</v>
      </c>
      <c r="AI9" s="4">
        <v>1.0368999999999999</v>
      </c>
      <c r="AJ9" s="4">
        <v>0.1283</v>
      </c>
      <c r="AK9" s="4">
        <v>7.8899999999999998E-2</v>
      </c>
      <c r="AL9" s="4">
        <v>0.53090000000000004</v>
      </c>
      <c r="AM9" s="4"/>
      <c r="AN9" s="4">
        <v>0.97670000000000001</v>
      </c>
      <c r="AO9" s="4">
        <v>1.5126999999999999</v>
      </c>
      <c r="AP9" s="14"/>
      <c r="AQ9" s="14"/>
      <c r="AR9" s="14"/>
      <c r="AS9" s="14"/>
      <c r="AT9" s="14"/>
      <c r="AU9" s="14"/>
      <c r="AV9" s="14"/>
      <c r="AW9" s="14"/>
      <c r="AX9" s="4"/>
      <c r="AY9" s="4"/>
      <c r="AZ9" s="4"/>
      <c r="BA9" s="4"/>
      <c r="BB9" s="4"/>
      <c r="BC9" s="4"/>
      <c r="BD9" s="4"/>
      <c r="BE9" s="4"/>
      <c r="BF9" s="14">
        <v>0.67379999999999995</v>
      </c>
      <c r="BG9" s="14">
        <v>0.77669999999999995</v>
      </c>
      <c r="BH9" s="14">
        <v>0.2535</v>
      </c>
      <c r="BI9" s="14">
        <v>1.43E-2</v>
      </c>
      <c r="BJ9" s="14">
        <v>0.82740000000000002</v>
      </c>
      <c r="BK9" s="14">
        <v>0.39050000000000001</v>
      </c>
      <c r="BL9" s="14">
        <v>1</v>
      </c>
      <c r="BM9" s="14">
        <v>5.8849</v>
      </c>
      <c r="BN9" s="4"/>
      <c r="BO9" s="4"/>
      <c r="BP9" s="4"/>
      <c r="BQ9" s="4"/>
      <c r="BR9" s="4"/>
      <c r="BS9" s="4"/>
      <c r="BT9" s="4"/>
      <c r="BU9" s="4"/>
      <c r="BV9" s="14"/>
      <c r="BW9" s="14"/>
      <c r="BX9" s="14"/>
      <c r="BY9" s="14"/>
      <c r="BZ9" s="14"/>
      <c r="CA9" s="14"/>
      <c r="CB9" s="14"/>
      <c r="CC9" s="14"/>
      <c r="CD9" s="4"/>
      <c r="CE9" s="4"/>
      <c r="CF9" s="4"/>
      <c r="CG9" s="4"/>
      <c r="CH9" s="4"/>
      <c r="CI9" s="4"/>
      <c r="CJ9" s="4"/>
      <c r="CK9" s="4"/>
      <c r="CL9" s="5"/>
      <c r="CM9" s="5"/>
      <c r="CN9" s="5"/>
      <c r="CO9" s="5"/>
      <c r="CP9" s="5"/>
      <c r="CQ9" s="5"/>
      <c r="CR9" s="5"/>
      <c r="CS9" s="5"/>
      <c r="CT9" s="4">
        <v>0.67400000000000004</v>
      </c>
      <c r="CU9" s="4">
        <v>0.77669999999999995</v>
      </c>
      <c r="CV9" s="4">
        <v>0.25090000000000001</v>
      </c>
      <c r="CW9" s="4">
        <v>1.43E-2</v>
      </c>
      <c r="CX9" s="4">
        <v>0.82650000000000001</v>
      </c>
      <c r="CY9" s="4">
        <v>0.39079999999999998</v>
      </c>
      <c r="CZ9" s="4">
        <v>1</v>
      </c>
      <c r="DA9" s="4">
        <v>4.6730999999999998</v>
      </c>
      <c r="DB9" s="5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4"/>
      <c r="DR9" s="5">
        <v>0.63780000000000003</v>
      </c>
      <c r="DS9" s="5">
        <v>0.7</v>
      </c>
      <c r="DT9" s="5">
        <v>0.29709999999999998</v>
      </c>
      <c r="DU9" s="5">
        <v>2.5000000000000001E-3</v>
      </c>
      <c r="DV9" s="5">
        <v>0.86209999999999998</v>
      </c>
      <c r="DW9" s="5">
        <v>0.40749999999999997</v>
      </c>
      <c r="DX9" s="5">
        <v>1</v>
      </c>
      <c r="DY9" s="5">
        <v>12.508900000000001</v>
      </c>
      <c r="DZ9" s="4">
        <v>0.65200000000000002</v>
      </c>
      <c r="EA9" s="4">
        <v>0.73180000000000001</v>
      </c>
      <c r="EB9" s="4">
        <v>0.28139999999999998</v>
      </c>
      <c r="EC9" s="4">
        <v>7.6E-3</v>
      </c>
      <c r="ED9" s="4">
        <v>0.8498</v>
      </c>
      <c r="EE9" s="4">
        <v>0.4002</v>
      </c>
      <c r="EF9" s="4">
        <v>1</v>
      </c>
      <c r="EG9" s="4">
        <v>7.8098999999999998</v>
      </c>
      <c r="EH9" s="5">
        <v>0.67349999999999999</v>
      </c>
      <c r="EI9" s="5">
        <v>0.7762</v>
      </c>
      <c r="EJ9" s="5">
        <v>0.25469999999999998</v>
      </c>
      <c r="EK9" s="5">
        <v>1.43E-2</v>
      </c>
      <c r="EL9" s="5">
        <v>0.82769999999999999</v>
      </c>
      <c r="EM9" s="5">
        <v>0.3911</v>
      </c>
      <c r="EN9" s="5">
        <v>1</v>
      </c>
      <c r="EO9" s="5">
        <v>4.9028999999999998</v>
      </c>
      <c r="EP9" s="4"/>
      <c r="EQ9" s="4"/>
      <c r="ER9" s="4"/>
      <c r="ES9" s="4"/>
      <c r="ET9" s="4"/>
      <c r="EU9" s="4"/>
      <c r="EV9" s="4"/>
      <c r="EW9" s="4"/>
      <c r="EX9" s="5"/>
      <c r="EY9" s="5"/>
      <c r="EZ9" s="5"/>
      <c r="FA9" s="5"/>
      <c r="FB9" s="5"/>
      <c r="FC9" s="5"/>
      <c r="FD9" s="5"/>
      <c r="FE9" s="5"/>
      <c r="FF9" s="4"/>
      <c r="FG9" s="4"/>
      <c r="FH9" s="4"/>
      <c r="FI9" s="4"/>
      <c r="FJ9" s="4"/>
      <c r="FK9" s="4"/>
      <c r="FL9" s="4"/>
      <c r="FM9" s="4"/>
      <c r="FN9" s="5"/>
      <c r="FO9" s="5"/>
      <c r="FP9" s="5"/>
      <c r="FQ9" s="5"/>
      <c r="FR9" s="5"/>
      <c r="FS9" s="5"/>
      <c r="FT9" s="5"/>
      <c r="FU9" s="5"/>
      <c r="FV9" s="4">
        <v>0.67279999999999995</v>
      </c>
      <c r="FW9" s="4">
        <v>0.77529999999999999</v>
      </c>
      <c r="FX9" s="4">
        <v>0.25490000000000002</v>
      </c>
      <c r="FY9" s="4">
        <v>1.43E-2</v>
      </c>
      <c r="FZ9" s="4">
        <v>0.82589999999999997</v>
      </c>
      <c r="GA9" s="4">
        <v>0.38979999999999998</v>
      </c>
      <c r="GB9" s="4">
        <v>1</v>
      </c>
      <c r="GC9" s="4">
        <v>5.4344999999999999</v>
      </c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/>
      <c r="HC9" s="4"/>
      <c r="HD9" s="4"/>
      <c r="HE9" s="4"/>
      <c r="HF9" s="4"/>
      <c r="HG9" s="4"/>
      <c r="HH9" s="4"/>
      <c r="HI9" s="4"/>
      <c r="HJ9" s="5"/>
      <c r="HK9" s="5"/>
      <c r="HL9" s="5"/>
      <c r="HM9" s="5"/>
      <c r="HN9" s="5"/>
      <c r="HO9" s="5"/>
      <c r="HP9" s="5"/>
      <c r="HQ9" s="5"/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>
        <f t="shared" si="0"/>
        <v>0.67600909090909089</v>
      </c>
      <c r="II9" s="4">
        <f t="shared" si="1"/>
        <v>0.7858090909090909</v>
      </c>
      <c r="IJ9" s="4">
        <f t="shared" si="2"/>
        <v>0.24899090909090915</v>
      </c>
      <c r="IK9" s="4">
        <f t="shared" si="3"/>
        <v>1.783636363636364E-2</v>
      </c>
      <c r="IL9" s="4">
        <f t="shared" si="4"/>
        <v>0.80633636363636363</v>
      </c>
      <c r="IM9" s="4">
        <f t="shared" si="5"/>
        <v>0.3949833333333333</v>
      </c>
      <c r="IN9" s="4">
        <f t="shared" si="6"/>
        <v>0.99788181818181831</v>
      </c>
      <c r="IO9" s="4">
        <f t="shared" si="7"/>
        <v>7.4026454545454552</v>
      </c>
      <c r="IP9" s="1" t="str" cm="1">
        <f t="array" aca="1" ref="IP9" ca="1">CONCATENATE(INDIRECT(ADDRESS(1,MATCH(_xlfn.MINIFS(B9:IG9,metrics.rec,"MAE"),B9:IG9,0)+1)), ", ", INDIRECT(ADDRESS(2,MATCH(_xlfn.MINIFS(B9:IG9,metrics.rec,"MAE"),B9:IG9,0)+1)))</f>
        <v>k=20, r=0.1</v>
      </c>
      <c r="IQ9" s="1" t="str" cm="1">
        <f t="array" aca="1" ref="IQ9" ca="1">CONCATENATE(INDIRECT(ADDRESS(1,MATCH(_xlfn.MINIFS(B9:IG9,metrics.rec,"MSE"),B9:IG9,0)+1)), ", ", INDIRECT(ADDRESS(2,MATCH(_xlfn.MINIFS(B9:IG9,metrics.rec,"MSE"),B9:IG9,0)+1)))</f>
        <v>k=20, r=0.1</v>
      </c>
      <c r="IR9" s="1" t="str" cm="1">
        <f t="array" aca="1" ref="IR9" ca="1">CONCATENATE(INDIRECT(ADDRESS(1,MATCH(_xlfn.MAXIFS(B9:IG9,metrics.rec,"R"),B9:IG9,0)+1)), ", ", INDIRECT(ADDRESS(2,MATCH(_xlfn.MAXIFS(B9:IG9,metrics.rec,"R"),B9:IG9,0)+1)))</f>
        <v>k=20, r=0.1</v>
      </c>
      <c r="IS9" s="1" t="str" cm="1">
        <f t="array" aca="1" ref="IS9" ca="1">CONCATENATE(INDIRECT(ADDRESS(1,MATCH(_xlfn.MAXIFS(B9:IG9,metrics.rec,"Precision"),B9:IG9,0)+1)), ", ", INDIRECT(ADDRESS(2,MATCH(_xlfn.MAXIFS(B9:IG9,metrics.rec,"Precision"),B9:IG9,0)+1)))</f>
        <v>k=5, r=0.9</v>
      </c>
      <c r="IT9" s="1" t="str" cm="1">
        <f t="array" aca="1" ref="IT9" ca="1">CONCATENATE(INDIRECT(ADDRESS(1,MATCH(_xlfn.MAXIFS(B9:IG9,metrics.rec,"Recall"),B9:IG9,0)+1)), ", ", INDIRECT(ADDRESS(2,MATCH(_xlfn.MAXIFS(B9:IG9,metrics.rec,"Recall"),B9:IG9,0)+1)))</f>
        <v>k=5, r=0.1</v>
      </c>
      <c r="IU9" s="1" t="str" cm="1">
        <f t="array" aca="1" ref="IU9" ca="1">CONCATENATE(INDIRECT(ADDRESS(1,MATCH(_xlfn.MAXIFS(B9:IG9,metrics.rec,"Coverage"),B9:IG9,0)+1)), ", ", INDIRECT(ADDRESS(2,MATCH(_xlfn.MAXIFS(B9:IG9,metrics.rec,"Coverage"),B9:IG9,0)+1)))</f>
        <v>k=20, r=0.1</v>
      </c>
      <c r="IV9" s="1" t="str" cm="1">
        <f t="array" aca="1" ref="IV9" ca="1">CONCATENATE(INDIRECT(ADDRESS(1,MATCH(_xlfn.MAXIFS(B9:IG9,metrics.rec,"Recatio"),B9:IG9,0)+1)), ", ", INDIRECT(ADDRESS(2,MATCH(_xlfn.MAXIFS(B9:IG9,metrics.rec,"Recatio"),B9:IG9,0)+1)))</f>
        <v>k=5, r=0.1</v>
      </c>
      <c r="IW9" s="1" t="str" cm="1">
        <f t="array" aca="1" ref="IW9" ca="1">CONCATENATE(INDIRECT(ADDRESS(1,MATCH(_xlfn.MINIFS(B9:IG9,metrics.rec,"Time"),B9:IG9,0)+1)), ", ", INDIRECT(ADDRESS(2,MATCH(_xlfn.MINIFS(B9:IG9,metrics.rec,"Time"),B9:IG9,0)+1)))</f>
        <v>k=5, r=0.9</v>
      </c>
    </row>
    <row r="10" spans="1:257" x14ac:dyDescent="0.2">
      <c r="A10" s="1" t="s">
        <v>7</v>
      </c>
      <c r="B10" s="4">
        <v>0.63170000000000004</v>
      </c>
      <c r="C10" s="4">
        <v>0.69020000000000004</v>
      </c>
      <c r="D10" s="4">
        <v>0.27900000000000003</v>
      </c>
      <c r="E10" s="4">
        <v>1.6000000000000001E-3</v>
      </c>
      <c r="F10" s="4">
        <v>0.88229999999999997</v>
      </c>
      <c r="G10" s="4"/>
      <c r="H10" s="4">
        <v>1</v>
      </c>
      <c r="I10" s="4">
        <v>14.217700000000001</v>
      </c>
      <c r="J10" s="5">
        <v>0.64080000000000004</v>
      </c>
      <c r="K10" s="5">
        <v>0.71150000000000002</v>
      </c>
      <c r="L10" s="5">
        <v>0.2651</v>
      </c>
      <c r="M10" s="5">
        <v>4.8999999999999998E-3</v>
      </c>
      <c r="N10" s="5">
        <v>0.873</v>
      </c>
      <c r="O10" s="5"/>
      <c r="P10" s="5">
        <v>1</v>
      </c>
      <c r="Q10" s="5">
        <v>10.909800000000001</v>
      </c>
      <c r="R10" s="4">
        <v>0.64749999999999996</v>
      </c>
      <c r="S10" s="4">
        <v>0.7238</v>
      </c>
      <c r="T10" s="4">
        <v>0.25969999999999999</v>
      </c>
      <c r="U10" s="4">
        <v>9.2999999999999992E-3</v>
      </c>
      <c r="V10" s="4">
        <v>0.85899999999999999</v>
      </c>
      <c r="W10" s="4"/>
      <c r="X10" s="4">
        <v>1</v>
      </c>
      <c r="Y10" s="4">
        <v>7.5753000000000004</v>
      </c>
      <c r="Z10" s="5">
        <v>0.66520000000000001</v>
      </c>
      <c r="AA10" s="5">
        <v>0.76500000000000001</v>
      </c>
      <c r="AB10" s="5">
        <v>0.23619999999999999</v>
      </c>
      <c r="AC10" s="5">
        <v>1.6799999999999999E-2</v>
      </c>
      <c r="AD10" s="5">
        <v>0.82820000000000005</v>
      </c>
      <c r="AE10" s="5"/>
      <c r="AF10" s="5">
        <v>1</v>
      </c>
      <c r="AG10" s="5">
        <v>5.0260999999999996</v>
      </c>
      <c r="AH10" s="4">
        <v>0.72540000000000004</v>
      </c>
      <c r="AI10" s="4">
        <v>0.91639999999999999</v>
      </c>
      <c r="AJ10" s="4">
        <v>0.15909999999999999</v>
      </c>
      <c r="AK10" s="4">
        <v>5.5100000000000003E-2</v>
      </c>
      <c r="AL10" s="4">
        <v>0.60650000000000004</v>
      </c>
      <c r="AM10" s="4"/>
      <c r="AN10" s="4">
        <v>0.97670000000000001</v>
      </c>
      <c r="AO10" s="4">
        <v>1.5165</v>
      </c>
      <c r="AP10" s="14"/>
      <c r="AQ10" s="14"/>
      <c r="AR10" s="14"/>
      <c r="AS10" s="14"/>
      <c r="AT10" s="14"/>
      <c r="AU10" s="14"/>
      <c r="AV10" s="14"/>
      <c r="AW10" s="14"/>
      <c r="AX10" s="4"/>
      <c r="AY10" s="4"/>
      <c r="AZ10" s="4"/>
      <c r="BA10" s="4"/>
      <c r="BB10" s="4"/>
      <c r="BC10" s="4"/>
      <c r="BD10" s="4"/>
      <c r="BE10" s="4"/>
      <c r="BF10" s="14">
        <v>0.64870000000000005</v>
      </c>
      <c r="BG10" s="14">
        <v>0.72689999999999999</v>
      </c>
      <c r="BH10" s="14">
        <v>0.26069999999999999</v>
      </c>
      <c r="BI10" s="14">
        <v>9.1999999999999998E-3</v>
      </c>
      <c r="BJ10" s="14">
        <v>0.86019999999999996</v>
      </c>
      <c r="BK10" s="14">
        <v>0.628</v>
      </c>
      <c r="BL10" s="14">
        <v>1</v>
      </c>
      <c r="BM10" s="14">
        <v>7.3851000000000004</v>
      </c>
      <c r="BN10" s="4"/>
      <c r="BO10" s="4"/>
      <c r="BP10" s="4"/>
      <c r="BQ10" s="4"/>
      <c r="BR10" s="4"/>
      <c r="BS10" s="4"/>
      <c r="BT10" s="4"/>
      <c r="BU10" s="4"/>
      <c r="BV10" s="14"/>
      <c r="BW10" s="14"/>
      <c r="BX10" s="14"/>
      <c r="BY10" s="14"/>
      <c r="BZ10" s="14"/>
      <c r="CA10" s="14"/>
      <c r="CB10" s="14"/>
      <c r="CC10" s="14"/>
      <c r="CD10" s="4"/>
      <c r="CE10" s="4"/>
      <c r="CF10" s="4"/>
      <c r="CG10" s="4"/>
      <c r="CH10" s="4"/>
      <c r="CI10" s="4"/>
      <c r="CJ10" s="4"/>
      <c r="CK10" s="4"/>
      <c r="CL10" s="5"/>
      <c r="CM10" s="5"/>
      <c r="CN10" s="5"/>
      <c r="CO10" s="5"/>
      <c r="CP10" s="5"/>
      <c r="CQ10" s="5"/>
      <c r="CR10" s="5"/>
      <c r="CS10" s="5"/>
      <c r="CT10" s="4">
        <v>0.64870000000000005</v>
      </c>
      <c r="CU10" s="4">
        <v>0.72629999999999995</v>
      </c>
      <c r="CV10" s="4">
        <v>0.26490000000000002</v>
      </c>
      <c r="CW10" s="4">
        <v>9.2999999999999992E-3</v>
      </c>
      <c r="CX10" s="4">
        <v>0.85870000000000002</v>
      </c>
      <c r="CY10" s="4">
        <v>0.62670000000000003</v>
      </c>
      <c r="CZ10" s="4">
        <v>1</v>
      </c>
      <c r="DA10" s="4">
        <v>4.7577999999999996</v>
      </c>
      <c r="DB10" s="5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4"/>
      <c r="DR10" s="5">
        <v>0.63139999999999996</v>
      </c>
      <c r="DS10" s="5">
        <v>0.68969999999999998</v>
      </c>
      <c r="DT10" s="5">
        <v>0.29089999999999999</v>
      </c>
      <c r="DU10" s="5">
        <v>1.6000000000000001E-3</v>
      </c>
      <c r="DV10" s="5">
        <v>0.88170000000000004</v>
      </c>
      <c r="DW10" s="5">
        <v>0.65200000000000002</v>
      </c>
      <c r="DX10" s="5">
        <v>1</v>
      </c>
      <c r="DY10" s="5">
        <v>12.106400000000001</v>
      </c>
      <c r="DZ10" s="4">
        <v>0.63970000000000005</v>
      </c>
      <c r="EA10" s="4">
        <v>0.70860000000000001</v>
      </c>
      <c r="EB10" s="4">
        <v>0.27579999999999999</v>
      </c>
      <c r="EC10" s="4">
        <v>4.8999999999999998E-3</v>
      </c>
      <c r="ED10" s="4">
        <v>0.87439999999999996</v>
      </c>
      <c r="EE10" s="4">
        <v>0.64180000000000004</v>
      </c>
      <c r="EF10" s="4">
        <v>1</v>
      </c>
      <c r="EG10" s="4">
        <v>7.9931999999999999</v>
      </c>
      <c r="EH10" s="5">
        <v>0.6492</v>
      </c>
      <c r="EI10" s="5">
        <v>0.72829999999999995</v>
      </c>
      <c r="EJ10" s="5">
        <v>0.26240000000000002</v>
      </c>
      <c r="EK10" s="5">
        <v>9.1999999999999998E-3</v>
      </c>
      <c r="EL10" s="5">
        <v>0.86019999999999996</v>
      </c>
      <c r="EM10" s="5">
        <v>0.62780000000000002</v>
      </c>
      <c r="EN10" s="5">
        <v>1</v>
      </c>
      <c r="EO10" s="5">
        <v>4.7401999999999997</v>
      </c>
      <c r="EP10" s="4"/>
      <c r="EQ10" s="4"/>
      <c r="ER10" s="4"/>
      <c r="ES10" s="4"/>
      <c r="ET10" s="4"/>
      <c r="EU10" s="4"/>
      <c r="EV10" s="4"/>
      <c r="EW10" s="4"/>
      <c r="EX10" s="5"/>
      <c r="EY10" s="5"/>
      <c r="EZ10" s="5"/>
      <c r="FA10" s="5"/>
      <c r="FB10" s="5"/>
      <c r="FC10" s="5"/>
      <c r="FD10" s="5"/>
      <c r="FE10" s="5"/>
      <c r="FF10" s="4"/>
      <c r="FG10" s="4"/>
      <c r="FH10" s="4"/>
      <c r="FI10" s="4"/>
      <c r="FJ10" s="4"/>
      <c r="FK10" s="4"/>
      <c r="FL10" s="4"/>
      <c r="FM10" s="4"/>
      <c r="FN10" s="5"/>
      <c r="FO10" s="5"/>
      <c r="FP10" s="5"/>
      <c r="FQ10" s="5"/>
      <c r="FR10" s="5"/>
      <c r="FS10" s="5"/>
      <c r="FT10" s="5"/>
      <c r="FU10" s="5"/>
      <c r="FV10" s="4"/>
      <c r="FW10" s="4"/>
      <c r="FX10" s="4"/>
      <c r="FY10" s="4"/>
      <c r="FZ10" s="4"/>
      <c r="GA10" s="4"/>
      <c r="GB10" s="4"/>
      <c r="GC10" s="4"/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/>
      <c r="HC10" s="4"/>
      <c r="HD10" s="4"/>
      <c r="HE10" s="4"/>
      <c r="HF10" s="4"/>
      <c r="HG10" s="4"/>
      <c r="HH10" s="4"/>
      <c r="HI10" s="4"/>
      <c r="HJ10" s="5"/>
      <c r="HK10" s="5"/>
      <c r="HL10" s="5"/>
      <c r="HM10" s="5"/>
      <c r="HN10" s="5"/>
      <c r="HO10" s="5"/>
      <c r="HP10" s="5"/>
      <c r="HQ10" s="5"/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>
        <f t="shared" si="0"/>
        <v>0.65283000000000002</v>
      </c>
      <c r="II10" s="4">
        <f t="shared" si="1"/>
        <v>0.73866999999999994</v>
      </c>
      <c r="IJ10" s="4">
        <f t="shared" si="2"/>
        <v>0.25538</v>
      </c>
      <c r="IK10" s="4">
        <f t="shared" si="3"/>
        <v>1.2190000000000001E-2</v>
      </c>
      <c r="IL10" s="4">
        <f t="shared" si="4"/>
        <v>0.83841999999999994</v>
      </c>
      <c r="IM10" s="4">
        <f t="shared" si="5"/>
        <v>0.63526000000000005</v>
      </c>
      <c r="IN10" s="4">
        <f t="shared" si="6"/>
        <v>0.99767000000000006</v>
      </c>
      <c r="IO10" s="4">
        <f t="shared" si="7"/>
        <v>7.6228099999999994</v>
      </c>
      <c r="IP10" s="1" t="str" cm="1">
        <f t="array" aca="1" ref="IP10" ca="1">CONCATENATE(INDIRECT(ADDRESS(1,MATCH(_xlfn.MINIFS(B10:IG10,metrics.rec,"MAE"),B10:IG10,0)+1)), ", ", INDIRECT(ADDRESS(2,MATCH(_xlfn.MINIFS(B10:IG10,metrics.rec,"MAE"),B10:IG10,0)+1)))</f>
        <v>k=20, r=0.1</v>
      </c>
      <c r="IQ10" s="1" t="str" cm="1">
        <f t="array" aca="1" ref="IQ10" ca="1">CONCATENATE(INDIRECT(ADDRESS(1,MATCH(_xlfn.MINIFS(B10:IG10,metrics.rec,"MSE"),B10:IG10,0)+1)), ", ", INDIRECT(ADDRESS(2,MATCH(_xlfn.MINIFS(B10:IG10,metrics.rec,"MSE"),B10:IG10,0)+1)))</f>
        <v>k=20, r=0.1</v>
      </c>
      <c r="IR10" s="1" t="str" cm="1">
        <f t="array" aca="1" ref="IR10" ca="1">CONCATENATE(INDIRECT(ADDRESS(1,MATCH(_xlfn.MAXIFS(B10:IG10,metrics.rec,"R"),B10:IG10,0)+1)), ", ", INDIRECT(ADDRESS(2,MATCH(_xlfn.MAXIFS(B10:IG10,metrics.rec,"R"),B10:IG10,0)+1)))</f>
        <v>k=20, r=0.1</v>
      </c>
      <c r="IS10" s="1" t="str" cm="1">
        <f t="array" aca="1" ref="IS10" ca="1">CONCATENATE(INDIRECT(ADDRESS(1,MATCH(_xlfn.MAXIFS(B10:IG10,metrics.rec,"Precision"),B10:IG10,0)+1)), ", ", INDIRECT(ADDRESS(2,MATCH(_xlfn.MAXIFS(B10:IG10,metrics.rec,"Precision"),B10:IG10,0)+1)))</f>
        <v>k=5, r=0.9</v>
      </c>
      <c r="IT10" s="1" t="str" cm="1">
        <f t="array" aca="1" ref="IT10" ca="1">CONCATENATE(INDIRECT(ADDRESS(1,MATCH(_xlfn.MAXIFS(B10:IG10,metrics.rec,"Recall"),B10:IG10,0)+1)), ", ", INDIRECT(ADDRESS(2,MATCH(_xlfn.MAXIFS(B10:IG10,metrics.rec,"Recall"),B10:IG10,0)+1)))</f>
        <v>k=5, r=0.1</v>
      </c>
      <c r="IU10" s="1" t="str" cm="1">
        <f t="array" aca="1" ref="IU10" ca="1">CONCATENATE(INDIRECT(ADDRESS(1,MATCH(_xlfn.MAXIFS(B10:IG10,metrics.rec,"Coverage"),B10:IG10,0)+1)), ", ", INDIRECT(ADDRESS(2,MATCH(_xlfn.MAXIFS(B10:IG10,metrics.rec,"Coverage"),B10:IG10,0)+1)))</f>
        <v>k=20, r=0.1</v>
      </c>
      <c r="IV10" s="1" t="str" cm="1">
        <f t="array" aca="1" ref="IV10" ca="1">CONCATENATE(INDIRECT(ADDRESS(1,MATCH(_xlfn.MAXIFS(B10:IG10,metrics.rec,"Recatio"),B10:IG10,0)+1)), ", ", INDIRECT(ADDRESS(2,MATCH(_xlfn.MAXIFS(B10:IG10,metrics.rec,"Recatio"),B10:IG10,0)+1)))</f>
        <v>k=5, r=0.1</v>
      </c>
      <c r="IW10" s="1" t="str" cm="1">
        <f t="array" aca="1" ref="IW10" ca="1">CONCATENATE(INDIRECT(ADDRESS(1,MATCH(_xlfn.MINIFS(B10:IG10,metrics.rec,"Time"),B10:IG10,0)+1)), ", ", INDIRECT(ADDRESS(2,MATCH(_xlfn.MINIFS(B10:IG10,metrics.rec,"Time"),B10:IG10,0)+1)))</f>
        <v>k=5, r=0.9</v>
      </c>
    </row>
    <row r="11" spans="1:257" x14ac:dyDescent="0.2">
      <c r="A11" s="1" t="s">
        <v>8</v>
      </c>
      <c r="B11" s="4">
        <v>0.61380000000000001</v>
      </c>
      <c r="C11" s="4">
        <v>0.64280000000000004</v>
      </c>
      <c r="D11" s="4">
        <v>0.2281</v>
      </c>
      <c r="E11" s="4">
        <v>7.7000000000000002E-3</v>
      </c>
      <c r="F11" s="4">
        <v>0.72370000000000001</v>
      </c>
      <c r="G11" s="4"/>
      <c r="H11" s="4">
        <v>0.99929999999999997</v>
      </c>
      <c r="I11" s="4">
        <v>13.069100000000001</v>
      </c>
      <c r="J11" s="5">
        <v>0.61370000000000002</v>
      </c>
      <c r="K11" s="5">
        <v>0.64419999999999999</v>
      </c>
      <c r="L11" s="5">
        <v>0.23810000000000001</v>
      </c>
      <c r="M11" s="5">
        <v>3.1600000000000003E-2</v>
      </c>
      <c r="N11" s="5">
        <v>0.61</v>
      </c>
      <c r="O11" s="5"/>
      <c r="P11" s="5">
        <v>0.99509999999999998</v>
      </c>
      <c r="Q11" s="5">
        <v>10.260400000000001</v>
      </c>
      <c r="R11" s="4">
        <v>0.61909999999999998</v>
      </c>
      <c r="S11" s="4">
        <v>0.65210000000000001</v>
      </c>
      <c r="T11" s="4">
        <v>0.2011</v>
      </c>
      <c r="U11" s="4">
        <v>7.4200000000000002E-2</v>
      </c>
      <c r="V11" s="4">
        <v>0.41010000000000002</v>
      </c>
      <c r="W11" s="4"/>
      <c r="X11" s="4">
        <v>0.98550000000000004</v>
      </c>
      <c r="Y11" s="4">
        <v>7.0133999999999999</v>
      </c>
      <c r="Z11" s="5">
        <v>0.66679999999999995</v>
      </c>
      <c r="AA11" s="5">
        <v>0.74790000000000001</v>
      </c>
      <c r="AB11" s="5">
        <v>0.12959999999999999</v>
      </c>
      <c r="AC11" s="5">
        <v>4.6899999999999997E-2</v>
      </c>
      <c r="AD11" s="5">
        <v>8.5900000000000004E-2</v>
      </c>
      <c r="AE11" s="5"/>
      <c r="AF11" s="5">
        <v>0.97270000000000001</v>
      </c>
      <c r="AG11" s="5">
        <v>4.9878</v>
      </c>
      <c r="AH11" s="4">
        <v>0.83879999999999999</v>
      </c>
      <c r="AI11" s="4">
        <v>1.2138</v>
      </c>
      <c r="AJ11" s="4">
        <v>9.1700000000000004E-2</v>
      </c>
      <c r="AK11" s="4">
        <v>6.6600000000000006E-2</v>
      </c>
      <c r="AL11" s="4">
        <v>2.5700000000000001E-2</v>
      </c>
      <c r="AM11" s="4"/>
      <c r="AN11" s="4">
        <v>0.95440000000000003</v>
      </c>
      <c r="AO11" s="4">
        <v>1.5141</v>
      </c>
      <c r="AP11" s="14"/>
      <c r="AQ11" s="14"/>
      <c r="AR11" s="14"/>
      <c r="AS11" s="14"/>
      <c r="AT11" s="14"/>
      <c r="AU11" s="14"/>
      <c r="AV11" s="14"/>
      <c r="AW11" s="14"/>
      <c r="AX11" s="4"/>
      <c r="AY11" s="4"/>
      <c r="AZ11" s="4"/>
      <c r="BA11" s="4"/>
      <c r="BB11" s="4"/>
      <c r="BC11" s="4"/>
      <c r="BD11" s="4"/>
      <c r="BE11" s="4"/>
      <c r="BF11" s="14">
        <v>0.61880000000000002</v>
      </c>
      <c r="BG11" s="14">
        <v>0.65100000000000002</v>
      </c>
      <c r="BH11" s="14">
        <v>0.21360000000000001</v>
      </c>
      <c r="BI11" s="14">
        <v>7.4399999999999994E-2</v>
      </c>
      <c r="BJ11" s="14">
        <v>0.41049999999999998</v>
      </c>
      <c r="BK11" s="14">
        <v>3.6299999999999999E-2</v>
      </c>
      <c r="BL11" s="14">
        <v>0.98209999999999997</v>
      </c>
      <c r="BM11" s="14">
        <v>5.8688000000000002</v>
      </c>
      <c r="BN11" s="4"/>
      <c r="BO11" s="4"/>
      <c r="BP11" s="4"/>
      <c r="BQ11" s="4"/>
      <c r="BR11" s="4"/>
      <c r="BS11" s="4"/>
      <c r="BT11" s="4"/>
      <c r="BU11" s="4"/>
      <c r="BV11" s="14"/>
      <c r="BW11" s="14"/>
      <c r="BX11" s="14"/>
      <c r="BY11" s="14"/>
      <c r="BZ11" s="14"/>
      <c r="CA11" s="14"/>
      <c r="CB11" s="14"/>
      <c r="CC11" s="14"/>
      <c r="CD11" s="4"/>
      <c r="CE11" s="4"/>
      <c r="CF11" s="4"/>
      <c r="CG11" s="4"/>
      <c r="CH11" s="4"/>
      <c r="CI11" s="4"/>
      <c r="CJ11" s="4"/>
      <c r="CK11" s="4"/>
      <c r="CL11" s="5"/>
      <c r="CM11" s="5"/>
      <c r="CN11" s="5"/>
      <c r="CO11" s="5"/>
      <c r="CP11" s="5"/>
      <c r="CQ11" s="5"/>
      <c r="CR11" s="5"/>
      <c r="CS11" s="5"/>
      <c r="CT11" s="4"/>
      <c r="CU11" s="4"/>
      <c r="CV11" s="4"/>
      <c r="CW11" s="4"/>
      <c r="CX11" s="4"/>
      <c r="CY11" s="4"/>
      <c r="CZ11" s="4"/>
      <c r="DA11" s="4"/>
      <c r="DB11" s="5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4"/>
      <c r="DR11" s="5">
        <v>0.61070000000000002</v>
      </c>
      <c r="DS11" s="5">
        <v>0.64059999999999995</v>
      </c>
      <c r="DT11" s="5">
        <v>0.24440000000000001</v>
      </c>
      <c r="DU11" s="5">
        <v>7.7000000000000002E-3</v>
      </c>
      <c r="DV11" s="5">
        <v>0.72299999999999998</v>
      </c>
      <c r="DW11" s="5">
        <v>0.1103</v>
      </c>
      <c r="DX11" s="5">
        <v>0.998</v>
      </c>
      <c r="DY11" s="5">
        <v>11.1158</v>
      </c>
      <c r="DZ11" s="4">
        <v>0.6139</v>
      </c>
      <c r="EA11" s="4">
        <v>0.64770000000000005</v>
      </c>
      <c r="EB11" s="4">
        <v>0.23949999999999999</v>
      </c>
      <c r="EC11" s="4">
        <v>3.1699999999999999E-2</v>
      </c>
      <c r="ED11" s="4">
        <v>0.61040000000000005</v>
      </c>
      <c r="EE11" s="4">
        <v>6.8599999999999994E-2</v>
      </c>
      <c r="EF11" s="4">
        <v>0.995</v>
      </c>
      <c r="EG11" s="4">
        <v>7.5641999999999996</v>
      </c>
      <c r="EH11" s="5">
        <v>0.61919999999999997</v>
      </c>
      <c r="EI11" s="5">
        <v>0.65410000000000001</v>
      </c>
      <c r="EJ11" s="5">
        <v>0.2031</v>
      </c>
      <c r="EK11" s="5">
        <v>7.4300000000000005E-2</v>
      </c>
      <c r="EL11" s="5">
        <v>0.41139999999999999</v>
      </c>
      <c r="EM11" s="5">
        <v>3.6400000000000002E-2</v>
      </c>
      <c r="EN11" s="5">
        <v>0.98160000000000003</v>
      </c>
      <c r="EO11" s="5">
        <v>4.2866</v>
      </c>
      <c r="EP11" s="4"/>
      <c r="EQ11" s="4"/>
      <c r="ER11" s="4"/>
      <c r="ES11" s="4"/>
      <c r="ET11" s="4"/>
      <c r="EU11" s="4"/>
      <c r="EV11" s="4"/>
      <c r="EW11" s="4"/>
      <c r="EX11" s="5"/>
      <c r="EY11" s="5"/>
      <c r="EZ11" s="5"/>
      <c r="FA11" s="5"/>
      <c r="FB11" s="5"/>
      <c r="FC11" s="5"/>
      <c r="FD11" s="5"/>
      <c r="FE11" s="5"/>
      <c r="FF11" s="4"/>
      <c r="FG11" s="4"/>
      <c r="FH11" s="4"/>
      <c r="FI11" s="4"/>
      <c r="FJ11" s="4"/>
      <c r="FK11" s="4"/>
      <c r="FL11" s="4"/>
      <c r="FM11" s="4"/>
      <c r="FN11" s="5"/>
      <c r="FO11" s="5"/>
      <c r="FP11" s="5"/>
      <c r="FQ11" s="5"/>
      <c r="FR11" s="5"/>
      <c r="FS11" s="5"/>
      <c r="FT11" s="5"/>
      <c r="FU11" s="5"/>
      <c r="FV11" s="4"/>
      <c r="FW11" s="4"/>
      <c r="FX11" s="4"/>
      <c r="FY11" s="4"/>
      <c r="FZ11" s="4"/>
      <c r="GA11" s="4"/>
      <c r="GB11" s="4"/>
      <c r="GC11" s="4"/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/>
      <c r="HC11" s="4"/>
      <c r="HD11" s="4"/>
      <c r="HE11" s="4"/>
      <c r="HF11" s="4"/>
      <c r="HG11" s="4"/>
      <c r="HH11" s="4"/>
      <c r="HI11" s="4"/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>
        <f t="shared" si="0"/>
        <v>0.64608888888888893</v>
      </c>
      <c r="II11" s="4">
        <f t="shared" si="1"/>
        <v>0.72157777777777776</v>
      </c>
      <c r="IJ11" s="4">
        <f t="shared" si="2"/>
        <v>0.19879999999999998</v>
      </c>
      <c r="IK11" s="4">
        <f t="shared" si="3"/>
        <v>4.6122222222222224E-2</v>
      </c>
      <c r="IL11" s="4">
        <f t="shared" si="4"/>
        <v>0.44563333333333333</v>
      </c>
      <c r="IM11" s="4">
        <f t="shared" si="5"/>
        <v>6.2899999999999998E-2</v>
      </c>
      <c r="IN11" s="4">
        <f t="shared" si="6"/>
        <v>0.98485555555555548</v>
      </c>
      <c r="IO11" s="4">
        <f t="shared" si="7"/>
        <v>7.2978000000000014</v>
      </c>
      <c r="IP11" s="1" t="str" cm="1">
        <f t="array" aca="1" ref="IP11" ca="1">CONCATENATE(INDIRECT(ADDRESS(1,MATCH(_xlfn.MINIFS(B11:IG11,metrics.rec,"MAE"),B11:IG11,0)+1)), ", ", INDIRECT(ADDRESS(2,MATCH(_xlfn.MINIFS(B11:IG11,metrics.rec,"MAE"),B11:IG11,0)+1)))</f>
        <v>k=20, r=0.1</v>
      </c>
      <c r="IQ11" s="1" t="str" cm="1">
        <f t="array" aca="1" ref="IQ11" ca="1">CONCATENATE(INDIRECT(ADDRESS(1,MATCH(_xlfn.MINIFS(B11:IG11,metrics.rec,"MSE"),B11:IG11,0)+1)), ", ", INDIRECT(ADDRESS(2,MATCH(_xlfn.MINIFS(B11:IG11,metrics.rec,"MSE"),B11:IG11,0)+1)))</f>
        <v>k=20, r=0.1</v>
      </c>
      <c r="IR11" s="1" t="str" cm="1">
        <f t="array" aca="1" ref="IR11" ca="1">CONCATENATE(INDIRECT(ADDRESS(1,MATCH(_xlfn.MAXIFS(B11:IG11,metrics.rec,"R"),B11:IG11,0)+1)), ", ", INDIRECT(ADDRESS(2,MATCH(_xlfn.MAXIFS(B11:IG11,metrics.rec,"R"),B11:IG11,0)+1)))</f>
        <v>k=20, r=0.1</v>
      </c>
      <c r="IS11" s="1" t="str" cm="1">
        <f t="array" aca="1" ref="IS11" ca="1">CONCATENATE(INDIRECT(ADDRESS(1,MATCH(_xlfn.MAXIFS(B11:IG11,metrics.rec,"Precision"),B11:IG11,0)+1)), ", ", INDIRECT(ADDRESS(2,MATCH(_xlfn.MAXIFS(B11:IG11,metrics.rec,"Precision"),B11:IG11,0)+1)))</f>
        <v>k=10, r=0.5</v>
      </c>
      <c r="IT11" s="1" t="str" cm="1">
        <f t="array" aca="1" ref="IT11" ca="1">CONCATENATE(INDIRECT(ADDRESS(1,MATCH(_xlfn.MAXIFS(B11:IG11,metrics.rec,"Recall"),B11:IG11,0)+1)), ", ", INDIRECT(ADDRESS(2,MATCH(_xlfn.MAXIFS(B11:IG11,metrics.rec,"Recall"),B11:IG11,0)+1)))</f>
        <v>k=5, r=0.1</v>
      </c>
      <c r="IU11" s="1" t="str" cm="1">
        <f t="array" aca="1" ref="IU11" ca="1">CONCATENATE(INDIRECT(ADDRESS(1,MATCH(_xlfn.MAXIFS(B11:IG11,metrics.rec,"Coverage"),B11:IG11,0)+1)), ", ", INDIRECT(ADDRESS(2,MATCH(_xlfn.MAXIFS(B11:IG11,metrics.rec,"Coverage"),B11:IG11,0)+1)))</f>
        <v>k=20, r=0.1</v>
      </c>
      <c r="IV11" s="1" t="str" cm="1">
        <f t="array" aca="1" ref="IV11" ca="1">CONCATENATE(INDIRECT(ADDRESS(1,MATCH(_xlfn.MAXIFS(B11:IG11,metrics.rec,"Recatio"),B11:IG11,0)+1)), ", ", INDIRECT(ADDRESS(2,MATCH(_xlfn.MAXIFS(B11:IG11,metrics.rec,"Recatio"),B11:IG11,0)+1)))</f>
        <v>k=5, r=0.1</v>
      </c>
      <c r="IW11" s="1" t="str" cm="1">
        <f t="array" aca="1" ref="IW11" ca="1">CONCATENATE(INDIRECT(ADDRESS(1,MATCH(_xlfn.MINIFS(B11:IG11,metrics.rec,"Time"),B11:IG11,0)+1)), ", ", INDIRECT(ADDRESS(2,MATCH(_xlfn.MINIFS(B11:IG11,metrics.rec,"Time"),B11:IG11,0)+1)))</f>
        <v>k=5, r=0.9</v>
      </c>
    </row>
    <row r="12" spans="1:257" x14ac:dyDescent="0.2">
      <c r="A12" s="1" t="s">
        <v>9</v>
      </c>
      <c r="B12" s="4">
        <v>0.62319999999999998</v>
      </c>
      <c r="C12" s="4">
        <v>0.66969999999999996</v>
      </c>
      <c r="D12" s="4">
        <v>0.29430000000000001</v>
      </c>
      <c r="E12" s="4">
        <v>1.6000000000000001E-3</v>
      </c>
      <c r="F12" s="4">
        <v>0.88449999999999995</v>
      </c>
      <c r="G12" s="4"/>
      <c r="H12" s="4">
        <v>1</v>
      </c>
      <c r="I12" s="4">
        <v>13.661799999999999</v>
      </c>
      <c r="J12" s="5">
        <v>0.63170000000000004</v>
      </c>
      <c r="K12" s="5">
        <v>0.69059999999999999</v>
      </c>
      <c r="L12" s="5">
        <v>0.29630000000000001</v>
      </c>
      <c r="M12" s="5">
        <v>4.8999999999999998E-3</v>
      </c>
      <c r="N12" s="5">
        <v>0.87529999999999997</v>
      </c>
      <c r="O12" s="5"/>
      <c r="P12" s="5">
        <v>1</v>
      </c>
      <c r="Q12" s="5">
        <v>10.9617</v>
      </c>
      <c r="R12" s="4">
        <v>0.63970000000000005</v>
      </c>
      <c r="S12" s="4">
        <v>0.70709999999999995</v>
      </c>
      <c r="T12" s="4">
        <v>0.28749999999999998</v>
      </c>
      <c r="U12" s="4">
        <v>9.2999999999999992E-3</v>
      </c>
      <c r="V12" s="4">
        <v>0.86119999999999997</v>
      </c>
      <c r="W12" s="4"/>
      <c r="X12" s="4">
        <v>1</v>
      </c>
      <c r="Y12" s="4">
        <v>7.8097000000000003</v>
      </c>
      <c r="Z12" s="5">
        <v>0.66120000000000001</v>
      </c>
      <c r="AA12" s="5">
        <v>0.75719999999999998</v>
      </c>
      <c r="AB12" s="5">
        <v>0.23880000000000001</v>
      </c>
      <c r="AC12" s="5">
        <v>1.6799999999999999E-2</v>
      </c>
      <c r="AD12" s="5">
        <v>0.82789999999999997</v>
      </c>
      <c r="AE12" s="5"/>
      <c r="AF12" s="5">
        <v>1</v>
      </c>
      <c r="AG12" s="5">
        <v>5.1067</v>
      </c>
      <c r="AH12" s="4">
        <v>0.73319999999999996</v>
      </c>
      <c r="AI12" s="4">
        <v>0.93659999999999999</v>
      </c>
      <c r="AJ12" s="4">
        <v>0.15659999999999999</v>
      </c>
      <c r="AK12" s="4">
        <v>5.4699999999999999E-2</v>
      </c>
      <c r="AL12" s="4">
        <v>0.60019999999999996</v>
      </c>
      <c r="AM12" s="4"/>
      <c r="AN12" s="4">
        <v>0.97599999999999998</v>
      </c>
      <c r="AO12" s="4">
        <v>1.5241</v>
      </c>
      <c r="AP12" s="14"/>
      <c r="AQ12" s="14"/>
      <c r="AR12" s="14"/>
      <c r="AS12" s="14"/>
      <c r="AT12" s="14"/>
      <c r="AU12" s="14"/>
      <c r="AV12" s="14"/>
      <c r="AW12" s="14"/>
      <c r="AX12" s="4"/>
      <c r="AY12" s="4"/>
      <c r="AZ12" s="4"/>
      <c r="BA12" s="4"/>
      <c r="BB12" s="4"/>
      <c r="BC12" s="4"/>
      <c r="BD12" s="4"/>
      <c r="BE12" s="4"/>
      <c r="BF12" s="14">
        <v>0.64090000000000003</v>
      </c>
      <c r="BG12" s="14">
        <v>0.70979999999999999</v>
      </c>
      <c r="BH12" s="14">
        <v>0.28050000000000003</v>
      </c>
      <c r="BI12" s="14">
        <v>9.1999999999999998E-3</v>
      </c>
      <c r="BJ12" s="14">
        <v>0.86260000000000003</v>
      </c>
      <c r="BK12" s="14">
        <v>0.62890000000000001</v>
      </c>
      <c r="BL12" s="14">
        <v>1</v>
      </c>
      <c r="BM12" s="14">
        <v>6.3635999999999999</v>
      </c>
      <c r="BN12" s="4"/>
      <c r="BO12" s="4"/>
      <c r="BP12" s="4"/>
      <c r="BQ12" s="4"/>
      <c r="BR12" s="4"/>
      <c r="BS12" s="4"/>
      <c r="BT12" s="4"/>
      <c r="BU12" s="4"/>
      <c r="BV12" s="14"/>
      <c r="BW12" s="14"/>
      <c r="BX12" s="14"/>
      <c r="BY12" s="14"/>
      <c r="BZ12" s="14"/>
      <c r="CA12" s="14"/>
      <c r="CB12" s="14"/>
      <c r="CC12" s="14"/>
      <c r="CD12" s="4"/>
      <c r="CE12" s="4"/>
      <c r="CF12" s="4"/>
      <c r="CG12" s="4"/>
      <c r="CH12" s="4"/>
      <c r="CI12" s="4"/>
      <c r="CJ12" s="4"/>
      <c r="CK12" s="4"/>
      <c r="CL12" s="5"/>
      <c r="CM12" s="5"/>
      <c r="CN12" s="5"/>
      <c r="CO12" s="5"/>
      <c r="CP12" s="5"/>
      <c r="CQ12" s="5"/>
      <c r="CR12" s="5"/>
      <c r="CS12" s="5"/>
      <c r="CT12" s="4"/>
      <c r="CU12" s="4"/>
      <c r="CV12" s="4"/>
      <c r="CW12" s="4"/>
      <c r="CX12" s="4"/>
      <c r="CY12" s="4"/>
      <c r="CZ12" s="4"/>
      <c r="DA12" s="4"/>
      <c r="DB12" s="5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4"/>
      <c r="DR12" s="5">
        <v>0.62080000000000002</v>
      </c>
      <c r="DS12" s="5">
        <v>0.66569999999999996</v>
      </c>
      <c r="DT12" s="5">
        <v>0.3201</v>
      </c>
      <c r="DU12" s="5">
        <v>1.6000000000000001E-3</v>
      </c>
      <c r="DV12" s="5">
        <v>0.88339999999999996</v>
      </c>
      <c r="DW12" s="5">
        <v>0.65229999999999999</v>
      </c>
      <c r="DX12" s="5">
        <v>1</v>
      </c>
      <c r="DY12" s="5">
        <v>11.8316</v>
      </c>
      <c r="DZ12" s="4">
        <v>0.63100000000000001</v>
      </c>
      <c r="EA12" s="4">
        <v>0.68840000000000001</v>
      </c>
      <c r="EB12" s="4">
        <v>0.30309999999999998</v>
      </c>
      <c r="EC12" s="4">
        <v>4.8999999999999998E-3</v>
      </c>
      <c r="ED12" s="4">
        <v>0.87680000000000002</v>
      </c>
      <c r="EE12" s="4">
        <v>0.64270000000000005</v>
      </c>
      <c r="EF12" s="4">
        <v>1</v>
      </c>
      <c r="EG12" s="4">
        <v>8.1549999999999994</v>
      </c>
      <c r="EH12" s="5">
        <v>0.64139999999999997</v>
      </c>
      <c r="EI12" s="5">
        <v>0.71160000000000001</v>
      </c>
      <c r="EJ12" s="5">
        <v>0.28239999999999998</v>
      </c>
      <c r="EK12" s="5">
        <v>9.1999999999999998E-3</v>
      </c>
      <c r="EL12" s="5">
        <v>0.8619</v>
      </c>
      <c r="EM12" s="5">
        <v>0.62890000000000001</v>
      </c>
      <c r="EN12" s="5">
        <v>1</v>
      </c>
      <c r="EO12" s="5">
        <v>4.5101000000000004</v>
      </c>
      <c r="EP12" s="4"/>
      <c r="EQ12" s="4"/>
      <c r="ER12" s="4"/>
      <c r="ES12" s="4"/>
      <c r="ET12" s="4"/>
      <c r="EU12" s="4"/>
      <c r="EV12" s="4"/>
      <c r="EW12" s="4"/>
      <c r="EX12" s="5"/>
      <c r="EY12" s="5"/>
      <c r="EZ12" s="5"/>
      <c r="FA12" s="5"/>
      <c r="FB12" s="5"/>
      <c r="FC12" s="5"/>
      <c r="FD12" s="5"/>
      <c r="FE12" s="5"/>
      <c r="FF12" s="4"/>
      <c r="FG12" s="4"/>
      <c r="FH12" s="4"/>
      <c r="FI12" s="4"/>
      <c r="FJ12" s="4"/>
      <c r="FK12" s="4"/>
      <c r="FL12" s="4"/>
      <c r="FM12" s="4"/>
      <c r="FN12" s="5"/>
      <c r="FO12" s="5"/>
      <c r="FP12" s="5"/>
      <c r="FQ12" s="5"/>
      <c r="FR12" s="5"/>
      <c r="FS12" s="5"/>
      <c r="FT12" s="5"/>
      <c r="FU12" s="5"/>
      <c r="FV12" s="4"/>
      <c r="FW12" s="4"/>
      <c r="FX12" s="4"/>
      <c r="FY12" s="4"/>
      <c r="FZ12" s="4"/>
      <c r="GA12" s="4"/>
      <c r="GB12" s="4"/>
      <c r="GC12" s="4"/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/>
      <c r="HC12" s="4"/>
      <c r="HD12" s="4"/>
      <c r="HE12" s="4"/>
      <c r="HF12" s="4"/>
      <c r="HG12" s="4"/>
      <c r="HH12" s="4"/>
      <c r="HI12" s="4"/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>
        <f t="shared" si="0"/>
        <v>0.64701111111111109</v>
      </c>
      <c r="II12" s="4">
        <f t="shared" si="1"/>
        <v>0.72629999999999995</v>
      </c>
      <c r="IJ12" s="4">
        <f t="shared" si="2"/>
        <v>0.27328888888888891</v>
      </c>
      <c r="IK12" s="4">
        <f t="shared" si="3"/>
        <v>1.2466666666666666E-2</v>
      </c>
      <c r="IL12" s="4">
        <f t="shared" si="4"/>
        <v>0.83708888888888888</v>
      </c>
      <c r="IM12" s="4">
        <f t="shared" si="5"/>
        <v>0.6382000000000001</v>
      </c>
      <c r="IN12" s="4">
        <f t="shared" si="6"/>
        <v>0.99733333333333318</v>
      </c>
      <c r="IO12" s="4">
        <f t="shared" si="7"/>
        <v>7.7693666666666656</v>
      </c>
      <c r="IP12" s="1" t="str" cm="1">
        <f t="array" aca="1" ref="IP12" ca="1">CONCATENATE(INDIRECT(ADDRESS(1,MATCH(_xlfn.MINIFS(B12:IG12,metrics.rec,"MAE"),B12:IG12,0)+1)), ", ", INDIRECT(ADDRESS(2,MATCH(_xlfn.MINIFS(B12:IG12,metrics.rec,"MAE"),B12:IG12,0)+1)))</f>
        <v>k=20, r=0.1</v>
      </c>
      <c r="IQ12" s="1" t="str" cm="1">
        <f t="array" aca="1" ref="IQ12" ca="1">CONCATENATE(INDIRECT(ADDRESS(1,MATCH(_xlfn.MINIFS(B12:IG12,metrics.rec,"MSE"),B12:IG12,0)+1)), ", ", INDIRECT(ADDRESS(2,MATCH(_xlfn.MINIFS(B12:IG12,metrics.rec,"MSE"),B12:IG12,0)+1)))</f>
        <v>k=20, r=0.1</v>
      </c>
      <c r="IR12" s="1" t="str" cm="1">
        <f t="array" aca="1" ref="IR12" ca="1">CONCATENATE(INDIRECT(ADDRESS(1,MATCH(_xlfn.MAXIFS(B12:IG12,metrics.rec,"R"),B12:IG12,0)+1)), ", ", INDIRECT(ADDRESS(2,MATCH(_xlfn.MAXIFS(B12:IG12,metrics.rec,"R"),B12:IG12,0)+1)))</f>
        <v>k=20, r=0.1</v>
      </c>
      <c r="IS12" s="1" t="str" cm="1">
        <f t="array" aca="1" ref="IS12" ca="1">CONCATENATE(INDIRECT(ADDRESS(1,MATCH(_xlfn.MAXIFS(B12:IG12,metrics.rec,"Precision"),B12:IG12,0)+1)), ", ", INDIRECT(ADDRESS(2,MATCH(_xlfn.MAXIFS(B12:IG12,metrics.rec,"Precision"),B12:IG12,0)+1)))</f>
        <v>k=5, r=0.9</v>
      </c>
      <c r="IT12" s="1" t="str" cm="1">
        <f t="array" aca="1" ref="IT12" ca="1">CONCATENATE(INDIRECT(ADDRESS(1,MATCH(_xlfn.MAXIFS(B12:IG12,metrics.rec,"Recall"),B12:IG12,0)+1)), ", ", INDIRECT(ADDRESS(2,MATCH(_xlfn.MAXIFS(B12:IG12,metrics.rec,"Recall"),B12:IG12,0)+1)))</f>
        <v>k=5, r=0.1</v>
      </c>
      <c r="IU12" s="1" t="str" cm="1">
        <f t="array" aca="1" ref="IU12" ca="1">CONCATENATE(INDIRECT(ADDRESS(1,MATCH(_xlfn.MAXIFS(B12:IG12,metrics.rec,"Coverage"),B12:IG12,0)+1)), ", ", INDIRECT(ADDRESS(2,MATCH(_xlfn.MAXIFS(B12:IG12,metrics.rec,"Coverage"),B12:IG12,0)+1)))</f>
        <v>k=20, r=0.1</v>
      </c>
      <c r="IV12" s="1" t="str" cm="1">
        <f t="array" aca="1" ref="IV12" ca="1">CONCATENATE(INDIRECT(ADDRESS(1,MATCH(_xlfn.MAXIFS(B12:IG12,metrics.rec,"Recatio"),B12:IG12,0)+1)), ", ", INDIRECT(ADDRESS(2,MATCH(_xlfn.MAXIFS(B12:IG12,metrics.rec,"Recatio"),B12:IG12,0)+1)))</f>
        <v>k=5, r=0.1</v>
      </c>
      <c r="IW12" s="1" t="str" cm="1">
        <f t="array" aca="1" ref="IW12" ca="1">CONCATENATE(INDIRECT(ADDRESS(1,MATCH(_xlfn.MINIFS(B12:IG12,metrics.rec,"Time"),B12:IG12,0)+1)), ", ", INDIRECT(ADDRESS(2,MATCH(_xlfn.MINIFS(B12:IG12,metrics.rec,"Time"),B12:IG12,0)+1)))</f>
        <v>k=5, r=0.9</v>
      </c>
    </row>
    <row r="13" spans="1:257" x14ac:dyDescent="0.2">
      <c r="A13" s="1" t="s">
        <v>10</v>
      </c>
      <c r="B13" s="4">
        <v>0.62519999999999998</v>
      </c>
      <c r="C13" s="4">
        <v>0.67390000000000005</v>
      </c>
      <c r="D13" s="4">
        <v>0.29220000000000002</v>
      </c>
      <c r="E13" s="4">
        <v>1.6000000000000001E-3</v>
      </c>
      <c r="F13" s="4">
        <v>0.88009999999999999</v>
      </c>
      <c r="G13" s="4"/>
      <c r="H13" s="4">
        <v>1</v>
      </c>
      <c r="I13" s="4">
        <v>14.163</v>
      </c>
      <c r="J13" s="5">
        <v>0.63370000000000004</v>
      </c>
      <c r="K13" s="5">
        <v>0.69479999999999997</v>
      </c>
      <c r="L13" s="5">
        <v>0.29039999999999999</v>
      </c>
      <c r="M13" s="5">
        <v>4.8999999999999998E-3</v>
      </c>
      <c r="N13" s="5">
        <v>0.872</v>
      </c>
      <c r="O13" s="5"/>
      <c r="P13" s="5">
        <v>1</v>
      </c>
      <c r="Q13" s="5">
        <v>10.5663</v>
      </c>
      <c r="R13" s="4">
        <v>0.64129999999999998</v>
      </c>
      <c r="S13" s="4">
        <v>0.71030000000000004</v>
      </c>
      <c r="T13" s="4">
        <v>0.28010000000000002</v>
      </c>
      <c r="U13" s="4">
        <v>9.2999999999999992E-3</v>
      </c>
      <c r="V13" s="4">
        <v>0.85780000000000001</v>
      </c>
      <c r="W13" s="4"/>
      <c r="X13" s="4">
        <v>1</v>
      </c>
      <c r="Y13" s="4">
        <v>7.6623000000000001</v>
      </c>
      <c r="Z13" s="5">
        <v>0.66169999999999995</v>
      </c>
      <c r="AA13" s="5">
        <v>0.75739999999999996</v>
      </c>
      <c r="AB13" s="5">
        <v>0.2404</v>
      </c>
      <c r="AC13" s="5">
        <v>1.6799999999999999E-2</v>
      </c>
      <c r="AD13" s="5">
        <v>0.82550000000000001</v>
      </c>
      <c r="AE13" s="5"/>
      <c r="AF13" s="5">
        <v>1</v>
      </c>
      <c r="AG13" s="5">
        <v>5.1516999999999999</v>
      </c>
      <c r="AH13" s="4">
        <v>0.7268</v>
      </c>
      <c r="AI13" s="4">
        <v>0.92110000000000003</v>
      </c>
      <c r="AJ13" s="4">
        <v>0.15670000000000001</v>
      </c>
      <c r="AK13" s="4">
        <v>5.4899999999999997E-2</v>
      </c>
      <c r="AL13" s="4">
        <v>0.60319999999999996</v>
      </c>
      <c r="AM13" s="4"/>
      <c r="AN13" s="4">
        <v>0.97599999999999998</v>
      </c>
      <c r="AO13" s="4">
        <v>1.5277000000000001</v>
      </c>
      <c r="AP13" s="14"/>
      <c r="AQ13" s="14"/>
      <c r="AR13" s="14"/>
      <c r="AS13" s="14"/>
      <c r="AT13" s="14"/>
      <c r="AU13" s="14"/>
      <c r="AV13" s="14"/>
      <c r="AW13" s="14"/>
      <c r="AX13" s="4"/>
      <c r="AY13" s="4"/>
      <c r="AZ13" s="4"/>
      <c r="BA13" s="4"/>
      <c r="BB13" s="4"/>
      <c r="BC13" s="4"/>
      <c r="BD13" s="4"/>
      <c r="BE13" s="4"/>
      <c r="BF13" s="14">
        <v>0.64219999999999999</v>
      </c>
      <c r="BG13" s="14">
        <v>0.71289999999999998</v>
      </c>
      <c r="BH13" s="14">
        <v>0.27760000000000001</v>
      </c>
      <c r="BI13" s="14">
        <v>9.2999999999999992E-3</v>
      </c>
      <c r="BJ13" s="14">
        <v>0.85940000000000005</v>
      </c>
      <c r="BK13" s="14">
        <v>0.62580000000000002</v>
      </c>
      <c r="BL13" s="14">
        <v>1</v>
      </c>
      <c r="BM13" s="14">
        <v>5.9542000000000002</v>
      </c>
      <c r="BN13" s="4"/>
      <c r="BO13" s="4"/>
      <c r="BP13" s="4"/>
      <c r="BQ13" s="4"/>
      <c r="BR13" s="4"/>
      <c r="BS13" s="4"/>
      <c r="BT13" s="4"/>
      <c r="BU13" s="4"/>
      <c r="BV13" s="14"/>
      <c r="BW13" s="14"/>
      <c r="BX13" s="14"/>
      <c r="BY13" s="14"/>
      <c r="BZ13" s="14"/>
      <c r="CA13" s="14"/>
      <c r="CB13" s="14"/>
      <c r="CC13" s="14"/>
      <c r="CD13" s="4"/>
      <c r="CE13" s="4"/>
      <c r="CF13" s="4"/>
      <c r="CG13" s="4"/>
      <c r="CH13" s="4"/>
      <c r="CI13" s="4"/>
      <c r="CJ13" s="4"/>
      <c r="CK13" s="4"/>
      <c r="CL13" s="5"/>
      <c r="CM13" s="5"/>
      <c r="CN13" s="5"/>
      <c r="CO13" s="5"/>
      <c r="CP13" s="5"/>
      <c r="CQ13" s="5"/>
      <c r="CR13" s="5"/>
      <c r="CS13" s="5"/>
      <c r="CT13" s="4">
        <v>0.64219999999999999</v>
      </c>
      <c r="CU13" s="4">
        <v>0.71279999999999999</v>
      </c>
      <c r="CV13" s="4">
        <v>0.28129999999999999</v>
      </c>
      <c r="CW13" s="4">
        <v>9.2999999999999992E-3</v>
      </c>
      <c r="CX13" s="4">
        <v>0.85729999999999995</v>
      </c>
      <c r="CY13" s="4">
        <v>0.62439999999999996</v>
      </c>
      <c r="CZ13" s="4">
        <v>1</v>
      </c>
      <c r="DA13" s="4">
        <v>4.76</v>
      </c>
      <c r="DB13" s="5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4"/>
      <c r="DR13" s="5">
        <v>0.62319999999999998</v>
      </c>
      <c r="DS13" s="5">
        <v>0.67049999999999998</v>
      </c>
      <c r="DT13" s="5">
        <v>0.311</v>
      </c>
      <c r="DU13" s="5">
        <v>1.6000000000000001E-3</v>
      </c>
      <c r="DV13" s="5">
        <v>0.87990000000000002</v>
      </c>
      <c r="DW13" s="5">
        <v>0.64849999999999997</v>
      </c>
      <c r="DX13" s="5">
        <v>1</v>
      </c>
      <c r="DY13" s="5">
        <v>10.9011</v>
      </c>
      <c r="DZ13" s="4">
        <v>0.63249999999999995</v>
      </c>
      <c r="EA13" s="4">
        <v>0.69189999999999996</v>
      </c>
      <c r="EB13" s="4">
        <v>0.29609999999999997</v>
      </c>
      <c r="EC13" s="4">
        <v>4.8999999999999998E-3</v>
      </c>
      <c r="ED13" s="4">
        <v>0.87270000000000003</v>
      </c>
      <c r="EE13" s="4">
        <v>0.63919999999999999</v>
      </c>
      <c r="EF13" s="4">
        <v>1</v>
      </c>
      <c r="EG13" s="4">
        <v>7.8634000000000004</v>
      </c>
      <c r="EH13" s="5">
        <v>0.64270000000000005</v>
      </c>
      <c r="EI13" s="5">
        <v>0.71419999999999995</v>
      </c>
      <c r="EJ13" s="5">
        <v>0.2787</v>
      </c>
      <c r="EK13" s="5">
        <v>9.2999999999999992E-3</v>
      </c>
      <c r="EL13" s="5">
        <v>0.85860000000000003</v>
      </c>
      <c r="EM13" s="5">
        <v>0.62560000000000004</v>
      </c>
      <c r="EN13" s="5">
        <v>1</v>
      </c>
      <c r="EO13" s="5">
        <v>4.7728000000000002</v>
      </c>
      <c r="EP13" s="4"/>
      <c r="EQ13" s="4"/>
      <c r="ER13" s="4"/>
      <c r="ES13" s="4"/>
      <c r="ET13" s="4"/>
      <c r="EU13" s="4"/>
      <c r="EV13" s="4"/>
      <c r="EW13" s="4"/>
      <c r="EX13" s="5"/>
      <c r="EY13" s="5"/>
      <c r="EZ13" s="5"/>
      <c r="FA13" s="5"/>
      <c r="FB13" s="5"/>
      <c r="FC13" s="5"/>
      <c r="FD13" s="5"/>
      <c r="FE13" s="5"/>
      <c r="FF13" s="4"/>
      <c r="FG13" s="4"/>
      <c r="FH13" s="4"/>
      <c r="FI13" s="4"/>
      <c r="FJ13" s="4"/>
      <c r="FK13" s="4"/>
      <c r="FL13" s="4"/>
      <c r="FM13" s="4"/>
      <c r="FN13" s="5"/>
      <c r="FO13" s="5"/>
      <c r="FP13" s="5"/>
      <c r="FQ13" s="5"/>
      <c r="FR13" s="5"/>
      <c r="FS13" s="5"/>
      <c r="FT13" s="5"/>
      <c r="FU13" s="5"/>
      <c r="FV13" s="4">
        <v>0.6421</v>
      </c>
      <c r="FW13" s="4">
        <v>0.71309999999999996</v>
      </c>
      <c r="FX13" s="4">
        <v>0.2792</v>
      </c>
      <c r="FY13" s="4">
        <v>9.2999999999999992E-3</v>
      </c>
      <c r="FZ13" s="4">
        <v>0.85780000000000001</v>
      </c>
      <c r="GA13" s="4"/>
      <c r="GB13" s="4">
        <v>1</v>
      </c>
      <c r="GC13" s="4">
        <v>4.6813000000000002</v>
      </c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/>
      <c r="HC13" s="4"/>
      <c r="HD13" s="4"/>
      <c r="HE13" s="4"/>
      <c r="HF13" s="4"/>
      <c r="HG13" s="4"/>
      <c r="HH13" s="4"/>
      <c r="HI13" s="4"/>
      <c r="HJ13" s="5"/>
      <c r="HK13" s="5"/>
      <c r="HL13" s="5"/>
      <c r="HM13" s="5"/>
      <c r="HN13" s="5"/>
      <c r="HO13" s="5"/>
      <c r="HP13" s="5"/>
      <c r="HQ13" s="5"/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>
        <f t="shared" si="0"/>
        <v>0.64669090909090921</v>
      </c>
      <c r="II13" s="4">
        <f t="shared" si="1"/>
        <v>0.72480909090909096</v>
      </c>
      <c r="IJ13" s="4">
        <f t="shared" si="2"/>
        <v>0.27124545454545457</v>
      </c>
      <c r="IK13" s="4">
        <f t="shared" si="3"/>
        <v>1.1927272727272729E-2</v>
      </c>
      <c r="IL13" s="4">
        <f t="shared" si="4"/>
        <v>0.83857272727272725</v>
      </c>
      <c r="IM13" s="4">
        <f t="shared" si="5"/>
        <v>0.63269999999999993</v>
      </c>
      <c r="IN13" s="4">
        <f t="shared" si="6"/>
        <v>0.99781818181818172</v>
      </c>
      <c r="IO13" s="4">
        <f t="shared" si="7"/>
        <v>7.0912545454545466</v>
      </c>
      <c r="IP13" s="1" t="str" cm="1">
        <f t="array" aca="1" ref="IP13" ca="1">CONCATENATE(INDIRECT(ADDRESS(1,MATCH(_xlfn.MINIFS(B13:IG13,metrics.rec,"MAE"),B13:IG13,0)+1)), ", ", INDIRECT(ADDRESS(2,MATCH(_xlfn.MINIFS(B13:IG13,metrics.rec,"MAE"),B13:IG13,0)+1)))</f>
        <v>k=20, r=0.1</v>
      </c>
      <c r="IQ13" s="1" t="str" cm="1">
        <f t="array" aca="1" ref="IQ13" ca="1">CONCATENATE(INDIRECT(ADDRESS(1,MATCH(_xlfn.MINIFS(B13:IG13,metrics.rec,"MSE"),B13:IG13,0)+1)), ", ", INDIRECT(ADDRESS(2,MATCH(_xlfn.MINIFS(B13:IG13,metrics.rec,"MSE"),B13:IG13,0)+1)))</f>
        <v>k=20, r=0.1</v>
      </c>
      <c r="IR13" s="1" t="str" cm="1">
        <f t="array" aca="1" ref="IR13" ca="1">CONCATENATE(INDIRECT(ADDRESS(1,MATCH(_xlfn.MAXIFS(B13:IG13,metrics.rec,"R"),B13:IG13,0)+1)), ", ", INDIRECT(ADDRESS(2,MATCH(_xlfn.MAXIFS(B13:IG13,metrics.rec,"R"),B13:IG13,0)+1)))</f>
        <v>k=20, r=0.1</v>
      </c>
      <c r="IS13" s="1" t="str" cm="1">
        <f t="array" aca="1" ref="IS13" ca="1">CONCATENATE(INDIRECT(ADDRESS(1,MATCH(_xlfn.MAXIFS(B13:IG13,metrics.rec,"Precision"),B13:IG13,0)+1)), ", ", INDIRECT(ADDRESS(2,MATCH(_xlfn.MAXIFS(B13:IG13,metrics.rec,"Precision"),B13:IG13,0)+1)))</f>
        <v>k=5, r=0.9</v>
      </c>
      <c r="IT13" s="1" t="str" cm="1">
        <f t="array" aca="1" ref="IT13" ca="1">CONCATENATE(INDIRECT(ADDRESS(1,MATCH(_xlfn.MAXIFS(B13:IG13,metrics.rec,"Recall"),B13:IG13,0)+1)), ", ", INDIRECT(ADDRESS(2,MATCH(_xlfn.MAXIFS(B13:IG13,metrics.rec,"Recall"),B13:IG13,0)+1)))</f>
        <v>k=5, r=0.1</v>
      </c>
      <c r="IU13" s="1" t="str" cm="1">
        <f t="array" aca="1" ref="IU13" ca="1">CONCATENATE(INDIRECT(ADDRESS(1,MATCH(_xlfn.MAXIFS(B13:IG13,metrics.rec,"Coverage"),B13:IG13,0)+1)), ", ", INDIRECT(ADDRESS(2,MATCH(_xlfn.MAXIFS(B13:IG13,metrics.rec,"Coverage"),B13:IG13,0)+1)))</f>
        <v>k=20, r=0.1</v>
      </c>
      <c r="IV13" s="1" t="str" cm="1">
        <f t="array" aca="1" ref="IV13" ca="1">CONCATENATE(INDIRECT(ADDRESS(1,MATCH(_xlfn.MAXIFS(B13:IG13,metrics.rec,"Recatio"),B13:IG13,0)+1)), ", ", INDIRECT(ADDRESS(2,MATCH(_xlfn.MAXIFS(B13:IG13,metrics.rec,"Recatio"),B13:IG13,0)+1)))</f>
        <v>k=5, r=0.1</v>
      </c>
      <c r="IW13" s="1" t="str" cm="1">
        <f t="array" aca="1" ref="IW13" ca="1">CONCATENATE(INDIRECT(ADDRESS(1,MATCH(_xlfn.MINIFS(B13:IG13,metrics.rec,"Time"),B13:IG13,0)+1)), ", ", INDIRECT(ADDRESS(2,MATCH(_xlfn.MINIFS(B13:IG13,metrics.rec,"Time"),B13:IG13,0)+1)))</f>
        <v>k=5, r=0.9</v>
      </c>
    </row>
    <row r="14" spans="1:257" x14ac:dyDescent="0.2">
      <c r="A14" s="1" t="s">
        <v>11</v>
      </c>
      <c r="B14" s="4">
        <v>0.64739999999999998</v>
      </c>
      <c r="C14" s="4">
        <v>0.72</v>
      </c>
      <c r="D14" s="4">
        <v>0.26569999999999999</v>
      </c>
      <c r="E14" s="4">
        <v>1.6999999999999999E-3</v>
      </c>
      <c r="F14" s="4">
        <v>0.85840000000000005</v>
      </c>
      <c r="G14" s="4"/>
      <c r="H14" s="4">
        <v>1</v>
      </c>
      <c r="I14" s="4">
        <v>18.2395</v>
      </c>
      <c r="J14" s="5">
        <v>0.65549999999999997</v>
      </c>
      <c r="K14" s="5">
        <v>0.74339999999999995</v>
      </c>
      <c r="L14" s="5">
        <v>0.25669999999999998</v>
      </c>
      <c r="M14" s="5">
        <v>5.1000000000000004E-3</v>
      </c>
      <c r="N14" s="5">
        <v>0.84709999999999996</v>
      </c>
      <c r="O14" s="5"/>
      <c r="P14" s="5">
        <v>1</v>
      </c>
      <c r="Q14" s="5">
        <v>13.0967</v>
      </c>
      <c r="R14" s="4">
        <v>0.66010000000000002</v>
      </c>
      <c r="S14" s="4">
        <v>0.75349999999999995</v>
      </c>
      <c r="T14" s="4">
        <v>0.24779999999999999</v>
      </c>
      <c r="U14" s="4">
        <v>9.4000000000000004E-3</v>
      </c>
      <c r="V14" s="4">
        <v>0.83089999999999997</v>
      </c>
      <c r="W14" s="4"/>
      <c r="X14" s="4">
        <v>1</v>
      </c>
      <c r="Y14" s="4">
        <v>8.9192</v>
      </c>
      <c r="Z14" s="5">
        <v>0.67700000000000005</v>
      </c>
      <c r="AA14" s="5">
        <v>0.79579999999999995</v>
      </c>
      <c r="AB14" s="5">
        <v>0.2215</v>
      </c>
      <c r="AC14" s="5">
        <v>1.55E-2</v>
      </c>
      <c r="AD14" s="5">
        <v>0.8034</v>
      </c>
      <c r="AE14" s="5"/>
      <c r="AF14" s="5">
        <v>1</v>
      </c>
      <c r="AG14" s="5">
        <v>5.9930000000000003</v>
      </c>
      <c r="AH14" s="4">
        <v>0.7268</v>
      </c>
      <c r="AI14" s="4">
        <v>0.92220000000000002</v>
      </c>
      <c r="AJ14" s="4">
        <v>0.15790000000000001</v>
      </c>
      <c r="AK14" s="4">
        <v>2.9499999999999998E-2</v>
      </c>
      <c r="AL14" s="4">
        <v>0.6986</v>
      </c>
      <c r="AM14" s="4"/>
      <c r="AN14" s="4">
        <v>0.9839</v>
      </c>
      <c r="AO14" s="4">
        <v>1.6639999999999999</v>
      </c>
      <c r="AP14" s="14"/>
      <c r="AQ14" s="14"/>
      <c r="AR14" s="14"/>
      <c r="AS14" s="14"/>
      <c r="AT14" s="14"/>
      <c r="AU14" s="14"/>
      <c r="AV14" s="14"/>
      <c r="AW14" s="14"/>
      <c r="AX14" s="4"/>
      <c r="AY14" s="4"/>
      <c r="AZ14" s="4"/>
      <c r="BA14" s="4"/>
      <c r="BB14" s="4"/>
      <c r="BC14" s="4"/>
      <c r="BD14" s="4"/>
      <c r="BE14" s="4"/>
      <c r="BF14" s="14">
        <v>0.66190000000000004</v>
      </c>
      <c r="BG14" s="14">
        <v>0.7571</v>
      </c>
      <c r="BH14" s="14">
        <v>0.2535</v>
      </c>
      <c r="BI14" s="14">
        <v>9.4000000000000004E-3</v>
      </c>
      <c r="BJ14" s="14">
        <v>0.83289999999999997</v>
      </c>
      <c r="BK14" s="14">
        <v>0.59899999999999998</v>
      </c>
      <c r="BL14" s="14">
        <v>1</v>
      </c>
      <c r="BM14" s="14">
        <v>7.4862000000000002</v>
      </c>
      <c r="BN14" s="4"/>
      <c r="BO14" s="4"/>
      <c r="BP14" s="4"/>
      <c r="BQ14" s="4"/>
      <c r="BR14" s="4"/>
      <c r="BS14" s="4"/>
      <c r="BT14" s="4"/>
      <c r="BU14" s="4"/>
      <c r="BV14" s="14"/>
      <c r="BW14" s="14"/>
      <c r="BX14" s="14"/>
      <c r="BY14" s="14"/>
      <c r="BZ14" s="14"/>
      <c r="CA14" s="14"/>
      <c r="CB14" s="14"/>
      <c r="CC14" s="14"/>
      <c r="CD14" s="4"/>
      <c r="CE14" s="4"/>
      <c r="CF14" s="4"/>
      <c r="CG14" s="4"/>
      <c r="CH14" s="4"/>
      <c r="CI14" s="4"/>
      <c r="CJ14" s="4"/>
      <c r="CK14" s="4"/>
      <c r="CL14" s="5"/>
      <c r="CM14" s="5"/>
      <c r="CN14" s="5"/>
      <c r="CO14" s="5"/>
      <c r="CP14" s="5"/>
      <c r="CQ14" s="5"/>
      <c r="CR14" s="5"/>
      <c r="CS14" s="5"/>
      <c r="CT14" s="4"/>
      <c r="CU14" s="4"/>
      <c r="CV14" s="4"/>
      <c r="CW14" s="4"/>
      <c r="CX14" s="4"/>
      <c r="CY14" s="4"/>
      <c r="CZ14" s="4"/>
      <c r="DA14" s="4"/>
      <c r="DB14" s="5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4"/>
      <c r="DR14" s="5">
        <v>0.64490000000000003</v>
      </c>
      <c r="DS14" s="5">
        <v>0.7157</v>
      </c>
      <c r="DT14" s="5">
        <v>0.27989999999999998</v>
      </c>
      <c r="DU14" s="5">
        <v>1.6999999999999999E-3</v>
      </c>
      <c r="DV14" s="5">
        <v>0.85599999999999998</v>
      </c>
      <c r="DW14" s="5">
        <v>0.59750000000000003</v>
      </c>
      <c r="DX14" s="5">
        <v>1</v>
      </c>
      <c r="DY14" s="5">
        <v>12.372999999999999</v>
      </c>
      <c r="DZ14" s="4">
        <v>0.65390000000000004</v>
      </c>
      <c r="EA14" s="4">
        <v>0.73819999999999997</v>
      </c>
      <c r="EB14" s="4">
        <v>0.26429999999999998</v>
      </c>
      <c r="EC14" s="4">
        <v>5.1000000000000004E-3</v>
      </c>
      <c r="ED14" s="4">
        <v>0.84709999999999996</v>
      </c>
      <c r="EE14" s="4">
        <v>0.5978</v>
      </c>
      <c r="EF14" s="4">
        <v>1</v>
      </c>
      <c r="EG14" s="4">
        <v>8.6554000000000002</v>
      </c>
      <c r="EH14" s="5">
        <v>0.6623</v>
      </c>
      <c r="EI14" s="5">
        <v>0.75829999999999997</v>
      </c>
      <c r="EJ14" s="5">
        <v>0.25059999999999999</v>
      </c>
      <c r="EK14" s="5">
        <v>9.4000000000000004E-3</v>
      </c>
      <c r="EL14" s="5">
        <v>0.83230000000000004</v>
      </c>
      <c r="EM14" s="5">
        <v>0.59889999999999999</v>
      </c>
      <c r="EN14" s="5">
        <v>1</v>
      </c>
      <c r="EO14" s="5">
        <v>5.5297000000000001</v>
      </c>
      <c r="EP14" s="4"/>
      <c r="EQ14" s="4"/>
      <c r="ER14" s="4"/>
      <c r="ES14" s="4"/>
      <c r="ET14" s="4"/>
      <c r="EU14" s="4"/>
      <c r="EV14" s="4"/>
      <c r="EW14" s="4"/>
      <c r="EX14" s="5"/>
      <c r="EY14" s="5"/>
      <c r="EZ14" s="5"/>
      <c r="FA14" s="5"/>
      <c r="FB14" s="5"/>
      <c r="FC14" s="5"/>
      <c r="FD14" s="5"/>
      <c r="FE14" s="5"/>
      <c r="FF14" s="4"/>
      <c r="FG14" s="4"/>
      <c r="FH14" s="4"/>
      <c r="FI14" s="4"/>
      <c r="FJ14" s="4"/>
      <c r="FK14" s="4"/>
      <c r="FL14" s="4"/>
      <c r="FM14" s="4"/>
      <c r="FN14" s="5"/>
      <c r="FO14" s="5"/>
      <c r="FP14" s="5"/>
      <c r="FQ14" s="5"/>
      <c r="FR14" s="5"/>
      <c r="FS14" s="5"/>
      <c r="FT14" s="5"/>
      <c r="FU14" s="5"/>
      <c r="FV14" s="4"/>
      <c r="FW14" s="4"/>
      <c r="FX14" s="4"/>
      <c r="FY14" s="4"/>
      <c r="FZ14" s="4"/>
      <c r="GA14" s="4"/>
      <c r="GB14" s="4"/>
      <c r="GC14" s="4"/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/>
      <c r="HC14" s="4"/>
      <c r="HD14" s="4"/>
      <c r="HE14" s="4"/>
      <c r="HF14" s="4"/>
      <c r="HG14" s="4"/>
      <c r="HH14" s="4"/>
      <c r="HI14" s="4"/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>
        <f t="shared" si="0"/>
        <v>0.66553333333333331</v>
      </c>
      <c r="II14" s="4">
        <f t="shared" si="1"/>
        <v>0.76713333333333333</v>
      </c>
      <c r="IJ14" s="4">
        <f t="shared" si="2"/>
        <v>0.24421111111111113</v>
      </c>
      <c r="IK14" s="4">
        <f t="shared" si="3"/>
        <v>9.6444444444444451E-3</v>
      </c>
      <c r="IL14" s="4">
        <f t="shared" si="4"/>
        <v>0.82296666666666662</v>
      </c>
      <c r="IM14" s="4">
        <f t="shared" si="5"/>
        <v>0.59829999999999994</v>
      </c>
      <c r="IN14" s="4">
        <f t="shared" si="6"/>
        <v>0.99821111111111116</v>
      </c>
      <c r="IO14" s="4">
        <f t="shared" si="7"/>
        <v>9.1063000000000009</v>
      </c>
      <c r="IP14" s="1" t="str" cm="1">
        <f t="array" aca="1" ref="IP14" ca="1">CONCATENATE(INDIRECT(ADDRESS(1,MATCH(_xlfn.MINIFS(B14:IG14,metrics.rec,"MAE"),B14:IG14,0)+1)), ", ", INDIRECT(ADDRESS(2,MATCH(_xlfn.MINIFS(B14:IG14,metrics.rec,"MAE"),B14:IG14,0)+1)))</f>
        <v>k=20, r=0.1</v>
      </c>
      <c r="IQ14" s="1" t="str" cm="1">
        <f t="array" aca="1" ref="IQ14" ca="1">CONCATENATE(INDIRECT(ADDRESS(1,MATCH(_xlfn.MINIFS(B14:IG14,metrics.rec,"MSE"),B14:IG14,0)+1)), ", ", INDIRECT(ADDRESS(2,MATCH(_xlfn.MINIFS(B14:IG14,metrics.rec,"MSE"),B14:IG14,0)+1)))</f>
        <v>k=20, r=0.1</v>
      </c>
      <c r="IR14" s="1" t="str" cm="1">
        <f t="array" aca="1" ref="IR14" ca="1">CONCATENATE(INDIRECT(ADDRESS(1,MATCH(_xlfn.MAXIFS(B14:IG14,metrics.rec,"R"),B14:IG14,0)+1)), ", ", INDIRECT(ADDRESS(2,MATCH(_xlfn.MAXIFS(B14:IG14,metrics.rec,"R"),B14:IG14,0)+1)))</f>
        <v>k=20, r=0.1</v>
      </c>
      <c r="IS14" s="1" t="str" cm="1">
        <f t="array" aca="1" ref="IS14" ca="1">CONCATENATE(INDIRECT(ADDRESS(1,MATCH(_xlfn.MAXIFS(B14:IG14,metrics.rec,"Precision"),B14:IG14,0)+1)), ", ", INDIRECT(ADDRESS(2,MATCH(_xlfn.MAXIFS(B14:IG14,metrics.rec,"Precision"),B14:IG14,0)+1)))</f>
        <v>k=5, r=0.9</v>
      </c>
      <c r="IT14" s="1" t="str" cm="1">
        <f t="array" aca="1" ref="IT14" ca="1">CONCATENATE(INDIRECT(ADDRESS(1,MATCH(_xlfn.MAXIFS(B14:IG14,metrics.rec,"Recall"),B14:IG14,0)+1)), ", ", INDIRECT(ADDRESS(2,MATCH(_xlfn.MAXIFS(B14:IG14,metrics.rec,"Recall"),B14:IG14,0)+1)))</f>
        <v>k=5, r=0.1</v>
      </c>
      <c r="IU14" s="1" t="str" cm="1">
        <f t="array" aca="1" ref="IU14" ca="1">CONCATENATE(INDIRECT(ADDRESS(1,MATCH(_xlfn.MAXIFS(B14:IG14,metrics.rec,"Coverage"),B14:IG14,0)+1)), ", ", INDIRECT(ADDRESS(2,MATCH(_xlfn.MAXIFS(B14:IG14,metrics.rec,"Coverage"),B14:IG14,0)+1)))</f>
        <v>k=10, r=0.5</v>
      </c>
      <c r="IV14" s="1" t="str" cm="1">
        <f t="array" aca="1" ref="IV14" ca="1">CONCATENATE(INDIRECT(ADDRESS(1,MATCH(_xlfn.MAXIFS(B14:IG14,metrics.rec,"Recatio"),B14:IG14,0)+1)), ", ", INDIRECT(ADDRESS(2,MATCH(_xlfn.MAXIFS(B14:IG14,metrics.rec,"Recatio"),B14:IG14,0)+1)))</f>
        <v>k=5, r=0.1</v>
      </c>
      <c r="IW14" s="1" t="str" cm="1">
        <f t="array" aca="1" ref="IW14" ca="1">CONCATENATE(INDIRECT(ADDRESS(1,MATCH(_xlfn.MINIFS(B14:IG14,metrics.rec,"Time"),B14:IG14,0)+1)), ", ", INDIRECT(ADDRESS(2,MATCH(_xlfn.MINIFS(B14:IG14,metrics.rec,"Time"),B14:IG14,0)+1)))</f>
        <v>k=5, r=0.9</v>
      </c>
    </row>
    <row r="15" spans="1:257" x14ac:dyDescent="0.2">
      <c r="A15" s="1" t="s">
        <v>12</v>
      </c>
      <c r="B15" s="4">
        <v>0.71399999999999997</v>
      </c>
      <c r="C15" s="4">
        <v>0.88109999999999999</v>
      </c>
      <c r="D15" s="4">
        <v>0.19769999999999999</v>
      </c>
      <c r="E15" s="4">
        <v>1.6000000000000001E-3</v>
      </c>
      <c r="F15" s="4">
        <v>0.84460000000000002</v>
      </c>
      <c r="G15" s="4"/>
      <c r="H15" s="4">
        <v>1</v>
      </c>
      <c r="I15" s="4">
        <v>14.517200000000001</v>
      </c>
      <c r="J15" s="5">
        <v>0.73970000000000002</v>
      </c>
      <c r="K15" s="5">
        <v>0.95379999999999998</v>
      </c>
      <c r="L15" s="5">
        <v>0.19850000000000001</v>
      </c>
      <c r="M15" s="5">
        <v>4.7999999999999996E-3</v>
      </c>
      <c r="N15" s="5">
        <v>0.8327</v>
      </c>
      <c r="O15" s="5"/>
      <c r="P15" s="5">
        <v>1</v>
      </c>
      <c r="Q15" s="5">
        <v>11.8611</v>
      </c>
      <c r="R15" s="4">
        <v>0.7732</v>
      </c>
      <c r="S15" s="4">
        <v>1.0334000000000001</v>
      </c>
      <c r="T15" s="4">
        <v>0.18410000000000001</v>
      </c>
      <c r="U15" s="4">
        <v>8.8999999999999999E-3</v>
      </c>
      <c r="V15" s="4">
        <v>0.81320000000000003</v>
      </c>
      <c r="W15" s="4"/>
      <c r="X15" s="4">
        <v>1</v>
      </c>
      <c r="Y15" s="4">
        <v>8.5632000000000001</v>
      </c>
      <c r="Z15" s="5">
        <v>0.82120000000000004</v>
      </c>
      <c r="AA15" s="5">
        <v>1.1541999999999999</v>
      </c>
      <c r="AB15" s="5">
        <v>0.17150000000000001</v>
      </c>
      <c r="AC15" s="5">
        <v>1.4500000000000001E-2</v>
      </c>
      <c r="AD15" s="5">
        <v>0.78369999999999995</v>
      </c>
      <c r="AE15" s="5"/>
      <c r="AF15" s="5">
        <v>1</v>
      </c>
      <c r="AG15" s="5">
        <v>5.5734000000000004</v>
      </c>
      <c r="AH15" s="4">
        <v>0.86199999999999999</v>
      </c>
      <c r="AI15" s="4">
        <v>1.2563</v>
      </c>
      <c r="AJ15" s="4">
        <v>0.1555</v>
      </c>
      <c r="AK15" s="4">
        <v>2.7699999999999999E-2</v>
      </c>
      <c r="AL15" s="4">
        <v>0.69789999999999996</v>
      </c>
      <c r="AM15" s="4"/>
      <c r="AN15" s="4">
        <v>0.9839</v>
      </c>
      <c r="AO15" s="4">
        <v>1.6606000000000001</v>
      </c>
      <c r="AP15" s="14"/>
      <c r="AQ15" s="14"/>
      <c r="AR15" s="14"/>
      <c r="AS15" s="14"/>
      <c r="AT15" s="14"/>
      <c r="AU15" s="14"/>
      <c r="AV15" s="14"/>
      <c r="AW15" s="14"/>
      <c r="AX15" s="4"/>
      <c r="AY15" s="4"/>
      <c r="AZ15" s="4"/>
      <c r="BA15" s="4"/>
      <c r="BB15" s="4"/>
      <c r="BC15" s="4"/>
      <c r="BD15" s="4"/>
      <c r="BE15" s="4"/>
      <c r="BF15" s="14">
        <v>0.77180000000000004</v>
      </c>
      <c r="BG15" s="14">
        <v>1.0304</v>
      </c>
      <c r="BH15" s="14">
        <v>0.19650000000000001</v>
      </c>
      <c r="BI15" s="14">
        <v>8.8000000000000005E-3</v>
      </c>
      <c r="BJ15" s="14">
        <v>0.81520000000000004</v>
      </c>
      <c r="BK15" s="14">
        <v>0.62190000000000001</v>
      </c>
      <c r="BL15" s="14">
        <v>1</v>
      </c>
      <c r="BM15" s="14">
        <v>6.7134999999999998</v>
      </c>
      <c r="BN15" s="4"/>
      <c r="BO15" s="4"/>
      <c r="BP15" s="4"/>
      <c r="BQ15" s="4"/>
      <c r="BR15" s="4"/>
      <c r="BS15" s="4"/>
      <c r="BT15" s="4"/>
      <c r="BU15" s="4"/>
      <c r="BV15" s="14"/>
      <c r="BW15" s="14"/>
      <c r="BX15" s="14"/>
      <c r="BY15" s="14"/>
      <c r="BZ15" s="14"/>
      <c r="CA15" s="14"/>
      <c r="CB15" s="14"/>
      <c r="CC15" s="14"/>
      <c r="CD15" s="4"/>
      <c r="CE15" s="4"/>
      <c r="CF15" s="4"/>
      <c r="CG15" s="4"/>
      <c r="CH15" s="4"/>
      <c r="CI15" s="4"/>
      <c r="CJ15" s="4"/>
      <c r="CK15" s="4"/>
      <c r="CL15" s="5"/>
      <c r="CM15" s="5"/>
      <c r="CN15" s="5"/>
      <c r="CO15" s="5"/>
      <c r="CP15" s="5"/>
      <c r="CQ15" s="5"/>
      <c r="CR15" s="5"/>
      <c r="CS15" s="5"/>
      <c r="CT15" s="4"/>
      <c r="CU15" s="4"/>
      <c r="CV15" s="4"/>
      <c r="CW15" s="4"/>
      <c r="CX15" s="4"/>
      <c r="CY15" s="4"/>
      <c r="CZ15" s="4"/>
      <c r="DA15" s="4"/>
      <c r="DB15" s="5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4"/>
      <c r="DR15" s="5">
        <v>0.71550000000000002</v>
      </c>
      <c r="DS15" s="5">
        <v>0.88919999999999999</v>
      </c>
      <c r="DT15" s="5">
        <v>0.2084</v>
      </c>
      <c r="DU15" s="5">
        <v>1.6000000000000001E-3</v>
      </c>
      <c r="DV15" s="5">
        <v>0.84489999999999998</v>
      </c>
      <c r="DW15" s="5">
        <v>0.61270000000000002</v>
      </c>
      <c r="DX15" s="5">
        <v>1</v>
      </c>
      <c r="DY15" s="5">
        <v>11.182499999999999</v>
      </c>
      <c r="DZ15" s="4">
        <v>0.7379</v>
      </c>
      <c r="EA15" s="4">
        <v>0.94689999999999996</v>
      </c>
      <c r="EB15" s="4">
        <v>0.2054</v>
      </c>
      <c r="EC15" s="4">
        <v>4.7999999999999996E-3</v>
      </c>
      <c r="ED15" s="4">
        <v>0.83330000000000004</v>
      </c>
      <c r="EE15" s="4">
        <v>0.61760000000000004</v>
      </c>
      <c r="EF15" s="4">
        <v>1</v>
      </c>
      <c r="EG15" s="4">
        <v>8.6209000000000007</v>
      </c>
      <c r="EH15" s="5">
        <v>0.77259999999999995</v>
      </c>
      <c r="EI15" s="5">
        <v>1.0307999999999999</v>
      </c>
      <c r="EJ15" s="5">
        <v>0.19189999999999999</v>
      </c>
      <c r="EK15" s="5">
        <v>8.8000000000000005E-3</v>
      </c>
      <c r="EL15" s="5">
        <v>0.81420000000000003</v>
      </c>
      <c r="EM15" s="5">
        <v>0.62190000000000001</v>
      </c>
      <c r="EN15" s="5">
        <v>1</v>
      </c>
      <c r="EO15" s="5">
        <v>5.1405000000000003</v>
      </c>
      <c r="EP15" s="4"/>
      <c r="EQ15" s="4"/>
      <c r="ER15" s="4"/>
      <c r="ES15" s="4"/>
      <c r="ET15" s="4"/>
      <c r="EU15" s="4"/>
      <c r="EV15" s="4"/>
      <c r="EW15" s="4"/>
      <c r="EX15" s="5"/>
      <c r="EY15" s="5"/>
      <c r="EZ15" s="5"/>
      <c r="FA15" s="5"/>
      <c r="FB15" s="5"/>
      <c r="FC15" s="5"/>
      <c r="FD15" s="5"/>
      <c r="FE15" s="5"/>
      <c r="FF15" s="4"/>
      <c r="FG15" s="4"/>
      <c r="FH15" s="4"/>
      <c r="FI15" s="4"/>
      <c r="FJ15" s="4"/>
      <c r="FK15" s="4"/>
      <c r="FL15" s="4"/>
      <c r="FM15" s="4"/>
      <c r="FN15" s="5"/>
      <c r="FO15" s="5"/>
      <c r="FP15" s="5"/>
      <c r="FQ15" s="5"/>
      <c r="FR15" s="5"/>
      <c r="FS15" s="5"/>
      <c r="FT15" s="5"/>
      <c r="FU15" s="5"/>
      <c r="FV15" s="4"/>
      <c r="FW15" s="4"/>
      <c r="FX15" s="4"/>
      <c r="FY15" s="4"/>
      <c r="FZ15" s="4"/>
      <c r="GA15" s="4"/>
      <c r="GB15" s="4"/>
      <c r="GC15" s="4"/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/>
      <c r="HC15" s="4"/>
      <c r="HD15" s="4"/>
      <c r="HE15" s="4"/>
      <c r="HF15" s="4"/>
      <c r="HG15" s="4"/>
      <c r="HH15" s="4"/>
      <c r="HI15" s="4"/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>
        <f t="shared" si="0"/>
        <v>0.76754444444444447</v>
      </c>
      <c r="II15" s="4">
        <f t="shared" si="1"/>
        <v>1.0195666666666667</v>
      </c>
      <c r="IJ15" s="4">
        <f t="shared" si="2"/>
        <v>0.18994444444444444</v>
      </c>
      <c r="IK15" s="4">
        <f t="shared" si="3"/>
        <v>9.0555555555555563E-3</v>
      </c>
      <c r="IL15" s="4">
        <f t="shared" si="4"/>
        <v>0.80885555555555555</v>
      </c>
      <c r="IM15" s="4">
        <f t="shared" si="5"/>
        <v>0.61852499999999999</v>
      </c>
      <c r="IN15" s="4">
        <f t="shared" si="6"/>
        <v>0.99821111111111116</v>
      </c>
      <c r="IO15" s="4">
        <f t="shared" si="7"/>
        <v>8.2036555555555566</v>
      </c>
      <c r="IP15" s="1" t="str" cm="1">
        <f t="array" aca="1" ref="IP15" ca="1">CONCATENATE(INDIRECT(ADDRESS(1,MATCH(_xlfn.MINIFS(B15:IG15,metrics.rec,"MAE"),B15:IG15,0)+1)), ", ", INDIRECT(ADDRESS(2,MATCH(_xlfn.MINIFS(B15:IG15,metrics.rec,"MAE"),B15:IG15,0)+1)))</f>
        <v>k=5, r=0.1</v>
      </c>
      <c r="IQ15" s="1" t="str" cm="1">
        <f t="array" aca="1" ref="IQ15" ca="1">CONCATENATE(INDIRECT(ADDRESS(1,MATCH(_xlfn.MINIFS(B15:IG15,metrics.rec,"MSE"),B15:IG15,0)+1)), ", ", INDIRECT(ADDRESS(2,MATCH(_xlfn.MINIFS(B15:IG15,metrics.rec,"MSE"),B15:IG15,0)+1)))</f>
        <v>k=5, r=0.1</v>
      </c>
      <c r="IR15" s="1" t="str" cm="1">
        <f t="array" aca="1" ref="IR15" ca="1">CONCATENATE(INDIRECT(ADDRESS(1,MATCH(_xlfn.MAXIFS(B15:IG15,metrics.rec,"R"),B15:IG15,0)+1)), ", ", INDIRECT(ADDRESS(2,MATCH(_xlfn.MAXIFS(B15:IG15,metrics.rec,"R"),B15:IG15,0)+1)))</f>
        <v>k=20, r=0.1</v>
      </c>
      <c r="IS15" s="1" t="str" cm="1">
        <f t="array" aca="1" ref="IS15" ca="1">CONCATENATE(INDIRECT(ADDRESS(1,MATCH(_xlfn.MAXIFS(B15:IG15,metrics.rec,"Precision"),B15:IG15,0)+1)), ", ", INDIRECT(ADDRESS(2,MATCH(_xlfn.MAXIFS(B15:IG15,metrics.rec,"Precision"),B15:IG15,0)+1)))</f>
        <v>k=5, r=0.9</v>
      </c>
      <c r="IT15" s="1" t="str" cm="1">
        <f t="array" aca="1" ref="IT15" ca="1">CONCATENATE(INDIRECT(ADDRESS(1,MATCH(_xlfn.MAXIFS(B15:IG15,metrics.rec,"Recall"),B15:IG15,0)+1)), ", ", INDIRECT(ADDRESS(2,MATCH(_xlfn.MAXIFS(B15:IG15,metrics.rec,"Recall"),B15:IG15,0)+1)))</f>
        <v>k=20, r=0.1</v>
      </c>
      <c r="IU15" s="1" t="str" cm="1">
        <f t="array" aca="1" ref="IU15" ca="1">CONCATENATE(INDIRECT(ADDRESS(1,MATCH(_xlfn.MAXIFS(B15:IG15,metrics.rec,"Coverage"),B15:IG15,0)+1)), ", ", INDIRECT(ADDRESS(2,MATCH(_xlfn.MAXIFS(B15:IG15,metrics.rec,"Coverage"),B15:IG15,0)+1)))</f>
        <v>k=10, r=0.5</v>
      </c>
      <c r="IV15" s="1" t="str" cm="1">
        <f t="array" aca="1" ref="IV15" ca="1">CONCATENATE(INDIRECT(ADDRESS(1,MATCH(_xlfn.MAXIFS(B15:IG15,metrics.rec,"Recatio"),B15:IG15,0)+1)), ", ", INDIRECT(ADDRESS(2,MATCH(_xlfn.MAXIFS(B15:IG15,metrics.rec,"Recatio"),B15:IG15,0)+1)))</f>
        <v>k=5, r=0.1</v>
      </c>
      <c r="IW15" s="1" t="str" cm="1">
        <f t="array" aca="1" ref="IW15" ca="1">CONCATENATE(INDIRECT(ADDRESS(1,MATCH(_xlfn.MINIFS(B15:IG15,metrics.rec,"Time"),B15:IG15,0)+1)), ", ", INDIRECT(ADDRESS(2,MATCH(_xlfn.MINIFS(B15:IG15,metrics.rec,"Time"),B15:IG15,0)+1)))</f>
        <v>k=5, r=0.9</v>
      </c>
    </row>
    <row r="16" spans="1:257" x14ac:dyDescent="0.2">
      <c r="A16" s="1" t="s">
        <v>13</v>
      </c>
      <c r="B16" s="4">
        <v>0.6401</v>
      </c>
      <c r="C16" s="4">
        <v>0.70809999999999995</v>
      </c>
      <c r="D16" s="4">
        <v>0.26950000000000002</v>
      </c>
      <c r="E16" s="4">
        <v>1.6000000000000001E-3</v>
      </c>
      <c r="F16" s="4">
        <v>0.87939999999999996</v>
      </c>
      <c r="G16" s="4"/>
      <c r="H16" s="4">
        <v>1</v>
      </c>
      <c r="I16" s="4">
        <v>14.1523</v>
      </c>
      <c r="J16" s="5">
        <v>0.64690000000000003</v>
      </c>
      <c r="K16" s="5">
        <v>0.72450000000000003</v>
      </c>
      <c r="L16" s="5">
        <v>0.25979999999999998</v>
      </c>
      <c r="M16" s="5">
        <v>4.8999999999999998E-3</v>
      </c>
      <c r="N16" s="5">
        <v>0.871</v>
      </c>
      <c r="O16" s="5"/>
      <c r="P16" s="5">
        <v>1</v>
      </c>
      <c r="Q16" s="5">
        <v>10.0921</v>
      </c>
      <c r="R16" s="4">
        <v>0.65080000000000005</v>
      </c>
      <c r="S16" s="4">
        <v>0.73089999999999999</v>
      </c>
      <c r="T16" s="4">
        <v>0.25950000000000001</v>
      </c>
      <c r="U16" s="4">
        <v>9.2999999999999992E-3</v>
      </c>
      <c r="V16" s="4">
        <v>0.85829999999999995</v>
      </c>
      <c r="W16" s="4"/>
      <c r="X16" s="4">
        <v>1</v>
      </c>
      <c r="Y16" s="4">
        <v>8.0906000000000002</v>
      </c>
      <c r="Z16" s="5">
        <v>0.66639999999999999</v>
      </c>
      <c r="AA16" s="5">
        <v>0.76780000000000004</v>
      </c>
      <c r="AB16" s="5">
        <v>0.23499999999999999</v>
      </c>
      <c r="AC16" s="5">
        <v>1.6799999999999999E-2</v>
      </c>
      <c r="AD16" s="5">
        <v>0.82779999999999998</v>
      </c>
      <c r="AE16" s="5"/>
      <c r="AF16" s="5">
        <v>1</v>
      </c>
      <c r="AG16" s="5">
        <v>5.0259999999999998</v>
      </c>
      <c r="AH16" s="4">
        <v>0.72609999999999997</v>
      </c>
      <c r="AI16" s="4">
        <v>0.91810000000000003</v>
      </c>
      <c r="AJ16" s="4">
        <v>0.16109999999999999</v>
      </c>
      <c r="AK16" s="4">
        <v>5.5100000000000003E-2</v>
      </c>
      <c r="AL16" s="4">
        <v>0.60660000000000003</v>
      </c>
      <c r="AM16" s="4"/>
      <c r="AN16" s="4">
        <v>0.97599999999999998</v>
      </c>
      <c r="AO16" s="4">
        <v>1.5532999999999999</v>
      </c>
      <c r="AP16" s="14"/>
      <c r="AQ16" s="14"/>
      <c r="AR16" s="14"/>
      <c r="AS16" s="14"/>
      <c r="AT16" s="14"/>
      <c r="AU16" s="14"/>
      <c r="AV16" s="14"/>
      <c r="AW16" s="14"/>
      <c r="AX16" s="4"/>
      <c r="AY16" s="4"/>
      <c r="AZ16" s="4"/>
      <c r="BA16" s="4"/>
      <c r="BB16" s="4"/>
      <c r="BC16" s="4"/>
      <c r="BD16" s="4"/>
      <c r="BE16" s="4"/>
      <c r="BF16" s="14">
        <v>0.65200000000000002</v>
      </c>
      <c r="BG16" s="14">
        <v>0.73370000000000002</v>
      </c>
      <c r="BH16" s="14">
        <v>0.2591</v>
      </c>
      <c r="BI16" s="14">
        <v>9.1999999999999998E-3</v>
      </c>
      <c r="BJ16" s="14">
        <v>0.85899999999999999</v>
      </c>
      <c r="BK16" s="14">
        <v>0.62739999999999996</v>
      </c>
      <c r="BL16" s="14">
        <v>1</v>
      </c>
      <c r="BM16" s="14">
        <v>6.4631999999999996</v>
      </c>
      <c r="BN16" s="4"/>
      <c r="BO16" s="4"/>
      <c r="BP16" s="4"/>
      <c r="BQ16" s="4"/>
      <c r="BR16" s="4"/>
      <c r="BS16" s="4"/>
      <c r="BT16" s="4"/>
      <c r="BU16" s="4"/>
      <c r="BV16" s="14"/>
      <c r="BW16" s="14"/>
      <c r="BX16" s="14"/>
      <c r="BY16" s="14"/>
      <c r="BZ16" s="14"/>
      <c r="CA16" s="14"/>
      <c r="CB16" s="14"/>
      <c r="CC16" s="14"/>
      <c r="CD16" s="4"/>
      <c r="CE16" s="4"/>
      <c r="CF16" s="4"/>
      <c r="CG16" s="4"/>
      <c r="CH16" s="4"/>
      <c r="CI16" s="4"/>
      <c r="CJ16" s="4"/>
      <c r="CK16" s="4"/>
      <c r="CL16" s="5"/>
      <c r="CM16" s="5"/>
      <c r="CN16" s="5"/>
      <c r="CO16" s="5"/>
      <c r="CP16" s="5"/>
      <c r="CQ16" s="5"/>
      <c r="CR16" s="5"/>
      <c r="CS16" s="5"/>
      <c r="CT16" s="4"/>
      <c r="CU16" s="4"/>
      <c r="CV16" s="4"/>
      <c r="CW16" s="4"/>
      <c r="CX16" s="4"/>
      <c r="CY16" s="4"/>
      <c r="CZ16" s="4"/>
      <c r="DA16" s="4"/>
      <c r="DB16" s="5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4"/>
      <c r="DR16" s="5">
        <v>0.64019999999999999</v>
      </c>
      <c r="DS16" s="5">
        <v>0.70779999999999998</v>
      </c>
      <c r="DT16" s="5">
        <v>0.28510000000000002</v>
      </c>
      <c r="DU16" s="5">
        <v>1.6000000000000001E-3</v>
      </c>
      <c r="DV16" s="5">
        <v>0.87839999999999996</v>
      </c>
      <c r="DW16" s="5">
        <v>0.65100000000000002</v>
      </c>
      <c r="DX16" s="5">
        <v>1</v>
      </c>
      <c r="DY16" s="5">
        <v>10.113099999999999</v>
      </c>
      <c r="DZ16" s="4">
        <v>0.64580000000000004</v>
      </c>
      <c r="EA16" s="4">
        <v>0.72140000000000004</v>
      </c>
      <c r="EB16" s="4">
        <v>0.2707</v>
      </c>
      <c r="EC16" s="4">
        <v>4.8999999999999998E-3</v>
      </c>
      <c r="ED16" s="4">
        <v>0.87239999999999995</v>
      </c>
      <c r="EE16" s="4">
        <v>0.6411</v>
      </c>
      <c r="EF16" s="4">
        <v>1</v>
      </c>
      <c r="EG16" s="4">
        <v>8.0296000000000003</v>
      </c>
      <c r="EH16" s="5">
        <v>0.65249999999999997</v>
      </c>
      <c r="EI16" s="5">
        <v>0.73529999999999995</v>
      </c>
      <c r="EJ16" s="5">
        <v>0.2591</v>
      </c>
      <c r="EK16" s="5">
        <v>9.1999999999999998E-3</v>
      </c>
      <c r="EL16" s="5">
        <v>0.85909999999999997</v>
      </c>
      <c r="EM16" s="5">
        <v>0.62729999999999997</v>
      </c>
      <c r="EN16" s="5">
        <v>1</v>
      </c>
      <c r="EO16" s="5">
        <v>5.0378999999999996</v>
      </c>
      <c r="EP16" s="4"/>
      <c r="EQ16" s="4"/>
      <c r="ER16" s="4"/>
      <c r="ES16" s="4"/>
      <c r="ET16" s="4"/>
      <c r="EU16" s="4"/>
      <c r="EV16" s="4"/>
      <c r="EW16" s="4"/>
      <c r="EX16" s="5"/>
      <c r="EY16" s="5"/>
      <c r="EZ16" s="5"/>
      <c r="FA16" s="5"/>
      <c r="FB16" s="5"/>
      <c r="FC16" s="5"/>
      <c r="FD16" s="5"/>
      <c r="FE16" s="5"/>
      <c r="FF16" s="4"/>
      <c r="FG16" s="4"/>
      <c r="FH16" s="4"/>
      <c r="FI16" s="4"/>
      <c r="FJ16" s="4"/>
      <c r="FK16" s="4"/>
      <c r="FL16" s="4"/>
      <c r="FM16" s="4"/>
      <c r="FN16" s="5"/>
      <c r="FO16" s="5"/>
      <c r="FP16" s="5"/>
      <c r="FQ16" s="5"/>
      <c r="FR16" s="5"/>
      <c r="FS16" s="5"/>
      <c r="FT16" s="5"/>
      <c r="FU16" s="5"/>
      <c r="FV16" s="4"/>
      <c r="FW16" s="4"/>
      <c r="FX16" s="4"/>
      <c r="FY16" s="4"/>
      <c r="FZ16" s="4"/>
      <c r="GA16" s="4"/>
      <c r="GB16" s="4"/>
      <c r="GC16" s="4"/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/>
      <c r="HC16" s="4"/>
      <c r="HD16" s="4"/>
      <c r="HE16" s="4"/>
      <c r="HF16" s="4"/>
      <c r="HG16" s="4"/>
      <c r="HH16" s="4"/>
      <c r="HI16" s="4"/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>
        <f t="shared" si="0"/>
        <v>0.65786666666666671</v>
      </c>
      <c r="II16" s="4">
        <f t="shared" si="1"/>
        <v>0.74973333333333325</v>
      </c>
      <c r="IJ16" s="4">
        <f t="shared" si="2"/>
        <v>0.25098888888888887</v>
      </c>
      <c r="IK16" s="4">
        <f t="shared" si="3"/>
        <v>1.2511111111111112E-2</v>
      </c>
      <c r="IL16" s="4">
        <f t="shared" si="4"/>
        <v>0.83466666666666667</v>
      </c>
      <c r="IM16" s="4">
        <f t="shared" si="5"/>
        <v>0.63670000000000004</v>
      </c>
      <c r="IN16" s="4">
        <f t="shared" si="6"/>
        <v>0.99733333333333318</v>
      </c>
      <c r="IO16" s="4">
        <f t="shared" si="7"/>
        <v>7.6175666666666659</v>
      </c>
      <c r="IP16" s="1" t="str" cm="1">
        <f t="array" aca="1" ref="IP16" ca="1">CONCATENATE(INDIRECT(ADDRESS(1,MATCH(_xlfn.MINIFS(B16:IG16,metrics.rec,"MAE"),B16:IG16,0)+1)), ", ", INDIRECT(ADDRESS(2,MATCH(_xlfn.MINIFS(B16:IG16,metrics.rec,"MAE"),B16:IG16,0)+1)))</f>
        <v>k=5, r=0.1</v>
      </c>
      <c r="IQ16" s="1" t="str" cm="1">
        <f t="array" aca="1" ref="IQ16" ca="1">CONCATENATE(INDIRECT(ADDRESS(1,MATCH(_xlfn.MINIFS(B16:IG16,metrics.rec,"MSE"),B16:IG16,0)+1)), ", ", INDIRECT(ADDRESS(2,MATCH(_xlfn.MINIFS(B16:IG16,metrics.rec,"MSE"),B16:IG16,0)+1)))</f>
        <v>k=20, r=0.1</v>
      </c>
      <c r="IR16" s="1" t="str" cm="1">
        <f t="array" aca="1" ref="IR16" ca="1">CONCATENATE(INDIRECT(ADDRESS(1,MATCH(_xlfn.MAXIFS(B16:IG16,metrics.rec,"R"),B16:IG16,0)+1)), ", ", INDIRECT(ADDRESS(2,MATCH(_xlfn.MAXIFS(B16:IG16,metrics.rec,"R"),B16:IG16,0)+1)))</f>
        <v>k=20, r=0.1</v>
      </c>
      <c r="IS16" s="1" t="str" cm="1">
        <f t="array" aca="1" ref="IS16" ca="1">CONCATENATE(INDIRECT(ADDRESS(1,MATCH(_xlfn.MAXIFS(B16:IG16,metrics.rec,"Precision"),B16:IG16,0)+1)), ", ", INDIRECT(ADDRESS(2,MATCH(_xlfn.MAXIFS(B16:IG16,metrics.rec,"Precision"),B16:IG16,0)+1)))</f>
        <v>k=5, r=0.9</v>
      </c>
      <c r="IT16" s="1" t="str" cm="1">
        <f t="array" aca="1" ref="IT16" ca="1">CONCATENATE(INDIRECT(ADDRESS(1,MATCH(_xlfn.MAXIFS(B16:IG16,metrics.rec,"Recall"),B16:IG16,0)+1)), ", ", INDIRECT(ADDRESS(2,MATCH(_xlfn.MAXIFS(B16:IG16,metrics.rec,"Recall"),B16:IG16,0)+1)))</f>
        <v>k=5, r=0.1</v>
      </c>
      <c r="IU16" s="1" t="str" cm="1">
        <f t="array" aca="1" ref="IU16" ca="1">CONCATENATE(INDIRECT(ADDRESS(1,MATCH(_xlfn.MAXIFS(B16:IG16,metrics.rec,"Coverage"),B16:IG16,0)+1)), ", ", INDIRECT(ADDRESS(2,MATCH(_xlfn.MAXIFS(B16:IG16,metrics.rec,"Coverage"),B16:IG16,0)+1)))</f>
        <v>k=20, r=0.1</v>
      </c>
      <c r="IV16" s="1" t="str" cm="1">
        <f t="array" aca="1" ref="IV16" ca="1">CONCATENATE(INDIRECT(ADDRESS(1,MATCH(_xlfn.MAXIFS(B16:IG16,metrics.rec,"Recatio"),B16:IG16,0)+1)), ", ", INDIRECT(ADDRESS(2,MATCH(_xlfn.MAXIFS(B16:IG16,metrics.rec,"Recatio"),B16:IG16,0)+1)))</f>
        <v>k=5, r=0.1</v>
      </c>
      <c r="IW16" s="1" t="str" cm="1">
        <f t="array" aca="1" ref="IW16" ca="1">CONCATENATE(INDIRECT(ADDRESS(1,MATCH(_xlfn.MINIFS(B16:IG16,metrics.rec,"Time"),B16:IG16,0)+1)), ", ", INDIRECT(ADDRESS(2,MATCH(_xlfn.MINIFS(B16:IG16,metrics.rec,"Time"),B16:IG16,0)+1)))</f>
        <v>k=5, r=0.9</v>
      </c>
    </row>
    <row r="17" spans="1:257" x14ac:dyDescent="0.2">
      <c r="A17" s="1" t="s">
        <v>14</v>
      </c>
      <c r="B17" s="4">
        <v>0.61380000000000001</v>
      </c>
      <c r="C17" s="4">
        <v>0.65329999999999999</v>
      </c>
      <c r="D17" s="4">
        <v>0.2994</v>
      </c>
      <c r="E17" s="4">
        <v>1.6000000000000001E-3</v>
      </c>
      <c r="F17" s="4">
        <v>0.88349999999999995</v>
      </c>
      <c r="G17" s="4"/>
      <c r="H17" s="4">
        <v>1</v>
      </c>
      <c r="I17" s="4">
        <v>15.795500000000001</v>
      </c>
      <c r="J17" s="5">
        <v>0.63070000000000004</v>
      </c>
      <c r="K17" s="5">
        <v>0.69189999999999996</v>
      </c>
      <c r="L17" s="5">
        <v>0.28720000000000001</v>
      </c>
      <c r="M17" s="5">
        <v>4.7999999999999996E-3</v>
      </c>
      <c r="N17" s="5">
        <v>0.86719999999999997</v>
      </c>
      <c r="O17" s="5"/>
      <c r="P17" s="5">
        <v>1</v>
      </c>
      <c r="Q17" s="5">
        <v>12.845599999999999</v>
      </c>
      <c r="R17" s="4">
        <v>0.63790000000000002</v>
      </c>
      <c r="S17" s="4">
        <v>0.70450000000000002</v>
      </c>
      <c r="T17" s="4">
        <v>0.27760000000000001</v>
      </c>
      <c r="U17" s="4">
        <v>8.8999999999999999E-3</v>
      </c>
      <c r="V17" s="4">
        <v>0.85899999999999999</v>
      </c>
      <c r="W17" s="4"/>
      <c r="X17" s="4">
        <v>1</v>
      </c>
      <c r="Y17" s="4">
        <v>8.0762999999999998</v>
      </c>
      <c r="Z17" s="5">
        <v>0.66149999999999998</v>
      </c>
      <c r="AA17" s="5">
        <v>0.75860000000000005</v>
      </c>
      <c r="AB17" s="5">
        <v>0.23519999999999999</v>
      </c>
      <c r="AC17" s="5">
        <v>1.49E-2</v>
      </c>
      <c r="AD17" s="5">
        <v>0.82889999999999997</v>
      </c>
      <c r="AE17" s="5"/>
      <c r="AF17" s="5">
        <v>1</v>
      </c>
      <c r="AG17" s="5">
        <v>5.5378999999999996</v>
      </c>
      <c r="AH17" s="4">
        <v>0.74570000000000003</v>
      </c>
      <c r="AI17" s="4">
        <v>0.97340000000000004</v>
      </c>
      <c r="AJ17" s="4">
        <v>0.13850000000000001</v>
      </c>
      <c r="AK17" s="4">
        <v>2.86E-2</v>
      </c>
      <c r="AL17" s="4">
        <v>0.7026</v>
      </c>
      <c r="AM17" s="4"/>
      <c r="AN17" s="4">
        <v>0.9839</v>
      </c>
      <c r="AO17" s="4">
        <v>1.659</v>
      </c>
      <c r="AP17" s="14"/>
      <c r="AQ17" s="14"/>
      <c r="AR17" s="14"/>
      <c r="AS17" s="14"/>
      <c r="AT17" s="14"/>
      <c r="AU17" s="14"/>
      <c r="AV17" s="14"/>
      <c r="AW17" s="14"/>
      <c r="AX17" s="4"/>
      <c r="AY17" s="4"/>
      <c r="AZ17" s="4"/>
      <c r="BA17" s="4"/>
      <c r="BB17" s="4"/>
      <c r="BC17" s="4"/>
      <c r="BD17" s="4"/>
      <c r="BE17" s="4"/>
      <c r="BF17" s="14">
        <v>0.63859999999999995</v>
      </c>
      <c r="BG17" s="14">
        <v>0.70650000000000002</v>
      </c>
      <c r="BH17" s="14">
        <v>0.27529999999999999</v>
      </c>
      <c r="BI17" s="14">
        <v>8.8999999999999999E-3</v>
      </c>
      <c r="BJ17" s="14">
        <v>0.86040000000000005</v>
      </c>
      <c r="BK17" s="14">
        <v>0.65290000000000004</v>
      </c>
      <c r="BL17" s="14">
        <v>1</v>
      </c>
      <c r="BM17" s="14">
        <v>6.6642999999999999</v>
      </c>
      <c r="BN17" s="4"/>
      <c r="BO17" s="4"/>
      <c r="BP17" s="4"/>
      <c r="BQ17" s="4"/>
      <c r="BR17" s="4"/>
      <c r="BS17" s="4"/>
      <c r="BT17" s="4"/>
      <c r="BU17" s="4"/>
      <c r="BV17" s="14"/>
      <c r="BW17" s="14"/>
      <c r="BX17" s="14"/>
      <c r="BY17" s="14"/>
      <c r="BZ17" s="14"/>
      <c r="CA17" s="14"/>
      <c r="CB17" s="14"/>
      <c r="CC17" s="14"/>
      <c r="CD17" s="4"/>
      <c r="CE17" s="4"/>
      <c r="CF17" s="4"/>
      <c r="CG17" s="4"/>
      <c r="CH17" s="4"/>
      <c r="CI17" s="4"/>
      <c r="CJ17" s="4"/>
      <c r="CK17" s="4"/>
      <c r="CL17" s="5"/>
      <c r="CM17" s="5"/>
      <c r="CN17" s="5"/>
      <c r="CO17" s="5"/>
      <c r="CP17" s="5"/>
      <c r="CQ17" s="5"/>
      <c r="CR17" s="5"/>
      <c r="CS17" s="5"/>
      <c r="CT17" s="4"/>
      <c r="CU17" s="4"/>
      <c r="CV17" s="4"/>
      <c r="CW17" s="4"/>
      <c r="CX17" s="4"/>
      <c r="CY17" s="4"/>
      <c r="CZ17" s="4"/>
      <c r="DA17" s="4"/>
      <c r="DB17" s="5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4"/>
      <c r="DR17" s="5">
        <v>0.61270000000000002</v>
      </c>
      <c r="DS17" s="5">
        <v>0.65180000000000005</v>
      </c>
      <c r="DT17" s="5">
        <v>0.3115</v>
      </c>
      <c r="DU17" s="5">
        <v>1.6000000000000001E-3</v>
      </c>
      <c r="DV17" s="5">
        <v>0.88400000000000001</v>
      </c>
      <c r="DW17" s="5">
        <v>0.65700000000000003</v>
      </c>
      <c r="DX17" s="5">
        <v>1</v>
      </c>
      <c r="DY17" s="5">
        <v>12.1241</v>
      </c>
      <c r="DZ17" s="4">
        <v>0.62519999999999998</v>
      </c>
      <c r="EA17" s="4">
        <v>0.67879999999999996</v>
      </c>
      <c r="EB17" s="4">
        <v>0.29549999999999998</v>
      </c>
      <c r="EC17" s="4">
        <v>4.7999999999999996E-3</v>
      </c>
      <c r="ED17" s="4">
        <v>0.87529999999999997</v>
      </c>
      <c r="EE17" s="4">
        <v>0.65329999999999999</v>
      </c>
      <c r="EF17" s="4">
        <v>1</v>
      </c>
      <c r="EG17" s="4">
        <v>8.6668000000000003</v>
      </c>
      <c r="EH17" s="5">
        <v>0.63919999999999999</v>
      </c>
      <c r="EI17" s="5">
        <v>0.70820000000000005</v>
      </c>
      <c r="EJ17" s="5">
        <v>0.27679999999999999</v>
      </c>
      <c r="EK17" s="5">
        <v>8.8999999999999999E-3</v>
      </c>
      <c r="EL17" s="5">
        <v>0.86019999999999996</v>
      </c>
      <c r="EM17" s="5">
        <v>0.65310000000000001</v>
      </c>
      <c r="EN17" s="5">
        <v>1</v>
      </c>
      <c r="EO17" s="5">
        <v>5.4191000000000003</v>
      </c>
      <c r="EP17" s="4"/>
      <c r="EQ17" s="4"/>
      <c r="ER17" s="4"/>
      <c r="ES17" s="4"/>
      <c r="ET17" s="4"/>
      <c r="EU17" s="4"/>
      <c r="EV17" s="4"/>
      <c r="EW17" s="4"/>
      <c r="EX17" s="5"/>
      <c r="EY17" s="5"/>
      <c r="EZ17" s="5"/>
      <c r="FA17" s="5"/>
      <c r="FB17" s="5"/>
      <c r="FC17" s="5"/>
      <c r="FD17" s="5"/>
      <c r="FE17" s="5"/>
      <c r="FF17" s="4"/>
      <c r="FG17" s="4"/>
      <c r="FH17" s="4"/>
      <c r="FI17" s="4"/>
      <c r="FJ17" s="4"/>
      <c r="FK17" s="4"/>
      <c r="FL17" s="4"/>
      <c r="FM17" s="4"/>
      <c r="FN17" s="5"/>
      <c r="FO17" s="5"/>
      <c r="FP17" s="5"/>
      <c r="FQ17" s="5"/>
      <c r="FR17" s="5"/>
      <c r="FS17" s="5"/>
      <c r="FT17" s="5"/>
      <c r="FU17" s="5"/>
      <c r="FV17" s="4"/>
      <c r="FW17" s="4"/>
      <c r="FX17" s="4"/>
      <c r="FY17" s="4"/>
      <c r="FZ17" s="4"/>
      <c r="GA17" s="4"/>
      <c r="GB17" s="4"/>
      <c r="GC17" s="4"/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/>
      <c r="HC17" s="4"/>
      <c r="HD17" s="4"/>
      <c r="HE17" s="4"/>
      <c r="HF17" s="4"/>
      <c r="HG17" s="4"/>
      <c r="HH17" s="4"/>
      <c r="HI17" s="4"/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>
        <f t="shared" si="0"/>
        <v>0.64503333333333335</v>
      </c>
      <c r="II17" s="4">
        <f t="shared" si="1"/>
        <v>0.7252222222222221</v>
      </c>
      <c r="IJ17" s="4">
        <f t="shared" si="2"/>
        <v>0.26633333333333342</v>
      </c>
      <c r="IK17" s="4">
        <f t="shared" si="3"/>
        <v>9.2222222222222219E-3</v>
      </c>
      <c r="IL17" s="4">
        <f t="shared" si="4"/>
        <v>0.84678888888888904</v>
      </c>
      <c r="IM17" s="4">
        <f t="shared" si="5"/>
        <v>0.65407499999999996</v>
      </c>
      <c r="IN17" s="4">
        <f t="shared" si="6"/>
        <v>0.99821111111111116</v>
      </c>
      <c r="IO17" s="4">
        <f t="shared" si="7"/>
        <v>8.5320666666666654</v>
      </c>
      <c r="IP17" s="1" t="str" cm="1">
        <f t="array" aca="1" ref="IP17" ca="1">CONCATENATE(INDIRECT(ADDRESS(1,MATCH(_xlfn.MINIFS(B17:IG17,metrics.rec,"MAE"),B17:IG17,0)+1)), ", ", INDIRECT(ADDRESS(2,MATCH(_xlfn.MINIFS(B17:IG17,metrics.rec,"MAE"),B17:IG17,0)+1)))</f>
        <v>k=20, r=0.1</v>
      </c>
      <c r="IQ17" s="1" t="str" cm="1">
        <f t="array" aca="1" ref="IQ17" ca="1">CONCATENATE(INDIRECT(ADDRESS(1,MATCH(_xlfn.MINIFS(B17:IG17,metrics.rec,"MSE"),B17:IG17,0)+1)), ", ", INDIRECT(ADDRESS(2,MATCH(_xlfn.MINIFS(B17:IG17,metrics.rec,"MSE"),B17:IG17,0)+1)))</f>
        <v>k=20, r=0.1</v>
      </c>
      <c r="IR17" s="1" t="str" cm="1">
        <f t="array" aca="1" ref="IR17" ca="1">CONCATENATE(INDIRECT(ADDRESS(1,MATCH(_xlfn.MAXIFS(B17:IG17,metrics.rec,"R"),B17:IG17,0)+1)), ", ", INDIRECT(ADDRESS(2,MATCH(_xlfn.MAXIFS(B17:IG17,metrics.rec,"R"),B17:IG17,0)+1)))</f>
        <v>k=20, r=0.1</v>
      </c>
      <c r="IS17" s="1" t="str" cm="1">
        <f t="array" aca="1" ref="IS17" ca="1">CONCATENATE(INDIRECT(ADDRESS(1,MATCH(_xlfn.MAXIFS(B17:IG17,metrics.rec,"Precision"),B17:IG17,0)+1)), ", ", INDIRECT(ADDRESS(2,MATCH(_xlfn.MAXIFS(B17:IG17,metrics.rec,"Precision"),B17:IG17,0)+1)))</f>
        <v>k=5, r=0.9</v>
      </c>
      <c r="IT17" s="1" t="str" cm="1">
        <f t="array" aca="1" ref="IT17" ca="1">CONCATENATE(INDIRECT(ADDRESS(1,MATCH(_xlfn.MAXIFS(B17:IG17,metrics.rec,"Recall"),B17:IG17,0)+1)), ", ", INDIRECT(ADDRESS(2,MATCH(_xlfn.MAXIFS(B17:IG17,metrics.rec,"Recall"),B17:IG17,0)+1)))</f>
        <v>k=20, r=0.1</v>
      </c>
      <c r="IU17" s="1" t="str" cm="1">
        <f t="array" aca="1" ref="IU17" ca="1">CONCATENATE(INDIRECT(ADDRESS(1,MATCH(_xlfn.MAXIFS(B17:IG17,metrics.rec,"Coverage"),B17:IG17,0)+1)), ", ", INDIRECT(ADDRESS(2,MATCH(_xlfn.MAXIFS(B17:IG17,metrics.rec,"Coverage"),B17:IG17,0)+1)))</f>
        <v>k=20, r=0.1</v>
      </c>
      <c r="IV17" s="1" t="str" cm="1">
        <f t="array" aca="1" ref="IV17" ca="1">CONCATENATE(INDIRECT(ADDRESS(1,MATCH(_xlfn.MAXIFS(B17:IG17,metrics.rec,"Recatio"),B17:IG17,0)+1)), ", ", INDIRECT(ADDRESS(2,MATCH(_xlfn.MAXIFS(B17:IG17,metrics.rec,"Recatio"),B17:IG17,0)+1)))</f>
        <v>k=5, r=0.1</v>
      </c>
      <c r="IW17" s="1" t="str" cm="1">
        <f t="array" aca="1" ref="IW17" ca="1">CONCATENATE(INDIRECT(ADDRESS(1,MATCH(_xlfn.MINIFS(B17:IG17,metrics.rec,"Time"),B17:IG17,0)+1)), ", ", INDIRECT(ADDRESS(2,MATCH(_xlfn.MINIFS(B17:IG17,metrics.rec,"Time"),B17:IG17,0)+1)))</f>
        <v>k=5, r=0.9</v>
      </c>
    </row>
    <row r="18" spans="1:257" x14ac:dyDescent="0.2">
      <c r="A18" s="1" t="s">
        <v>15</v>
      </c>
      <c r="B18" s="4">
        <v>0.63049999999999995</v>
      </c>
      <c r="C18" s="4">
        <v>0.68479999999999996</v>
      </c>
      <c r="D18" s="4">
        <v>0.30030000000000001</v>
      </c>
      <c r="E18" s="4">
        <v>2.5000000000000001E-3</v>
      </c>
      <c r="F18" s="4">
        <v>0.86750000000000005</v>
      </c>
      <c r="G18" s="4"/>
      <c r="H18" s="4">
        <v>1</v>
      </c>
      <c r="I18" s="4">
        <v>16.930199999999999</v>
      </c>
      <c r="J18" s="5">
        <v>0.63959999999999995</v>
      </c>
      <c r="K18" s="5">
        <v>0.70479999999999998</v>
      </c>
      <c r="L18" s="5">
        <v>0.28149999999999997</v>
      </c>
      <c r="M18" s="5">
        <v>7.4999999999999997E-3</v>
      </c>
      <c r="N18" s="5">
        <v>0.85170000000000001</v>
      </c>
      <c r="O18" s="5"/>
      <c r="P18" s="5">
        <v>1</v>
      </c>
      <c r="Q18" s="5">
        <v>12.2203</v>
      </c>
      <c r="R18" s="4">
        <v>0.64759999999999995</v>
      </c>
      <c r="S18" s="4">
        <v>0.72</v>
      </c>
      <c r="T18" s="4">
        <v>0.26550000000000001</v>
      </c>
      <c r="U18" s="4">
        <v>1.43E-2</v>
      </c>
      <c r="V18" s="4">
        <v>0.82769999999999999</v>
      </c>
      <c r="W18" s="4"/>
      <c r="X18" s="4">
        <v>1</v>
      </c>
      <c r="Y18" s="4">
        <v>8.8734999999999999</v>
      </c>
      <c r="Z18" s="5">
        <v>0.67169999999999996</v>
      </c>
      <c r="AA18" s="5">
        <v>0.77429999999999999</v>
      </c>
      <c r="AB18" s="5">
        <v>0.22259999999999999</v>
      </c>
      <c r="AC18" s="5">
        <v>2.5399999999999999E-2</v>
      </c>
      <c r="AD18" s="5">
        <v>0.78410000000000002</v>
      </c>
      <c r="AE18" s="5"/>
      <c r="AF18" s="5">
        <v>1</v>
      </c>
      <c r="AG18" s="5">
        <v>5.7361000000000004</v>
      </c>
      <c r="AH18" s="4">
        <v>0.74950000000000006</v>
      </c>
      <c r="AI18" s="4">
        <v>0.97330000000000005</v>
      </c>
      <c r="AJ18" s="4">
        <v>0.12970000000000001</v>
      </c>
      <c r="AK18" s="4">
        <v>7.9000000000000001E-2</v>
      </c>
      <c r="AL18" s="4">
        <v>0.53210000000000002</v>
      </c>
      <c r="AM18" s="4"/>
      <c r="AN18" s="4">
        <v>0.97670000000000001</v>
      </c>
      <c r="AO18" s="4">
        <v>1.6408</v>
      </c>
      <c r="AP18" s="14"/>
      <c r="AQ18" s="14"/>
      <c r="AR18" s="14"/>
      <c r="AS18" s="14"/>
      <c r="AT18" s="14"/>
      <c r="AU18" s="14"/>
      <c r="AV18" s="14"/>
      <c r="AW18" s="14"/>
      <c r="AX18" s="4"/>
      <c r="AY18" s="4"/>
      <c r="AZ18" s="4"/>
      <c r="BA18" s="4"/>
      <c r="BB18" s="4"/>
      <c r="BC18" s="4"/>
      <c r="BD18" s="4"/>
      <c r="BE18" s="4"/>
      <c r="BF18" s="14">
        <v>0.64910000000000001</v>
      </c>
      <c r="BG18" s="14">
        <v>0.72330000000000005</v>
      </c>
      <c r="BH18" s="14">
        <v>0.26490000000000002</v>
      </c>
      <c r="BI18" s="14">
        <v>1.4200000000000001E-2</v>
      </c>
      <c r="BJ18" s="14">
        <v>0.83009999999999995</v>
      </c>
      <c r="BK18" s="14">
        <v>0.39319999999999999</v>
      </c>
      <c r="BL18" s="14">
        <v>1</v>
      </c>
      <c r="BM18" s="14">
        <v>6.4156000000000004</v>
      </c>
      <c r="BN18" s="4"/>
      <c r="BO18" s="4"/>
      <c r="BP18" s="4"/>
      <c r="BQ18" s="4"/>
      <c r="BR18" s="4"/>
      <c r="BS18" s="4"/>
      <c r="BT18" s="4"/>
      <c r="BU18" s="4"/>
      <c r="BV18" s="14"/>
      <c r="BW18" s="14"/>
      <c r="BX18" s="14"/>
      <c r="BY18" s="14"/>
      <c r="BZ18" s="14"/>
      <c r="CA18" s="14"/>
      <c r="CB18" s="14"/>
      <c r="CC18" s="14"/>
      <c r="CD18" s="4"/>
      <c r="CE18" s="4"/>
      <c r="CF18" s="4"/>
      <c r="CG18" s="4"/>
      <c r="CH18" s="4"/>
      <c r="CI18" s="4"/>
      <c r="CJ18" s="4"/>
      <c r="CK18" s="4"/>
      <c r="CL18" s="5"/>
      <c r="CM18" s="5"/>
      <c r="CN18" s="5"/>
      <c r="CO18" s="5"/>
      <c r="CP18" s="5"/>
      <c r="CQ18" s="5"/>
      <c r="CR18" s="5"/>
      <c r="CS18" s="5"/>
      <c r="CT18" s="4"/>
      <c r="CU18" s="4"/>
      <c r="CV18" s="4"/>
      <c r="CW18" s="4"/>
      <c r="CX18" s="4"/>
      <c r="CY18" s="4"/>
      <c r="CZ18" s="4"/>
      <c r="DA18" s="4"/>
      <c r="DB18" s="5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4"/>
      <c r="DR18" s="5">
        <v>0.63009999999999999</v>
      </c>
      <c r="DS18" s="5">
        <v>0.68530000000000002</v>
      </c>
      <c r="DT18" s="5">
        <v>0.30659999999999998</v>
      </c>
      <c r="DU18" s="5">
        <v>2.3999999999999998E-3</v>
      </c>
      <c r="DV18" s="5">
        <v>0.86539999999999995</v>
      </c>
      <c r="DW18" s="5">
        <v>0.41339999999999999</v>
      </c>
      <c r="DX18" s="5">
        <v>1</v>
      </c>
      <c r="DY18" s="5">
        <v>15.7805</v>
      </c>
      <c r="DZ18" s="4">
        <v>0.63890000000000002</v>
      </c>
      <c r="EA18" s="4">
        <v>0.70409999999999995</v>
      </c>
      <c r="EB18" s="4">
        <v>0.29039999999999999</v>
      </c>
      <c r="EC18" s="4">
        <v>7.4999999999999997E-3</v>
      </c>
      <c r="ED18" s="4">
        <v>0.85199999999999998</v>
      </c>
      <c r="EE18" s="4">
        <v>0.40400000000000003</v>
      </c>
      <c r="EF18" s="4">
        <v>1</v>
      </c>
      <c r="EG18" s="4">
        <v>9.0462000000000007</v>
      </c>
      <c r="EH18" s="5">
        <v>0.64959999999999996</v>
      </c>
      <c r="EI18" s="5">
        <v>0.72489999999999999</v>
      </c>
      <c r="EJ18" s="5">
        <v>0.26869999999999999</v>
      </c>
      <c r="EK18" s="5">
        <v>1.4200000000000001E-2</v>
      </c>
      <c r="EL18" s="5">
        <v>0.83030000000000004</v>
      </c>
      <c r="EM18" s="5">
        <v>0.39410000000000001</v>
      </c>
      <c r="EN18" s="5">
        <v>1</v>
      </c>
      <c r="EO18" s="5">
        <v>5.3662999999999998</v>
      </c>
      <c r="EP18" s="4"/>
      <c r="EQ18" s="4"/>
      <c r="ER18" s="4"/>
      <c r="ES18" s="4"/>
      <c r="ET18" s="4"/>
      <c r="EU18" s="4"/>
      <c r="EV18" s="4"/>
      <c r="EW18" s="4"/>
      <c r="EX18" s="5"/>
      <c r="EY18" s="5"/>
      <c r="EZ18" s="5"/>
      <c r="FA18" s="5"/>
      <c r="FB18" s="5"/>
      <c r="FC18" s="5"/>
      <c r="FD18" s="5"/>
      <c r="FE18" s="5"/>
      <c r="FF18" s="4"/>
      <c r="FG18" s="4"/>
      <c r="FH18" s="4"/>
      <c r="FI18" s="4"/>
      <c r="FJ18" s="4"/>
      <c r="FK18" s="4"/>
      <c r="FL18" s="4"/>
      <c r="FM18" s="4"/>
      <c r="FN18" s="5"/>
      <c r="FO18" s="5"/>
      <c r="FP18" s="5"/>
      <c r="FQ18" s="5"/>
      <c r="FR18" s="5"/>
      <c r="FS18" s="5"/>
      <c r="FT18" s="5"/>
      <c r="FU18" s="5"/>
      <c r="FV18" s="4"/>
      <c r="FW18" s="4"/>
      <c r="FX18" s="4"/>
      <c r="FY18" s="4"/>
      <c r="FZ18" s="4"/>
      <c r="GA18" s="4"/>
      <c r="GB18" s="4"/>
      <c r="GC18" s="4"/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/>
      <c r="HC18" s="4"/>
      <c r="HD18" s="4"/>
      <c r="HE18" s="4"/>
      <c r="HF18" s="4"/>
      <c r="HG18" s="4"/>
      <c r="HH18" s="4"/>
      <c r="HI18" s="4"/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>
        <f t="shared" si="0"/>
        <v>0.65628888888888881</v>
      </c>
      <c r="II18" s="4">
        <f t="shared" si="1"/>
        <v>0.74386666666666656</v>
      </c>
      <c r="IJ18" s="4">
        <f t="shared" si="2"/>
        <v>0.25891111111111109</v>
      </c>
      <c r="IK18" s="4">
        <f t="shared" si="3"/>
        <v>1.8555555555555558E-2</v>
      </c>
      <c r="IL18" s="4">
        <f t="shared" si="4"/>
        <v>0.80454444444444451</v>
      </c>
      <c r="IM18" s="4">
        <f t="shared" si="5"/>
        <v>0.40117499999999995</v>
      </c>
      <c r="IN18" s="4">
        <f t="shared" si="6"/>
        <v>0.99741111111111125</v>
      </c>
      <c r="IO18" s="4">
        <f t="shared" si="7"/>
        <v>9.1121666666666652</v>
      </c>
      <c r="IP18" s="1" t="str" cm="1">
        <f t="array" aca="1" ref="IP18" ca="1">CONCATENATE(INDIRECT(ADDRESS(1,MATCH(_xlfn.MINIFS(B18:IG18,metrics.rec,"MAE"),B18:IG18,0)+1)), ", ", INDIRECT(ADDRESS(2,MATCH(_xlfn.MINIFS(B18:IG18,metrics.rec,"MAE"),B18:IG18,0)+1)))</f>
        <v>k=20, r=0.1</v>
      </c>
      <c r="IQ18" s="1" t="str" cm="1">
        <f t="array" aca="1" ref="IQ18" ca="1">CONCATENATE(INDIRECT(ADDRESS(1,MATCH(_xlfn.MINIFS(B18:IG18,metrics.rec,"MSE"),B18:IG18,0)+1)), ", ", INDIRECT(ADDRESS(2,MATCH(_xlfn.MINIFS(B18:IG18,metrics.rec,"MSE"),B18:IG18,0)+1)))</f>
        <v>k=5, r=0.1</v>
      </c>
      <c r="IR18" s="1" t="str" cm="1">
        <f t="array" aca="1" ref="IR18" ca="1">CONCATENATE(INDIRECT(ADDRESS(1,MATCH(_xlfn.MAXIFS(B18:IG18,metrics.rec,"R"),B18:IG18,0)+1)), ", ", INDIRECT(ADDRESS(2,MATCH(_xlfn.MAXIFS(B18:IG18,metrics.rec,"R"),B18:IG18,0)+1)))</f>
        <v>k=20, r=0.1</v>
      </c>
      <c r="IS18" s="1" t="str" cm="1">
        <f t="array" aca="1" ref="IS18" ca="1">CONCATENATE(INDIRECT(ADDRESS(1,MATCH(_xlfn.MAXIFS(B18:IG18,metrics.rec,"Precision"),B18:IG18,0)+1)), ", ", INDIRECT(ADDRESS(2,MATCH(_xlfn.MAXIFS(B18:IG18,metrics.rec,"Precision"),B18:IG18,0)+1)))</f>
        <v>k=5, r=0.9</v>
      </c>
      <c r="IT18" s="1" t="str" cm="1">
        <f t="array" aca="1" ref="IT18" ca="1">CONCATENATE(INDIRECT(ADDRESS(1,MATCH(_xlfn.MAXIFS(B18:IG18,metrics.rec,"Recall"),B18:IG18,0)+1)), ", ", INDIRECT(ADDRESS(2,MATCH(_xlfn.MAXIFS(B18:IG18,metrics.rec,"Recall"),B18:IG18,0)+1)))</f>
        <v>k=5, r=0.1</v>
      </c>
      <c r="IU18" s="1" t="str" cm="1">
        <f t="array" aca="1" ref="IU18" ca="1">CONCATENATE(INDIRECT(ADDRESS(1,MATCH(_xlfn.MAXIFS(B18:IG18,metrics.rec,"Coverage"),B18:IG18,0)+1)), ", ", INDIRECT(ADDRESS(2,MATCH(_xlfn.MAXIFS(B18:IG18,metrics.rec,"Coverage"),B18:IG18,0)+1)))</f>
        <v>k=20, r=0.1</v>
      </c>
      <c r="IV18" s="1" t="str" cm="1">
        <f t="array" aca="1" ref="IV18" ca="1">CONCATENATE(INDIRECT(ADDRESS(1,MATCH(_xlfn.MAXIFS(B18:IG18,metrics.rec,"Recatio"),B18:IG18,0)+1)), ", ", INDIRECT(ADDRESS(2,MATCH(_xlfn.MAXIFS(B18:IG18,metrics.rec,"Recatio"),B18:IG18,0)+1)))</f>
        <v>k=5, r=0.1</v>
      </c>
      <c r="IW18" s="1" t="str" cm="1">
        <f t="array" aca="1" ref="IW18" ca="1">CONCATENATE(INDIRECT(ADDRESS(1,MATCH(_xlfn.MINIFS(B18:IG18,metrics.rec,"Time"),B18:IG18,0)+1)), ", ", INDIRECT(ADDRESS(2,MATCH(_xlfn.MINIFS(B18:IG18,metrics.rec,"Time"),B18:IG18,0)+1)))</f>
        <v>k=5, r=0.9</v>
      </c>
    </row>
    <row r="19" spans="1:257" x14ac:dyDescent="0.2">
      <c r="A19" s="1" t="s">
        <v>16</v>
      </c>
      <c r="B19" s="4">
        <v>0.63939999999999997</v>
      </c>
      <c r="C19" s="4">
        <v>0.70779999999999998</v>
      </c>
      <c r="D19" s="4">
        <v>0.252</v>
      </c>
      <c r="E19" s="4">
        <v>1.6000000000000001E-3</v>
      </c>
      <c r="F19" s="4">
        <v>0.879</v>
      </c>
      <c r="G19" s="4"/>
      <c r="H19" s="4">
        <v>1</v>
      </c>
      <c r="I19" s="4">
        <v>13.0489</v>
      </c>
      <c r="J19" s="5">
        <v>0.64610000000000001</v>
      </c>
      <c r="K19" s="5">
        <v>0.72489999999999999</v>
      </c>
      <c r="L19" s="5">
        <v>0.24160000000000001</v>
      </c>
      <c r="M19" s="5">
        <v>5.1000000000000004E-3</v>
      </c>
      <c r="N19" s="5">
        <v>0.86770000000000003</v>
      </c>
      <c r="O19" s="5"/>
      <c r="P19" s="5">
        <v>1</v>
      </c>
      <c r="Q19" s="5">
        <v>9.3440999999999992</v>
      </c>
      <c r="R19" s="4">
        <v>0.65059999999999996</v>
      </c>
      <c r="S19" s="4">
        <v>0.73099999999999998</v>
      </c>
      <c r="T19" s="4">
        <v>0.2445</v>
      </c>
      <c r="U19" s="4">
        <v>9.7999999999999997E-3</v>
      </c>
      <c r="V19" s="4">
        <v>0.85150000000000003</v>
      </c>
      <c r="W19" s="4"/>
      <c r="X19" s="4">
        <v>1</v>
      </c>
      <c r="Y19" s="4">
        <v>7.1996000000000002</v>
      </c>
      <c r="Z19" s="5">
        <v>0.66600000000000004</v>
      </c>
      <c r="AA19" s="5">
        <v>0.76729999999999998</v>
      </c>
      <c r="AB19" s="5">
        <v>0.22639999999999999</v>
      </c>
      <c r="AC19" s="5">
        <v>1.83E-2</v>
      </c>
      <c r="AD19" s="5">
        <v>0.81420000000000003</v>
      </c>
      <c r="AE19" s="5"/>
      <c r="AF19" s="5">
        <v>0.99970000000000003</v>
      </c>
      <c r="AG19" s="5">
        <v>4.6784999999999997</v>
      </c>
      <c r="AH19" s="4">
        <v>0.72989999999999999</v>
      </c>
      <c r="AI19" s="4">
        <v>0.92789999999999995</v>
      </c>
      <c r="AJ19" s="4">
        <v>0.15090000000000001</v>
      </c>
      <c r="AK19" s="4">
        <v>6.6199999999999995E-2</v>
      </c>
      <c r="AL19" s="4">
        <v>0.49880000000000002</v>
      </c>
      <c r="AM19" s="4"/>
      <c r="AN19" s="4">
        <v>0.96950000000000003</v>
      </c>
      <c r="AO19" s="4">
        <v>1.5078</v>
      </c>
      <c r="AP19" s="14"/>
      <c r="AQ19" s="14"/>
      <c r="AR19" s="14"/>
      <c r="AS19" s="14"/>
      <c r="AT19" s="14"/>
      <c r="AU19" s="14"/>
      <c r="AV19" s="14"/>
      <c r="AW19" s="14"/>
      <c r="AX19" s="4"/>
      <c r="AY19" s="4"/>
      <c r="AZ19" s="4"/>
      <c r="BA19" s="4"/>
      <c r="BB19" s="4"/>
      <c r="BC19" s="4"/>
      <c r="BD19" s="4"/>
      <c r="BE19" s="4"/>
      <c r="BF19" s="14">
        <v>0.65200000000000002</v>
      </c>
      <c r="BG19" s="14">
        <v>0.73460000000000003</v>
      </c>
      <c r="BH19" s="14">
        <v>0.24629999999999999</v>
      </c>
      <c r="BI19" s="14">
        <v>9.7000000000000003E-3</v>
      </c>
      <c r="BJ19" s="14">
        <v>0.85319999999999996</v>
      </c>
      <c r="BK19" s="14">
        <v>0.59319999999999995</v>
      </c>
      <c r="BL19" s="14">
        <v>1</v>
      </c>
      <c r="BM19" s="14">
        <v>5.6863999999999999</v>
      </c>
      <c r="BN19" s="4"/>
      <c r="BO19" s="4"/>
      <c r="BP19" s="4"/>
      <c r="BQ19" s="4"/>
      <c r="BR19" s="4"/>
      <c r="BS19" s="4"/>
      <c r="BT19" s="4"/>
      <c r="BU19" s="4"/>
      <c r="BV19" s="14"/>
      <c r="BW19" s="14"/>
      <c r="BX19" s="14"/>
      <c r="BY19" s="14"/>
      <c r="BZ19" s="14"/>
      <c r="CA19" s="14"/>
      <c r="CB19" s="14"/>
      <c r="CC19" s="14"/>
      <c r="CD19" s="4"/>
      <c r="CE19" s="4"/>
      <c r="CF19" s="4"/>
      <c r="CG19" s="4"/>
      <c r="CH19" s="4"/>
      <c r="CI19" s="4"/>
      <c r="CJ19" s="4"/>
      <c r="CK19" s="4"/>
      <c r="CL19" s="5"/>
      <c r="CM19" s="5"/>
      <c r="CN19" s="5"/>
      <c r="CO19" s="5"/>
      <c r="CP19" s="5"/>
      <c r="CQ19" s="5"/>
      <c r="CR19" s="5"/>
      <c r="CS19" s="5"/>
      <c r="CT19" s="4"/>
      <c r="CU19" s="4"/>
      <c r="CV19" s="4"/>
      <c r="CW19" s="4"/>
      <c r="CX19" s="4"/>
      <c r="CY19" s="4"/>
      <c r="CZ19" s="4"/>
      <c r="DA19" s="4"/>
      <c r="DB19" s="5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4"/>
      <c r="DR19" s="5">
        <v>0.63900000000000001</v>
      </c>
      <c r="DS19" s="5">
        <v>0.70750000000000002</v>
      </c>
      <c r="DT19" s="5">
        <v>0.25530000000000003</v>
      </c>
      <c r="DU19" s="5">
        <v>1.6000000000000001E-3</v>
      </c>
      <c r="DV19" s="5">
        <v>0.876</v>
      </c>
      <c r="DW19" s="5">
        <v>0.62739999999999996</v>
      </c>
      <c r="DX19" s="5">
        <v>1</v>
      </c>
      <c r="DY19" s="5">
        <v>13.2164</v>
      </c>
      <c r="DZ19" s="4">
        <v>0.64539999999999997</v>
      </c>
      <c r="EA19" s="4">
        <v>0.72219999999999995</v>
      </c>
      <c r="EB19" s="4">
        <v>0.25080000000000002</v>
      </c>
      <c r="EC19" s="4">
        <v>5.1000000000000004E-3</v>
      </c>
      <c r="ED19" s="4">
        <v>0.86899999999999999</v>
      </c>
      <c r="EE19" s="4">
        <v>0.6129</v>
      </c>
      <c r="EF19" s="4">
        <v>1</v>
      </c>
      <c r="EG19" s="4">
        <v>8.8514999999999997</v>
      </c>
      <c r="EH19" s="5">
        <v>0.6522</v>
      </c>
      <c r="EI19" s="5">
        <v>0.73560000000000003</v>
      </c>
      <c r="EJ19" s="5">
        <v>0.2447</v>
      </c>
      <c r="EK19" s="5">
        <v>9.7000000000000003E-3</v>
      </c>
      <c r="EL19" s="5">
        <v>0.85350000000000004</v>
      </c>
      <c r="EM19" s="5">
        <v>0.59230000000000005</v>
      </c>
      <c r="EN19" s="5">
        <v>1</v>
      </c>
      <c r="EO19" s="5">
        <v>4.5609999999999999</v>
      </c>
      <c r="EP19" s="4"/>
      <c r="EQ19" s="4"/>
      <c r="ER19" s="4"/>
      <c r="ES19" s="4"/>
      <c r="ET19" s="4"/>
      <c r="EU19" s="4"/>
      <c r="EV19" s="4"/>
      <c r="EW19" s="4"/>
      <c r="EX19" s="5"/>
      <c r="EY19" s="5"/>
      <c r="EZ19" s="5"/>
      <c r="FA19" s="5"/>
      <c r="FB19" s="5"/>
      <c r="FC19" s="5"/>
      <c r="FD19" s="5"/>
      <c r="FE19" s="5"/>
      <c r="FF19" s="4"/>
      <c r="FG19" s="4"/>
      <c r="FH19" s="4"/>
      <c r="FI19" s="4"/>
      <c r="FJ19" s="4"/>
      <c r="FK19" s="4"/>
      <c r="FL19" s="4"/>
      <c r="FM19" s="4"/>
      <c r="FN19" s="5"/>
      <c r="FO19" s="5"/>
      <c r="FP19" s="5"/>
      <c r="FQ19" s="5"/>
      <c r="FR19" s="5"/>
      <c r="FS19" s="5"/>
      <c r="FT19" s="5"/>
      <c r="FU19" s="5"/>
      <c r="FV19" s="4"/>
      <c r="FW19" s="4"/>
      <c r="FX19" s="4"/>
      <c r="FY19" s="4"/>
      <c r="FZ19" s="4"/>
      <c r="GA19" s="4"/>
      <c r="GB19" s="4"/>
      <c r="GC19" s="4"/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/>
      <c r="HC19" s="4"/>
      <c r="HD19" s="4"/>
      <c r="HE19" s="4"/>
      <c r="HF19" s="4"/>
      <c r="HG19" s="4"/>
      <c r="HH19" s="4"/>
      <c r="HI19" s="4"/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>
        <f t="shared" si="0"/>
        <v>0.65784444444444434</v>
      </c>
      <c r="II19" s="4">
        <f t="shared" si="1"/>
        <v>0.75097777777777774</v>
      </c>
      <c r="IJ19" s="4">
        <f t="shared" si="2"/>
        <v>0.23472222222222219</v>
      </c>
      <c r="IK19" s="4">
        <f t="shared" si="3"/>
        <v>1.4122222222222222E-2</v>
      </c>
      <c r="IL19" s="4">
        <f t="shared" si="4"/>
        <v>0.81810000000000005</v>
      </c>
      <c r="IM19" s="4">
        <f t="shared" si="5"/>
        <v>0.60644999999999993</v>
      </c>
      <c r="IN19" s="4">
        <f t="shared" si="6"/>
        <v>0.9965777777777779</v>
      </c>
      <c r="IO19" s="4">
        <f t="shared" si="7"/>
        <v>7.5660222222222222</v>
      </c>
      <c r="IP19" s="1" t="str" cm="1">
        <f t="array" aca="1" ref="IP19" ca="1">CONCATENATE(INDIRECT(ADDRESS(1,MATCH(_xlfn.MINIFS(B19:IG19,metrics.rec,"MAE"),B19:IG19,0)+1)), ", ", INDIRECT(ADDRESS(2,MATCH(_xlfn.MINIFS(B19:IG19,metrics.rec,"MAE"),B19:IG19,0)+1)))</f>
        <v>k=20, r=0.1</v>
      </c>
      <c r="IQ19" s="1" t="str" cm="1">
        <f t="array" aca="1" ref="IQ19" ca="1">CONCATENATE(INDIRECT(ADDRESS(1,MATCH(_xlfn.MINIFS(B19:IG19,metrics.rec,"MSE"),B19:IG19,0)+1)), ", ", INDIRECT(ADDRESS(2,MATCH(_xlfn.MINIFS(B19:IG19,metrics.rec,"MSE"),B19:IG19,0)+1)))</f>
        <v>k=20, r=0.1</v>
      </c>
      <c r="IR19" s="1" t="str" cm="1">
        <f t="array" aca="1" ref="IR19" ca="1">CONCATENATE(INDIRECT(ADDRESS(1,MATCH(_xlfn.MAXIFS(B19:IG19,metrics.rec,"R"),B19:IG19,0)+1)), ", ", INDIRECT(ADDRESS(2,MATCH(_xlfn.MAXIFS(B19:IG19,metrics.rec,"R"),B19:IG19,0)+1)))</f>
        <v>k=20, r=0.1</v>
      </c>
      <c r="IS19" s="1" t="str" cm="1">
        <f t="array" aca="1" ref="IS19" ca="1">CONCATENATE(INDIRECT(ADDRESS(1,MATCH(_xlfn.MAXIFS(B19:IG19,metrics.rec,"Precision"),B19:IG19,0)+1)), ", ", INDIRECT(ADDRESS(2,MATCH(_xlfn.MAXIFS(B19:IG19,metrics.rec,"Precision"),B19:IG19,0)+1)))</f>
        <v>k=5, r=0.9</v>
      </c>
      <c r="IT19" s="1" t="str" cm="1">
        <f t="array" aca="1" ref="IT19" ca="1">CONCATENATE(INDIRECT(ADDRESS(1,MATCH(_xlfn.MAXIFS(B19:IG19,metrics.rec,"Recall"),B19:IG19,0)+1)), ", ", INDIRECT(ADDRESS(2,MATCH(_xlfn.MAXIFS(B19:IG19,metrics.rec,"Recall"),B19:IG19,0)+1)))</f>
        <v>k=5, r=0.1</v>
      </c>
      <c r="IU19" s="1" t="str" cm="1">
        <f t="array" aca="1" ref="IU19" ca="1">CONCATENATE(INDIRECT(ADDRESS(1,MATCH(_xlfn.MAXIFS(B19:IG19,metrics.rec,"Coverage"),B19:IG19,0)+1)), ", ", INDIRECT(ADDRESS(2,MATCH(_xlfn.MAXIFS(B19:IG19,metrics.rec,"Coverage"),B19:IG19,0)+1)))</f>
        <v>k=20, r=0.1</v>
      </c>
      <c r="IV19" s="1" t="str" cm="1">
        <f t="array" aca="1" ref="IV19" ca="1">CONCATENATE(INDIRECT(ADDRESS(1,MATCH(_xlfn.MAXIFS(B19:IG19,metrics.rec,"Recatio"),B19:IG19,0)+1)), ", ", INDIRECT(ADDRESS(2,MATCH(_xlfn.MAXIFS(B19:IG19,metrics.rec,"Recatio"),B19:IG19,0)+1)))</f>
        <v>k=5, r=0.1</v>
      </c>
      <c r="IW19" s="1" t="str" cm="1">
        <f t="array" aca="1" ref="IW19" ca="1">CONCATENATE(INDIRECT(ADDRESS(1,MATCH(_xlfn.MINIFS(B19:IG19,metrics.rec,"Time"),B19:IG19,0)+1)), ", ", INDIRECT(ADDRESS(2,MATCH(_xlfn.MINIFS(B19:IG19,metrics.rec,"Time"),B19:IG19,0)+1)))</f>
        <v>k=5, r=0.9</v>
      </c>
    </row>
    <row r="20" spans="1:257" x14ac:dyDescent="0.2">
      <c r="A20" s="1" t="s">
        <v>17</v>
      </c>
      <c r="B20" s="4">
        <v>0.61550000000000005</v>
      </c>
      <c r="C20" s="4">
        <v>0.65700000000000003</v>
      </c>
      <c r="D20" s="4">
        <v>0.30149999999999999</v>
      </c>
      <c r="E20" s="4">
        <v>1.6000000000000001E-3</v>
      </c>
      <c r="F20" s="4">
        <v>0.8881</v>
      </c>
      <c r="G20" s="4"/>
      <c r="H20" s="4">
        <v>1</v>
      </c>
      <c r="I20" s="4">
        <v>15.1631</v>
      </c>
      <c r="J20" s="5">
        <v>0.62790000000000001</v>
      </c>
      <c r="K20" s="5">
        <v>0.68669999999999998</v>
      </c>
      <c r="L20" s="5">
        <v>0.29199999999999998</v>
      </c>
      <c r="M20" s="5">
        <v>4.7999999999999996E-3</v>
      </c>
      <c r="N20" s="5">
        <v>0.87809999999999999</v>
      </c>
      <c r="O20" s="5"/>
      <c r="P20" s="5">
        <v>1</v>
      </c>
      <c r="Q20" s="5">
        <v>12.0122</v>
      </c>
      <c r="R20" s="4">
        <v>0.63929999999999998</v>
      </c>
      <c r="S20" s="4">
        <v>0.70840000000000003</v>
      </c>
      <c r="T20" s="4">
        <v>0.27779999999999999</v>
      </c>
      <c r="U20" s="4">
        <v>8.8999999999999999E-3</v>
      </c>
      <c r="V20" s="4">
        <v>0.86329999999999996</v>
      </c>
      <c r="W20" s="4"/>
      <c r="X20" s="4">
        <v>1</v>
      </c>
      <c r="Y20" s="4">
        <v>7.5991</v>
      </c>
      <c r="Z20" s="5">
        <v>0.66339999999999999</v>
      </c>
      <c r="AA20" s="5">
        <v>0.76429999999999998</v>
      </c>
      <c r="AB20" s="5">
        <v>0.23569999999999999</v>
      </c>
      <c r="AC20" s="5">
        <v>1.4800000000000001E-2</v>
      </c>
      <c r="AD20" s="5">
        <v>0.83320000000000005</v>
      </c>
      <c r="AE20" s="5"/>
      <c r="AF20" s="5">
        <v>1</v>
      </c>
      <c r="AG20" s="5">
        <v>5.7969999999999997</v>
      </c>
      <c r="AH20" s="4">
        <v>0.74760000000000004</v>
      </c>
      <c r="AI20" s="4">
        <v>0.97740000000000005</v>
      </c>
      <c r="AJ20" s="4">
        <v>0.1414</v>
      </c>
      <c r="AK20" s="4">
        <v>2.87E-2</v>
      </c>
      <c r="AL20" s="4">
        <v>0.70620000000000005</v>
      </c>
      <c r="AM20" s="4"/>
      <c r="AN20" s="4">
        <v>0.9839</v>
      </c>
      <c r="AO20" s="4">
        <v>1.6171</v>
      </c>
      <c r="AP20" s="14"/>
      <c r="AQ20" s="14"/>
      <c r="AR20" s="14"/>
      <c r="AS20" s="14"/>
      <c r="AT20" s="14"/>
      <c r="AU20" s="14"/>
      <c r="AV20" s="14"/>
      <c r="AW20" s="14"/>
      <c r="AX20" s="4"/>
      <c r="AY20" s="4"/>
      <c r="AZ20" s="4"/>
      <c r="BA20" s="4"/>
      <c r="BB20" s="4"/>
      <c r="BC20" s="4"/>
      <c r="BD20" s="4"/>
      <c r="BE20" s="4"/>
      <c r="BF20" s="14">
        <v>0.64039999999999997</v>
      </c>
      <c r="BG20" s="14">
        <v>0.71140000000000003</v>
      </c>
      <c r="BH20" s="14">
        <v>0.27739999999999998</v>
      </c>
      <c r="BI20" s="14">
        <v>8.8999999999999999E-3</v>
      </c>
      <c r="BJ20" s="14">
        <v>0.8649</v>
      </c>
      <c r="BK20" s="14">
        <v>0.65690000000000004</v>
      </c>
      <c r="BL20" s="14">
        <v>1</v>
      </c>
      <c r="BM20" s="14">
        <v>6.5637999999999996</v>
      </c>
      <c r="BN20" s="4"/>
      <c r="BO20" s="4"/>
      <c r="BP20" s="4"/>
      <c r="BQ20" s="4"/>
      <c r="BR20" s="4"/>
      <c r="BS20" s="4"/>
      <c r="BT20" s="4"/>
      <c r="BU20" s="4"/>
      <c r="BV20" s="14"/>
      <c r="BW20" s="14"/>
      <c r="BX20" s="14"/>
      <c r="BY20" s="14"/>
      <c r="BZ20" s="14"/>
      <c r="CA20" s="14"/>
      <c r="CB20" s="14"/>
      <c r="CC20" s="14"/>
      <c r="CD20" s="4"/>
      <c r="CE20" s="4"/>
      <c r="CF20" s="4"/>
      <c r="CG20" s="4"/>
      <c r="CH20" s="4"/>
      <c r="CI20" s="4"/>
      <c r="CJ20" s="4"/>
      <c r="CK20" s="4"/>
      <c r="CL20" s="5"/>
      <c r="CM20" s="5"/>
      <c r="CN20" s="5"/>
      <c r="CO20" s="5"/>
      <c r="CP20" s="5"/>
      <c r="CQ20" s="5"/>
      <c r="CR20" s="5"/>
      <c r="CS20" s="5"/>
      <c r="CT20" s="4">
        <v>0.64019999999999999</v>
      </c>
      <c r="CU20" s="4">
        <v>0.71079999999999999</v>
      </c>
      <c r="CV20" s="4">
        <v>0.28100000000000003</v>
      </c>
      <c r="CW20" s="4">
        <v>8.8999999999999999E-3</v>
      </c>
      <c r="CX20" s="4">
        <v>0.86309999999999998</v>
      </c>
      <c r="CY20" s="4">
        <v>0.65600000000000003</v>
      </c>
      <c r="CZ20" s="4">
        <v>1</v>
      </c>
      <c r="DA20" s="4">
        <v>4.9785000000000004</v>
      </c>
      <c r="DB20" s="5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4"/>
      <c r="DR20" s="5">
        <v>0.61460000000000004</v>
      </c>
      <c r="DS20" s="5">
        <v>0.65620000000000001</v>
      </c>
      <c r="DT20" s="5">
        <v>0.31390000000000001</v>
      </c>
      <c r="DU20" s="5">
        <v>1.6000000000000001E-3</v>
      </c>
      <c r="DV20" s="5">
        <v>0.88780000000000003</v>
      </c>
      <c r="DW20" s="5">
        <v>0.66249999999999998</v>
      </c>
      <c r="DX20" s="5">
        <v>1</v>
      </c>
      <c r="DY20" s="5">
        <v>14.176600000000001</v>
      </c>
      <c r="DZ20" s="4">
        <v>0.62729999999999997</v>
      </c>
      <c r="EA20" s="4">
        <v>0.68359999999999999</v>
      </c>
      <c r="EB20" s="4">
        <v>0.2969</v>
      </c>
      <c r="EC20" s="4">
        <v>4.7999999999999996E-3</v>
      </c>
      <c r="ED20" s="4">
        <v>0.87970000000000004</v>
      </c>
      <c r="EE20" s="4">
        <v>0.65810000000000002</v>
      </c>
      <c r="EF20" s="4">
        <v>1</v>
      </c>
      <c r="EG20" s="4">
        <v>9.2852999999999994</v>
      </c>
      <c r="EH20" s="5">
        <v>0.64239999999999997</v>
      </c>
      <c r="EI20" s="5">
        <v>0.71589999999999998</v>
      </c>
      <c r="EJ20" s="5">
        <v>0.27779999999999999</v>
      </c>
      <c r="EK20" s="5">
        <v>8.8000000000000005E-3</v>
      </c>
      <c r="EL20" s="5">
        <v>0.86260000000000003</v>
      </c>
      <c r="EM20" s="5">
        <v>0.65700000000000003</v>
      </c>
      <c r="EN20" s="5">
        <v>1</v>
      </c>
      <c r="EO20" s="5">
        <v>4.6795999999999998</v>
      </c>
      <c r="EP20" s="4"/>
      <c r="EQ20" s="4"/>
      <c r="ER20" s="4"/>
      <c r="ES20" s="4"/>
      <c r="ET20" s="4"/>
      <c r="EU20" s="4"/>
      <c r="EV20" s="4"/>
      <c r="EW20" s="4"/>
      <c r="EX20" s="5"/>
      <c r="EY20" s="5"/>
      <c r="EZ20" s="5"/>
      <c r="FA20" s="5"/>
      <c r="FB20" s="5"/>
      <c r="FC20" s="5"/>
      <c r="FD20" s="5"/>
      <c r="FE20" s="5"/>
      <c r="FF20" s="4"/>
      <c r="FG20" s="4"/>
      <c r="FH20" s="4"/>
      <c r="FI20" s="4"/>
      <c r="FJ20" s="4"/>
      <c r="FK20" s="4"/>
      <c r="FL20" s="4"/>
      <c r="FM20" s="4"/>
      <c r="FN20" s="5"/>
      <c r="FO20" s="5"/>
      <c r="FP20" s="5"/>
      <c r="FQ20" s="5"/>
      <c r="FR20" s="5"/>
      <c r="FS20" s="5"/>
      <c r="FT20" s="5"/>
      <c r="FU20" s="5"/>
      <c r="FV20" s="4"/>
      <c r="FW20" s="4"/>
      <c r="FX20" s="4"/>
      <c r="FY20" s="4"/>
      <c r="FZ20" s="4"/>
      <c r="GA20" s="4"/>
      <c r="GB20" s="4"/>
      <c r="GC20" s="4"/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/>
      <c r="HC20" s="4"/>
      <c r="HD20" s="4"/>
      <c r="HE20" s="4"/>
      <c r="HF20" s="4"/>
      <c r="HG20" s="4"/>
      <c r="HH20" s="4"/>
      <c r="HI20" s="4"/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>
        <f t="shared" si="0"/>
        <v>0.6458600000000001</v>
      </c>
      <c r="II20" s="4">
        <f t="shared" si="1"/>
        <v>0.72717000000000009</v>
      </c>
      <c r="IJ20" s="4">
        <f t="shared" si="2"/>
        <v>0.26954</v>
      </c>
      <c r="IK20" s="4">
        <f t="shared" si="3"/>
        <v>9.1800000000000024E-3</v>
      </c>
      <c r="IL20" s="4">
        <f t="shared" si="4"/>
        <v>0.85270000000000012</v>
      </c>
      <c r="IM20" s="4">
        <f t="shared" si="5"/>
        <v>0.65810000000000002</v>
      </c>
      <c r="IN20" s="4">
        <f t="shared" si="6"/>
        <v>0.99839</v>
      </c>
      <c r="IO20" s="4">
        <f t="shared" si="7"/>
        <v>8.1872299999999996</v>
      </c>
      <c r="IP20" s="1" t="str" cm="1">
        <f t="array" aca="1" ref="IP20" ca="1">CONCATENATE(INDIRECT(ADDRESS(1,MATCH(_xlfn.MINIFS(B20:IG20,metrics.rec,"MAE"),B20:IG20,0)+1)), ", ", INDIRECT(ADDRESS(2,MATCH(_xlfn.MINIFS(B20:IG20,metrics.rec,"MAE"),B20:IG20,0)+1)))</f>
        <v>k=20, r=0.1</v>
      </c>
      <c r="IQ20" s="1" t="str" cm="1">
        <f t="array" aca="1" ref="IQ20" ca="1">CONCATENATE(INDIRECT(ADDRESS(1,MATCH(_xlfn.MINIFS(B20:IG20,metrics.rec,"MSE"),B20:IG20,0)+1)), ", ", INDIRECT(ADDRESS(2,MATCH(_xlfn.MINIFS(B20:IG20,metrics.rec,"MSE"),B20:IG20,0)+1)))</f>
        <v>k=20, r=0.1</v>
      </c>
      <c r="IR20" s="1" t="str" cm="1">
        <f t="array" aca="1" ref="IR20" ca="1">CONCATENATE(INDIRECT(ADDRESS(1,MATCH(_xlfn.MAXIFS(B20:IG20,metrics.rec,"R"),B20:IG20,0)+1)), ", ", INDIRECT(ADDRESS(2,MATCH(_xlfn.MAXIFS(B20:IG20,metrics.rec,"R"),B20:IG20,0)+1)))</f>
        <v>k=20, r=0.1</v>
      </c>
      <c r="IS20" s="1" t="str" cm="1">
        <f t="array" aca="1" ref="IS20" ca="1">CONCATENATE(INDIRECT(ADDRESS(1,MATCH(_xlfn.MAXIFS(B20:IG20,metrics.rec,"Precision"),B20:IG20,0)+1)), ", ", INDIRECT(ADDRESS(2,MATCH(_xlfn.MAXIFS(B20:IG20,metrics.rec,"Precision"),B20:IG20,0)+1)))</f>
        <v>k=5, r=0.9</v>
      </c>
      <c r="IT20" s="1" t="str" cm="1">
        <f t="array" aca="1" ref="IT20" ca="1">CONCATENATE(INDIRECT(ADDRESS(1,MATCH(_xlfn.MAXIFS(B20:IG20,metrics.rec,"Recall"),B20:IG20,0)+1)), ", ", INDIRECT(ADDRESS(2,MATCH(_xlfn.MAXIFS(B20:IG20,metrics.rec,"Recall"),B20:IG20,0)+1)))</f>
        <v>k=5, r=0.1</v>
      </c>
      <c r="IU20" s="1" t="str" cm="1">
        <f t="array" aca="1" ref="IU20" ca="1">CONCATENATE(INDIRECT(ADDRESS(1,MATCH(_xlfn.MAXIFS(B20:IG20,metrics.rec,"Coverage"),B20:IG20,0)+1)), ", ", INDIRECT(ADDRESS(2,MATCH(_xlfn.MAXIFS(B20:IG20,metrics.rec,"Coverage"),B20:IG20,0)+1)))</f>
        <v>k=20, r=0.1</v>
      </c>
      <c r="IV20" s="1" t="str" cm="1">
        <f t="array" aca="1" ref="IV20" ca="1">CONCATENATE(INDIRECT(ADDRESS(1,MATCH(_xlfn.MAXIFS(B20:IG20,metrics.rec,"Recatio"),B20:IG20,0)+1)), ", ", INDIRECT(ADDRESS(2,MATCH(_xlfn.MAXIFS(B20:IG20,metrics.rec,"Recatio"),B20:IG20,0)+1)))</f>
        <v>k=5, r=0.1</v>
      </c>
      <c r="IW20" s="1" t="str" cm="1">
        <f t="array" aca="1" ref="IW20" ca="1">CONCATENATE(INDIRECT(ADDRESS(1,MATCH(_xlfn.MINIFS(B20:IG20,metrics.rec,"Time"),B20:IG20,0)+1)), ", ", INDIRECT(ADDRESS(2,MATCH(_xlfn.MINIFS(B20:IG20,metrics.rec,"Time"),B20:IG20,0)+1)))</f>
        <v>k=5, r=0.9</v>
      </c>
    </row>
    <row r="21" spans="1:257" x14ac:dyDescent="0.2">
      <c r="A21" s="1" t="s">
        <v>18</v>
      </c>
      <c r="B21" s="4">
        <v>0.60899999999999999</v>
      </c>
      <c r="C21" s="4">
        <v>0.64329999999999998</v>
      </c>
      <c r="D21" s="4">
        <v>0.30620000000000003</v>
      </c>
      <c r="E21" s="4">
        <v>1.6000000000000001E-3</v>
      </c>
      <c r="F21" s="4">
        <v>0.88719999999999999</v>
      </c>
      <c r="G21" s="4"/>
      <c r="H21" s="4">
        <v>1</v>
      </c>
      <c r="I21" s="4">
        <v>13.645200000000001</v>
      </c>
      <c r="J21" s="5">
        <v>0.62250000000000005</v>
      </c>
      <c r="K21" s="5">
        <v>0.67420000000000002</v>
      </c>
      <c r="L21" s="5">
        <v>0.29730000000000001</v>
      </c>
      <c r="M21" s="5">
        <v>4.8999999999999998E-3</v>
      </c>
      <c r="N21" s="5">
        <v>0.87609999999999999</v>
      </c>
      <c r="O21" s="5"/>
      <c r="P21" s="5">
        <v>1</v>
      </c>
      <c r="Q21" s="5">
        <v>9.6083999999999996</v>
      </c>
      <c r="R21" s="4">
        <v>0.63380000000000003</v>
      </c>
      <c r="S21" s="4">
        <v>0.6966</v>
      </c>
      <c r="T21" s="4">
        <v>0.28050000000000003</v>
      </c>
      <c r="U21" s="4">
        <v>9.2999999999999992E-3</v>
      </c>
      <c r="V21" s="4">
        <v>0.85899999999999999</v>
      </c>
      <c r="W21" s="4"/>
      <c r="X21" s="4">
        <v>1</v>
      </c>
      <c r="Y21" s="4">
        <v>7.4809000000000001</v>
      </c>
      <c r="Z21" s="5">
        <v>0.6613</v>
      </c>
      <c r="AA21" s="5">
        <v>0.76060000000000005</v>
      </c>
      <c r="AB21" s="5">
        <v>0.2291</v>
      </c>
      <c r="AC21" s="5">
        <v>1.6799999999999999E-2</v>
      </c>
      <c r="AD21" s="5">
        <v>0.82340000000000002</v>
      </c>
      <c r="AE21" s="5"/>
      <c r="AF21" s="5">
        <v>1</v>
      </c>
      <c r="AG21" s="5">
        <v>4.7862999999999998</v>
      </c>
      <c r="AH21" s="4">
        <v>0.73340000000000005</v>
      </c>
      <c r="AI21" s="4">
        <v>0.93759999999999999</v>
      </c>
      <c r="AJ21" s="4">
        <v>0.152</v>
      </c>
      <c r="AK21" s="4">
        <v>5.4699999999999999E-2</v>
      </c>
      <c r="AL21" s="4">
        <v>0.59909999999999997</v>
      </c>
      <c r="AM21" s="4"/>
      <c r="AN21" s="4">
        <v>0.97599999999999998</v>
      </c>
      <c r="AO21" s="4">
        <v>1.5213000000000001</v>
      </c>
      <c r="AP21" s="14"/>
      <c r="AQ21" s="14"/>
      <c r="AR21" s="14"/>
      <c r="AS21" s="14"/>
      <c r="AT21" s="14"/>
      <c r="AU21" s="14"/>
      <c r="AV21" s="14"/>
      <c r="AW21" s="14"/>
      <c r="AX21" s="4"/>
      <c r="AY21" s="4"/>
      <c r="AZ21" s="4"/>
      <c r="BA21" s="4"/>
      <c r="BB21" s="4"/>
      <c r="BC21" s="4"/>
      <c r="BD21" s="4"/>
      <c r="BE21" s="4"/>
      <c r="BF21" s="14">
        <v>0.63539999999999996</v>
      </c>
      <c r="BG21" s="14">
        <v>0.70099999999999996</v>
      </c>
      <c r="BH21" s="14">
        <v>0.27950000000000003</v>
      </c>
      <c r="BI21" s="14">
        <v>9.2999999999999992E-3</v>
      </c>
      <c r="BJ21" s="14">
        <v>0.86099999999999999</v>
      </c>
      <c r="BK21" s="14">
        <v>0.626</v>
      </c>
      <c r="BL21" s="14">
        <v>1</v>
      </c>
      <c r="BM21" s="14">
        <v>6.1474000000000002</v>
      </c>
      <c r="BN21" s="4"/>
      <c r="BO21" s="4"/>
      <c r="BP21" s="4"/>
      <c r="BQ21" s="4"/>
      <c r="BR21" s="4"/>
      <c r="BS21" s="4"/>
      <c r="BT21" s="4"/>
      <c r="BU21" s="4"/>
      <c r="BV21" s="14"/>
      <c r="BW21" s="14"/>
      <c r="BX21" s="14"/>
      <c r="BY21" s="14"/>
      <c r="BZ21" s="14"/>
      <c r="CA21" s="14"/>
      <c r="CB21" s="14"/>
      <c r="CC21" s="14"/>
      <c r="CD21" s="4"/>
      <c r="CE21" s="4"/>
      <c r="CF21" s="4"/>
      <c r="CG21" s="4"/>
      <c r="CH21" s="4"/>
      <c r="CI21" s="4"/>
      <c r="CJ21" s="4"/>
      <c r="CK21" s="4"/>
      <c r="CL21" s="5"/>
      <c r="CM21" s="5"/>
      <c r="CN21" s="5"/>
      <c r="CO21" s="5"/>
      <c r="CP21" s="5"/>
      <c r="CQ21" s="5"/>
      <c r="CR21" s="5"/>
      <c r="CS21" s="5"/>
      <c r="CT21" s="4">
        <v>0.63419999999999999</v>
      </c>
      <c r="CU21" s="4">
        <v>0.69730000000000003</v>
      </c>
      <c r="CV21" s="4">
        <v>0.28410000000000002</v>
      </c>
      <c r="CW21" s="4">
        <v>9.1999999999999998E-3</v>
      </c>
      <c r="CX21" s="4">
        <v>0.86029999999999995</v>
      </c>
      <c r="CY21" s="4">
        <v>0.62570000000000003</v>
      </c>
      <c r="CZ21" s="4">
        <v>1</v>
      </c>
      <c r="DA21" s="4">
        <v>4.8220000000000001</v>
      </c>
      <c r="DB21" s="5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4"/>
      <c r="DR21" s="5">
        <v>0.60819999999999996</v>
      </c>
      <c r="DS21" s="5">
        <v>0.64239999999999997</v>
      </c>
      <c r="DT21" s="5">
        <v>0.3251</v>
      </c>
      <c r="DU21" s="5">
        <v>1.6000000000000001E-3</v>
      </c>
      <c r="DV21" s="5">
        <v>0.8861</v>
      </c>
      <c r="DW21" s="5">
        <v>0.65239999999999998</v>
      </c>
      <c r="DX21" s="5">
        <v>1</v>
      </c>
      <c r="DY21" s="5">
        <v>14.337400000000001</v>
      </c>
      <c r="DZ21" s="4">
        <v>0.62139999999999995</v>
      </c>
      <c r="EA21" s="4">
        <v>0.67069999999999996</v>
      </c>
      <c r="EB21" s="4">
        <v>0.30399999999999999</v>
      </c>
      <c r="EC21" s="4">
        <v>4.8999999999999998E-3</v>
      </c>
      <c r="ED21" s="4">
        <v>0.87739999999999996</v>
      </c>
      <c r="EE21" s="4">
        <v>0.64139999999999997</v>
      </c>
      <c r="EF21" s="4">
        <v>1</v>
      </c>
      <c r="EG21" s="4">
        <v>8.6666000000000007</v>
      </c>
      <c r="EH21" s="5">
        <v>0.63560000000000005</v>
      </c>
      <c r="EI21" s="5">
        <v>0.70169999999999999</v>
      </c>
      <c r="EJ21" s="5">
        <v>0.27939999999999998</v>
      </c>
      <c r="EK21" s="5">
        <v>9.2999999999999992E-3</v>
      </c>
      <c r="EL21" s="5">
        <v>0.86040000000000005</v>
      </c>
      <c r="EM21" s="5">
        <v>0.62580000000000002</v>
      </c>
      <c r="EN21" s="5">
        <v>1</v>
      </c>
      <c r="EO21" s="5">
        <v>4.5399000000000003</v>
      </c>
      <c r="EP21" s="4"/>
      <c r="EQ21" s="4"/>
      <c r="ER21" s="4"/>
      <c r="ES21" s="4"/>
      <c r="ET21" s="4"/>
      <c r="EU21" s="4"/>
      <c r="EV21" s="4"/>
      <c r="EW21" s="4"/>
      <c r="EX21" s="5"/>
      <c r="EY21" s="5"/>
      <c r="EZ21" s="5"/>
      <c r="FA21" s="5"/>
      <c r="FB21" s="5"/>
      <c r="FC21" s="5"/>
      <c r="FD21" s="5"/>
      <c r="FE21" s="5"/>
      <c r="FF21" s="4"/>
      <c r="FG21" s="4"/>
      <c r="FH21" s="4"/>
      <c r="FI21" s="4"/>
      <c r="FJ21" s="4"/>
      <c r="FK21" s="4"/>
      <c r="FL21" s="4"/>
      <c r="FM21" s="4"/>
      <c r="FN21" s="5"/>
      <c r="FO21" s="5"/>
      <c r="FP21" s="5"/>
      <c r="FQ21" s="5"/>
      <c r="FR21" s="5"/>
      <c r="FS21" s="5"/>
      <c r="FT21" s="5"/>
      <c r="FU21" s="5"/>
      <c r="FV21" s="4"/>
      <c r="FW21" s="4"/>
      <c r="FX21" s="4"/>
      <c r="FY21" s="4"/>
      <c r="FZ21" s="4"/>
      <c r="GA21" s="4"/>
      <c r="GB21" s="4"/>
      <c r="GC21" s="4"/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/>
      <c r="HC21" s="4"/>
      <c r="HD21" s="4"/>
      <c r="HE21" s="4"/>
      <c r="HF21" s="4"/>
      <c r="HG21" s="4"/>
      <c r="HH21" s="4"/>
      <c r="HI21" s="4"/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>
        <f t="shared" si="0"/>
        <v>0.63948000000000005</v>
      </c>
      <c r="II21" s="4">
        <f t="shared" si="1"/>
        <v>0.71253999999999995</v>
      </c>
      <c r="IJ21" s="4">
        <f t="shared" si="2"/>
        <v>0.27372000000000002</v>
      </c>
      <c r="IK21" s="4">
        <f t="shared" si="3"/>
        <v>1.2160000000000001E-2</v>
      </c>
      <c r="IL21" s="4">
        <f t="shared" si="4"/>
        <v>0.83899999999999986</v>
      </c>
      <c r="IM21" s="4">
        <f t="shared" si="5"/>
        <v>0.63426000000000005</v>
      </c>
      <c r="IN21" s="4">
        <f t="shared" si="6"/>
        <v>0.99759999999999993</v>
      </c>
      <c r="IO21" s="4">
        <f t="shared" si="7"/>
        <v>7.5555399999999988</v>
      </c>
      <c r="IP21" s="1" t="str" cm="1">
        <f t="array" aca="1" ref="IP21" ca="1">CONCATENATE(INDIRECT(ADDRESS(1,MATCH(_xlfn.MINIFS(B21:IG21,metrics.rec,"MAE"),B21:IG21,0)+1)), ", ", INDIRECT(ADDRESS(2,MATCH(_xlfn.MINIFS(B21:IG21,metrics.rec,"MAE"),B21:IG21,0)+1)))</f>
        <v>k=20, r=0.1</v>
      </c>
      <c r="IQ21" s="1" t="str" cm="1">
        <f t="array" aca="1" ref="IQ21" ca="1">CONCATENATE(INDIRECT(ADDRESS(1,MATCH(_xlfn.MINIFS(B21:IG21,metrics.rec,"MSE"),B21:IG21,0)+1)), ", ", INDIRECT(ADDRESS(2,MATCH(_xlfn.MINIFS(B21:IG21,metrics.rec,"MSE"),B21:IG21,0)+1)))</f>
        <v>k=20, r=0.1</v>
      </c>
      <c r="IR21" s="1" t="str" cm="1">
        <f t="array" aca="1" ref="IR21" ca="1">CONCATENATE(INDIRECT(ADDRESS(1,MATCH(_xlfn.MAXIFS(B21:IG21,metrics.rec,"R"),B21:IG21,0)+1)), ", ", INDIRECT(ADDRESS(2,MATCH(_xlfn.MAXIFS(B21:IG21,metrics.rec,"R"),B21:IG21,0)+1)))</f>
        <v>k=20, r=0.1</v>
      </c>
      <c r="IS21" s="1" t="str" cm="1">
        <f t="array" aca="1" ref="IS21" ca="1">CONCATENATE(INDIRECT(ADDRESS(1,MATCH(_xlfn.MAXIFS(B21:IG21,metrics.rec,"Precision"),B21:IG21,0)+1)), ", ", INDIRECT(ADDRESS(2,MATCH(_xlfn.MAXIFS(B21:IG21,metrics.rec,"Precision"),B21:IG21,0)+1)))</f>
        <v>k=5, r=0.9</v>
      </c>
      <c r="IT21" s="1" t="str" cm="1">
        <f t="array" aca="1" ref="IT21" ca="1">CONCATENATE(INDIRECT(ADDRESS(1,MATCH(_xlfn.MAXIFS(B21:IG21,metrics.rec,"Recall"),B21:IG21,0)+1)), ", ", INDIRECT(ADDRESS(2,MATCH(_xlfn.MAXIFS(B21:IG21,metrics.rec,"Recall"),B21:IG21,0)+1)))</f>
        <v>k=5, r=0.1</v>
      </c>
      <c r="IU21" s="1" t="str" cm="1">
        <f t="array" aca="1" ref="IU21" ca="1">CONCATENATE(INDIRECT(ADDRESS(1,MATCH(_xlfn.MAXIFS(B21:IG21,metrics.rec,"Coverage"),B21:IG21,0)+1)), ", ", INDIRECT(ADDRESS(2,MATCH(_xlfn.MAXIFS(B21:IG21,metrics.rec,"Coverage"),B21:IG21,0)+1)))</f>
        <v>k=20, r=0.1</v>
      </c>
      <c r="IV21" s="1" t="str" cm="1">
        <f t="array" aca="1" ref="IV21" ca="1">CONCATENATE(INDIRECT(ADDRESS(1,MATCH(_xlfn.MAXIFS(B21:IG21,metrics.rec,"Recatio"),B21:IG21,0)+1)), ", ", INDIRECT(ADDRESS(2,MATCH(_xlfn.MAXIFS(B21:IG21,metrics.rec,"Recatio"),B21:IG21,0)+1)))</f>
        <v>k=5, r=0.1</v>
      </c>
      <c r="IW21" s="1" t="str" cm="1">
        <f t="array" aca="1" ref="IW21" ca="1">CONCATENATE(INDIRECT(ADDRESS(1,MATCH(_xlfn.MINIFS(B21:IG21,metrics.rec,"Time"),B21:IG21,0)+1)), ", ", INDIRECT(ADDRESS(2,MATCH(_xlfn.MINIFS(B21:IG21,metrics.rec,"Time"),B21:IG21,0)+1)))</f>
        <v>k=5, r=0.9</v>
      </c>
    </row>
    <row r="22" spans="1:257" x14ac:dyDescent="0.2">
      <c r="A22" s="1" t="s">
        <v>19</v>
      </c>
      <c r="B22" s="4">
        <v>0.62939999999999996</v>
      </c>
      <c r="C22" s="4">
        <v>0.68469999999999998</v>
      </c>
      <c r="D22" s="4">
        <v>0.27689999999999998</v>
      </c>
      <c r="E22" s="4">
        <v>1.6000000000000001E-3</v>
      </c>
      <c r="F22" s="4">
        <v>0.88249999999999995</v>
      </c>
      <c r="G22" s="4"/>
      <c r="H22" s="4">
        <v>1</v>
      </c>
      <c r="I22" s="4">
        <v>14.310499999999999</v>
      </c>
      <c r="J22" s="5">
        <v>0.63819999999999999</v>
      </c>
      <c r="K22" s="5">
        <v>0.70530000000000004</v>
      </c>
      <c r="L22" s="5">
        <v>0.26650000000000001</v>
      </c>
      <c r="M22" s="5">
        <v>4.8999999999999998E-3</v>
      </c>
      <c r="N22" s="5">
        <v>0.87209999999999999</v>
      </c>
      <c r="O22" s="5"/>
      <c r="P22" s="5">
        <v>1</v>
      </c>
      <c r="Q22" s="5">
        <v>10.6311</v>
      </c>
      <c r="R22" s="4">
        <v>0.64590000000000003</v>
      </c>
      <c r="S22" s="4">
        <v>0.71989999999999998</v>
      </c>
      <c r="T22" s="4">
        <v>0.26029999999999998</v>
      </c>
      <c r="U22" s="4">
        <v>9.2999999999999992E-3</v>
      </c>
      <c r="V22" s="4">
        <v>0.85870000000000002</v>
      </c>
      <c r="W22" s="4"/>
      <c r="X22" s="4">
        <v>1</v>
      </c>
      <c r="Y22" s="4">
        <v>7.5941000000000001</v>
      </c>
      <c r="Z22" s="5">
        <v>0.66459999999999997</v>
      </c>
      <c r="AA22" s="5">
        <v>0.76319999999999999</v>
      </c>
      <c r="AB22" s="5">
        <v>0.2356</v>
      </c>
      <c r="AC22" s="5">
        <v>1.6799999999999999E-2</v>
      </c>
      <c r="AD22" s="5">
        <v>0.82750000000000001</v>
      </c>
      <c r="AE22" s="5"/>
      <c r="AF22" s="5">
        <v>1</v>
      </c>
      <c r="AG22" s="5">
        <v>4.8312999999999997</v>
      </c>
      <c r="AH22" s="4">
        <v>0.72519999999999996</v>
      </c>
      <c r="AI22" s="4">
        <v>0.91590000000000005</v>
      </c>
      <c r="AJ22" s="4">
        <v>0.15989999999999999</v>
      </c>
      <c r="AK22" s="4">
        <v>5.5100000000000003E-2</v>
      </c>
      <c r="AL22" s="4">
        <v>0.60560000000000003</v>
      </c>
      <c r="AM22" s="4"/>
      <c r="AN22" s="4">
        <v>0.97599999999999998</v>
      </c>
      <c r="AO22" s="4">
        <v>1.538</v>
      </c>
      <c r="AP22" s="14"/>
      <c r="AQ22" s="14"/>
      <c r="AR22" s="14"/>
      <c r="AS22" s="14"/>
      <c r="AT22" s="14"/>
      <c r="AU22" s="14"/>
      <c r="AV22" s="14"/>
      <c r="AW22" s="14"/>
      <c r="AX22" s="4"/>
      <c r="AY22" s="4"/>
      <c r="AZ22" s="4"/>
      <c r="BA22" s="4"/>
      <c r="BB22" s="4"/>
      <c r="BC22" s="4"/>
      <c r="BD22" s="4"/>
      <c r="BE22" s="4"/>
      <c r="BF22" s="14">
        <v>0.64670000000000005</v>
      </c>
      <c r="BG22" s="14">
        <v>0.72240000000000004</v>
      </c>
      <c r="BH22" s="14">
        <v>0.26140000000000002</v>
      </c>
      <c r="BI22" s="14">
        <v>9.1999999999999998E-3</v>
      </c>
      <c r="BJ22" s="14">
        <v>0.85980000000000001</v>
      </c>
      <c r="BK22" s="14">
        <v>0.62749999999999995</v>
      </c>
      <c r="BL22" s="14">
        <v>1</v>
      </c>
      <c r="BM22" s="14">
        <v>6.7146999999999997</v>
      </c>
      <c r="BN22" s="4"/>
      <c r="BO22" s="4"/>
      <c r="BP22" s="4"/>
      <c r="BQ22" s="4"/>
      <c r="BR22" s="4"/>
      <c r="BS22" s="4"/>
      <c r="BT22" s="4"/>
      <c r="BU22" s="4"/>
      <c r="BV22" s="14"/>
      <c r="BW22" s="14"/>
      <c r="BX22" s="14"/>
      <c r="BY22" s="14"/>
      <c r="BZ22" s="14"/>
      <c r="CA22" s="14"/>
      <c r="CB22" s="14"/>
      <c r="CC22" s="14"/>
      <c r="CD22" s="4"/>
      <c r="CE22" s="4"/>
      <c r="CF22" s="4"/>
      <c r="CG22" s="4"/>
      <c r="CH22" s="4"/>
      <c r="CI22" s="4"/>
      <c r="CJ22" s="4"/>
      <c r="CK22" s="4"/>
      <c r="CL22" s="5"/>
      <c r="CM22" s="5"/>
      <c r="CN22" s="5"/>
      <c r="CO22" s="5"/>
      <c r="CP22" s="5"/>
      <c r="CQ22" s="5"/>
      <c r="CR22" s="5"/>
      <c r="CS22" s="5"/>
      <c r="CT22" s="16"/>
      <c r="CU22" s="16"/>
      <c r="CV22" s="16"/>
      <c r="CW22" s="16"/>
      <c r="CX22" s="16"/>
      <c r="CY22" s="16"/>
      <c r="CZ22" s="16"/>
      <c r="DA22" s="16"/>
      <c r="DB22" s="5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4"/>
      <c r="DR22" s="5">
        <v>0.62790000000000001</v>
      </c>
      <c r="DS22" s="5">
        <v>0.68200000000000005</v>
      </c>
      <c r="DT22" s="5">
        <v>0.29239999999999999</v>
      </c>
      <c r="DU22" s="5">
        <v>1.6000000000000001E-3</v>
      </c>
      <c r="DV22" s="5">
        <v>0.88090000000000002</v>
      </c>
      <c r="DW22" s="5">
        <v>0.65149999999999997</v>
      </c>
      <c r="DX22" s="5">
        <v>1</v>
      </c>
      <c r="DY22" s="5">
        <v>12.5481</v>
      </c>
      <c r="DZ22" s="4">
        <v>0.63719999999999999</v>
      </c>
      <c r="EA22" s="4">
        <v>0.7026</v>
      </c>
      <c r="EB22" s="4">
        <v>0.27700000000000002</v>
      </c>
      <c r="EC22" s="4">
        <v>4.8999999999999998E-3</v>
      </c>
      <c r="ED22" s="4">
        <v>0.87370000000000003</v>
      </c>
      <c r="EE22" s="4">
        <v>0.64129999999999998</v>
      </c>
      <c r="EF22" s="4">
        <v>1</v>
      </c>
      <c r="EG22" s="4">
        <v>8.4742999999999995</v>
      </c>
      <c r="EH22" s="5">
        <v>0.64759999999999995</v>
      </c>
      <c r="EI22" s="5">
        <v>0.72440000000000004</v>
      </c>
      <c r="EJ22" s="5">
        <v>0.26350000000000001</v>
      </c>
      <c r="EK22" s="5">
        <v>9.1999999999999998E-3</v>
      </c>
      <c r="EL22" s="5">
        <v>0.85970000000000002</v>
      </c>
      <c r="EM22" s="5">
        <v>0.62739999999999996</v>
      </c>
      <c r="EN22" s="5">
        <v>1</v>
      </c>
      <c r="EO22" s="5">
        <v>4.4896000000000003</v>
      </c>
      <c r="EP22" s="4"/>
      <c r="EQ22" s="4"/>
      <c r="ER22" s="4"/>
      <c r="ES22" s="4"/>
      <c r="ET22" s="4"/>
      <c r="EU22" s="4"/>
      <c r="EV22" s="4"/>
      <c r="EW22" s="4"/>
      <c r="EX22" s="5"/>
      <c r="EY22" s="5"/>
      <c r="EZ22" s="5"/>
      <c r="FA22" s="5"/>
      <c r="FB22" s="5"/>
      <c r="FC22" s="5"/>
      <c r="FD22" s="5"/>
      <c r="FE22" s="5"/>
      <c r="FF22" s="4"/>
      <c r="FG22" s="4"/>
      <c r="FH22" s="4"/>
      <c r="FI22" s="4"/>
      <c r="FJ22" s="4"/>
      <c r="FK22" s="4"/>
      <c r="FL22" s="4"/>
      <c r="FM22" s="4"/>
      <c r="FN22" s="5"/>
      <c r="FO22" s="5"/>
      <c r="FP22" s="5"/>
      <c r="FQ22" s="5"/>
      <c r="FR22" s="5"/>
      <c r="FS22" s="5"/>
      <c r="FT22" s="5"/>
      <c r="FU22" s="5"/>
      <c r="FV22" s="4">
        <v>0.64710000000000001</v>
      </c>
      <c r="FW22" s="4">
        <v>0.7238</v>
      </c>
      <c r="FX22" s="4">
        <v>0.26279999999999998</v>
      </c>
      <c r="FY22" s="4">
        <v>9.2999999999999992E-3</v>
      </c>
      <c r="FZ22" s="4">
        <v>0.85829999999999995</v>
      </c>
      <c r="GA22" s="4"/>
      <c r="GB22" s="4">
        <v>1</v>
      </c>
      <c r="GC22" s="4">
        <v>4.7000999999999999</v>
      </c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/>
      <c r="HC22" s="4"/>
      <c r="HD22" s="4"/>
      <c r="HE22" s="4"/>
      <c r="HF22" s="4"/>
      <c r="HG22" s="4"/>
      <c r="HH22" s="4"/>
      <c r="HI22" s="4"/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>
        <f t="shared" si="0"/>
        <v>0.65098</v>
      </c>
      <c r="II22" s="4">
        <f t="shared" si="1"/>
        <v>0.73442000000000007</v>
      </c>
      <c r="IJ22" s="4">
        <f t="shared" si="2"/>
        <v>0.25562999999999997</v>
      </c>
      <c r="IK22" s="4">
        <f t="shared" si="3"/>
        <v>1.2190000000000001E-2</v>
      </c>
      <c r="IL22" s="4">
        <f t="shared" si="4"/>
        <v>0.83788000000000018</v>
      </c>
      <c r="IM22" s="4">
        <f t="shared" si="5"/>
        <v>0.63692499999999996</v>
      </c>
      <c r="IN22" s="4">
        <f t="shared" si="6"/>
        <v>0.99759999999999993</v>
      </c>
      <c r="IO22" s="4">
        <f t="shared" si="7"/>
        <v>7.5831800000000005</v>
      </c>
      <c r="IP22" s="1" t="str" cm="1">
        <f t="array" aca="1" ref="IP22" ca="1">CONCATENATE(INDIRECT(ADDRESS(1,MATCH(_xlfn.MINIFS(B22:IG22,metrics.rec,"MAE"),B22:IG22,0)+1)), ", ", INDIRECT(ADDRESS(2,MATCH(_xlfn.MINIFS(B22:IG22,metrics.rec,"MAE"),B22:IG22,0)+1)))</f>
        <v>k=20, r=0.1</v>
      </c>
      <c r="IQ22" s="1" t="str" cm="1">
        <f t="array" aca="1" ref="IQ22" ca="1">CONCATENATE(INDIRECT(ADDRESS(1,MATCH(_xlfn.MINIFS(B22:IG22,metrics.rec,"MSE"),B22:IG22,0)+1)), ", ", INDIRECT(ADDRESS(2,MATCH(_xlfn.MINIFS(B22:IG22,metrics.rec,"MSE"),B22:IG22,0)+1)))</f>
        <v>k=20, r=0.1</v>
      </c>
      <c r="IR22" s="1" t="str" cm="1">
        <f t="array" aca="1" ref="IR22" ca="1">CONCATENATE(INDIRECT(ADDRESS(1,MATCH(_xlfn.MAXIFS(B22:IG22,metrics.rec,"R"),B22:IG22,0)+1)), ", ", INDIRECT(ADDRESS(2,MATCH(_xlfn.MAXIFS(B22:IG22,metrics.rec,"R"),B22:IG22,0)+1)))</f>
        <v>k=20, r=0.1</v>
      </c>
      <c r="IS22" s="1" t="str" cm="1">
        <f t="array" aca="1" ref="IS22" ca="1">CONCATENATE(INDIRECT(ADDRESS(1,MATCH(_xlfn.MAXIFS(B22:IG22,metrics.rec,"Precision"),B22:IG22,0)+1)), ", ", INDIRECT(ADDRESS(2,MATCH(_xlfn.MAXIFS(B22:IG22,metrics.rec,"Precision"),B22:IG22,0)+1)))</f>
        <v>k=5, r=0.9</v>
      </c>
      <c r="IT22" s="1" t="str" cm="1">
        <f t="array" aca="1" ref="IT22" ca="1">CONCATENATE(INDIRECT(ADDRESS(1,MATCH(_xlfn.MAXIFS(B22:IG22,metrics.rec,"Recall"),B22:IG22,0)+1)), ", ", INDIRECT(ADDRESS(2,MATCH(_xlfn.MAXIFS(B22:IG22,metrics.rec,"Recall"),B22:IG22,0)+1)))</f>
        <v>k=5, r=0.1</v>
      </c>
      <c r="IU22" s="1" t="str" cm="1">
        <f t="array" aca="1" ref="IU22" ca="1">CONCATENATE(INDIRECT(ADDRESS(1,MATCH(_xlfn.MAXIFS(B22:IG22,metrics.rec,"Coverage"),B22:IG22,0)+1)), ", ", INDIRECT(ADDRESS(2,MATCH(_xlfn.MAXIFS(B22:IG22,metrics.rec,"Coverage"),B22:IG22,0)+1)))</f>
        <v>k=20, r=0.1</v>
      </c>
      <c r="IV22" s="1" t="str" cm="1">
        <f t="array" aca="1" ref="IV22" ca="1">CONCATENATE(INDIRECT(ADDRESS(1,MATCH(_xlfn.MAXIFS(B22:IG22,metrics.rec,"Recatio"),B22:IG22,0)+1)), ", ", INDIRECT(ADDRESS(2,MATCH(_xlfn.MAXIFS(B22:IG22,metrics.rec,"Recatio"),B22:IG22,0)+1)))</f>
        <v>k=5, r=0.1</v>
      </c>
      <c r="IW22" s="1" t="str" cm="1">
        <f t="array" aca="1" ref="IW22" ca="1">CONCATENATE(INDIRECT(ADDRESS(1,MATCH(_xlfn.MINIFS(B22:IG22,metrics.rec,"Time"),B22:IG22,0)+1)), ", ", INDIRECT(ADDRESS(2,MATCH(_xlfn.MINIFS(B22:IG22,metrics.rec,"Time"),B22:IG22,0)+1)))</f>
        <v>k=5, r=0.9</v>
      </c>
    </row>
    <row r="23" spans="1:257" x14ac:dyDescent="0.2">
      <c r="A23" s="1" t="s">
        <v>20</v>
      </c>
      <c r="B23" s="4">
        <v>0.62660000000000005</v>
      </c>
      <c r="C23" s="4">
        <v>0.67869999999999997</v>
      </c>
      <c r="D23" s="4">
        <v>0.28599999999999998</v>
      </c>
      <c r="E23" s="4">
        <v>1.6000000000000001E-3</v>
      </c>
      <c r="F23" s="4">
        <v>0.88019999999999998</v>
      </c>
      <c r="G23" s="4"/>
      <c r="H23" s="4">
        <v>1</v>
      </c>
      <c r="I23" s="4">
        <v>14.1875</v>
      </c>
      <c r="J23" s="5">
        <v>0.63690000000000002</v>
      </c>
      <c r="K23" s="5">
        <v>0.70220000000000005</v>
      </c>
      <c r="L23" s="5">
        <v>0.2782</v>
      </c>
      <c r="M23" s="5">
        <v>4.8999999999999998E-3</v>
      </c>
      <c r="N23" s="5">
        <v>0.871</v>
      </c>
      <c r="O23" s="5"/>
      <c r="P23" s="5">
        <v>1</v>
      </c>
      <c r="Q23" s="5">
        <v>9.6256000000000004</v>
      </c>
      <c r="R23" s="4">
        <v>0.6452</v>
      </c>
      <c r="S23" s="4">
        <v>0.71919999999999995</v>
      </c>
      <c r="T23" s="4">
        <v>0.27050000000000002</v>
      </c>
      <c r="U23" s="4">
        <v>9.2999999999999992E-3</v>
      </c>
      <c r="V23" s="4">
        <v>0.85760000000000003</v>
      </c>
      <c r="W23" s="4"/>
      <c r="X23" s="4">
        <v>1</v>
      </c>
      <c r="Y23" s="4">
        <v>7.3932000000000002</v>
      </c>
      <c r="Z23" s="5">
        <v>0.6663</v>
      </c>
      <c r="AA23" s="5">
        <v>0.76929999999999998</v>
      </c>
      <c r="AB23" s="5">
        <v>0.2276</v>
      </c>
      <c r="AC23" s="5">
        <v>1.6799999999999999E-2</v>
      </c>
      <c r="AD23" s="5">
        <v>0.82530000000000003</v>
      </c>
      <c r="AE23" s="5"/>
      <c r="AF23" s="5">
        <v>1</v>
      </c>
      <c r="AG23" s="5">
        <v>4.5278999999999998</v>
      </c>
      <c r="AH23" s="4">
        <v>0.73240000000000005</v>
      </c>
      <c r="AI23" s="4">
        <v>0.93559999999999999</v>
      </c>
      <c r="AJ23" s="4">
        <v>0.1545</v>
      </c>
      <c r="AK23" s="4">
        <v>5.4899999999999997E-2</v>
      </c>
      <c r="AL23" s="4">
        <v>0.6028</v>
      </c>
      <c r="AM23" s="4"/>
      <c r="AN23" s="4">
        <v>0.97599999999999998</v>
      </c>
      <c r="AO23" s="4">
        <v>1.5564</v>
      </c>
      <c r="AP23" s="14"/>
      <c r="AQ23" s="14"/>
      <c r="AR23" s="14"/>
      <c r="AS23" s="14"/>
      <c r="AT23" s="14"/>
      <c r="AU23" s="14"/>
      <c r="AV23" s="14"/>
      <c r="AW23" s="14"/>
      <c r="AX23" s="4"/>
      <c r="AY23" s="4"/>
      <c r="AZ23" s="4"/>
      <c r="BA23" s="4"/>
      <c r="BB23" s="4"/>
      <c r="BC23" s="4"/>
      <c r="BD23" s="4"/>
      <c r="BE23" s="4"/>
      <c r="BF23" s="14">
        <v>0.64600000000000002</v>
      </c>
      <c r="BG23" s="14">
        <v>0.72209999999999996</v>
      </c>
      <c r="BH23" s="14">
        <v>0.26750000000000002</v>
      </c>
      <c r="BI23" s="14">
        <v>9.2999999999999992E-3</v>
      </c>
      <c r="BJ23" s="14">
        <v>0.85850000000000004</v>
      </c>
      <c r="BK23" s="14">
        <v>0.62529999999999997</v>
      </c>
      <c r="BL23" s="14">
        <v>1</v>
      </c>
      <c r="BM23" s="14">
        <v>5.3695000000000004</v>
      </c>
      <c r="BN23" s="4"/>
      <c r="BO23" s="4"/>
      <c r="BP23" s="4"/>
      <c r="BQ23" s="4"/>
      <c r="BR23" s="4"/>
      <c r="BS23" s="4"/>
      <c r="BT23" s="4"/>
      <c r="BU23" s="4"/>
      <c r="BV23" s="14"/>
      <c r="BW23" s="14"/>
      <c r="BX23" s="14"/>
      <c r="BY23" s="14"/>
      <c r="BZ23" s="14"/>
      <c r="CA23" s="14"/>
      <c r="CB23" s="14"/>
      <c r="CC23" s="14"/>
      <c r="CD23" s="4"/>
      <c r="CE23" s="4"/>
      <c r="CF23" s="4"/>
      <c r="CG23" s="4"/>
      <c r="CH23" s="4"/>
      <c r="CI23" s="4"/>
      <c r="CJ23" s="4"/>
      <c r="CK23" s="4"/>
      <c r="CL23" s="5"/>
      <c r="CM23" s="5"/>
      <c r="CN23" s="5"/>
      <c r="CO23" s="5"/>
      <c r="CP23" s="5"/>
      <c r="CQ23" s="5"/>
      <c r="CR23" s="5"/>
      <c r="CS23" s="5"/>
      <c r="CT23" s="4"/>
      <c r="CU23" s="4"/>
      <c r="CV23" s="4"/>
      <c r="CW23" s="4"/>
      <c r="CX23" s="4"/>
      <c r="CY23" s="4"/>
      <c r="CZ23" s="4"/>
      <c r="DA23" s="4"/>
      <c r="DB23" s="5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4"/>
      <c r="DR23" s="5">
        <v>0.62570000000000003</v>
      </c>
      <c r="DS23" s="5">
        <v>0.67700000000000005</v>
      </c>
      <c r="DT23" s="5">
        <v>0.29780000000000001</v>
      </c>
      <c r="DU23" s="5">
        <v>1.6000000000000001E-3</v>
      </c>
      <c r="DV23" s="5">
        <v>0.87870000000000004</v>
      </c>
      <c r="DW23" s="5">
        <v>0.64880000000000004</v>
      </c>
      <c r="DX23" s="5">
        <v>1</v>
      </c>
      <c r="DY23" s="5">
        <v>12.6228</v>
      </c>
      <c r="DZ23" s="4">
        <v>0.63500000000000001</v>
      </c>
      <c r="EA23" s="4">
        <v>0.69799999999999995</v>
      </c>
      <c r="EB23" s="4">
        <v>0.28570000000000001</v>
      </c>
      <c r="EC23" s="4">
        <v>4.8999999999999998E-3</v>
      </c>
      <c r="ED23" s="4">
        <v>0.872</v>
      </c>
      <c r="EE23" s="4">
        <v>0.6391</v>
      </c>
      <c r="EF23" s="4">
        <v>1</v>
      </c>
      <c r="EG23" s="4">
        <v>8.6524000000000001</v>
      </c>
      <c r="EH23" s="5">
        <v>0.64680000000000004</v>
      </c>
      <c r="EI23" s="5">
        <v>0.7238</v>
      </c>
      <c r="EJ23" s="5">
        <v>0.2626</v>
      </c>
      <c r="EK23" s="5">
        <v>9.2999999999999992E-3</v>
      </c>
      <c r="EL23" s="5">
        <v>0.85809999999999997</v>
      </c>
      <c r="EM23" s="5">
        <v>0.62509999999999999</v>
      </c>
      <c r="EN23" s="5">
        <v>1</v>
      </c>
      <c r="EO23" s="5">
        <v>4.5155000000000003</v>
      </c>
      <c r="EP23" s="4"/>
      <c r="EQ23" s="4"/>
      <c r="ER23" s="4"/>
      <c r="ES23" s="4"/>
      <c r="ET23" s="4"/>
      <c r="EU23" s="4"/>
      <c r="EV23" s="4"/>
      <c r="EW23" s="4"/>
      <c r="EX23" s="5"/>
      <c r="EY23" s="5"/>
      <c r="EZ23" s="5"/>
      <c r="FA23" s="5"/>
      <c r="FB23" s="5"/>
      <c r="FC23" s="5"/>
      <c r="FD23" s="5"/>
      <c r="FE23" s="5"/>
      <c r="FF23" s="4"/>
      <c r="FG23" s="4"/>
      <c r="FH23" s="4"/>
      <c r="FI23" s="4"/>
      <c r="FJ23" s="4"/>
      <c r="FK23" s="4"/>
      <c r="FL23" s="4"/>
      <c r="FM23" s="4"/>
      <c r="FN23" s="5"/>
      <c r="FO23" s="5"/>
      <c r="FP23" s="5"/>
      <c r="FQ23" s="5"/>
      <c r="FR23" s="5"/>
      <c r="FS23" s="5"/>
      <c r="FT23" s="5"/>
      <c r="FU23" s="5"/>
      <c r="FV23" s="4"/>
      <c r="FW23" s="4"/>
      <c r="FX23" s="4"/>
      <c r="FY23" s="4"/>
      <c r="FZ23" s="4"/>
      <c r="GA23" s="4"/>
      <c r="GB23" s="4"/>
      <c r="GC23" s="4"/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/>
      <c r="HC23" s="4"/>
      <c r="HD23" s="4"/>
      <c r="HE23" s="4"/>
      <c r="HF23" s="4"/>
      <c r="HG23" s="4"/>
      <c r="HH23" s="4"/>
      <c r="HI23" s="4"/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>
        <f t="shared" si="0"/>
        <v>0.65121111111111107</v>
      </c>
      <c r="II23" s="4">
        <f t="shared" si="1"/>
        <v>0.73621111111111115</v>
      </c>
      <c r="IJ23" s="4">
        <f t="shared" si="2"/>
        <v>0.25893333333333335</v>
      </c>
      <c r="IK23" s="4">
        <f t="shared" si="3"/>
        <v>1.2511111111111112E-2</v>
      </c>
      <c r="IL23" s="4">
        <f t="shared" si="4"/>
        <v>0.8338000000000001</v>
      </c>
      <c r="IM23" s="4">
        <f t="shared" si="5"/>
        <v>0.634575</v>
      </c>
      <c r="IN23" s="4">
        <f t="shared" si="6"/>
        <v>0.99733333333333318</v>
      </c>
      <c r="IO23" s="4">
        <f t="shared" si="7"/>
        <v>7.6056444444444447</v>
      </c>
      <c r="IP23" s="1" t="str" cm="1">
        <f t="array" aca="1" ref="IP23" ca="1">CONCATENATE(INDIRECT(ADDRESS(1,MATCH(_xlfn.MINIFS(B23:IG23,metrics.rec,"MAE"),B23:IG23,0)+1)), ", ", INDIRECT(ADDRESS(2,MATCH(_xlfn.MINIFS(B23:IG23,metrics.rec,"MAE"),B23:IG23,0)+1)))</f>
        <v>k=20, r=0.1</v>
      </c>
      <c r="IQ23" s="1" t="str" cm="1">
        <f t="array" aca="1" ref="IQ23" ca="1">CONCATENATE(INDIRECT(ADDRESS(1,MATCH(_xlfn.MINIFS(B23:IG23,metrics.rec,"MSE"),B23:IG23,0)+1)), ", ", INDIRECT(ADDRESS(2,MATCH(_xlfn.MINIFS(B23:IG23,metrics.rec,"MSE"),B23:IG23,0)+1)))</f>
        <v>k=20, r=0.1</v>
      </c>
      <c r="IR23" s="1" t="str" cm="1">
        <f t="array" aca="1" ref="IR23" ca="1">CONCATENATE(INDIRECT(ADDRESS(1,MATCH(_xlfn.MAXIFS(B23:IG23,metrics.rec,"R"),B23:IG23,0)+1)), ", ", INDIRECT(ADDRESS(2,MATCH(_xlfn.MAXIFS(B23:IG23,metrics.rec,"R"),B23:IG23,0)+1)))</f>
        <v>k=20, r=0.1</v>
      </c>
      <c r="IS23" s="1" t="str" cm="1">
        <f t="array" aca="1" ref="IS23" ca="1">CONCATENATE(INDIRECT(ADDRESS(1,MATCH(_xlfn.MAXIFS(B23:IG23,metrics.rec,"Precision"),B23:IG23,0)+1)), ", ", INDIRECT(ADDRESS(2,MATCH(_xlfn.MAXIFS(B23:IG23,metrics.rec,"Precision"),B23:IG23,0)+1)))</f>
        <v>k=5, r=0.9</v>
      </c>
      <c r="IT23" s="1" t="str" cm="1">
        <f t="array" aca="1" ref="IT23" ca="1">CONCATENATE(INDIRECT(ADDRESS(1,MATCH(_xlfn.MAXIFS(B23:IG23,metrics.rec,"Recall"),B23:IG23,0)+1)), ", ", INDIRECT(ADDRESS(2,MATCH(_xlfn.MAXIFS(B23:IG23,metrics.rec,"Recall"),B23:IG23,0)+1)))</f>
        <v>k=5, r=0.1</v>
      </c>
      <c r="IU23" s="1" t="str" cm="1">
        <f t="array" aca="1" ref="IU23" ca="1">CONCATENATE(INDIRECT(ADDRESS(1,MATCH(_xlfn.MAXIFS(B23:IG23,metrics.rec,"Coverage"),B23:IG23,0)+1)), ", ", INDIRECT(ADDRESS(2,MATCH(_xlfn.MAXIFS(B23:IG23,metrics.rec,"Coverage"),B23:IG23,0)+1)))</f>
        <v>k=20, r=0.1</v>
      </c>
      <c r="IV23" s="1" t="str" cm="1">
        <f t="array" aca="1" ref="IV23" ca="1">CONCATENATE(INDIRECT(ADDRESS(1,MATCH(_xlfn.MAXIFS(B23:IG23,metrics.rec,"Recatio"),B23:IG23,0)+1)), ", ", INDIRECT(ADDRESS(2,MATCH(_xlfn.MAXIFS(B23:IG23,metrics.rec,"Recatio"),B23:IG23,0)+1)))</f>
        <v>k=5, r=0.1</v>
      </c>
      <c r="IW23" s="1" t="str" cm="1">
        <f t="array" aca="1" ref="IW23" ca="1">CONCATENATE(INDIRECT(ADDRESS(1,MATCH(_xlfn.MINIFS(B23:IG23,metrics.rec,"Time"),B23:IG23,0)+1)), ", ", INDIRECT(ADDRESS(2,MATCH(_xlfn.MINIFS(B23:IG23,metrics.rec,"Time"),B23:IG23,0)+1)))</f>
        <v>k=5, r=0.9</v>
      </c>
    </row>
    <row r="24" spans="1:257" x14ac:dyDescent="0.2">
      <c r="A24" s="1" t="s">
        <v>21</v>
      </c>
      <c r="B24" s="4">
        <v>0.6381</v>
      </c>
      <c r="C24" s="4">
        <v>0.70440000000000003</v>
      </c>
      <c r="D24" s="4">
        <v>0.27579999999999999</v>
      </c>
      <c r="E24" s="4">
        <v>1.6000000000000001E-3</v>
      </c>
      <c r="F24" s="4">
        <v>0.88</v>
      </c>
      <c r="G24" s="4"/>
      <c r="H24" s="4">
        <v>1</v>
      </c>
      <c r="I24" s="4">
        <v>13.052300000000001</v>
      </c>
      <c r="J24" s="5">
        <v>0.64639999999999997</v>
      </c>
      <c r="K24" s="5">
        <v>0.72360000000000002</v>
      </c>
      <c r="L24" s="5">
        <v>0.26519999999999999</v>
      </c>
      <c r="M24" s="5">
        <v>4.8999999999999998E-3</v>
      </c>
      <c r="N24" s="5">
        <v>0.87150000000000005</v>
      </c>
      <c r="O24" s="5"/>
      <c r="P24" s="5">
        <v>1</v>
      </c>
      <c r="Q24" s="5">
        <v>10.0838</v>
      </c>
      <c r="R24" s="4">
        <v>0.65090000000000003</v>
      </c>
      <c r="S24" s="4">
        <v>0.73170000000000002</v>
      </c>
      <c r="T24" s="4">
        <v>0.25779999999999997</v>
      </c>
      <c r="U24" s="4">
        <v>9.1999999999999998E-3</v>
      </c>
      <c r="V24" s="4">
        <v>0.85860000000000003</v>
      </c>
      <c r="W24" s="4"/>
      <c r="X24" s="4">
        <v>1</v>
      </c>
      <c r="Y24" s="4">
        <v>6.8826000000000001</v>
      </c>
      <c r="Z24" s="5">
        <v>0.66679999999999995</v>
      </c>
      <c r="AA24" s="5">
        <v>0.76870000000000005</v>
      </c>
      <c r="AB24" s="5">
        <v>0.23419999999999999</v>
      </c>
      <c r="AC24" s="5">
        <v>1.6799999999999999E-2</v>
      </c>
      <c r="AD24" s="5">
        <v>0.82779999999999998</v>
      </c>
      <c r="AE24" s="5"/>
      <c r="AF24" s="5">
        <v>1</v>
      </c>
      <c r="AG24" s="5">
        <v>5.1143999999999998</v>
      </c>
      <c r="AH24" s="4">
        <v>0.72709999999999997</v>
      </c>
      <c r="AI24" s="4">
        <v>0.92079999999999995</v>
      </c>
      <c r="AJ24" s="4">
        <v>0.1593</v>
      </c>
      <c r="AK24" s="4">
        <v>5.5100000000000003E-2</v>
      </c>
      <c r="AL24" s="4">
        <v>0.60609999999999997</v>
      </c>
      <c r="AM24" s="4"/>
      <c r="AN24" s="4">
        <v>0.97640000000000005</v>
      </c>
      <c r="AO24" s="4">
        <v>1.5133000000000001</v>
      </c>
      <c r="AP24" s="14"/>
      <c r="AQ24" s="14"/>
      <c r="AR24" s="14"/>
      <c r="AS24" s="14"/>
      <c r="AT24" s="14"/>
      <c r="AU24" s="14"/>
      <c r="AV24" s="14"/>
      <c r="AW24" s="14"/>
      <c r="AX24" s="4"/>
      <c r="AY24" s="4"/>
      <c r="AZ24" s="4"/>
      <c r="BA24" s="4"/>
      <c r="BB24" s="4"/>
      <c r="BC24" s="4"/>
      <c r="BD24" s="4"/>
      <c r="BE24" s="4"/>
      <c r="BF24" s="17">
        <v>0.65169999999999995</v>
      </c>
      <c r="BG24" s="17">
        <v>0.73370000000000002</v>
      </c>
      <c r="BH24" s="17">
        <v>0.26150000000000001</v>
      </c>
      <c r="BI24" s="17">
        <v>9.1999999999999998E-3</v>
      </c>
      <c r="BJ24" s="17">
        <v>0.85909999999999997</v>
      </c>
      <c r="BK24" s="17">
        <v>0.62729999999999997</v>
      </c>
      <c r="BL24" s="17">
        <v>1</v>
      </c>
      <c r="BM24" s="17">
        <v>5.0734000000000004</v>
      </c>
      <c r="BN24" s="4"/>
      <c r="BO24" s="4"/>
      <c r="BP24" s="4"/>
      <c r="BQ24" s="4"/>
      <c r="BR24" s="4"/>
      <c r="BS24" s="4"/>
      <c r="BT24" s="4"/>
      <c r="BU24" s="4"/>
      <c r="BV24" s="14"/>
      <c r="BW24" s="14"/>
      <c r="BX24" s="14"/>
      <c r="BY24" s="14"/>
      <c r="BZ24" s="14"/>
      <c r="CA24" s="14"/>
      <c r="CB24" s="14"/>
      <c r="CC24" s="14"/>
      <c r="CD24" s="4"/>
      <c r="CE24" s="4"/>
      <c r="CF24" s="4"/>
      <c r="CG24" s="4"/>
      <c r="CH24" s="4"/>
      <c r="CI24" s="4"/>
      <c r="CJ24" s="4"/>
      <c r="CK24" s="4"/>
      <c r="CL24" s="5"/>
      <c r="CM24" s="5"/>
      <c r="CN24" s="5"/>
      <c r="CO24" s="5"/>
      <c r="CP24" s="5"/>
      <c r="CQ24" s="5"/>
      <c r="CR24" s="5"/>
      <c r="CS24" s="5"/>
      <c r="CT24" s="4"/>
      <c r="CU24" s="4"/>
      <c r="CV24" s="4"/>
      <c r="CW24" s="4"/>
      <c r="CX24" s="4"/>
      <c r="CY24" s="4"/>
      <c r="CZ24" s="4"/>
      <c r="DA24" s="4"/>
      <c r="DB24" s="5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4"/>
      <c r="DR24" s="5">
        <v>0.63859999999999995</v>
      </c>
      <c r="DS24" s="5">
        <v>0.70540000000000003</v>
      </c>
      <c r="DT24" s="5">
        <v>0.28639999999999999</v>
      </c>
      <c r="DU24" s="5">
        <v>1.6000000000000001E-3</v>
      </c>
      <c r="DV24" s="5">
        <v>0.88039999999999996</v>
      </c>
      <c r="DW24" s="5">
        <v>0.65110000000000001</v>
      </c>
      <c r="DX24" s="5">
        <v>1</v>
      </c>
      <c r="DY24" s="5">
        <v>11.9269</v>
      </c>
      <c r="DZ24" s="4">
        <v>0.64510000000000001</v>
      </c>
      <c r="EA24" s="4">
        <v>0.72009999999999996</v>
      </c>
      <c r="EB24" s="4">
        <v>0.27429999999999999</v>
      </c>
      <c r="EC24" s="4">
        <v>4.8999999999999998E-3</v>
      </c>
      <c r="ED24" s="4">
        <v>0.87260000000000004</v>
      </c>
      <c r="EE24" s="4">
        <v>0.6411</v>
      </c>
      <c r="EF24" s="4">
        <v>1</v>
      </c>
      <c r="EG24" s="4">
        <v>8.9403000000000006</v>
      </c>
      <c r="EH24" s="5">
        <v>0.65229999999999999</v>
      </c>
      <c r="EI24" s="5">
        <v>0.73509999999999998</v>
      </c>
      <c r="EJ24" s="5">
        <v>0.26029999999999998</v>
      </c>
      <c r="EK24" s="5">
        <v>9.1999999999999998E-3</v>
      </c>
      <c r="EL24" s="5">
        <v>0.85909999999999997</v>
      </c>
      <c r="EM24" s="5">
        <v>0.62719999999999998</v>
      </c>
      <c r="EN24" s="5">
        <v>1</v>
      </c>
      <c r="EO24" s="5">
        <v>4.6391999999999998</v>
      </c>
      <c r="EP24" s="4"/>
      <c r="EQ24" s="4"/>
      <c r="ER24" s="4"/>
      <c r="ES24" s="4"/>
      <c r="ET24" s="4"/>
      <c r="EU24" s="4"/>
      <c r="EV24" s="4"/>
      <c r="EW24" s="4"/>
      <c r="EX24" s="5"/>
      <c r="EY24" s="5"/>
      <c r="EZ24" s="5"/>
      <c r="FA24" s="5"/>
      <c r="FB24" s="5"/>
      <c r="FC24" s="5"/>
      <c r="FD24" s="5"/>
      <c r="FE24" s="5"/>
      <c r="FF24" s="4"/>
      <c r="FG24" s="4"/>
      <c r="FH24" s="4"/>
      <c r="FI24" s="4"/>
      <c r="FJ24" s="4"/>
      <c r="FK24" s="4"/>
      <c r="FL24" s="4"/>
      <c r="FM24" s="4"/>
      <c r="FN24" s="5"/>
      <c r="FO24" s="5"/>
      <c r="FP24" s="5"/>
      <c r="FQ24" s="5"/>
      <c r="FR24" s="5"/>
      <c r="FS24" s="5"/>
      <c r="FT24" s="5"/>
      <c r="FU24" s="5"/>
      <c r="FV24" s="4"/>
      <c r="FW24" s="4"/>
      <c r="FX24" s="4"/>
      <c r="FY24" s="4"/>
      <c r="FZ24" s="4"/>
      <c r="GA24" s="4"/>
      <c r="GB24" s="4"/>
      <c r="GC24" s="4"/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/>
      <c r="HC24" s="4"/>
      <c r="HD24" s="4"/>
      <c r="HE24" s="4"/>
      <c r="HF24" s="4"/>
      <c r="HG24" s="4"/>
      <c r="HH24" s="4"/>
      <c r="HI24" s="4"/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>
        <f t="shared" si="0"/>
        <v>0.6574444444444445</v>
      </c>
      <c r="II24" s="4">
        <f t="shared" si="1"/>
        <v>0.74927777777777782</v>
      </c>
      <c r="IJ24" s="4">
        <f t="shared" si="2"/>
        <v>0.25275555555555557</v>
      </c>
      <c r="IK24" s="4">
        <f t="shared" si="3"/>
        <v>1.2500000000000002E-2</v>
      </c>
      <c r="IL24" s="4">
        <f t="shared" si="4"/>
        <v>0.83502222222222211</v>
      </c>
      <c r="IM24" s="4">
        <f t="shared" si="5"/>
        <v>0.63667499999999999</v>
      </c>
      <c r="IN24" s="4">
        <f t="shared" si="6"/>
        <v>0.99737777777777781</v>
      </c>
      <c r="IO24" s="4">
        <f t="shared" si="7"/>
        <v>7.4695777777777765</v>
      </c>
      <c r="IP24" s="1" t="str" cm="1">
        <f t="array" aca="1" ref="IP24" ca="1">CONCATENATE(INDIRECT(ADDRESS(1,MATCH(_xlfn.MINIFS(B24:IG24,metrics.rec,"MAE"),B24:IG24,0)+1)), ", ", INDIRECT(ADDRESS(2,MATCH(_xlfn.MINIFS(B24:IG24,metrics.rec,"MAE"),B24:IG24,0)+1)))</f>
        <v>k=5, r=0.1</v>
      </c>
      <c r="IQ24" s="1" t="str" cm="1">
        <f t="array" aca="1" ref="IQ24" ca="1">CONCATENATE(INDIRECT(ADDRESS(1,MATCH(_xlfn.MINIFS(B24:IG24,metrics.rec,"MSE"),B24:IG24,0)+1)), ", ", INDIRECT(ADDRESS(2,MATCH(_xlfn.MINIFS(B24:IG24,metrics.rec,"MSE"),B24:IG24,0)+1)))</f>
        <v>k=5, r=0.1</v>
      </c>
      <c r="IR24" s="1" t="str" cm="1">
        <f t="array" aca="1" ref="IR24" ca="1">CONCATENATE(INDIRECT(ADDRESS(1,MATCH(_xlfn.MAXIFS(B24:IG24,metrics.rec,"R"),B24:IG24,0)+1)), ", ", INDIRECT(ADDRESS(2,MATCH(_xlfn.MAXIFS(B24:IG24,metrics.rec,"R"),B24:IG24,0)+1)))</f>
        <v>k=20, r=0.1</v>
      </c>
      <c r="IS24" s="1" t="str" cm="1">
        <f t="array" aca="1" ref="IS24" ca="1">CONCATENATE(INDIRECT(ADDRESS(1,MATCH(_xlfn.MAXIFS(B24:IG24,metrics.rec,"Precision"),B24:IG24,0)+1)), ", ", INDIRECT(ADDRESS(2,MATCH(_xlfn.MAXIFS(B24:IG24,metrics.rec,"Precision"),B24:IG24,0)+1)))</f>
        <v>k=5, r=0.9</v>
      </c>
      <c r="IT24" s="1" t="str" cm="1">
        <f t="array" aca="1" ref="IT24" ca="1">CONCATENATE(INDIRECT(ADDRESS(1,MATCH(_xlfn.MAXIFS(B24:IG24,metrics.rec,"Recall"),B24:IG24,0)+1)), ", ", INDIRECT(ADDRESS(2,MATCH(_xlfn.MAXIFS(B24:IG24,metrics.rec,"Recall"),B24:IG24,0)+1)))</f>
        <v>k=20, r=0.1</v>
      </c>
      <c r="IU24" s="1" t="str" cm="1">
        <f t="array" aca="1" ref="IU24" ca="1">CONCATENATE(INDIRECT(ADDRESS(1,MATCH(_xlfn.MAXIFS(B24:IG24,metrics.rec,"Coverage"),B24:IG24,0)+1)), ", ", INDIRECT(ADDRESS(2,MATCH(_xlfn.MAXIFS(B24:IG24,metrics.rec,"Coverage"),B24:IG24,0)+1)))</f>
        <v>k=20, r=0.1</v>
      </c>
      <c r="IV24" s="1" t="str" cm="1">
        <f t="array" aca="1" ref="IV24" ca="1">CONCATENATE(INDIRECT(ADDRESS(1,MATCH(_xlfn.MAXIFS(B24:IG24,metrics.rec,"Recatio"),B24:IG24,0)+1)), ", ", INDIRECT(ADDRESS(2,MATCH(_xlfn.MAXIFS(B24:IG24,metrics.rec,"Recatio"),B24:IG24,0)+1)))</f>
        <v>k=5, r=0.1</v>
      </c>
      <c r="IW24" s="1" t="str" cm="1">
        <f t="array" aca="1" ref="IW24" ca="1">CONCATENATE(INDIRECT(ADDRESS(1,MATCH(_xlfn.MINIFS(B24:IG24,metrics.rec,"Time"),B24:IG24,0)+1)), ", ", INDIRECT(ADDRESS(2,MATCH(_xlfn.MINIFS(B24:IG24,metrics.rec,"Time"),B24:IG24,0)+1)))</f>
        <v>k=5, r=0.9</v>
      </c>
    </row>
    <row r="25" spans="1:257" x14ac:dyDescent="0.2">
      <c r="A25" s="1" t="s">
        <v>22</v>
      </c>
      <c r="B25" s="4">
        <v>0.67979999999999996</v>
      </c>
      <c r="C25" s="4">
        <v>0.79059999999999997</v>
      </c>
      <c r="D25" s="4">
        <v>0.2465</v>
      </c>
      <c r="E25" s="4">
        <v>1.6999999999999999E-3</v>
      </c>
      <c r="F25" s="4">
        <v>0.87170000000000003</v>
      </c>
      <c r="G25" s="4"/>
      <c r="H25" s="4">
        <v>1</v>
      </c>
      <c r="I25" s="4">
        <v>82.200800000000001</v>
      </c>
      <c r="J25" s="5">
        <v>0.69820000000000004</v>
      </c>
      <c r="K25" s="5">
        <v>0.83530000000000004</v>
      </c>
      <c r="L25" s="5">
        <v>0.23760000000000001</v>
      </c>
      <c r="M25" s="5">
        <v>5.1000000000000004E-3</v>
      </c>
      <c r="N25" s="5">
        <v>0.86260000000000003</v>
      </c>
      <c r="O25" s="5"/>
      <c r="P25" s="5">
        <v>1</v>
      </c>
      <c r="Q25" s="5">
        <v>68.281599999999997</v>
      </c>
      <c r="R25" s="4">
        <v>0.70979999999999999</v>
      </c>
      <c r="S25" s="4">
        <v>0.86119999999999997</v>
      </c>
      <c r="T25" s="4">
        <v>0.2329</v>
      </c>
      <c r="U25" s="4">
        <v>9.4999999999999998E-3</v>
      </c>
      <c r="V25" s="4">
        <v>0.84419999999999995</v>
      </c>
      <c r="W25" s="4"/>
      <c r="X25" s="4">
        <v>1</v>
      </c>
      <c r="Y25" s="4">
        <v>46.247199999999999</v>
      </c>
      <c r="Z25" s="5">
        <v>0.72960000000000003</v>
      </c>
      <c r="AA25" s="5">
        <v>0.90990000000000004</v>
      </c>
      <c r="AB25" s="5">
        <v>0.21149999999999999</v>
      </c>
      <c r="AC25" s="5">
        <v>1.6500000000000001E-2</v>
      </c>
      <c r="AD25" s="5">
        <v>0.80610000000000004</v>
      </c>
      <c r="AE25" s="5"/>
      <c r="AF25" s="5">
        <v>1</v>
      </c>
      <c r="AG25" s="5">
        <v>41.502899999999997</v>
      </c>
      <c r="AH25" s="4">
        <v>0.76590000000000003</v>
      </c>
      <c r="AI25" s="4">
        <v>0.99490000000000001</v>
      </c>
      <c r="AJ25" s="4">
        <v>0.19359999999999999</v>
      </c>
      <c r="AK25" s="4">
        <v>5.7099999999999998E-2</v>
      </c>
      <c r="AL25" s="4">
        <v>0.44929999999999998</v>
      </c>
      <c r="AM25" s="4"/>
      <c r="AN25" s="4">
        <v>0.9839</v>
      </c>
      <c r="AO25" s="4">
        <v>10.033200000000001</v>
      </c>
      <c r="AP25" s="14"/>
      <c r="AQ25" s="14"/>
      <c r="AR25" s="14"/>
      <c r="AS25" s="14"/>
      <c r="AT25" s="14"/>
      <c r="AU25" s="14"/>
      <c r="AV25" s="14"/>
      <c r="AW25" s="14"/>
      <c r="AX25" s="4"/>
      <c r="AY25" s="4"/>
      <c r="AZ25" s="4"/>
      <c r="BA25" s="4"/>
      <c r="BB25" s="4"/>
      <c r="BC25" s="4"/>
      <c r="BD25" s="4"/>
      <c r="BE25" s="4"/>
      <c r="BF25" s="14"/>
      <c r="BG25" s="14"/>
      <c r="BH25" s="14"/>
      <c r="BI25" s="14"/>
      <c r="BJ25" s="14"/>
      <c r="BK25" s="14"/>
      <c r="BL25" s="14"/>
      <c r="BM25" s="14"/>
      <c r="BN25" s="4"/>
      <c r="BO25" s="4"/>
      <c r="BP25" s="4"/>
      <c r="BQ25" s="4"/>
      <c r="BR25" s="4"/>
      <c r="BS25" s="4"/>
      <c r="BT25" s="4"/>
      <c r="BU25" s="4"/>
      <c r="BV25" s="14"/>
      <c r="BW25" s="14"/>
      <c r="BX25" s="14"/>
      <c r="BY25" s="14"/>
      <c r="BZ25" s="14"/>
      <c r="CA25" s="14"/>
      <c r="CB25" s="14"/>
      <c r="CC25" s="14"/>
      <c r="CD25" s="4"/>
      <c r="CE25" s="4"/>
      <c r="CF25" s="4"/>
      <c r="CG25" s="4"/>
      <c r="CH25" s="4"/>
      <c r="CI25" s="4"/>
      <c r="CJ25" s="4"/>
      <c r="CK25" s="4"/>
      <c r="CL25" s="5"/>
      <c r="CM25" s="5"/>
      <c r="CN25" s="5"/>
      <c r="CO25" s="5"/>
      <c r="CP25" s="5"/>
      <c r="CQ25" s="5"/>
      <c r="CR25" s="5"/>
      <c r="CS25" s="5"/>
      <c r="CT25" s="4"/>
      <c r="CU25" s="4"/>
      <c r="CV25" s="4"/>
      <c r="CW25" s="4"/>
      <c r="CX25" s="4"/>
      <c r="CY25" s="4"/>
      <c r="CZ25" s="4"/>
      <c r="DA25" s="4"/>
      <c r="DB25" s="5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4"/>
      <c r="DR25" s="5">
        <v>0.68230000000000002</v>
      </c>
      <c r="DS25" s="5">
        <v>0.79579999999999995</v>
      </c>
      <c r="DT25" s="5">
        <v>0.26050000000000001</v>
      </c>
      <c r="DU25" s="5">
        <v>1.6999999999999999E-3</v>
      </c>
      <c r="DV25" s="5">
        <v>0.87109999999999999</v>
      </c>
      <c r="DW25" s="5">
        <v>0.60560000000000003</v>
      </c>
      <c r="DX25" s="5">
        <v>1</v>
      </c>
      <c r="DY25" s="5">
        <v>84.090100000000007</v>
      </c>
      <c r="DZ25" s="4">
        <v>0.69530000000000003</v>
      </c>
      <c r="EA25" s="4">
        <v>0.82769999999999999</v>
      </c>
      <c r="EB25" s="4">
        <v>0.24629999999999999</v>
      </c>
      <c r="EC25" s="4">
        <v>5.1000000000000004E-3</v>
      </c>
      <c r="ED25" s="4">
        <v>0.86209999999999998</v>
      </c>
      <c r="EE25" s="4">
        <v>0.60619999999999996</v>
      </c>
      <c r="EF25" s="4">
        <v>1</v>
      </c>
      <c r="EG25" s="4">
        <v>58.224699999999999</v>
      </c>
      <c r="EH25" s="5">
        <v>0.71009999999999995</v>
      </c>
      <c r="EI25" s="5">
        <v>0.86199999999999999</v>
      </c>
      <c r="EJ25" s="5">
        <v>0.23400000000000001</v>
      </c>
      <c r="EK25" s="5">
        <v>9.4999999999999998E-3</v>
      </c>
      <c r="EL25" s="5">
        <v>0.84650000000000003</v>
      </c>
      <c r="EM25" s="5">
        <v>0.60309999999999997</v>
      </c>
      <c r="EN25" s="5">
        <v>1</v>
      </c>
      <c r="EO25" s="5">
        <v>33.374200000000002</v>
      </c>
      <c r="EP25" s="4"/>
      <c r="EQ25" s="4"/>
      <c r="ER25" s="4"/>
      <c r="ES25" s="4"/>
      <c r="ET25" s="4"/>
      <c r="EU25" s="4"/>
      <c r="EV25" s="4"/>
      <c r="EW25" s="4"/>
      <c r="EX25" s="5"/>
      <c r="EY25" s="5"/>
      <c r="EZ25" s="5"/>
      <c r="FA25" s="5"/>
      <c r="FB25" s="5"/>
      <c r="FC25" s="5"/>
      <c r="FD25" s="5"/>
      <c r="FE25" s="5"/>
      <c r="FF25" s="4"/>
      <c r="FG25" s="4"/>
      <c r="FH25" s="4"/>
      <c r="FI25" s="4"/>
      <c r="FJ25" s="4"/>
      <c r="FK25" s="4"/>
      <c r="FL25" s="4"/>
      <c r="FM25" s="4"/>
      <c r="FN25" s="5"/>
      <c r="FO25" s="5"/>
      <c r="FP25" s="5"/>
      <c r="FQ25" s="5"/>
      <c r="FR25" s="5"/>
      <c r="FS25" s="5"/>
      <c r="FT25" s="5"/>
      <c r="FU25" s="5"/>
      <c r="FV25" s="4"/>
      <c r="FW25" s="4"/>
      <c r="FX25" s="4"/>
      <c r="FY25" s="4"/>
      <c r="FZ25" s="4"/>
      <c r="GA25" s="4"/>
      <c r="GB25" s="4"/>
      <c r="GC25" s="4"/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/>
      <c r="HC25" s="4"/>
      <c r="HD25" s="4"/>
      <c r="HE25" s="4"/>
      <c r="HF25" s="4"/>
      <c r="HG25" s="4"/>
      <c r="HH25" s="4"/>
      <c r="HI25" s="4"/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>
        <f t="shared" si="0"/>
        <v>0.70887500000000003</v>
      </c>
      <c r="II25" s="4">
        <f t="shared" si="1"/>
        <v>0.85967499999999997</v>
      </c>
      <c r="IJ25" s="4">
        <f t="shared" si="2"/>
        <v>0.2328625</v>
      </c>
      <c r="IK25" s="4">
        <f t="shared" si="3"/>
        <v>1.3275E-2</v>
      </c>
      <c r="IL25" s="4">
        <f t="shared" si="4"/>
        <v>0.80169999999999997</v>
      </c>
      <c r="IM25" s="4">
        <f t="shared" si="5"/>
        <v>0.60496666666666665</v>
      </c>
      <c r="IN25" s="4">
        <f t="shared" si="6"/>
        <v>0.99798750000000003</v>
      </c>
      <c r="IO25" s="4">
        <f t="shared" si="7"/>
        <v>52.994337499999986</v>
      </c>
      <c r="IP25" s="1" t="str" cm="1">
        <f t="array" aca="1" ref="IP25" ca="1">CONCATENATE(INDIRECT(ADDRESS(1,MATCH(_xlfn.MINIFS(B25:IG25,metrics.rec,"MAE"),B25:IG25,0)+1)), ", ", INDIRECT(ADDRESS(2,MATCH(_xlfn.MINIFS(B25:IG25,metrics.rec,"MAE"),B25:IG25,0)+1)))</f>
        <v>k=5, r=0.1</v>
      </c>
      <c r="IQ25" s="1" t="str" cm="1">
        <f t="array" aca="1" ref="IQ25" ca="1">CONCATENATE(INDIRECT(ADDRESS(1,MATCH(_xlfn.MINIFS(B25:IG25,metrics.rec,"MSE"),B25:IG25,0)+1)), ", ", INDIRECT(ADDRESS(2,MATCH(_xlfn.MINIFS(B25:IG25,metrics.rec,"MSE"),B25:IG25,0)+1)))</f>
        <v>k=5, r=0.1</v>
      </c>
      <c r="IR25" s="1" t="str" cm="1">
        <f t="array" aca="1" ref="IR25" ca="1">CONCATENATE(INDIRECT(ADDRESS(1,MATCH(_xlfn.MAXIFS(B25:IG25,metrics.rec,"R"),B25:IG25,0)+1)), ", ", INDIRECT(ADDRESS(2,MATCH(_xlfn.MAXIFS(B25:IG25,metrics.rec,"R"),B25:IG25,0)+1)))</f>
        <v>k=20, r=0.1</v>
      </c>
      <c r="IS25" s="1" t="str" cm="1">
        <f t="array" aca="1" ref="IS25" ca="1">CONCATENATE(INDIRECT(ADDRESS(1,MATCH(_xlfn.MAXIFS(B25:IG25,metrics.rec,"Precision"),B25:IG25,0)+1)), ", ", INDIRECT(ADDRESS(2,MATCH(_xlfn.MAXIFS(B25:IG25,metrics.rec,"Precision"),B25:IG25,0)+1)))</f>
        <v>k=5, r=0.9</v>
      </c>
      <c r="IT25" s="1" t="str" cm="1">
        <f t="array" aca="1" ref="IT25" ca="1">CONCATENATE(INDIRECT(ADDRESS(1,MATCH(_xlfn.MAXIFS(B25:IG25,metrics.rec,"Recall"),B25:IG25,0)+1)), ", ", INDIRECT(ADDRESS(2,MATCH(_xlfn.MAXIFS(B25:IG25,metrics.rec,"Recall"),B25:IG25,0)+1)))</f>
        <v>k=5, r=0.1</v>
      </c>
      <c r="IU25" s="1" t="str" cm="1">
        <f t="array" aca="1" ref="IU25" ca="1">CONCATENATE(INDIRECT(ADDRESS(1,MATCH(_xlfn.MAXIFS(B25:IG25,metrics.rec,"Coverage"),B25:IG25,0)+1)), ", ", INDIRECT(ADDRESS(2,MATCH(_xlfn.MAXIFS(B25:IG25,metrics.rec,"Coverage"),B25:IG25,0)+1)))</f>
        <v>k=20, r=0.3</v>
      </c>
      <c r="IV25" s="1" t="str" cm="1">
        <f t="array" aca="1" ref="IV25" ca="1">CONCATENATE(INDIRECT(ADDRESS(1,MATCH(_xlfn.MAXIFS(B25:IG25,metrics.rec,"Recatio"),B25:IG25,0)+1)), ", ", INDIRECT(ADDRESS(2,MATCH(_xlfn.MAXIFS(B25:IG25,metrics.rec,"Recatio"),B25:IG25,0)+1)))</f>
        <v>k=5, r=0.1</v>
      </c>
      <c r="IW25" s="1" t="str" cm="1">
        <f t="array" aca="1" ref="IW25" ca="1">CONCATENATE(INDIRECT(ADDRESS(1,MATCH(_xlfn.MINIFS(B25:IG25,metrics.rec,"Time"),B25:IG25,0)+1)), ", ", INDIRECT(ADDRESS(2,MATCH(_xlfn.MINIFS(B25:IG25,metrics.rec,"Time"),B25:IG25,0)+1)))</f>
        <v>k=5, r=0.9</v>
      </c>
    </row>
    <row r="26" spans="1:257" x14ac:dyDescent="0.2">
      <c r="A26" s="1" t="s">
        <v>23</v>
      </c>
      <c r="B26" s="4">
        <v>0.61829999999999996</v>
      </c>
      <c r="C26" s="4">
        <v>0.66420000000000001</v>
      </c>
      <c r="D26" s="4">
        <v>0.28549999999999998</v>
      </c>
      <c r="E26" s="4">
        <v>1.6000000000000001E-3</v>
      </c>
      <c r="F26" s="4">
        <v>0.88539999999999996</v>
      </c>
      <c r="G26" s="4"/>
      <c r="H26" s="4">
        <v>1</v>
      </c>
      <c r="I26" s="4">
        <v>12.986000000000001</v>
      </c>
      <c r="J26" s="5">
        <v>0.63239999999999996</v>
      </c>
      <c r="K26" s="5">
        <v>0.69469999999999998</v>
      </c>
      <c r="L26" s="5">
        <v>0.27429999999999999</v>
      </c>
      <c r="M26" s="5">
        <v>4.7999999999999996E-3</v>
      </c>
      <c r="N26" s="5">
        <v>0.87560000000000004</v>
      </c>
      <c r="O26" s="5"/>
      <c r="P26" s="5">
        <v>1</v>
      </c>
      <c r="Q26" s="5">
        <v>9.4293999999999993</v>
      </c>
      <c r="R26" s="4">
        <v>0.64370000000000005</v>
      </c>
      <c r="S26" s="4">
        <v>0.71640000000000004</v>
      </c>
      <c r="T26" s="4">
        <v>0.26419999999999999</v>
      </c>
      <c r="U26" s="4">
        <v>9.2999999999999992E-3</v>
      </c>
      <c r="V26" s="4">
        <v>0.86050000000000004</v>
      </c>
      <c r="W26" s="4"/>
      <c r="X26" s="4">
        <v>1</v>
      </c>
      <c r="Y26" s="4">
        <v>6.4493</v>
      </c>
      <c r="Z26" s="5">
        <v>0.6643</v>
      </c>
      <c r="AA26" s="5">
        <v>0.76319999999999999</v>
      </c>
      <c r="AB26" s="5">
        <v>0.2379</v>
      </c>
      <c r="AC26" s="5">
        <v>1.6799999999999999E-2</v>
      </c>
      <c r="AD26" s="5">
        <v>0.82840000000000003</v>
      </c>
      <c r="AE26" s="5"/>
      <c r="AF26" s="5">
        <v>1</v>
      </c>
      <c r="AG26" s="5">
        <v>4.6384999999999996</v>
      </c>
      <c r="AH26" s="4">
        <v>0.72509999999999997</v>
      </c>
      <c r="AI26" s="4">
        <v>0.91569999999999996</v>
      </c>
      <c r="AJ26" s="4">
        <v>0.16109999999999999</v>
      </c>
      <c r="AK26" s="4">
        <v>5.5100000000000003E-2</v>
      </c>
      <c r="AL26" s="4">
        <v>0.60680000000000001</v>
      </c>
      <c r="AM26" s="4"/>
      <c r="AN26" s="4">
        <v>0.97599999999999998</v>
      </c>
      <c r="AO26" s="4">
        <v>1.4103000000000001</v>
      </c>
      <c r="AP26" s="14"/>
      <c r="AQ26" s="14"/>
      <c r="AR26" s="14"/>
      <c r="AS26" s="14"/>
      <c r="AT26" s="14"/>
      <c r="AU26" s="14"/>
      <c r="AV26" s="14"/>
      <c r="AW26" s="14"/>
      <c r="AX26" s="4"/>
      <c r="AY26" s="4"/>
      <c r="AZ26" s="4"/>
      <c r="BA26" s="4"/>
      <c r="BB26" s="4"/>
      <c r="BC26" s="4"/>
      <c r="BD26" s="4"/>
      <c r="BE26" s="4"/>
      <c r="BF26" s="14"/>
      <c r="BG26" s="14"/>
      <c r="BH26" s="14"/>
      <c r="BI26" s="14"/>
      <c r="BJ26" s="14"/>
      <c r="BK26" s="14"/>
      <c r="BL26" s="14"/>
      <c r="BM26" s="14"/>
      <c r="BN26" s="4"/>
      <c r="BO26" s="4"/>
      <c r="BP26" s="4"/>
      <c r="BQ26" s="4"/>
      <c r="BR26" s="4"/>
      <c r="BS26" s="4"/>
      <c r="BT26" s="4"/>
      <c r="BU26" s="4"/>
      <c r="BV26" s="14"/>
      <c r="BW26" s="14"/>
      <c r="BX26" s="14"/>
      <c r="BY26" s="14"/>
      <c r="BZ26" s="14"/>
      <c r="CA26" s="14"/>
      <c r="CB26" s="14"/>
      <c r="CC26" s="14"/>
      <c r="CD26" s="4"/>
      <c r="CE26" s="4"/>
      <c r="CF26" s="4"/>
      <c r="CG26" s="4"/>
      <c r="CH26" s="4"/>
      <c r="CI26" s="4"/>
      <c r="CJ26" s="4"/>
      <c r="CK26" s="4"/>
      <c r="CL26" s="5"/>
      <c r="CM26" s="5"/>
      <c r="CN26" s="5"/>
      <c r="CO26" s="5"/>
      <c r="CP26" s="5"/>
      <c r="CQ26" s="5"/>
      <c r="CR26" s="5"/>
      <c r="CS26" s="5"/>
      <c r="CT26" s="4"/>
      <c r="CU26" s="4"/>
      <c r="CV26" s="4"/>
      <c r="CW26" s="4"/>
      <c r="CX26" s="4"/>
      <c r="CY26" s="4"/>
      <c r="CZ26" s="4"/>
      <c r="DA26" s="4"/>
      <c r="DB26" s="5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4"/>
      <c r="DR26" s="5">
        <v>0.61760000000000004</v>
      </c>
      <c r="DS26" s="5">
        <v>0.66320000000000001</v>
      </c>
      <c r="DT26" s="5">
        <v>0.3044</v>
      </c>
      <c r="DU26" s="5">
        <v>1.6000000000000001E-3</v>
      </c>
      <c r="DV26" s="5">
        <v>0.88519999999999999</v>
      </c>
      <c r="DW26" s="5">
        <v>0.65249999999999997</v>
      </c>
      <c r="DX26" s="5">
        <v>1</v>
      </c>
      <c r="DY26" s="5">
        <v>10.771699999999999</v>
      </c>
      <c r="DZ26" s="4">
        <v>0.63160000000000005</v>
      </c>
      <c r="EA26" s="4">
        <v>0.69259999999999999</v>
      </c>
      <c r="EB26" s="4">
        <v>0.28299999999999997</v>
      </c>
      <c r="EC26" s="4">
        <v>4.8999999999999998E-3</v>
      </c>
      <c r="ED26" s="4">
        <v>0.87660000000000005</v>
      </c>
      <c r="EE26" s="4">
        <v>0.6421</v>
      </c>
      <c r="EF26" s="4">
        <v>1</v>
      </c>
      <c r="EG26" s="4">
        <v>8.8887999999999998</v>
      </c>
      <c r="EH26" s="5">
        <v>0.64539999999999997</v>
      </c>
      <c r="EI26" s="5">
        <v>0.72099999999999997</v>
      </c>
      <c r="EJ26" s="5">
        <v>0.26579999999999998</v>
      </c>
      <c r="EK26" s="5">
        <v>9.2999999999999992E-3</v>
      </c>
      <c r="EL26" s="5">
        <v>0.86140000000000005</v>
      </c>
      <c r="EM26" s="5">
        <v>0.62809999999999999</v>
      </c>
      <c r="EN26" s="5">
        <v>1</v>
      </c>
      <c r="EO26" s="5">
        <v>4.8346</v>
      </c>
      <c r="EP26" s="4"/>
      <c r="EQ26" s="4"/>
      <c r="ER26" s="4"/>
      <c r="ES26" s="4"/>
      <c r="ET26" s="4"/>
      <c r="EU26" s="4"/>
      <c r="EV26" s="4"/>
      <c r="EW26" s="4"/>
      <c r="EX26" s="5"/>
      <c r="EY26" s="5"/>
      <c r="EZ26" s="5"/>
      <c r="FA26" s="5"/>
      <c r="FB26" s="5"/>
      <c r="FC26" s="5"/>
      <c r="FD26" s="5"/>
      <c r="FE26" s="5"/>
      <c r="FF26" s="4"/>
      <c r="FG26" s="4"/>
      <c r="FH26" s="4"/>
      <c r="FI26" s="4"/>
      <c r="FJ26" s="4"/>
      <c r="FK26" s="4"/>
      <c r="FL26" s="4"/>
      <c r="FM26" s="4"/>
      <c r="FN26" s="5"/>
      <c r="FO26" s="5"/>
      <c r="FP26" s="5"/>
      <c r="FQ26" s="5"/>
      <c r="FR26" s="5"/>
      <c r="FS26" s="5"/>
      <c r="FT26" s="5"/>
      <c r="FU26" s="5"/>
      <c r="FV26" s="4"/>
      <c r="FW26" s="4"/>
      <c r="FX26" s="4"/>
      <c r="FY26" s="4"/>
      <c r="FZ26" s="4"/>
      <c r="GA26" s="4"/>
      <c r="GB26" s="4"/>
      <c r="GC26" s="4"/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/>
      <c r="HC26" s="4"/>
      <c r="HD26" s="4"/>
      <c r="HE26" s="4"/>
      <c r="HF26" s="4"/>
      <c r="HG26" s="4"/>
      <c r="HH26" s="4"/>
      <c r="HI26" s="4"/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>
        <f t="shared" si="0"/>
        <v>0.64729999999999999</v>
      </c>
      <c r="II26" s="4">
        <f t="shared" si="1"/>
        <v>0.72887499999999994</v>
      </c>
      <c r="IJ26" s="4">
        <f t="shared" si="2"/>
        <v>0.25952500000000001</v>
      </c>
      <c r="IK26" s="4">
        <f t="shared" si="3"/>
        <v>1.2925000000000002E-2</v>
      </c>
      <c r="IL26" s="4">
        <f t="shared" si="4"/>
        <v>0.83498749999999999</v>
      </c>
      <c r="IM26" s="4">
        <f t="shared" si="5"/>
        <v>0.64089999999999991</v>
      </c>
      <c r="IN26" s="4">
        <f t="shared" si="6"/>
        <v>0.997</v>
      </c>
      <c r="IO26" s="4">
        <f t="shared" si="7"/>
        <v>7.426075</v>
      </c>
      <c r="IP26" s="1" t="str" cm="1">
        <f t="array" aca="1" ref="IP26" ca="1">CONCATENATE(INDIRECT(ADDRESS(1,MATCH(_xlfn.MINIFS(B26:IG26,metrics.rec,"MAE"),B26:IG26,0)+1)), ", ", INDIRECT(ADDRESS(2,MATCH(_xlfn.MINIFS(B26:IG26,metrics.rec,"MAE"),B26:IG26,0)+1)))</f>
        <v>k=20, r=0.1</v>
      </c>
      <c r="IQ26" s="1" t="str" cm="1">
        <f t="array" aca="1" ref="IQ26" ca="1">CONCATENATE(INDIRECT(ADDRESS(1,MATCH(_xlfn.MINIFS(B26:IG26,metrics.rec,"MSE"),B26:IG26,0)+1)), ", ", INDIRECT(ADDRESS(2,MATCH(_xlfn.MINIFS(B26:IG26,metrics.rec,"MSE"),B26:IG26,0)+1)))</f>
        <v>k=20, r=0.1</v>
      </c>
      <c r="IR26" s="1" t="str" cm="1">
        <f t="array" aca="1" ref="IR26" ca="1">CONCATENATE(INDIRECT(ADDRESS(1,MATCH(_xlfn.MAXIFS(B26:IG26,metrics.rec,"R"),B26:IG26,0)+1)), ", ", INDIRECT(ADDRESS(2,MATCH(_xlfn.MAXIFS(B26:IG26,metrics.rec,"R"),B26:IG26,0)+1)))</f>
        <v>k=20, r=0.1</v>
      </c>
      <c r="IS26" s="1" t="str" cm="1">
        <f t="array" aca="1" ref="IS26" ca="1">CONCATENATE(INDIRECT(ADDRESS(1,MATCH(_xlfn.MAXIFS(B26:IG26,metrics.rec,"Precision"),B26:IG26,0)+1)), ", ", INDIRECT(ADDRESS(2,MATCH(_xlfn.MAXIFS(B26:IG26,metrics.rec,"Precision"),B26:IG26,0)+1)))</f>
        <v>k=5, r=0.9</v>
      </c>
      <c r="IT26" s="1" t="str" cm="1">
        <f t="array" aca="1" ref="IT26" ca="1">CONCATENATE(INDIRECT(ADDRESS(1,MATCH(_xlfn.MAXIFS(B26:IG26,metrics.rec,"Recall"),B26:IG26,0)+1)), ", ", INDIRECT(ADDRESS(2,MATCH(_xlfn.MAXIFS(B26:IG26,metrics.rec,"Recall"),B26:IG26,0)+1)))</f>
        <v>k=5, r=0.1</v>
      </c>
      <c r="IU26" s="1" t="str" cm="1">
        <f t="array" aca="1" ref="IU26" ca="1">CONCATENATE(INDIRECT(ADDRESS(1,MATCH(_xlfn.MAXIFS(B26:IG26,metrics.rec,"Coverage"),B26:IG26,0)+1)), ", ", INDIRECT(ADDRESS(2,MATCH(_xlfn.MAXIFS(B26:IG26,metrics.rec,"Coverage"),B26:IG26,0)+1)))</f>
        <v>k=20, r=0.1</v>
      </c>
      <c r="IV26" s="1" t="str" cm="1">
        <f t="array" aca="1" ref="IV26" ca="1">CONCATENATE(INDIRECT(ADDRESS(1,MATCH(_xlfn.MAXIFS(B26:IG26,metrics.rec,"Recatio"),B26:IG26,0)+1)), ", ", INDIRECT(ADDRESS(2,MATCH(_xlfn.MAXIFS(B26:IG26,metrics.rec,"Recatio"),B26:IG26,0)+1)))</f>
        <v>k=5, r=0.1</v>
      </c>
      <c r="IW26" s="1" t="str" cm="1">
        <f t="array" aca="1" ref="IW26" ca="1">CONCATENATE(INDIRECT(ADDRESS(1,MATCH(_xlfn.MINIFS(B26:IG26,metrics.rec,"Time"),B26:IG26,0)+1)), ", ", INDIRECT(ADDRESS(2,MATCH(_xlfn.MINIFS(B26:IG26,metrics.rec,"Time"),B26:IG26,0)+1)))</f>
        <v>k=5, r=0.9</v>
      </c>
    </row>
    <row r="27" spans="1:257" x14ac:dyDescent="0.2">
      <c r="A27" s="1" t="s">
        <v>24</v>
      </c>
      <c r="B27" s="4">
        <v>0.61080000000000001</v>
      </c>
      <c r="C27" s="4">
        <v>0.6482</v>
      </c>
      <c r="D27" s="4">
        <v>0.30599999999999999</v>
      </c>
      <c r="E27" s="4">
        <v>1.6000000000000001E-3</v>
      </c>
      <c r="F27" s="4">
        <v>0.89129999999999998</v>
      </c>
      <c r="G27" s="4"/>
      <c r="H27" s="4">
        <v>1</v>
      </c>
      <c r="I27" s="4">
        <v>13.9999</v>
      </c>
      <c r="J27" s="5">
        <v>0.62309999999999999</v>
      </c>
      <c r="K27" s="5">
        <v>0.67500000000000004</v>
      </c>
      <c r="L27" s="5">
        <v>0.30259999999999998</v>
      </c>
      <c r="M27" s="5">
        <v>4.7999999999999996E-3</v>
      </c>
      <c r="N27" s="5">
        <v>0.88219999999999998</v>
      </c>
      <c r="O27" s="5"/>
      <c r="P27" s="5">
        <v>1</v>
      </c>
      <c r="Q27" s="5">
        <v>9.0223999999999993</v>
      </c>
      <c r="R27" s="4">
        <v>0.63470000000000004</v>
      </c>
      <c r="S27" s="4">
        <v>0.6986</v>
      </c>
      <c r="T27" s="4">
        <v>0.28349999999999997</v>
      </c>
      <c r="U27" s="4">
        <v>8.9999999999999993E-3</v>
      </c>
      <c r="V27" s="4">
        <v>0.86639999999999995</v>
      </c>
      <c r="W27" s="4"/>
      <c r="X27" s="4">
        <v>1</v>
      </c>
      <c r="Y27" s="4">
        <v>6.2629000000000001</v>
      </c>
      <c r="Z27" s="5">
        <v>0.66039999999999999</v>
      </c>
      <c r="AA27" s="5">
        <v>0.75790000000000002</v>
      </c>
      <c r="AB27" s="5">
        <v>0.2301</v>
      </c>
      <c r="AC27" s="5">
        <v>1.52E-2</v>
      </c>
      <c r="AD27" s="5">
        <v>0.83389999999999997</v>
      </c>
      <c r="AE27" s="5"/>
      <c r="AF27" s="5">
        <v>1</v>
      </c>
      <c r="AG27" s="5">
        <v>4.6340000000000003</v>
      </c>
      <c r="AH27" s="4">
        <v>0.75219999999999998</v>
      </c>
      <c r="AI27" s="4">
        <v>0.98729999999999996</v>
      </c>
      <c r="AJ27" s="4">
        <v>0.13780000000000001</v>
      </c>
      <c r="AK27" s="4">
        <v>2.9000000000000001E-2</v>
      </c>
      <c r="AL27" s="4">
        <v>0.69879999999999998</v>
      </c>
      <c r="AM27" s="4"/>
      <c r="AN27" s="4">
        <v>0.9839</v>
      </c>
      <c r="AO27" s="4">
        <v>1.5599000000000001</v>
      </c>
      <c r="AP27" s="14"/>
      <c r="AQ27" s="14"/>
      <c r="AR27" s="14"/>
      <c r="AS27" s="14"/>
      <c r="AT27" s="14"/>
      <c r="AU27" s="14"/>
      <c r="AV27" s="14"/>
      <c r="AW27" s="14"/>
      <c r="AX27" s="4"/>
      <c r="AY27" s="4"/>
      <c r="AZ27" s="4"/>
      <c r="BA27" s="4"/>
      <c r="BB27" s="4"/>
      <c r="BC27" s="4"/>
      <c r="BD27" s="4"/>
      <c r="BE27" s="4"/>
      <c r="BF27" s="14"/>
      <c r="BG27" s="14"/>
      <c r="BH27" s="14"/>
      <c r="BI27" s="14"/>
      <c r="BJ27" s="14"/>
      <c r="BK27" s="14"/>
      <c r="BL27" s="14"/>
      <c r="BM27" s="14"/>
      <c r="BN27" s="4"/>
      <c r="BO27" s="4"/>
      <c r="BP27" s="4"/>
      <c r="BQ27" s="4"/>
      <c r="BR27" s="4"/>
      <c r="BS27" s="4"/>
      <c r="BT27" s="4"/>
      <c r="BU27" s="4"/>
      <c r="BV27" s="14"/>
      <c r="BW27" s="14"/>
      <c r="BX27" s="14"/>
      <c r="BY27" s="14"/>
      <c r="BZ27" s="14"/>
      <c r="CA27" s="14"/>
      <c r="CB27" s="14"/>
      <c r="CC27" s="14"/>
      <c r="CD27" s="4"/>
      <c r="CE27" s="4"/>
      <c r="CF27" s="4"/>
      <c r="CG27" s="4"/>
      <c r="CH27" s="4"/>
      <c r="CI27" s="4"/>
      <c r="CJ27" s="4"/>
      <c r="CK27" s="4"/>
      <c r="CL27" s="5"/>
      <c r="CM27" s="5"/>
      <c r="CN27" s="5"/>
      <c r="CO27" s="5"/>
      <c r="CP27" s="5"/>
      <c r="CQ27" s="5"/>
      <c r="CR27" s="5"/>
      <c r="CS27" s="5"/>
      <c r="CT27" s="4"/>
      <c r="CU27" s="4"/>
      <c r="CV27" s="4"/>
      <c r="CW27" s="4"/>
      <c r="CX27" s="4"/>
      <c r="CY27" s="4"/>
      <c r="CZ27" s="4"/>
      <c r="DA27" s="4"/>
      <c r="DB27" s="5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4"/>
      <c r="DR27" s="5">
        <v>0.60909999999999997</v>
      </c>
      <c r="DS27" s="5">
        <v>0.64500000000000002</v>
      </c>
      <c r="DT27" s="5">
        <v>0.32469999999999999</v>
      </c>
      <c r="DU27" s="5">
        <v>1.6000000000000001E-3</v>
      </c>
      <c r="DV27" s="5">
        <v>0.89170000000000005</v>
      </c>
      <c r="DW27" s="5">
        <v>0.66420000000000001</v>
      </c>
      <c r="DX27" s="5">
        <v>1</v>
      </c>
      <c r="DY27" s="5">
        <v>10.4376</v>
      </c>
      <c r="DZ27" s="4">
        <v>0.622</v>
      </c>
      <c r="EA27" s="4">
        <v>0.67249999999999999</v>
      </c>
      <c r="EB27" s="4">
        <v>0.30359999999999998</v>
      </c>
      <c r="EC27" s="4">
        <v>4.7999999999999996E-3</v>
      </c>
      <c r="ED27" s="4">
        <v>0.8831</v>
      </c>
      <c r="EE27" s="4">
        <v>0.65749999999999997</v>
      </c>
      <c r="EF27" s="4">
        <v>1</v>
      </c>
      <c r="EG27" s="4">
        <v>8.5518999999999998</v>
      </c>
      <c r="EH27" s="5">
        <v>0.6361</v>
      </c>
      <c r="EI27" s="5">
        <v>0.70250000000000001</v>
      </c>
      <c r="EJ27" s="5">
        <v>0.27929999999999999</v>
      </c>
      <c r="EK27" s="5">
        <v>8.9999999999999993E-3</v>
      </c>
      <c r="EL27" s="5">
        <v>0.86729999999999996</v>
      </c>
      <c r="EM27" s="5">
        <v>0.65200000000000002</v>
      </c>
      <c r="EN27" s="5">
        <v>1</v>
      </c>
      <c r="EO27" s="5">
        <v>4.8369</v>
      </c>
      <c r="EP27" s="4"/>
      <c r="EQ27" s="4"/>
      <c r="ER27" s="4"/>
      <c r="ES27" s="4"/>
      <c r="ET27" s="4"/>
      <c r="EU27" s="4"/>
      <c r="EV27" s="4"/>
      <c r="EW27" s="4"/>
      <c r="EX27" s="5"/>
      <c r="EY27" s="5"/>
      <c r="EZ27" s="5"/>
      <c r="FA27" s="5"/>
      <c r="FB27" s="5"/>
      <c r="FC27" s="5"/>
      <c r="FD27" s="5"/>
      <c r="FE27" s="5"/>
      <c r="FF27" s="4"/>
      <c r="FG27" s="4"/>
      <c r="FH27" s="4"/>
      <c r="FI27" s="4"/>
      <c r="FJ27" s="4"/>
      <c r="FK27" s="4"/>
      <c r="FL27" s="4"/>
      <c r="FM27" s="4"/>
      <c r="FN27" s="5"/>
      <c r="FO27" s="5"/>
      <c r="FP27" s="5"/>
      <c r="FQ27" s="5"/>
      <c r="FR27" s="5"/>
      <c r="FS27" s="5"/>
      <c r="FT27" s="5"/>
      <c r="FU27" s="5"/>
      <c r="FV27" s="4"/>
      <c r="FW27" s="4"/>
      <c r="FX27" s="4"/>
      <c r="FY27" s="4"/>
      <c r="FZ27" s="4"/>
      <c r="GA27" s="4"/>
      <c r="GB27" s="4"/>
      <c r="GC27" s="4"/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/>
      <c r="HC27" s="4"/>
      <c r="HD27" s="4"/>
      <c r="HE27" s="4"/>
      <c r="HF27" s="4"/>
      <c r="HG27" s="4"/>
      <c r="HH27" s="4"/>
      <c r="HI27" s="4"/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>
        <f t="shared" si="0"/>
        <v>0.64354999999999996</v>
      </c>
      <c r="II27" s="4">
        <f t="shared" si="1"/>
        <v>0.72337499999999999</v>
      </c>
      <c r="IJ27" s="4">
        <f t="shared" si="2"/>
        <v>0.27095000000000002</v>
      </c>
      <c r="IK27" s="4">
        <f t="shared" si="3"/>
        <v>9.3749999999999997E-3</v>
      </c>
      <c r="IL27" s="4">
        <f t="shared" si="4"/>
        <v>0.85183750000000003</v>
      </c>
      <c r="IM27" s="4">
        <f t="shared" si="5"/>
        <v>0.65790000000000004</v>
      </c>
      <c r="IN27" s="4">
        <f t="shared" si="6"/>
        <v>0.99798750000000003</v>
      </c>
      <c r="IO27" s="4">
        <f t="shared" si="7"/>
        <v>7.4131875000000012</v>
      </c>
      <c r="IP27" s="1" t="str" cm="1">
        <f t="array" aca="1" ref="IP27" ca="1">CONCATENATE(INDIRECT(ADDRESS(1,MATCH(_xlfn.MINIFS(B27:IG27,metrics.rec,"MAE"),B27:IG27,0)+1)), ", ", INDIRECT(ADDRESS(2,MATCH(_xlfn.MINIFS(B27:IG27,metrics.rec,"MAE"),B27:IG27,0)+1)))</f>
        <v>k=20, r=0.1</v>
      </c>
      <c r="IQ27" s="1" t="str" cm="1">
        <f t="array" aca="1" ref="IQ27" ca="1">CONCATENATE(INDIRECT(ADDRESS(1,MATCH(_xlfn.MINIFS(B27:IG27,metrics.rec,"MSE"),B27:IG27,0)+1)), ", ", INDIRECT(ADDRESS(2,MATCH(_xlfn.MINIFS(B27:IG27,metrics.rec,"MSE"),B27:IG27,0)+1)))</f>
        <v>k=20, r=0.1</v>
      </c>
      <c r="IR27" s="1" t="str" cm="1">
        <f t="array" aca="1" ref="IR27" ca="1">CONCATENATE(INDIRECT(ADDRESS(1,MATCH(_xlfn.MAXIFS(B27:IG27,metrics.rec,"R"),B27:IG27,0)+1)), ", ", INDIRECT(ADDRESS(2,MATCH(_xlfn.MAXIFS(B27:IG27,metrics.rec,"R"),B27:IG27,0)+1)))</f>
        <v>k=20, r=0.1</v>
      </c>
      <c r="IS27" s="1" t="str" cm="1">
        <f t="array" aca="1" ref="IS27" ca="1">CONCATENATE(INDIRECT(ADDRESS(1,MATCH(_xlfn.MAXIFS(B27:IG27,metrics.rec,"Precision"),B27:IG27,0)+1)), ", ", INDIRECT(ADDRESS(2,MATCH(_xlfn.MAXIFS(B27:IG27,metrics.rec,"Precision"),B27:IG27,0)+1)))</f>
        <v>k=5, r=0.9</v>
      </c>
      <c r="IT27" s="1" t="str" cm="1">
        <f t="array" aca="1" ref="IT27" ca="1">CONCATENATE(INDIRECT(ADDRESS(1,MATCH(_xlfn.MAXIFS(B27:IG27,metrics.rec,"Recall"),B27:IG27,0)+1)), ", ", INDIRECT(ADDRESS(2,MATCH(_xlfn.MAXIFS(B27:IG27,metrics.rec,"Recall"),B27:IG27,0)+1)))</f>
        <v>k=20, r=0.1</v>
      </c>
      <c r="IU27" s="1" t="str" cm="1">
        <f t="array" aca="1" ref="IU27" ca="1">CONCATENATE(INDIRECT(ADDRESS(1,MATCH(_xlfn.MAXIFS(B27:IG27,metrics.rec,"Coverage"),B27:IG27,0)+1)), ", ", INDIRECT(ADDRESS(2,MATCH(_xlfn.MAXIFS(B27:IG27,metrics.rec,"Coverage"),B27:IG27,0)+1)))</f>
        <v>k=20, r=0.1</v>
      </c>
      <c r="IV27" s="1" t="str" cm="1">
        <f t="array" aca="1" ref="IV27" ca="1">CONCATENATE(INDIRECT(ADDRESS(1,MATCH(_xlfn.MAXIFS(B27:IG27,metrics.rec,"Recatio"),B27:IG27,0)+1)), ", ", INDIRECT(ADDRESS(2,MATCH(_xlfn.MAXIFS(B27:IG27,metrics.rec,"Recatio"),B27:IG27,0)+1)))</f>
        <v>k=5, r=0.1</v>
      </c>
      <c r="IW27" s="1" t="str" cm="1">
        <f t="array" aca="1" ref="IW27" ca="1">CONCATENATE(INDIRECT(ADDRESS(1,MATCH(_xlfn.MINIFS(B27:IG27,metrics.rec,"Time"),B27:IG27,0)+1)), ", ", INDIRECT(ADDRESS(2,MATCH(_xlfn.MINIFS(B27:IG27,metrics.rec,"Time"),B27:IG27,0)+1)))</f>
        <v>k=5, r=0.9</v>
      </c>
    </row>
    <row r="28" spans="1:257" x14ac:dyDescent="0.2">
      <c r="A28" s="1" t="s">
        <v>25</v>
      </c>
      <c r="B28" s="4">
        <v>0.61029999999999995</v>
      </c>
      <c r="C28" s="4">
        <v>0.64490000000000003</v>
      </c>
      <c r="D28" s="4">
        <v>0.31059999999999999</v>
      </c>
      <c r="E28" s="4">
        <v>1.6000000000000001E-3</v>
      </c>
      <c r="F28" s="4">
        <v>0.8851</v>
      </c>
      <c r="G28" s="4"/>
      <c r="H28" s="4">
        <v>1</v>
      </c>
      <c r="I28" s="4">
        <v>14.1347</v>
      </c>
      <c r="J28" s="5">
        <v>0.62419999999999998</v>
      </c>
      <c r="K28" s="5">
        <v>0.67649999999999999</v>
      </c>
      <c r="L28" s="5">
        <v>0.29459999999999997</v>
      </c>
      <c r="M28" s="5">
        <v>4.7999999999999996E-3</v>
      </c>
      <c r="N28" s="5">
        <v>0.87380000000000002</v>
      </c>
      <c r="O28" s="5"/>
      <c r="P28" s="5">
        <v>1</v>
      </c>
      <c r="Q28" s="5">
        <v>9.1331000000000007</v>
      </c>
      <c r="R28" s="4">
        <v>0.63590000000000002</v>
      </c>
      <c r="S28" s="4">
        <v>0.6996</v>
      </c>
      <c r="T28" s="4">
        <v>0.28239999999999998</v>
      </c>
      <c r="U28" s="4">
        <v>8.8999999999999999E-3</v>
      </c>
      <c r="V28" s="4">
        <v>0.85809999999999997</v>
      </c>
      <c r="W28" s="4"/>
      <c r="X28" s="4">
        <v>1</v>
      </c>
      <c r="Y28" s="4">
        <v>6.7754000000000003</v>
      </c>
      <c r="Z28" s="5">
        <v>0.66139999999999999</v>
      </c>
      <c r="AA28" s="5">
        <v>0.7581</v>
      </c>
      <c r="AB28" s="5">
        <v>0.2326</v>
      </c>
      <c r="AC28" s="5">
        <v>1.4800000000000001E-2</v>
      </c>
      <c r="AD28" s="5">
        <v>0.82740000000000002</v>
      </c>
      <c r="AE28" s="5"/>
      <c r="AF28" s="5">
        <v>1</v>
      </c>
      <c r="AG28" s="5">
        <v>5.2569999999999997</v>
      </c>
      <c r="AH28" s="4">
        <v>0.74790000000000001</v>
      </c>
      <c r="AI28" s="4">
        <v>0.97760000000000002</v>
      </c>
      <c r="AJ28" s="4">
        <v>0.13769999999999999</v>
      </c>
      <c r="AK28" s="4">
        <v>2.86E-2</v>
      </c>
      <c r="AL28" s="4">
        <v>0.70009999999999994</v>
      </c>
      <c r="AM28" s="4"/>
      <c r="AN28" s="4">
        <v>0.9839</v>
      </c>
      <c r="AO28" s="4">
        <v>1.4978</v>
      </c>
      <c r="AP28" s="14"/>
      <c r="AQ28" s="14"/>
      <c r="AR28" s="14"/>
      <c r="AS28" s="14"/>
      <c r="AT28" s="14"/>
      <c r="AU28" s="14"/>
      <c r="AV28" s="14"/>
      <c r="AW28" s="14"/>
      <c r="AX28" s="4"/>
      <c r="AY28" s="4"/>
      <c r="AZ28" s="4"/>
      <c r="BA28" s="4"/>
      <c r="BB28" s="4"/>
      <c r="BC28" s="4"/>
      <c r="BD28" s="4"/>
      <c r="BE28" s="4"/>
      <c r="BF28" s="14"/>
      <c r="BG28" s="14"/>
      <c r="BH28" s="14"/>
      <c r="BI28" s="14"/>
      <c r="BJ28" s="14"/>
      <c r="BK28" s="14"/>
      <c r="BL28" s="14"/>
      <c r="BM28" s="14"/>
      <c r="BN28" s="4"/>
      <c r="BO28" s="4"/>
      <c r="BP28" s="4"/>
      <c r="BQ28" s="4"/>
      <c r="BR28" s="4"/>
      <c r="BS28" s="4"/>
      <c r="BT28" s="4"/>
      <c r="BU28" s="4"/>
      <c r="BV28" s="14"/>
      <c r="BW28" s="14"/>
      <c r="BX28" s="14"/>
      <c r="BY28" s="14"/>
      <c r="BZ28" s="14"/>
      <c r="CA28" s="14"/>
      <c r="CB28" s="14"/>
      <c r="CC28" s="14"/>
      <c r="CD28" s="4"/>
      <c r="CE28" s="4"/>
      <c r="CF28" s="4"/>
      <c r="CG28" s="4"/>
      <c r="CH28" s="4"/>
      <c r="CI28" s="4"/>
      <c r="CJ28" s="4"/>
      <c r="CK28" s="4"/>
      <c r="CL28" s="5"/>
      <c r="CM28" s="5"/>
      <c r="CN28" s="5"/>
      <c r="CO28" s="5"/>
      <c r="CP28" s="5"/>
      <c r="CQ28" s="5"/>
      <c r="CR28" s="5"/>
      <c r="CS28" s="5"/>
      <c r="CT28" s="4"/>
      <c r="CU28" s="4"/>
      <c r="CV28" s="4"/>
      <c r="CW28" s="4"/>
      <c r="CX28" s="4"/>
      <c r="CY28" s="4"/>
      <c r="CZ28" s="4"/>
      <c r="DA28" s="4"/>
      <c r="DB28" s="5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4"/>
      <c r="DR28" s="5">
        <v>0.60980000000000001</v>
      </c>
      <c r="DS28" s="5">
        <v>0.64500000000000002</v>
      </c>
      <c r="DT28" s="5">
        <v>0.32390000000000002</v>
      </c>
      <c r="DU28" s="5">
        <v>1.6000000000000001E-3</v>
      </c>
      <c r="DV28" s="5">
        <v>0.8841</v>
      </c>
      <c r="DW28" s="5">
        <v>0.65759999999999996</v>
      </c>
      <c r="DX28" s="5">
        <v>1</v>
      </c>
      <c r="DY28" s="5">
        <v>10.659800000000001</v>
      </c>
      <c r="DZ28" s="4">
        <v>0.62309999999999999</v>
      </c>
      <c r="EA28" s="4">
        <v>0.67320000000000002</v>
      </c>
      <c r="EB28" s="4">
        <v>0.30270000000000002</v>
      </c>
      <c r="EC28" s="4">
        <v>4.7999999999999996E-3</v>
      </c>
      <c r="ED28" s="4">
        <v>0.875</v>
      </c>
      <c r="EE28" s="4">
        <v>0.6532</v>
      </c>
      <c r="EF28" s="4">
        <v>1</v>
      </c>
      <c r="EG28" s="4">
        <v>8.7477999999999998</v>
      </c>
      <c r="EH28" s="5">
        <v>0.63749999999999996</v>
      </c>
      <c r="EI28" s="5">
        <v>0.70399999999999996</v>
      </c>
      <c r="EJ28" s="5">
        <v>0.28029999999999999</v>
      </c>
      <c r="EK28" s="5">
        <v>8.8999999999999999E-3</v>
      </c>
      <c r="EL28" s="5">
        <v>0.85970000000000002</v>
      </c>
      <c r="EM28" s="5">
        <v>0.6522</v>
      </c>
      <c r="EN28" s="5">
        <v>1</v>
      </c>
      <c r="EO28" s="5">
        <v>5.1334999999999997</v>
      </c>
      <c r="EP28" s="4"/>
      <c r="EQ28" s="4"/>
      <c r="ER28" s="4"/>
      <c r="ES28" s="4"/>
      <c r="ET28" s="4"/>
      <c r="EU28" s="4"/>
      <c r="EV28" s="4"/>
      <c r="EW28" s="4"/>
      <c r="EX28" s="5"/>
      <c r="EY28" s="5"/>
      <c r="EZ28" s="5"/>
      <c r="FA28" s="5"/>
      <c r="FB28" s="5"/>
      <c r="FC28" s="5"/>
      <c r="FD28" s="5"/>
      <c r="FE28" s="5"/>
      <c r="FF28" s="4"/>
      <c r="FG28" s="4"/>
      <c r="FH28" s="4"/>
      <c r="FI28" s="4"/>
      <c r="FJ28" s="4"/>
      <c r="FK28" s="4"/>
      <c r="FL28" s="4"/>
      <c r="FM28" s="4"/>
      <c r="FN28" s="5"/>
      <c r="FO28" s="5"/>
      <c r="FP28" s="5"/>
      <c r="FQ28" s="5"/>
      <c r="FR28" s="5"/>
      <c r="FS28" s="5"/>
      <c r="FT28" s="5"/>
      <c r="FU28" s="5"/>
      <c r="FV28" s="4"/>
      <c r="FW28" s="4"/>
      <c r="FX28" s="4"/>
      <c r="FY28" s="4"/>
      <c r="FZ28" s="4"/>
      <c r="GA28" s="4"/>
      <c r="GB28" s="4"/>
      <c r="GC28" s="4"/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/>
      <c r="HC28" s="4"/>
      <c r="HD28" s="4"/>
      <c r="HE28" s="4"/>
      <c r="HF28" s="4"/>
      <c r="HG28" s="4"/>
      <c r="HH28" s="4"/>
      <c r="HI28" s="4"/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>
        <f t="shared" si="0"/>
        <v>0.64376250000000002</v>
      </c>
      <c r="II28" s="4">
        <f t="shared" si="1"/>
        <v>0.72236249999999991</v>
      </c>
      <c r="IJ28" s="4">
        <f t="shared" si="2"/>
        <v>0.27059999999999995</v>
      </c>
      <c r="IK28" s="4">
        <f t="shared" si="3"/>
        <v>9.2500000000000013E-3</v>
      </c>
      <c r="IL28" s="4">
        <f t="shared" si="4"/>
        <v>0.84541250000000001</v>
      </c>
      <c r="IM28" s="4">
        <f t="shared" si="5"/>
        <v>0.65433333333333332</v>
      </c>
      <c r="IN28" s="4">
        <f t="shared" si="6"/>
        <v>0.99798750000000003</v>
      </c>
      <c r="IO28" s="4">
        <f t="shared" si="7"/>
        <v>7.6673875000000002</v>
      </c>
      <c r="IP28" s="1" t="str" cm="1">
        <f t="array" aca="1" ref="IP28" ca="1">CONCATENATE(INDIRECT(ADDRESS(1,MATCH(_xlfn.MINIFS(B28:IG28,metrics.rec,"MAE"),B28:IG28,0)+1)), ", ", INDIRECT(ADDRESS(2,MATCH(_xlfn.MINIFS(B28:IG28,metrics.rec,"MAE"),B28:IG28,0)+1)))</f>
        <v>k=20, r=0.1</v>
      </c>
      <c r="IQ28" s="1" t="str" cm="1">
        <f t="array" aca="1" ref="IQ28" ca="1">CONCATENATE(INDIRECT(ADDRESS(1,MATCH(_xlfn.MINIFS(B28:IG28,metrics.rec,"MSE"),B28:IG28,0)+1)), ", ", INDIRECT(ADDRESS(2,MATCH(_xlfn.MINIFS(B28:IG28,metrics.rec,"MSE"),B28:IG28,0)+1)))</f>
        <v>k=5, r=0.1</v>
      </c>
      <c r="IR28" s="1" t="str" cm="1">
        <f t="array" aca="1" ref="IR28" ca="1">CONCATENATE(INDIRECT(ADDRESS(1,MATCH(_xlfn.MAXIFS(B28:IG28,metrics.rec,"R"),B28:IG28,0)+1)), ", ", INDIRECT(ADDRESS(2,MATCH(_xlfn.MAXIFS(B28:IG28,metrics.rec,"R"),B28:IG28,0)+1)))</f>
        <v>k=20, r=0.1</v>
      </c>
      <c r="IS28" s="1" t="str" cm="1">
        <f t="array" aca="1" ref="IS28" ca="1">CONCATENATE(INDIRECT(ADDRESS(1,MATCH(_xlfn.MAXIFS(B28:IG28,metrics.rec,"Precision"),B28:IG28,0)+1)), ", ", INDIRECT(ADDRESS(2,MATCH(_xlfn.MAXIFS(B28:IG28,metrics.rec,"Precision"),B28:IG28,0)+1)))</f>
        <v>k=5, r=0.9</v>
      </c>
      <c r="IT28" s="1" t="str" cm="1">
        <f t="array" aca="1" ref="IT28" ca="1">CONCATENATE(INDIRECT(ADDRESS(1,MATCH(_xlfn.MAXIFS(B28:IG28,metrics.rec,"Recall"),B28:IG28,0)+1)), ", ", INDIRECT(ADDRESS(2,MATCH(_xlfn.MAXIFS(B28:IG28,metrics.rec,"Recall"),B28:IG28,0)+1)))</f>
        <v>k=5, r=0.1</v>
      </c>
      <c r="IU28" s="1" t="str" cm="1">
        <f t="array" aca="1" ref="IU28" ca="1">CONCATENATE(INDIRECT(ADDRESS(1,MATCH(_xlfn.MAXIFS(B28:IG28,metrics.rec,"Coverage"),B28:IG28,0)+1)), ", ", INDIRECT(ADDRESS(2,MATCH(_xlfn.MAXIFS(B28:IG28,metrics.rec,"Coverage"),B28:IG28,0)+1)))</f>
        <v>k=20, r=0.1</v>
      </c>
      <c r="IV28" s="1" t="str" cm="1">
        <f t="array" aca="1" ref="IV28" ca="1">CONCATENATE(INDIRECT(ADDRESS(1,MATCH(_xlfn.MAXIFS(B28:IG28,metrics.rec,"Recatio"),B28:IG28,0)+1)), ", ", INDIRECT(ADDRESS(2,MATCH(_xlfn.MAXIFS(B28:IG28,metrics.rec,"Recatio"),B28:IG28,0)+1)))</f>
        <v>k=5, r=0.1</v>
      </c>
      <c r="IW28" s="1" t="str" cm="1">
        <f t="array" aca="1" ref="IW28" ca="1">CONCATENATE(INDIRECT(ADDRESS(1,MATCH(_xlfn.MINIFS(B28:IG28,metrics.rec,"Time"),B28:IG28,0)+1)), ", ", INDIRECT(ADDRESS(2,MATCH(_xlfn.MINIFS(B28:IG28,metrics.rec,"Time"),B28:IG28,0)+1)))</f>
        <v>k=5, r=0.9</v>
      </c>
    </row>
    <row r="29" spans="1:257" x14ac:dyDescent="0.2">
      <c r="A29" s="1" t="s">
        <v>26</v>
      </c>
      <c r="B29" s="4">
        <v>0.62539999999999996</v>
      </c>
      <c r="C29" s="4">
        <v>0.67610000000000003</v>
      </c>
      <c r="D29" s="4">
        <v>0.28160000000000002</v>
      </c>
      <c r="E29" s="4">
        <v>1.6000000000000001E-3</v>
      </c>
      <c r="F29" s="4">
        <v>0.88239999999999996</v>
      </c>
      <c r="G29" s="4"/>
      <c r="H29" s="4">
        <v>1</v>
      </c>
      <c r="I29" s="4">
        <v>22.8444</v>
      </c>
      <c r="J29" s="5">
        <v>0.63519999999999999</v>
      </c>
      <c r="K29" s="5">
        <v>0.69889999999999997</v>
      </c>
      <c r="L29" s="5">
        <v>0.27329999999999999</v>
      </c>
      <c r="M29" s="5">
        <v>4.8999999999999998E-3</v>
      </c>
      <c r="N29" s="5">
        <v>0.87480000000000002</v>
      </c>
      <c r="O29" s="5"/>
      <c r="P29" s="5">
        <v>1</v>
      </c>
      <c r="Q29" s="5">
        <v>14.16</v>
      </c>
      <c r="R29" s="4">
        <v>0.64370000000000005</v>
      </c>
      <c r="S29" s="4">
        <v>0.71560000000000001</v>
      </c>
      <c r="T29" s="4">
        <v>0.26550000000000001</v>
      </c>
      <c r="U29" s="4">
        <v>9.2999999999999992E-3</v>
      </c>
      <c r="V29" s="4">
        <v>0.86140000000000005</v>
      </c>
      <c r="W29" s="4"/>
      <c r="X29" s="4">
        <v>1</v>
      </c>
      <c r="Y29" s="4">
        <v>8.8876000000000008</v>
      </c>
      <c r="Z29" s="5">
        <v>0.66259999999999997</v>
      </c>
      <c r="AA29" s="5">
        <v>0.75949999999999995</v>
      </c>
      <c r="AB29" s="5">
        <v>0.23649999999999999</v>
      </c>
      <c r="AC29" s="5">
        <v>1.6799999999999999E-2</v>
      </c>
      <c r="AD29" s="5">
        <v>0.8286</v>
      </c>
      <c r="AE29" s="5"/>
      <c r="AF29" s="5">
        <v>1</v>
      </c>
      <c r="AG29" s="5">
        <v>5.5401999999999996</v>
      </c>
      <c r="AH29" s="4">
        <v>0.72699999999999998</v>
      </c>
      <c r="AI29" s="4">
        <v>0.92190000000000005</v>
      </c>
      <c r="AJ29" s="4">
        <v>0.15579999999999999</v>
      </c>
      <c r="AK29" s="4">
        <v>5.4899999999999997E-2</v>
      </c>
      <c r="AL29" s="4">
        <v>0.60460000000000003</v>
      </c>
      <c r="AM29" s="4"/>
      <c r="AN29" s="4">
        <v>0.97599999999999998</v>
      </c>
      <c r="AO29" s="4">
        <v>1.3674999999999999</v>
      </c>
      <c r="AP29" s="14"/>
      <c r="AQ29" s="14"/>
      <c r="AR29" s="14"/>
      <c r="AS29" s="14"/>
      <c r="AT29" s="14"/>
      <c r="AU29" s="14"/>
      <c r="AV29" s="14"/>
      <c r="AW29" s="14"/>
      <c r="AX29" s="4"/>
      <c r="AY29" s="4"/>
      <c r="AZ29" s="4"/>
      <c r="BA29" s="4"/>
      <c r="BB29" s="4"/>
      <c r="BC29" s="4"/>
      <c r="BD29" s="4"/>
      <c r="BE29" s="4"/>
      <c r="BF29" s="14"/>
      <c r="BG29" s="14"/>
      <c r="BH29" s="14"/>
      <c r="BI29" s="14"/>
      <c r="BJ29" s="14"/>
      <c r="BK29" s="14"/>
      <c r="BL29" s="14"/>
      <c r="BM29" s="14"/>
      <c r="BN29" s="4"/>
      <c r="BO29" s="4"/>
      <c r="BP29" s="4"/>
      <c r="BQ29" s="4"/>
      <c r="BR29" s="4"/>
      <c r="BS29" s="4"/>
      <c r="BT29" s="4"/>
      <c r="BU29" s="4"/>
      <c r="BV29" s="14"/>
      <c r="BW29" s="14"/>
      <c r="BX29" s="14"/>
      <c r="BY29" s="14"/>
      <c r="BZ29" s="14"/>
      <c r="CA29" s="14"/>
      <c r="CB29" s="14"/>
      <c r="CC29" s="14"/>
      <c r="CD29" s="4"/>
      <c r="CE29" s="4"/>
      <c r="CF29" s="4"/>
      <c r="CG29" s="4"/>
      <c r="CH29" s="4"/>
      <c r="CI29" s="4"/>
      <c r="CJ29" s="4"/>
      <c r="CK29" s="4"/>
      <c r="CL29" s="5"/>
      <c r="CM29" s="5"/>
      <c r="CN29" s="5"/>
      <c r="CO29" s="5"/>
      <c r="CP29" s="5"/>
      <c r="CQ29" s="5"/>
      <c r="CR29" s="5"/>
      <c r="CS29" s="5"/>
      <c r="CT29" s="4"/>
      <c r="CU29" s="4"/>
      <c r="CV29" s="4"/>
      <c r="CW29" s="4"/>
      <c r="CX29" s="4"/>
      <c r="CY29" s="4"/>
      <c r="CZ29" s="4"/>
      <c r="DA29" s="4"/>
      <c r="DB29" s="5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4"/>
      <c r="DR29" s="5">
        <v>0.62360000000000004</v>
      </c>
      <c r="DS29" s="5">
        <v>0.67220000000000002</v>
      </c>
      <c r="DT29" s="5">
        <v>0.29620000000000002</v>
      </c>
      <c r="DU29" s="5">
        <v>1.6000000000000001E-3</v>
      </c>
      <c r="DV29" s="5">
        <v>0.88360000000000005</v>
      </c>
      <c r="DW29" s="5">
        <v>0.65229999999999999</v>
      </c>
      <c r="DX29" s="5">
        <v>1</v>
      </c>
      <c r="DY29" s="5">
        <v>19.597200000000001</v>
      </c>
      <c r="DZ29" s="4">
        <v>0.63439999999999996</v>
      </c>
      <c r="EA29" s="4">
        <v>0.69689999999999996</v>
      </c>
      <c r="EB29" s="4">
        <v>0.28320000000000001</v>
      </c>
      <c r="EC29" s="4">
        <v>4.8999999999999998E-3</v>
      </c>
      <c r="ED29" s="4">
        <v>0.87590000000000001</v>
      </c>
      <c r="EE29" s="4">
        <v>0.64280000000000004</v>
      </c>
      <c r="EF29" s="4">
        <v>1</v>
      </c>
      <c r="EG29" s="4">
        <v>12.1533</v>
      </c>
      <c r="EH29" s="5">
        <v>0.64500000000000002</v>
      </c>
      <c r="EI29" s="5">
        <v>0.71950000000000003</v>
      </c>
      <c r="EJ29" s="5">
        <v>0.26700000000000002</v>
      </c>
      <c r="EK29" s="5">
        <v>9.1999999999999998E-3</v>
      </c>
      <c r="EL29" s="5">
        <v>0.86180000000000001</v>
      </c>
      <c r="EM29" s="5">
        <v>0.62929999999999997</v>
      </c>
      <c r="EN29" s="5">
        <v>1</v>
      </c>
      <c r="EO29" s="5">
        <v>5.9809000000000001</v>
      </c>
      <c r="EP29" s="4"/>
      <c r="EQ29" s="4"/>
      <c r="ER29" s="4"/>
      <c r="ES29" s="4"/>
      <c r="ET29" s="4"/>
      <c r="EU29" s="4"/>
      <c r="EV29" s="4"/>
      <c r="EW29" s="4"/>
      <c r="EX29" s="5"/>
      <c r="EY29" s="5"/>
      <c r="EZ29" s="5"/>
      <c r="FA29" s="5"/>
      <c r="FB29" s="5"/>
      <c r="FC29" s="5"/>
      <c r="FD29" s="5"/>
      <c r="FE29" s="5"/>
      <c r="FF29" s="4"/>
      <c r="FG29" s="4"/>
      <c r="FH29" s="4"/>
      <c r="FI29" s="4"/>
      <c r="FJ29" s="4"/>
      <c r="FK29" s="4"/>
      <c r="FL29" s="4"/>
      <c r="FM29" s="4"/>
      <c r="FN29" s="5"/>
      <c r="FO29" s="5"/>
      <c r="FP29" s="5"/>
      <c r="FQ29" s="5"/>
      <c r="FR29" s="5"/>
      <c r="FS29" s="5"/>
      <c r="FT29" s="5"/>
      <c r="FU29" s="5"/>
      <c r="FV29" s="4"/>
      <c r="FW29" s="4"/>
      <c r="FX29" s="4"/>
      <c r="FY29" s="4"/>
      <c r="FZ29" s="4"/>
      <c r="GA29" s="4"/>
      <c r="GB29" s="4"/>
      <c r="GC29" s="4"/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/>
      <c r="HC29" s="4"/>
      <c r="HD29" s="4"/>
      <c r="HE29" s="4"/>
      <c r="HF29" s="4"/>
      <c r="HG29" s="4"/>
      <c r="HH29" s="4"/>
      <c r="HI29" s="4"/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>
        <f t="shared" si="0"/>
        <v>0.64961249999999993</v>
      </c>
      <c r="II29" s="4">
        <f t="shared" si="1"/>
        <v>0.73257500000000009</v>
      </c>
      <c r="IJ29" s="4">
        <f t="shared" si="2"/>
        <v>0.25738749999999999</v>
      </c>
      <c r="IK29" s="4">
        <f t="shared" si="3"/>
        <v>1.29E-2</v>
      </c>
      <c r="IL29" s="4">
        <f t="shared" si="4"/>
        <v>0.83413749999999998</v>
      </c>
      <c r="IM29" s="4">
        <f t="shared" si="5"/>
        <v>0.64146666666666674</v>
      </c>
      <c r="IN29" s="4">
        <f t="shared" si="6"/>
        <v>0.997</v>
      </c>
      <c r="IO29" s="4">
        <f t="shared" si="7"/>
        <v>11.316387500000001</v>
      </c>
      <c r="IP29" s="1" t="str" cm="1">
        <f t="array" aca="1" ref="IP29" ca="1">CONCATENATE(INDIRECT(ADDRESS(1,MATCH(_xlfn.MINIFS(B29:IG29,metrics.rec,"MAE"),B29:IG29,0)+1)), ", ", INDIRECT(ADDRESS(2,MATCH(_xlfn.MINIFS(B29:IG29,metrics.rec,"MAE"),B29:IG29,0)+1)))</f>
        <v>k=20, r=0.1</v>
      </c>
      <c r="IQ29" s="1" t="str" cm="1">
        <f t="array" aca="1" ref="IQ29" ca="1">CONCATENATE(INDIRECT(ADDRESS(1,MATCH(_xlfn.MINIFS(B29:IG29,metrics.rec,"MSE"),B29:IG29,0)+1)), ", ", INDIRECT(ADDRESS(2,MATCH(_xlfn.MINIFS(B29:IG29,metrics.rec,"MSE"),B29:IG29,0)+1)))</f>
        <v>k=20, r=0.1</v>
      </c>
      <c r="IR29" s="1" t="str" cm="1">
        <f t="array" aca="1" ref="IR29" ca="1">CONCATENATE(INDIRECT(ADDRESS(1,MATCH(_xlfn.MAXIFS(B29:IG29,metrics.rec,"R"),B29:IG29,0)+1)), ", ", INDIRECT(ADDRESS(2,MATCH(_xlfn.MAXIFS(B29:IG29,metrics.rec,"R"),B29:IG29,0)+1)))</f>
        <v>k=20, r=0.1</v>
      </c>
      <c r="IS29" s="1" t="str" cm="1">
        <f t="array" aca="1" ref="IS29" ca="1">CONCATENATE(INDIRECT(ADDRESS(1,MATCH(_xlfn.MAXIFS(B29:IG29,metrics.rec,"Precision"),B29:IG29,0)+1)), ", ", INDIRECT(ADDRESS(2,MATCH(_xlfn.MAXIFS(B29:IG29,metrics.rec,"Precision"),B29:IG29,0)+1)))</f>
        <v>k=5, r=0.9</v>
      </c>
      <c r="IT29" s="1" t="str" cm="1">
        <f t="array" aca="1" ref="IT29" ca="1">CONCATENATE(INDIRECT(ADDRESS(1,MATCH(_xlfn.MAXIFS(B29:IG29,metrics.rec,"Recall"),B29:IG29,0)+1)), ", ", INDIRECT(ADDRESS(2,MATCH(_xlfn.MAXIFS(B29:IG29,metrics.rec,"Recall"),B29:IG29,0)+1)))</f>
        <v>k=20, r=0.1</v>
      </c>
      <c r="IU29" s="1" t="str" cm="1">
        <f t="array" aca="1" ref="IU29" ca="1">CONCATENATE(INDIRECT(ADDRESS(1,MATCH(_xlfn.MAXIFS(B29:IG29,metrics.rec,"Coverage"),B29:IG29,0)+1)), ", ", INDIRECT(ADDRESS(2,MATCH(_xlfn.MAXIFS(B29:IG29,metrics.rec,"Coverage"),B29:IG29,0)+1)))</f>
        <v>k=20, r=0.1</v>
      </c>
      <c r="IV29" s="1" t="str" cm="1">
        <f t="array" aca="1" ref="IV29" ca="1">CONCATENATE(INDIRECT(ADDRESS(1,MATCH(_xlfn.MAXIFS(B29:IG29,metrics.rec,"Recatio"),B29:IG29,0)+1)), ", ", INDIRECT(ADDRESS(2,MATCH(_xlfn.MAXIFS(B29:IG29,metrics.rec,"Recatio"),B29:IG29,0)+1)))</f>
        <v>k=5, r=0.1</v>
      </c>
      <c r="IW29" s="1" t="str" cm="1">
        <f t="array" aca="1" ref="IW29" ca="1">CONCATENATE(INDIRECT(ADDRESS(1,MATCH(_xlfn.MINIFS(B29:IG29,metrics.rec,"Time"),B29:IG29,0)+1)), ", ", INDIRECT(ADDRESS(2,MATCH(_xlfn.MINIFS(B29:IG29,metrics.rec,"Time"),B29:IG29,0)+1)))</f>
        <v>k=5, r=0.9</v>
      </c>
    </row>
    <row r="30" spans="1:257" x14ac:dyDescent="0.2">
      <c r="A30" s="1" t="s">
        <v>27</v>
      </c>
      <c r="B30" s="4">
        <v>0.62880000000000003</v>
      </c>
      <c r="C30" s="4">
        <v>0.68389999999999995</v>
      </c>
      <c r="D30" s="4">
        <v>0.2823</v>
      </c>
      <c r="E30" s="4">
        <v>1.6000000000000001E-3</v>
      </c>
      <c r="F30" s="4">
        <v>0.88070000000000004</v>
      </c>
      <c r="G30" s="4"/>
      <c r="H30" s="4">
        <v>1</v>
      </c>
      <c r="I30" s="4">
        <v>12.1938</v>
      </c>
      <c r="J30" s="5">
        <v>0.63819999999999999</v>
      </c>
      <c r="K30" s="5">
        <v>0.70640000000000003</v>
      </c>
      <c r="L30" s="5">
        <v>0.2712</v>
      </c>
      <c r="M30" s="5">
        <v>4.8999999999999998E-3</v>
      </c>
      <c r="N30" s="5">
        <v>0.87270000000000003</v>
      </c>
      <c r="O30" s="5"/>
      <c r="P30" s="5">
        <v>1</v>
      </c>
      <c r="Q30" s="5">
        <v>9.4080999999999992</v>
      </c>
      <c r="R30" s="4">
        <v>0.64580000000000004</v>
      </c>
      <c r="S30" s="4">
        <v>0.72060000000000002</v>
      </c>
      <c r="T30" s="4">
        <v>0.26740000000000003</v>
      </c>
      <c r="U30" s="4">
        <v>9.2999999999999992E-3</v>
      </c>
      <c r="V30" s="4">
        <v>0.85909999999999997</v>
      </c>
      <c r="W30" s="4"/>
      <c r="X30" s="4">
        <v>1</v>
      </c>
      <c r="Y30" s="4">
        <v>6.9093999999999998</v>
      </c>
      <c r="Z30" s="5">
        <v>0.66410000000000002</v>
      </c>
      <c r="AA30" s="5">
        <v>0.76349999999999996</v>
      </c>
      <c r="AB30" s="5">
        <v>0.23580000000000001</v>
      </c>
      <c r="AC30" s="5">
        <v>1.6799999999999999E-2</v>
      </c>
      <c r="AD30" s="5">
        <v>0.82769999999999999</v>
      </c>
      <c r="AE30" s="5"/>
      <c r="AF30" s="5">
        <v>1</v>
      </c>
      <c r="AG30" s="5">
        <v>4.5124000000000004</v>
      </c>
      <c r="AH30" s="4">
        <v>0.7258</v>
      </c>
      <c r="AI30" s="4">
        <v>0.91779999999999995</v>
      </c>
      <c r="AJ30" s="4">
        <v>0.15820000000000001</v>
      </c>
      <c r="AK30" s="4">
        <v>5.5100000000000003E-2</v>
      </c>
      <c r="AL30" s="4">
        <v>0.60629999999999995</v>
      </c>
      <c r="AM30" s="4"/>
      <c r="AN30" s="4">
        <v>0.97670000000000001</v>
      </c>
      <c r="AO30" s="4">
        <v>1.3549</v>
      </c>
      <c r="AP30" s="14"/>
      <c r="AQ30" s="14"/>
      <c r="AR30" s="14"/>
      <c r="AS30" s="14"/>
      <c r="AT30" s="14"/>
      <c r="AU30" s="14"/>
      <c r="AV30" s="14"/>
      <c r="AW30" s="14"/>
      <c r="AX30" s="4"/>
      <c r="AY30" s="4"/>
      <c r="AZ30" s="4"/>
      <c r="BA30" s="4"/>
      <c r="BB30" s="4"/>
      <c r="BC30" s="4"/>
      <c r="BD30" s="4"/>
      <c r="BE30" s="4"/>
      <c r="BF30" s="14"/>
      <c r="BG30" s="14"/>
      <c r="BH30" s="14"/>
      <c r="BI30" s="14"/>
      <c r="BJ30" s="14"/>
      <c r="BK30" s="14"/>
      <c r="BL30" s="14"/>
      <c r="BM30" s="14"/>
      <c r="BN30" s="4"/>
      <c r="BO30" s="4"/>
      <c r="BP30" s="4"/>
      <c r="BQ30" s="4"/>
      <c r="BR30" s="4"/>
      <c r="BS30" s="4"/>
      <c r="BT30" s="4"/>
      <c r="BU30" s="4"/>
      <c r="BV30" s="14"/>
      <c r="BW30" s="14"/>
      <c r="BX30" s="14"/>
      <c r="BY30" s="14"/>
      <c r="BZ30" s="14"/>
      <c r="CA30" s="14"/>
      <c r="CB30" s="14"/>
      <c r="CC30" s="14"/>
      <c r="CD30" s="4"/>
      <c r="CE30" s="4"/>
      <c r="CF30" s="4"/>
      <c r="CG30" s="4"/>
      <c r="CH30" s="4"/>
      <c r="CI30" s="4"/>
      <c r="CJ30" s="4"/>
      <c r="CK30" s="4"/>
      <c r="CL30" s="5"/>
      <c r="CM30" s="5"/>
      <c r="CN30" s="5"/>
      <c r="CO30" s="5"/>
      <c r="CP30" s="5"/>
      <c r="CQ30" s="5"/>
      <c r="CR30" s="5"/>
      <c r="CS30" s="5"/>
      <c r="CT30" s="4"/>
      <c r="CU30" s="4"/>
      <c r="CV30" s="4"/>
      <c r="CW30" s="4"/>
      <c r="CX30" s="4"/>
      <c r="CY30" s="4"/>
      <c r="CZ30" s="4"/>
      <c r="DA30" s="4"/>
      <c r="DB30" s="5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4"/>
      <c r="DR30" s="5">
        <v>0.62670000000000003</v>
      </c>
      <c r="DS30" s="5">
        <v>0.67979999999999996</v>
      </c>
      <c r="DT30" s="5">
        <v>0.29270000000000002</v>
      </c>
      <c r="DU30" s="5">
        <v>1.6000000000000001E-3</v>
      </c>
      <c r="DV30" s="5">
        <v>0.88109999999999999</v>
      </c>
      <c r="DW30" s="5">
        <v>0.65</v>
      </c>
      <c r="DX30" s="5">
        <v>1</v>
      </c>
      <c r="DY30" s="5">
        <v>9.9263999999999992</v>
      </c>
      <c r="DZ30" s="4">
        <v>0.63719999999999999</v>
      </c>
      <c r="EA30" s="4">
        <v>0.70320000000000005</v>
      </c>
      <c r="EB30" s="4">
        <v>0.28179999999999999</v>
      </c>
      <c r="EC30" s="4">
        <v>4.8999999999999998E-3</v>
      </c>
      <c r="ED30" s="4">
        <v>0.87360000000000004</v>
      </c>
      <c r="EE30" s="4">
        <v>0.64019999999999999</v>
      </c>
      <c r="EF30" s="4">
        <v>1</v>
      </c>
      <c r="EG30" s="4">
        <v>7.5457999999999998</v>
      </c>
      <c r="EH30" s="5">
        <v>0.64710000000000001</v>
      </c>
      <c r="EI30" s="5">
        <v>0.72440000000000004</v>
      </c>
      <c r="EJ30" s="5">
        <v>0.26500000000000001</v>
      </c>
      <c r="EK30" s="5">
        <v>9.2999999999999992E-3</v>
      </c>
      <c r="EL30" s="5">
        <v>0.8599</v>
      </c>
      <c r="EM30" s="5">
        <v>0.62670000000000003</v>
      </c>
      <c r="EN30" s="5">
        <v>1</v>
      </c>
      <c r="EO30" s="5">
        <v>4.8064</v>
      </c>
      <c r="EP30" s="4"/>
      <c r="EQ30" s="4"/>
      <c r="ER30" s="4"/>
      <c r="ES30" s="4"/>
      <c r="ET30" s="4"/>
      <c r="EU30" s="4"/>
      <c r="EV30" s="4"/>
      <c r="EW30" s="4"/>
      <c r="EX30" s="5"/>
      <c r="EY30" s="5"/>
      <c r="EZ30" s="5"/>
      <c r="FA30" s="5"/>
      <c r="FB30" s="5"/>
      <c r="FC30" s="5"/>
      <c r="FD30" s="5"/>
      <c r="FE30" s="5"/>
      <c r="FF30" s="4"/>
      <c r="FG30" s="4"/>
      <c r="FH30" s="4"/>
      <c r="FI30" s="4"/>
      <c r="FJ30" s="4"/>
      <c r="FK30" s="4"/>
      <c r="FL30" s="4"/>
      <c r="FM30" s="4"/>
      <c r="FN30" s="5"/>
      <c r="FO30" s="5"/>
      <c r="FP30" s="5"/>
      <c r="FQ30" s="5"/>
      <c r="FR30" s="5"/>
      <c r="FS30" s="5"/>
      <c r="FT30" s="5"/>
      <c r="FU30" s="5"/>
      <c r="FV30" s="4"/>
      <c r="FW30" s="4"/>
      <c r="FX30" s="4"/>
      <c r="FY30" s="4"/>
      <c r="FZ30" s="4"/>
      <c r="GA30" s="4"/>
      <c r="GB30" s="4"/>
      <c r="GC30" s="4"/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/>
      <c r="HC30" s="4"/>
      <c r="HD30" s="4"/>
      <c r="HE30" s="4"/>
      <c r="HF30" s="4"/>
      <c r="HG30" s="4"/>
      <c r="HH30" s="4"/>
      <c r="HI30" s="4"/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>
        <f t="shared" si="0"/>
        <v>0.65171249999999992</v>
      </c>
      <c r="II30" s="4">
        <f t="shared" si="1"/>
        <v>0.73745000000000005</v>
      </c>
      <c r="IJ30" s="4">
        <f t="shared" si="2"/>
        <v>0.25680000000000003</v>
      </c>
      <c r="IK30" s="4">
        <f t="shared" si="3"/>
        <v>1.2937500000000001E-2</v>
      </c>
      <c r="IL30" s="4">
        <f t="shared" si="4"/>
        <v>0.83263749999999992</v>
      </c>
      <c r="IM30" s="4">
        <f t="shared" si="5"/>
        <v>0.63896666666666668</v>
      </c>
      <c r="IN30" s="4">
        <f t="shared" si="6"/>
        <v>0.99708750000000002</v>
      </c>
      <c r="IO30" s="4">
        <f t="shared" si="7"/>
        <v>7.0821500000000004</v>
      </c>
      <c r="IP30" s="1" t="str" cm="1">
        <f t="array" aca="1" ref="IP30" ca="1">CONCATENATE(INDIRECT(ADDRESS(1,MATCH(_xlfn.MINIFS(B30:IG30,metrics.rec,"MAE"),B30:IG30,0)+1)), ", ", INDIRECT(ADDRESS(2,MATCH(_xlfn.MINIFS(B30:IG30,metrics.rec,"MAE"),B30:IG30,0)+1)))</f>
        <v>k=20, r=0.1</v>
      </c>
      <c r="IQ30" s="1" t="str" cm="1">
        <f t="array" aca="1" ref="IQ30" ca="1">CONCATENATE(INDIRECT(ADDRESS(1,MATCH(_xlfn.MINIFS(B30:IG30,metrics.rec,"MSE"),B30:IG30,0)+1)), ", ", INDIRECT(ADDRESS(2,MATCH(_xlfn.MINIFS(B30:IG30,metrics.rec,"MSE"),B30:IG30,0)+1)))</f>
        <v>k=20, r=0.1</v>
      </c>
      <c r="IR30" s="1" t="str" cm="1">
        <f t="array" aca="1" ref="IR30" ca="1">CONCATENATE(INDIRECT(ADDRESS(1,MATCH(_xlfn.MAXIFS(B30:IG30,metrics.rec,"R"),B30:IG30,0)+1)), ", ", INDIRECT(ADDRESS(2,MATCH(_xlfn.MAXIFS(B30:IG30,metrics.rec,"R"),B30:IG30,0)+1)))</f>
        <v>k=20, r=0.1</v>
      </c>
      <c r="IS30" s="1" t="str" cm="1">
        <f t="array" aca="1" ref="IS30" ca="1">CONCATENATE(INDIRECT(ADDRESS(1,MATCH(_xlfn.MAXIFS(B30:IG30,metrics.rec,"Precision"),B30:IG30,0)+1)), ", ", INDIRECT(ADDRESS(2,MATCH(_xlfn.MAXIFS(B30:IG30,metrics.rec,"Precision"),B30:IG30,0)+1)))</f>
        <v>k=5, r=0.9</v>
      </c>
      <c r="IT30" s="1" t="str" cm="1">
        <f t="array" aca="1" ref="IT30" ca="1">CONCATENATE(INDIRECT(ADDRESS(1,MATCH(_xlfn.MAXIFS(B30:IG30,metrics.rec,"Recall"),B30:IG30,0)+1)), ", ", INDIRECT(ADDRESS(2,MATCH(_xlfn.MAXIFS(B30:IG30,metrics.rec,"Recall"),B30:IG30,0)+1)))</f>
        <v>k=20, r=0.1</v>
      </c>
      <c r="IU30" s="1" t="str" cm="1">
        <f t="array" aca="1" ref="IU30" ca="1">CONCATENATE(INDIRECT(ADDRESS(1,MATCH(_xlfn.MAXIFS(B30:IG30,metrics.rec,"Coverage"),B30:IG30,0)+1)), ", ", INDIRECT(ADDRESS(2,MATCH(_xlfn.MAXIFS(B30:IG30,metrics.rec,"Coverage"),B30:IG30,0)+1)))</f>
        <v>k=20, r=0.1</v>
      </c>
      <c r="IV30" s="1" t="str" cm="1">
        <f t="array" aca="1" ref="IV30" ca="1">CONCATENATE(INDIRECT(ADDRESS(1,MATCH(_xlfn.MAXIFS(B30:IG30,metrics.rec,"Recatio"),B30:IG30,0)+1)), ", ", INDIRECT(ADDRESS(2,MATCH(_xlfn.MAXIFS(B30:IG30,metrics.rec,"Recatio"),B30:IG30,0)+1)))</f>
        <v>k=5, r=0.1</v>
      </c>
      <c r="IW30" s="1" t="str" cm="1">
        <f t="array" aca="1" ref="IW30" ca="1">CONCATENATE(INDIRECT(ADDRESS(1,MATCH(_xlfn.MINIFS(B30:IG30,metrics.rec,"Time"),B30:IG30,0)+1)), ", ", INDIRECT(ADDRESS(2,MATCH(_xlfn.MINIFS(B30:IG30,metrics.rec,"Time"),B30:IG30,0)+1)))</f>
        <v>k=5, r=0.9</v>
      </c>
    </row>
    <row r="31" spans="1:257" x14ac:dyDescent="0.2">
      <c r="A31" s="1" t="s">
        <v>28</v>
      </c>
      <c r="B31" s="4">
        <v>0.64319999999999999</v>
      </c>
      <c r="C31" s="4">
        <v>0.71009999999999995</v>
      </c>
      <c r="D31" s="4">
        <v>0.27439999999999998</v>
      </c>
      <c r="E31" s="4">
        <v>1.6000000000000001E-3</v>
      </c>
      <c r="F31" s="4">
        <v>0.87339999999999995</v>
      </c>
      <c r="G31" s="4"/>
      <c r="H31" s="4">
        <v>1</v>
      </c>
      <c r="I31" s="4">
        <v>10.6684</v>
      </c>
      <c r="J31" s="5">
        <v>0.65010000000000001</v>
      </c>
      <c r="K31" s="5">
        <v>0.72760000000000002</v>
      </c>
      <c r="L31" s="5">
        <v>0.26290000000000002</v>
      </c>
      <c r="M31" s="5">
        <v>4.7000000000000002E-3</v>
      </c>
      <c r="N31" s="5">
        <v>0.86739999999999995</v>
      </c>
      <c r="O31" s="5"/>
      <c r="P31" s="5">
        <v>0.99970000000000003</v>
      </c>
      <c r="Q31" s="5">
        <v>11.242900000000001</v>
      </c>
      <c r="R31" s="4">
        <v>0.65500000000000003</v>
      </c>
      <c r="S31" s="4">
        <v>0.7379</v>
      </c>
      <c r="T31" s="4">
        <v>0.2626</v>
      </c>
      <c r="U31" s="4">
        <v>8.8000000000000005E-3</v>
      </c>
      <c r="V31" s="4">
        <v>0.85589999999999999</v>
      </c>
      <c r="W31" s="4"/>
      <c r="X31" s="4">
        <v>0.99839999999999995</v>
      </c>
      <c r="Y31" s="4">
        <v>8.3861000000000008</v>
      </c>
      <c r="Z31" s="5">
        <v>0.67010000000000003</v>
      </c>
      <c r="AA31" s="5">
        <v>0.77249999999999996</v>
      </c>
      <c r="AB31" s="5">
        <v>0.23760000000000001</v>
      </c>
      <c r="AC31" s="5">
        <v>1.44E-2</v>
      </c>
      <c r="AD31" s="5">
        <v>0.83050000000000002</v>
      </c>
      <c r="AE31" s="5"/>
      <c r="AF31" s="5">
        <v>0.99870000000000003</v>
      </c>
      <c r="AG31" s="5">
        <v>5.0206</v>
      </c>
      <c r="AH31" s="4">
        <v>0.71989999999999998</v>
      </c>
      <c r="AI31" s="4">
        <v>0.89480000000000004</v>
      </c>
      <c r="AJ31" s="4">
        <v>0.1804</v>
      </c>
      <c r="AK31" s="4">
        <v>2.7300000000000001E-2</v>
      </c>
      <c r="AL31" s="4">
        <v>0.73140000000000005</v>
      </c>
      <c r="AM31" s="4"/>
      <c r="AN31" s="4">
        <v>0.9819</v>
      </c>
      <c r="AO31" s="4">
        <v>1.6676</v>
      </c>
      <c r="AP31" s="14"/>
      <c r="AQ31" s="14"/>
      <c r="AR31" s="14"/>
      <c r="AS31" s="14"/>
      <c r="AT31" s="14"/>
      <c r="AU31" s="14"/>
      <c r="AV31" s="14"/>
      <c r="AW31" s="14"/>
      <c r="AX31" s="4"/>
      <c r="AY31" s="4"/>
      <c r="AZ31" s="4"/>
      <c r="BA31" s="4"/>
      <c r="BB31" s="4"/>
      <c r="BC31" s="4"/>
      <c r="BD31" s="4"/>
      <c r="BE31" s="4"/>
      <c r="BF31" s="14"/>
      <c r="BG31" s="14"/>
      <c r="BH31" s="14"/>
      <c r="BI31" s="14"/>
      <c r="BJ31" s="14"/>
      <c r="BK31" s="14"/>
      <c r="BL31" s="14"/>
      <c r="BM31" s="14"/>
      <c r="BN31" s="4"/>
      <c r="BO31" s="4"/>
      <c r="BP31" s="4"/>
      <c r="BQ31" s="4"/>
      <c r="BR31" s="4"/>
      <c r="BS31" s="4"/>
      <c r="BT31" s="4"/>
      <c r="BU31" s="4"/>
      <c r="BV31" s="14"/>
      <c r="BW31" s="14"/>
      <c r="BX31" s="14"/>
      <c r="BY31" s="14"/>
      <c r="BZ31" s="14"/>
      <c r="CA31" s="14"/>
      <c r="CB31" s="14"/>
      <c r="CC31" s="14"/>
      <c r="CD31" s="4"/>
      <c r="CE31" s="4"/>
      <c r="CF31" s="4"/>
      <c r="CG31" s="4"/>
      <c r="CH31" s="4"/>
      <c r="CI31" s="4"/>
      <c r="CJ31" s="4"/>
      <c r="CK31" s="4"/>
      <c r="CL31" s="5"/>
      <c r="CM31" s="5"/>
      <c r="CN31" s="5"/>
      <c r="CO31" s="5"/>
      <c r="CP31" s="5"/>
      <c r="CQ31" s="5"/>
      <c r="CR31" s="5"/>
      <c r="CS31" s="5"/>
      <c r="CT31" s="4"/>
      <c r="CU31" s="4"/>
      <c r="CV31" s="4"/>
      <c r="CW31" s="4"/>
      <c r="CX31" s="4"/>
      <c r="CY31" s="4"/>
      <c r="CZ31" s="4"/>
      <c r="DA31" s="4"/>
      <c r="DB31" s="5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4"/>
      <c r="DR31" s="5">
        <v>0.64119999999999999</v>
      </c>
      <c r="DS31" s="5">
        <v>0.70540000000000003</v>
      </c>
      <c r="DT31" s="5">
        <v>0.28549999999999998</v>
      </c>
      <c r="DU31" s="5">
        <v>1.6000000000000001E-3</v>
      </c>
      <c r="DV31" s="5">
        <v>0.873</v>
      </c>
      <c r="DW31" s="5">
        <v>0.65810000000000002</v>
      </c>
      <c r="DX31" s="5">
        <v>0.99990000000000001</v>
      </c>
      <c r="DY31" s="5">
        <v>10.133699999999999</v>
      </c>
      <c r="DZ31" s="4">
        <v>0.64929999999999999</v>
      </c>
      <c r="EA31" s="4">
        <v>0.72519999999999996</v>
      </c>
      <c r="EB31" s="4">
        <v>0.27300000000000002</v>
      </c>
      <c r="EC31" s="4">
        <v>4.7000000000000002E-3</v>
      </c>
      <c r="ED31" s="4">
        <v>0.86799999999999999</v>
      </c>
      <c r="EE31" s="4">
        <v>0.65669999999999995</v>
      </c>
      <c r="EF31" s="4">
        <v>0.99929999999999997</v>
      </c>
      <c r="EG31" s="4">
        <v>8.1525999999999996</v>
      </c>
      <c r="EH31" s="5">
        <v>0.65690000000000004</v>
      </c>
      <c r="EI31" s="5">
        <v>0.74250000000000005</v>
      </c>
      <c r="EJ31" s="5">
        <v>0.2596</v>
      </c>
      <c r="EK31" s="5">
        <v>8.6999999999999994E-3</v>
      </c>
      <c r="EL31" s="5">
        <v>0.85560000000000003</v>
      </c>
      <c r="EM31" s="5">
        <v>0.66149999999999998</v>
      </c>
      <c r="EN31" s="5">
        <v>0.99950000000000006</v>
      </c>
      <c r="EO31" s="5">
        <v>5.0094000000000003</v>
      </c>
      <c r="EP31" s="4"/>
      <c r="EQ31" s="4"/>
      <c r="ER31" s="4"/>
      <c r="ES31" s="4"/>
      <c r="ET31" s="4"/>
      <c r="EU31" s="4"/>
      <c r="EV31" s="4"/>
      <c r="EW31" s="4"/>
      <c r="EX31" s="5"/>
      <c r="EY31" s="5"/>
      <c r="EZ31" s="5"/>
      <c r="FA31" s="5"/>
      <c r="FB31" s="5"/>
      <c r="FC31" s="5"/>
      <c r="FD31" s="5"/>
      <c r="FE31" s="5"/>
      <c r="FF31" s="4"/>
      <c r="FG31" s="4"/>
      <c r="FH31" s="4"/>
      <c r="FI31" s="4"/>
      <c r="FJ31" s="4"/>
      <c r="FK31" s="4"/>
      <c r="FL31" s="4"/>
      <c r="FM31" s="4"/>
      <c r="FN31" s="5"/>
      <c r="FO31" s="5"/>
      <c r="FP31" s="5"/>
      <c r="FQ31" s="5"/>
      <c r="FR31" s="5"/>
      <c r="FS31" s="5"/>
      <c r="FT31" s="5"/>
      <c r="FU31" s="5"/>
      <c r="FV31" s="4"/>
      <c r="FW31" s="4"/>
      <c r="FX31" s="4"/>
      <c r="FY31" s="4"/>
      <c r="FZ31" s="4"/>
      <c r="GA31" s="4"/>
      <c r="GB31" s="4"/>
      <c r="GC31" s="4"/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/>
      <c r="HC31" s="4"/>
      <c r="HD31" s="4"/>
      <c r="HE31" s="4"/>
      <c r="HF31" s="4"/>
      <c r="HG31" s="4"/>
      <c r="HH31" s="4"/>
      <c r="HI31" s="4"/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>
        <f t="shared" si="0"/>
        <v>0.66071250000000004</v>
      </c>
      <c r="II31" s="4">
        <f t="shared" si="1"/>
        <v>0.752</v>
      </c>
      <c r="IJ31" s="4">
        <f t="shared" si="2"/>
        <v>0.2545</v>
      </c>
      <c r="IK31" s="4">
        <f t="shared" si="3"/>
        <v>8.9750000000000003E-3</v>
      </c>
      <c r="IL31" s="4">
        <f t="shared" si="4"/>
        <v>0.84440000000000004</v>
      </c>
      <c r="IM31" s="4">
        <f t="shared" si="5"/>
        <v>0.65876666666666661</v>
      </c>
      <c r="IN31" s="4">
        <f t="shared" si="6"/>
        <v>0.99717500000000003</v>
      </c>
      <c r="IO31" s="4">
        <f t="shared" si="7"/>
        <v>7.5351625000000002</v>
      </c>
      <c r="IP31" s="1" t="str" cm="1">
        <f t="array" aca="1" ref="IP31" ca="1">CONCATENATE(INDIRECT(ADDRESS(1,MATCH(_xlfn.MINIFS(B31:IG31,metrics.rec,"MAE"),B31:IG31,0)+1)), ", ", INDIRECT(ADDRESS(2,MATCH(_xlfn.MINIFS(B31:IG31,metrics.rec,"MAE"),B31:IG31,0)+1)))</f>
        <v>k=20, r=0.1</v>
      </c>
      <c r="IQ31" s="1" t="str" cm="1">
        <f t="array" aca="1" ref="IQ31" ca="1">CONCATENATE(INDIRECT(ADDRESS(1,MATCH(_xlfn.MINIFS(B31:IG31,metrics.rec,"MSE"),B31:IG31,0)+1)), ", ", INDIRECT(ADDRESS(2,MATCH(_xlfn.MINIFS(B31:IG31,metrics.rec,"MSE"),B31:IG31,0)+1)))</f>
        <v>k=20, r=0.1</v>
      </c>
      <c r="IR31" s="1" t="str" cm="1">
        <f t="array" aca="1" ref="IR31" ca="1">CONCATENATE(INDIRECT(ADDRESS(1,MATCH(_xlfn.MAXIFS(B31:IG31,metrics.rec,"R"),B31:IG31,0)+1)), ", ", INDIRECT(ADDRESS(2,MATCH(_xlfn.MAXIFS(B31:IG31,metrics.rec,"R"),B31:IG31,0)+1)))</f>
        <v>k=20, r=0.1</v>
      </c>
      <c r="IS31" s="1" t="str" cm="1">
        <f t="array" aca="1" ref="IS31" ca="1">CONCATENATE(INDIRECT(ADDRESS(1,MATCH(_xlfn.MAXIFS(B31:IG31,metrics.rec,"Precision"),B31:IG31,0)+1)), ", ", INDIRECT(ADDRESS(2,MATCH(_xlfn.MAXIFS(B31:IG31,metrics.rec,"Precision"),B31:IG31,0)+1)))</f>
        <v>k=5, r=0.9</v>
      </c>
      <c r="IT31" s="1" t="str" cm="1">
        <f t="array" aca="1" ref="IT31" ca="1">CONCATENATE(INDIRECT(ADDRESS(1,MATCH(_xlfn.MAXIFS(B31:IG31,metrics.rec,"Recall"),B31:IG31,0)+1)), ", ", INDIRECT(ADDRESS(2,MATCH(_xlfn.MAXIFS(B31:IG31,metrics.rec,"Recall"),B31:IG31,0)+1)))</f>
        <v>k=5, r=0.1</v>
      </c>
      <c r="IU31" s="1" t="str" cm="1">
        <f t="array" aca="1" ref="IU31" ca="1">CONCATENATE(INDIRECT(ADDRESS(1,MATCH(_xlfn.MAXIFS(B31:IG31,metrics.rec,"Coverage"),B31:IG31,0)+1)), ", ", INDIRECT(ADDRESS(2,MATCH(_xlfn.MAXIFS(B31:IG31,metrics.rec,"Coverage"),B31:IG31,0)+1)))</f>
        <v>k=20, r=0.5</v>
      </c>
      <c r="IV31" s="1" t="str" cm="1">
        <f t="array" aca="1" ref="IV31" ca="1">CONCATENATE(INDIRECT(ADDRESS(1,MATCH(_xlfn.MAXIFS(B31:IG31,metrics.rec,"Recatio"),B31:IG31,0)+1)), ", ", INDIRECT(ADDRESS(2,MATCH(_xlfn.MAXIFS(B31:IG31,metrics.rec,"Recatio"),B31:IG31,0)+1)))</f>
        <v>k=5, r=0.1</v>
      </c>
      <c r="IW31" s="1" t="str" cm="1">
        <f t="array" aca="1" ref="IW31" ca="1">CONCATENATE(INDIRECT(ADDRESS(1,MATCH(_xlfn.MINIFS(B31:IG31,metrics.rec,"Time"),B31:IG31,0)+1)), ", ", INDIRECT(ADDRESS(2,MATCH(_xlfn.MINIFS(B31:IG31,metrics.rec,"Time"),B31:IG31,0)+1)))</f>
        <v>k=5, r=0.9</v>
      </c>
    </row>
    <row r="32" spans="1:257" x14ac:dyDescent="0.2">
      <c r="A32" s="1" t="s">
        <v>29</v>
      </c>
      <c r="B32" s="4">
        <v>0.63149999999999995</v>
      </c>
      <c r="C32" s="4">
        <v>0.69530000000000003</v>
      </c>
      <c r="D32" s="4">
        <v>0.27629999999999999</v>
      </c>
      <c r="E32" s="4">
        <v>1.5E-3</v>
      </c>
      <c r="F32" s="4">
        <v>0.88190000000000002</v>
      </c>
      <c r="G32" s="4"/>
      <c r="H32" s="4">
        <v>1</v>
      </c>
      <c r="I32" s="4">
        <v>11.564</v>
      </c>
      <c r="J32" s="5">
        <v>0.64119999999999999</v>
      </c>
      <c r="K32" s="5">
        <v>0.71709999999999996</v>
      </c>
      <c r="L32" s="5">
        <v>0.26569999999999999</v>
      </c>
      <c r="M32" s="5">
        <v>4.7000000000000002E-3</v>
      </c>
      <c r="N32" s="5">
        <v>0.87439999999999996</v>
      </c>
      <c r="O32" s="5"/>
      <c r="P32" s="5">
        <v>1</v>
      </c>
      <c r="Q32" s="5">
        <v>9.9591999999999992</v>
      </c>
      <c r="R32" s="4">
        <v>0.6492</v>
      </c>
      <c r="S32" s="4">
        <v>0.73350000000000004</v>
      </c>
      <c r="T32" s="4">
        <v>0.26090000000000002</v>
      </c>
      <c r="U32" s="4">
        <v>8.6999999999999994E-3</v>
      </c>
      <c r="V32" s="4">
        <v>0.86099999999999999</v>
      </c>
      <c r="W32" s="4"/>
      <c r="X32" s="4">
        <v>0.99970000000000003</v>
      </c>
      <c r="Y32" s="4">
        <v>7.3917999999999999</v>
      </c>
      <c r="Z32" s="5">
        <v>0.66830000000000001</v>
      </c>
      <c r="AA32" s="5">
        <v>0.77510000000000001</v>
      </c>
      <c r="AB32" s="5">
        <v>0.23849999999999999</v>
      </c>
      <c r="AC32" s="5">
        <v>1.43E-2</v>
      </c>
      <c r="AD32" s="5">
        <v>0.8357</v>
      </c>
      <c r="AE32" s="5"/>
      <c r="AF32" s="5">
        <v>1</v>
      </c>
      <c r="AG32" s="5">
        <v>5.2339000000000002</v>
      </c>
      <c r="AH32" s="4">
        <v>0.72309999999999997</v>
      </c>
      <c r="AI32" s="4">
        <v>0.90780000000000005</v>
      </c>
      <c r="AJ32" s="4">
        <v>0.17780000000000001</v>
      </c>
      <c r="AK32" s="4">
        <v>2.7300000000000001E-2</v>
      </c>
      <c r="AL32" s="4">
        <v>0.73540000000000005</v>
      </c>
      <c r="AM32" s="4"/>
      <c r="AN32" s="4">
        <v>0.98229999999999995</v>
      </c>
      <c r="AO32" s="4">
        <v>1.75</v>
      </c>
      <c r="AP32" s="14"/>
      <c r="AQ32" s="14"/>
      <c r="AR32" s="14"/>
      <c r="AS32" s="14"/>
      <c r="AT32" s="14"/>
      <c r="AU32" s="14"/>
      <c r="AV32" s="14"/>
      <c r="AW32" s="14"/>
      <c r="AX32" s="4"/>
      <c r="AY32" s="4"/>
      <c r="AZ32" s="4"/>
      <c r="BA32" s="4"/>
      <c r="BB32" s="4"/>
      <c r="BC32" s="4"/>
      <c r="BD32" s="4"/>
      <c r="BE32" s="4"/>
      <c r="BF32" s="14"/>
      <c r="BG32" s="14"/>
      <c r="BH32" s="14"/>
      <c r="BI32" s="14"/>
      <c r="BJ32" s="14"/>
      <c r="BK32" s="14"/>
      <c r="BL32" s="14"/>
      <c r="BM32" s="14"/>
      <c r="BN32" s="4"/>
      <c r="BO32" s="4"/>
      <c r="BP32" s="4"/>
      <c r="BQ32" s="4"/>
      <c r="BR32" s="4"/>
      <c r="BS32" s="4"/>
      <c r="BT32" s="4"/>
      <c r="BU32" s="4"/>
      <c r="BV32" s="14"/>
      <c r="BW32" s="14"/>
      <c r="BX32" s="14"/>
      <c r="BY32" s="14"/>
      <c r="BZ32" s="14"/>
      <c r="CA32" s="14"/>
      <c r="CB32" s="14"/>
      <c r="CC32" s="14"/>
      <c r="CD32" s="4"/>
      <c r="CE32" s="4"/>
      <c r="CF32" s="4"/>
      <c r="CG32" s="4"/>
      <c r="CH32" s="4"/>
      <c r="CI32" s="4"/>
      <c r="CJ32" s="4"/>
      <c r="CK32" s="4"/>
      <c r="CL32" s="5"/>
      <c r="CM32" s="5"/>
      <c r="CN32" s="5"/>
      <c r="CO32" s="5"/>
      <c r="CP32" s="5"/>
      <c r="CQ32" s="5"/>
      <c r="CR32" s="5"/>
      <c r="CS32" s="5"/>
      <c r="CT32" s="4"/>
      <c r="CU32" s="4"/>
      <c r="CV32" s="4"/>
      <c r="CW32" s="4"/>
      <c r="CX32" s="4"/>
      <c r="CY32" s="4"/>
      <c r="CZ32" s="4"/>
      <c r="DA32" s="4"/>
      <c r="DB32" s="5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4"/>
      <c r="DR32" s="5">
        <v>0.63</v>
      </c>
      <c r="DS32" s="5">
        <v>0.69230000000000003</v>
      </c>
      <c r="DT32" s="5">
        <v>0.28710000000000002</v>
      </c>
      <c r="DU32" s="5">
        <v>1.5E-3</v>
      </c>
      <c r="DV32" s="5">
        <v>0.88270000000000004</v>
      </c>
      <c r="DW32" s="5">
        <v>0.66920000000000002</v>
      </c>
      <c r="DX32" s="5">
        <v>1</v>
      </c>
      <c r="DY32" s="5">
        <v>10.7288</v>
      </c>
      <c r="DZ32" s="4">
        <v>0.63949999999999996</v>
      </c>
      <c r="EA32" s="4">
        <v>0.71340000000000003</v>
      </c>
      <c r="EB32" s="4">
        <v>0.2742</v>
      </c>
      <c r="EC32" s="4">
        <v>4.7000000000000002E-3</v>
      </c>
      <c r="ED32" s="4">
        <v>0.87570000000000003</v>
      </c>
      <c r="EE32" s="4">
        <v>0.66649999999999998</v>
      </c>
      <c r="EF32" s="4">
        <v>1</v>
      </c>
      <c r="EG32" s="4">
        <v>8.4741</v>
      </c>
      <c r="EH32" s="5">
        <v>0.65100000000000002</v>
      </c>
      <c r="EI32" s="5">
        <v>0.73770000000000002</v>
      </c>
      <c r="EJ32" s="5">
        <v>0.25969999999999999</v>
      </c>
      <c r="EK32" s="5">
        <v>8.6999999999999994E-3</v>
      </c>
      <c r="EL32" s="5">
        <v>0.86270000000000002</v>
      </c>
      <c r="EM32" s="5">
        <v>0.66959999999999997</v>
      </c>
      <c r="EN32" s="5">
        <v>0.99990000000000001</v>
      </c>
      <c r="EO32" s="5">
        <v>5.0724</v>
      </c>
      <c r="EP32" s="4"/>
      <c r="EQ32" s="4"/>
      <c r="ER32" s="4"/>
      <c r="ES32" s="4"/>
      <c r="ET32" s="4"/>
      <c r="EU32" s="4"/>
      <c r="EV32" s="4"/>
      <c r="EW32" s="4"/>
      <c r="EX32" s="5"/>
      <c r="EY32" s="5"/>
      <c r="EZ32" s="5"/>
      <c r="FA32" s="5"/>
      <c r="FB32" s="5"/>
      <c r="FC32" s="5"/>
      <c r="FD32" s="5"/>
      <c r="FE32" s="5"/>
      <c r="FF32" s="4"/>
      <c r="FG32" s="4"/>
      <c r="FH32" s="4"/>
      <c r="FI32" s="4"/>
      <c r="FJ32" s="4"/>
      <c r="FK32" s="4"/>
      <c r="FL32" s="4"/>
      <c r="FM32" s="4"/>
      <c r="FN32" s="5"/>
      <c r="FO32" s="5"/>
      <c r="FP32" s="5"/>
      <c r="FQ32" s="5"/>
      <c r="FR32" s="5"/>
      <c r="FS32" s="5"/>
      <c r="FT32" s="5"/>
      <c r="FU32" s="5"/>
      <c r="FV32" s="4"/>
      <c r="FW32" s="4"/>
      <c r="FX32" s="4"/>
      <c r="FY32" s="4"/>
      <c r="FZ32" s="4"/>
      <c r="GA32" s="4"/>
      <c r="GB32" s="4"/>
      <c r="GC32" s="4"/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/>
      <c r="HC32" s="4"/>
      <c r="HD32" s="4"/>
      <c r="HE32" s="4"/>
      <c r="HF32" s="4"/>
      <c r="HG32" s="4"/>
      <c r="HH32" s="4"/>
      <c r="HI32" s="4"/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>
        <f t="shared" si="0"/>
        <v>0.65422499999999995</v>
      </c>
      <c r="II32" s="4">
        <f t="shared" si="1"/>
        <v>0.74652500000000011</v>
      </c>
      <c r="IJ32" s="4">
        <f t="shared" si="2"/>
        <v>0.255025</v>
      </c>
      <c r="IK32" s="4">
        <f t="shared" si="3"/>
        <v>8.9250000000000006E-3</v>
      </c>
      <c r="IL32" s="4">
        <f t="shared" si="4"/>
        <v>0.8511875000000001</v>
      </c>
      <c r="IM32" s="4">
        <f t="shared" si="5"/>
        <v>0.66843333333333332</v>
      </c>
      <c r="IN32" s="4">
        <f t="shared" si="6"/>
        <v>0.99773749999999994</v>
      </c>
      <c r="IO32" s="4">
        <f t="shared" si="7"/>
        <v>7.5217749999999999</v>
      </c>
      <c r="IP32" s="1" t="str" cm="1">
        <f t="array" aca="1" ref="IP32" ca="1">CONCATENATE(INDIRECT(ADDRESS(1,MATCH(_xlfn.MINIFS(B32:IG32,metrics.rec,"MAE"),B32:IG32,0)+1)), ", ", INDIRECT(ADDRESS(2,MATCH(_xlfn.MINIFS(B32:IG32,metrics.rec,"MAE"),B32:IG32,0)+1)))</f>
        <v>k=20, r=0.1</v>
      </c>
      <c r="IQ32" s="1" t="str" cm="1">
        <f t="array" aca="1" ref="IQ32" ca="1">CONCATENATE(INDIRECT(ADDRESS(1,MATCH(_xlfn.MINIFS(B32:IG32,metrics.rec,"MSE"),B32:IG32,0)+1)), ", ", INDIRECT(ADDRESS(2,MATCH(_xlfn.MINIFS(B32:IG32,metrics.rec,"MSE"),B32:IG32,0)+1)))</f>
        <v>k=20, r=0.1</v>
      </c>
      <c r="IR32" s="1" t="str" cm="1">
        <f t="array" aca="1" ref="IR32" ca="1">CONCATENATE(INDIRECT(ADDRESS(1,MATCH(_xlfn.MAXIFS(B32:IG32,metrics.rec,"R"),B32:IG32,0)+1)), ", ", INDIRECT(ADDRESS(2,MATCH(_xlfn.MAXIFS(B32:IG32,metrics.rec,"R"),B32:IG32,0)+1)))</f>
        <v>k=20, r=0.1</v>
      </c>
      <c r="IS32" s="1" t="str" cm="1">
        <f t="array" aca="1" ref="IS32" ca="1">CONCATENATE(INDIRECT(ADDRESS(1,MATCH(_xlfn.MAXIFS(B32:IG32,metrics.rec,"Precision"),B32:IG32,0)+1)), ", ", INDIRECT(ADDRESS(2,MATCH(_xlfn.MAXIFS(B32:IG32,metrics.rec,"Precision"),B32:IG32,0)+1)))</f>
        <v>k=5, r=0.9</v>
      </c>
      <c r="IT32" s="1" t="str" cm="1">
        <f t="array" aca="1" ref="IT32" ca="1">CONCATENATE(INDIRECT(ADDRESS(1,MATCH(_xlfn.MAXIFS(B32:IG32,metrics.rec,"Recall"),B32:IG32,0)+1)), ", ", INDIRECT(ADDRESS(2,MATCH(_xlfn.MAXIFS(B32:IG32,metrics.rec,"Recall"),B32:IG32,0)+1)))</f>
        <v>k=20, r=0.1</v>
      </c>
      <c r="IU32" s="1" t="str" cm="1">
        <f t="array" aca="1" ref="IU32" ca="1">CONCATENATE(INDIRECT(ADDRESS(1,MATCH(_xlfn.MAXIFS(B32:IG32,metrics.rec,"Coverage"),B32:IG32,0)+1)), ", ", INDIRECT(ADDRESS(2,MATCH(_xlfn.MAXIFS(B32:IG32,metrics.rec,"Coverage"),B32:IG32,0)+1)))</f>
        <v>k=20, r=0.5</v>
      </c>
      <c r="IV32" s="1" t="str" cm="1">
        <f t="array" aca="1" ref="IV32" ca="1">CONCATENATE(INDIRECT(ADDRESS(1,MATCH(_xlfn.MAXIFS(B32:IG32,metrics.rec,"Recatio"),B32:IG32,0)+1)), ", ", INDIRECT(ADDRESS(2,MATCH(_xlfn.MAXIFS(B32:IG32,metrics.rec,"Recatio"),B32:IG32,0)+1)))</f>
        <v>k=5, r=0.1</v>
      </c>
      <c r="IW32" s="1" t="str" cm="1">
        <f t="array" aca="1" ref="IW32" ca="1">CONCATENATE(INDIRECT(ADDRESS(1,MATCH(_xlfn.MINIFS(B32:IG32,metrics.rec,"Time"),B32:IG32,0)+1)), ", ", INDIRECT(ADDRESS(2,MATCH(_xlfn.MINIFS(B32:IG32,metrics.rec,"Time"),B32:IG32,0)+1)))</f>
        <v>k=5, r=0.9</v>
      </c>
    </row>
    <row r="33" spans="1:257" x14ac:dyDescent="0.2">
      <c r="A33" s="1" t="s">
        <v>30</v>
      </c>
      <c r="B33" s="4">
        <v>0.63070000000000004</v>
      </c>
      <c r="C33" s="4">
        <v>0.68430000000000002</v>
      </c>
      <c r="D33" s="4">
        <v>0.28820000000000001</v>
      </c>
      <c r="E33" s="4">
        <v>1.6000000000000001E-3</v>
      </c>
      <c r="F33" s="4">
        <v>0.87890000000000001</v>
      </c>
      <c r="G33" s="4"/>
      <c r="H33" s="4">
        <v>1</v>
      </c>
      <c r="I33" s="4">
        <v>10.58</v>
      </c>
      <c r="J33" s="5">
        <v>0.63800000000000001</v>
      </c>
      <c r="K33" s="5">
        <v>0.70369999999999999</v>
      </c>
      <c r="L33" s="5">
        <v>0.28370000000000001</v>
      </c>
      <c r="M33" s="5">
        <v>4.7999999999999996E-3</v>
      </c>
      <c r="N33" s="5">
        <v>0.87</v>
      </c>
      <c r="O33" s="5"/>
      <c r="P33" s="5">
        <v>1</v>
      </c>
      <c r="Q33" s="5">
        <v>9.0520999999999994</v>
      </c>
      <c r="R33" s="4">
        <v>0.64480000000000004</v>
      </c>
      <c r="S33" s="4">
        <v>0.71740000000000004</v>
      </c>
      <c r="T33" s="4">
        <v>0.27729999999999999</v>
      </c>
      <c r="U33" s="4">
        <v>8.8999999999999999E-3</v>
      </c>
      <c r="V33" s="4">
        <v>0.85660000000000003</v>
      </c>
      <c r="W33" s="4"/>
      <c r="X33" s="4">
        <v>1</v>
      </c>
      <c r="Y33" s="4">
        <v>6.5951000000000004</v>
      </c>
      <c r="Z33" s="5">
        <v>0.66490000000000005</v>
      </c>
      <c r="AA33" s="5">
        <v>0.76480000000000004</v>
      </c>
      <c r="AB33" s="5">
        <v>0.2404</v>
      </c>
      <c r="AC33" s="5">
        <v>1.49E-2</v>
      </c>
      <c r="AD33" s="5">
        <v>0.82740000000000002</v>
      </c>
      <c r="AE33" s="5"/>
      <c r="AF33" s="5">
        <v>1</v>
      </c>
      <c r="AG33" s="5">
        <v>5.0456000000000003</v>
      </c>
      <c r="AH33" s="4">
        <v>0.746</v>
      </c>
      <c r="AI33" s="4">
        <v>0.97350000000000003</v>
      </c>
      <c r="AJ33" s="4">
        <v>0.14030000000000001</v>
      </c>
      <c r="AK33" s="4">
        <v>2.87E-2</v>
      </c>
      <c r="AL33" s="4">
        <v>0.70320000000000005</v>
      </c>
      <c r="AM33" s="4"/>
      <c r="AN33" s="4">
        <v>0.9839</v>
      </c>
      <c r="AO33" s="4">
        <v>1.38</v>
      </c>
      <c r="AP33" s="14"/>
      <c r="AQ33" s="14"/>
      <c r="AR33" s="14"/>
      <c r="AS33" s="14"/>
      <c r="AT33" s="14"/>
      <c r="AU33" s="14"/>
      <c r="AV33" s="14"/>
      <c r="AW33" s="14"/>
      <c r="AX33" s="4"/>
      <c r="AY33" s="4"/>
      <c r="AZ33" s="4"/>
      <c r="BA33" s="4"/>
      <c r="BB33" s="4"/>
      <c r="BC33" s="4"/>
      <c r="BD33" s="4"/>
      <c r="BE33" s="4"/>
      <c r="BF33" s="14"/>
      <c r="BG33" s="14"/>
      <c r="BH33" s="14"/>
      <c r="BI33" s="14"/>
      <c r="BJ33" s="14"/>
      <c r="BK33" s="14"/>
      <c r="BL33" s="14"/>
      <c r="BM33" s="14"/>
      <c r="BN33" s="4"/>
      <c r="BO33" s="4"/>
      <c r="BP33" s="4"/>
      <c r="BQ33" s="4"/>
      <c r="BR33" s="4"/>
      <c r="BS33" s="4"/>
      <c r="BT33" s="4"/>
      <c r="BU33" s="4"/>
      <c r="BV33" s="14"/>
      <c r="BW33" s="14"/>
      <c r="BX33" s="14"/>
      <c r="BY33" s="14"/>
      <c r="BZ33" s="14"/>
      <c r="CA33" s="14"/>
      <c r="CB33" s="14"/>
      <c r="CC33" s="14"/>
      <c r="CD33" s="4"/>
      <c r="CE33" s="4"/>
      <c r="CF33" s="4"/>
      <c r="CG33" s="4"/>
      <c r="CH33" s="4"/>
      <c r="CI33" s="4"/>
      <c r="CJ33" s="4"/>
      <c r="CK33" s="4"/>
      <c r="CL33" s="5"/>
      <c r="CM33" s="5"/>
      <c r="CN33" s="5"/>
      <c r="CO33" s="5"/>
      <c r="CP33" s="5"/>
      <c r="CQ33" s="5"/>
      <c r="CR33" s="5"/>
      <c r="CS33" s="5"/>
      <c r="CT33" s="4"/>
      <c r="CU33" s="4"/>
      <c r="CV33" s="4"/>
      <c r="CW33" s="4"/>
      <c r="CX33" s="4"/>
      <c r="CY33" s="4"/>
      <c r="CZ33" s="4"/>
      <c r="DA33" s="4"/>
      <c r="DB33" s="5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4"/>
      <c r="DR33" s="5">
        <v>0.62890000000000001</v>
      </c>
      <c r="DS33" s="5">
        <v>0.68100000000000005</v>
      </c>
      <c r="DT33" s="5">
        <v>0.30409999999999998</v>
      </c>
      <c r="DU33" s="5">
        <v>1.6000000000000001E-3</v>
      </c>
      <c r="DV33" s="5">
        <v>0.87860000000000005</v>
      </c>
      <c r="DW33" s="5">
        <v>0.65300000000000002</v>
      </c>
      <c r="DX33" s="5">
        <v>1</v>
      </c>
      <c r="DY33" s="5">
        <v>10.0807</v>
      </c>
      <c r="DZ33" s="4">
        <v>0.6371</v>
      </c>
      <c r="EA33" s="4">
        <v>0.70050000000000001</v>
      </c>
      <c r="EB33" s="4">
        <v>0.2923</v>
      </c>
      <c r="EC33" s="4">
        <v>4.7999999999999996E-3</v>
      </c>
      <c r="ED33" s="4">
        <v>0.87150000000000005</v>
      </c>
      <c r="EE33" s="4">
        <v>0.65010000000000001</v>
      </c>
      <c r="EF33" s="4">
        <v>1</v>
      </c>
      <c r="EG33" s="4">
        <v>7.8997000000000002</v>
      </c>
      <c r="EH33" s="5">
        <v>0.6462</v>
      </c>
      <c r="EI33" s="5">
        <v>0.72130000000000005</v>
      </c>
      <c r="EJ33" s="5">
        <v>0.27550000000000002</v>
      </c>
      <c r="EK33" s="5">
        <v>8.8999999999999999E-3</v>
      </c>
      <c r="EL33" s="5">
        <v>0.85740000000000005</v>
      </c>
      <c r="EM33" s="5">
        <v>0.65049999999999997</v>
      </c>
      <c r="EN33" s="5">
        <v>1</v>
      </c>
      <c r="EO33" s="5">
        <v>5.0277000000000003</v>
      </c>
      <c r="EP33" s="4"/>
      <c r="EQ33" s="4"/>
      <c r="ER33" s="4"/>
      <c r="ES33" s="4"/>
      <c r="ET33" s="4"/>
      <c r="EU33" s="4"/>
      <c r="EV33" s="4"/>
      <c r="EW33" s="4"/>
      <c r="EX33" s="5"/>
      <c r="EY33" s="5"/>
      <c r="EZ33" s="5"/>
      <c r="FA33" s="5"/>
      <c r="FB33" s="5"/>
      <c r="FC33" s="5"/>
      <c r="FD33" s="5"/>
      <c r="FE33" s="5"/>
      <c r="FF33" s="4"/>
      <c r="FG33" s="4"/>
      <c r="FH33" s="4"/>
      <c r="FI33" s="4"/>
      <c r="FJ33" s="4"/>
      <c r="FK33" s="4"/>
      <c r="FL33" s="4"/>
      <c r="FM33" s="4"/>
      <c r="FN33" s="5"/>
      <c r="FO33" s="5"/>
      <c r="FP33" s="5"/>
      <c r="FQ33" s="5"/>
      <c r="FR33" s="5"/>
      <c r="FS33" s="5"/>
      <c r="FT33" s="5"/>
      <c r="FU33" s="5"/>
      <c r="FV33" s="4"/>
      <c r="FW33" s="4"/>
      <c r="FX33" s="4"/>
      <c r="FY33" s="4"/>
      <c r="FZ33" s="4"/>
      <c r="GA33" s="4"/>
      <c r="GB33" s="4"/>
      <c r="GC33" s="4"/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/>
      <c r="HC33" s="4"/>
      <c r="HD33" s="4"/>
      <c r="HE33" s="4"/>
      <c r="HF33" s="4"/>
      <c r="HG33" s="4"/>
      <c r="HH33" s="4"/>
      <c r="HI33" s="4"/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>
        <f t="shared" si="0"/>
        <v>0.65457500000000013</v>
      </c>
      <c r="II33" s="4">
        <f t="shared" si="1"/>
        <v>0.74331250000000004</v>
      </c>
      <c r="IJ33" s="4">
        <f t="shared" si="2"/>
        <v>0.26272500000000004</v>
      </c>
      <c r="IK33" s="4">
        <f t="shared" si="3"/>
        <v>9.2750000000000003E-3</v>
      </c>
      <c r="IL33" s="4">
        <f t="shared" si="4"/>
        <v>0.84294999999999998</v>
      </c>
      <c r="IM33" s="4">
        <f t="shared" si="5"/>
        <v>0.65120000000000011</v>
      </c>
      <c r="IN33" s="4">
        <f t="shared" si="6"/>
        <v>0.99798750000000003</v>
      </c>
      <c r="IO33" s="4">
        <f t="shared" si="7"/>
        <v>6.9576125000000015</v>
      </c>
      <c r="IP33" s="1" t="str" cm="1">
        <f t="array" aca="1" ref="IP33" ca="1">CONCATENATE(INDIRECT(ADDRESS(1,MATCH(_xlfn.MINIFS(B33:IG33,metrics.rec,"MAE"),B33:IG33,0)+1)), ", ", INDIRECT(ADDRESS(2,MATCH(_xlfn.MINIFS(B33:IG33,metrics.rec,"MAE"),B33:IG33,0)+1)))</f>
        <v>k=20, r=0.1</v>
      </c>
      <c r="IQ33" s="1" t="str" cm="1">
        <f t="array" aca="1" ref="IQ33" ca="1">CONCATENATE(INDIRECT(ADDRESS(1,MATCH(_xlfn.MINIFS(B33:IG33,metrics.rec,"MSE"),B33:IG33,0)+1)), ", ", INDIRECT(ADDRESS(2,MATCH(_xlfn.MINIFS(B33:IG33,metrics.rec,"MSE"),B33:IG33,0)+1)))</f>
        <v>k=20, r=0.1</v>
      </c>
      <c r="IR33" s="1" t="str" cm="1">
        <f t="array" aca="1" ref="IR33" ca="1">CONCATENATE(INDIRECT(ADDRESS(1,MATCH(_xlfn.MAXIFS(B33:IG33,metrics.rec,"R"),B33:IG33,0)+1)), ", ", INDIRECT(ADDRESS(2,MATCH(_xlfn.MAXIFS(B33:IG33,metrics.rec,"R"),B33:IG33,0)+1)))</f>
        <v>k=20, r=0.1</v>
      </c>
      <c r="IS33" s="1" t="str" cm="1">
        <f t="array" aca="1" ref="IS33" ca="1">CONCATENATE(INDIRECT(ADDRESS(1,MATCH(_xlfn.MAXIFS(B33:IG33,metrics.rec,"Precision"),B33:IG33,0)+1)), ", ", INDIRECT(ADDRESS(2,MATCH(_xlfn.MAXIFS(B33:IG33,metrics.rec,"Precision"),B33:IG33,0)+1)))</f>
        <v>k=5, r=0.9</v>
      </c>
      <c r="IT33" s="1" t="str" cm="1">
        <f t="array" aca="1" ref="IT33" ca="1">CONCATENATE(INDIRECT(ADDRESS(1,MATCH(_xlfn.MAXIFS(B33:IG33,metrics.rec,"Recall"),B33:IG33,0)+1)), ", ", INDIRECT(ADDRESS(2,MATCH(_xlfn.MAXIFS(B33:IG33,metrics.rec,"Recall"),B33:IG33,0)+1)))</f>
        <v>k=5, r=0.1</v>
      </c>
      <c r="IU33" s="1" t="str" cm="1">
        <f t="array" aca="1" ref="IU33" ca="1">CONCATENATE(INDIRECT(ADDRESS(1,MATCH(_xlfn.MAXIFS(B33:IG33,metrics.rec,"Coverage"),B33:IG33,0)+1)), ", ", INDIRECT(ADDRESS(2,MATCH(_xlfn.MAXIFS(B33:IG33,metrics.rec,"Coverage"),B33:IG33,0)+1)))</f>
        <v>k=20, r=0.1</v>
      </c>
      <c r="IV33" s="1" t="str" cm="1">
        <f t="array" aca="1" ref="IV33" ca="1">CONCATENATE(INDIRECT(ADDRESS(1,MATCH(_xlfn.MAXIFS(B33:IG33,metrics.rec,"Recatio"),B33:IG33,0)+1)), ", ", INDIRECT(ADDRESS(2,MATCH(_xlfn.MAXIFS(B33:IG33,metrics.rec,"Recatio"),B33:IG33,0)+1)))</f>
        <v>k=5, r=0.1</v>
      </c>
      <c r="IW33" s="1" t="str" cm="1">
        <f t="array" aca="1" ref="IW33" ca="1">CONCATENATE(INDIRECT(ADDRESS(1,MATCH(_xlfn.MINIFS(B33:IG33,metrics.rec,"Time"),B33:IG33,0)+1)), ", ", INDIRECT(ADDRESS(2,MATCH(_xlfn.MINIFS(B33:IG33,metrics.rec,"Time"),B33:IG33,0)+1)))</f>
        <v>k=5, r=0.9</v>
      </c>
    </row>
    <row r="34" spans="1:257" x14ac:dyDescent="0.2">
      <c r="A34" s="1" t="s">
        <v>31</v>
      </c>
      <c r="B34" s="4">
        <v>0.62609999999999999</v>
      </c>
      <c r="C34" s="4">
        <v>0.6784</v>
      </c>
      <c r="D34" s="4">
        <v>0.28010000000000002</v>
      </c>
      <c r="E34" s="4">
        <v>2.3E-3</v>
      </c>
      <c r="F34" s="4">
        <v>0.86580000000000001</v>
      </c>
      <c r="G34" s="4"/>
      <c r="H34" s="4">
        <v>1</v>
      </c>
      <c r="I34" s="4">
        <v>12.1043</v>
      </c>
      <c r="J34" s="5">
        <v>0.63419999999999999</v>
      </c>
      <c r="K34" s="5">
        <v>0.69830000000000003</v>
      </c>
      <c r="L34" s="5">
        <v>0.27179999999999999</v>
      </c>
      <c r="M34" s="5">
        <v>7.1000000000000004E-3</v>
      </c>
      <c r="N34" s="5">
        <v>0.85399999999999998</v>
      </c>
      <c r="O34" s="5"/>
      <c r="P34" s="5">
        <v>1</v>
      </c>
      <c r="Q34" s="5">
        <v>10.2819</v>
      </c>
      <c r="R34" s="4">
        <v>0.64019999999999999</v>
      </c>
      <c r="S34" s="4">
        <v>0.70860000000000001</v>
      </c>
      <c r="T34" s="4">
        <v>0.26719999999999999</v>
      </c>
      <c r="U34" s="4">
        <v>1.34E-2</v>
      </c>
      <c r="V34" s="4">
        <v>0.83260000000000001</v>
      </c>
      <c r="W34" s="4"/>
      <c r="X34" s="4">
        <v>0.999</v>
      </c>
      <c r="Y34" s="4">
        <v>7.0023</v>
      </c>
      <c r="Z34" s="5">
        <v>0.65659999999999996</v>
      </c>
      <c r="AA34" s="5">
        <v>0.74309999999999998</v>
      </c>
      <c r="AB34" s="5">
        <v>0.2477</v>
      </c>
      <c r="AC34" s="5">
        <v>2.2599999999999999E-2</v>
      </c>
      <c r="AD34" s="5">
        <v>0.79600000000000004</v>
      </c>
      <c r="AE34" s="5"/>
      <c r="AF34" s="5">
        <v>1</v>
      </c>
      <c r="AG34" s="5">
        <v>5.3327999999999998</v>
      </c>
      <c r="AH34" s="4">
        <v>0.69810000000000005</v>
      </c>
      <c r="AI34" s="4">
        <v>0.83840000000000003</v>
      </c>
      <c r="AJ34" s="4">
        <v>0.19989999999999999</v>
      </c>
      <c r="AK34" s="4">
        <v>4.6899999999999997E-2</v>
      </c>
      <c r="AL34" s="4">
        <v>0.64980000000000004</v>
      </c>
      <c r="AM34" s="4"/>
      <c r="AN34" s="4">
        <v>0.97599999999999998</v>
      </c>
      <c r="AO34" s="4">
        <v>1.448</v>
      </c>
      <c r="AP34" s="14"/>
      <c r="AQ34" s="14"/>
      <c r="AR34" s="14"/>
      <c r="AS34" s="14"/>
      <c r="AT34" s="14"/>
      <c r="AU34" s="14"/>
      <c r="AV34" s="14"/>
      <c r="AW34" s="14"/>
      <c r="AX34" s="4"/>
      <c r="AY34" s="4"/>
      <c r="AZ34" s="4"/>
      <c r="BA34" s="4"/>
      <c r="BB34" s="4"/>
      <c r="BC34" s="4"/>
      <c r="BD34" s="4"/>
      <c r="BE34" s="4"/>
      <c r="BF34" s="14"/>
      <c r="BG34" s="14"/>
      <c r="BH34" s="14"/>
      <c r="BI34" s="14"/>
      <c r="BJ34" s="14"/>
      <c r="BK34" s="14"/>
      <c r="BL34" s="14"/>
      <c r="BM34" s="14"/>
      <c r="BN34" s="4"/>
      <c r="BO34" s="4"/>
      <c r="BP34" s="4"/>
      <c r="BQ34" s="4"/>
      <c r="BR34" s="4"/>
      <c r="BS34" s="4"/>
      <c r="BT34" s="4"/>
      <c r="BU34" s="4"/>
      <c r="BV34" s="14"/>
      <c r="BW34" s="14"/>
      <c r="BX34" s="14"/>
      <c r="BY34" s="14"/>
      <c r="BZ34" s="14"/>
      <c r="CA34" s="14"/>
      <c r="CB34" s="14"/>
      <c r="CC34" s="14"/>
      <c r="CD34" s="4"/>
      <c r="CE34" s="4"/>
      <c r="CF34" s="4"/>
      <c r="CG34" s="4"/>
      <c r="CH34" s="4"/>
      <c r="CI34" s="4"/>
      <c r="CJ34" s="4"/>
      <c r="CK34" s="4"/>
      <c r="CL34" s="5"/>
      <c r="CM34" s="5"/>
      <c r="CN34" s="5"/>
      <c r="CO34" s="5"/>
      <c r="CP34" s="5"/>
      <c r="CQ34" s="5"/>
      <c r="CR34" s="5"/>
      <c r="CS34" s="5"/>
      <c r="CT34" s="4"/>
      <c r="CU34" s="4"/>
      <c r="CV34" s="4"/>
      <c r="CW34" s="4"/>
      <c r="CX34" s="4"/>
      <c r="CY34" s="4"/>
      <c r="CZ34" s="4"/>
      <c r="DA34" s="4"/>
      <c r="DB34" s="5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4"/>
      <c r="DR34" s="5">
        <v>0.62429999999999997</v>
      </c>
      <c r="DS34" s="5">
        <v>0.67689999999999995</v>
      </c>
      <c r="DT34" s="5">
        <v>0.29220000000000002</v>
      </c>
      <c r="DU34" s="5">
        <v>2.3E-3</v>
      </c>
      <c r="DV34" s="5">
        <v>0.8659</v>
      </c>
      <c r="DW34" s="5">
        <v>0.4385</v>
      </c>
      <c r="DX34" s="5">
        <v>1</v>
      </c>
      <c r="DY34" s="5">
        <v>10.864599999999999</v>
      </c>
      <c r="DZ34" s="4">
        <v>0.63260000000000005</v>
      </c>
      <c r="EA34" s="4">
        <v>0.6946</v>
      </c>
      <c r="EB34" s="4">
        <v>0.28120000000000001</v>
      </c>
      <c r="EC34" s="4">
        <v>7.1000000000000004E-3</v>
      </c>
      <c r="ED34" s="4">
        <v>0.85460000000000003</v>
      </c>
      <c r="EE34" s="4">
        <v>0.42949999999999999</v>
      </c>
      <c r="EF34" s="4">
        <v>0.99990000000000001</v>
      </c>
      <c r="EG34" s="4">
        <v>8.4515999999999991</v>
      </c>
      <c r="EH34" s="5">
        <v>0.64249999999999996</v>
      </c>
      <c r="EI34" s="5">
        <v>0.71450000000000002</v>
      </c>
      <c r="EJ34" s="5">
        <v>0.2681</v>
      </c>
      <c r="EK34" s="5">
        <v>1.3299999999999999E-2</v>
      </c>
      <c r="EL34" s="5">
        <v>0.83530000000000004</v>
      </c>
      <c r="EM34" s="5">
        <v>0.4234</v>
      </c>
      <c r="EN34" s="5">
        <v>0.99980000000000002</v>
      </c>
      <c r="EO34" s="5">
        <v>4.9958999999999998</v>
      </c>
      <c r="EP34" s="4"/>
      <c r="EQ34" s="4"/>
      <c r="ER34" s="4"/>
      <c r="ES34" s="4"/>
      <c r="ET34" s="4"/>
      <c r="EU34" s="4"/>
      <c r="EV34" s="4"/>
      <c r="EW34" s="4"/>
      <c r="EX34" s="5"/>
      <c r="EY34" s="5"/>
      <c r="EZ34" s="5"/>
      <c r="FA34" s="5"/>
      <c r="FB34" s="5"/>
      <c r="FC34" s="5"/>
      <c r="FD34" s="5"/>
      <c r="FE34" s="5"/>
      <c r="FF34" s="4"/>
      <c r="FG34" s="4"/>
      <c r="FH34" s="4"/>
      <c r="FI34" s="4"/>
      <c r="FJ34" s="4"/>
      <c r="FK34" s="4"/>
      <c r="FL34" s="4"/>
      <c r="FM34" s="4"/>
      <c r="FN34" s="5"/>
      <c r="FO34" s="5"/>
      <c r="FP34" s="5"/>
      <c r="FQ34" s="5"/>
      <c r="FR34" s="5"/>
      <c r="FS34" s="5"/>
      <c r="FT34" s="5"/>
      <c r="FU34" s="5"/>
      <c r="FV34" s="4"/>
      <c r="FW34" s="4"/>
      <c r="FX34" s="4"/>
      <c r="FY34" s="4"/>
      <c r="FZ34" s="4"/>
      <c r="GA34" s="4"/>
      <c r="GB34" s="4"/>
      <c r="GC34" s="4"/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>
        <f t="shared" si="0"/>
        <v>0.64432500000000004</v>
      </c>
      <c r="II34" s="4">
        <f t="shared" si="1"/>
        <v>0.71910000000000007</v>
      </c>
      <c r="IJ34" s="4">
        <f t="shared" si="2"/>
        <v>0.26352500000000001</v>
      </c>
      <c r="IK34" s="4">
        <f t="shared" si="3"/>
        <v>1.4374999999999999E-2</v>
      </c>
      <c r="IL34" s="4">
        <f t="shared" si="4"/>
        <v>0.81925000000000003</v>
      </c>
      <c r="IM34" s="4">
        <f t="shared" si="5"/>
        <v>0.43046666666666661</v>
      </c>
      <c r="IN34" s="4">
        <f t="shared" si="6"/>
        <v>0.99683750000000004</v>
      </c>
      <c r="IO34" s="4">
        <f t="shared" si="7"/>
        <v>7.5601750000000001</v>
      </c>
      <c r="IP34" s="1" t="str" cm="1">
        <f t="array" aca="1" ref="IP34" ca="1">CONCATENATE(INDIRECT(ADDRESS(1,MATCH(_xlfn.MINIFS(B34:IG34,metrics.rec,"MAE"),B34:IG34,0)+1)), ", ", INDIRECT(ADDRESS(2,MATCH(_xlfn.MINIFS(B34:IG34,metrics.rec,"MAE"),B34:IG34,0)+1)))</f>
        <v>k=20, r=0.1</v>
      </c>
      <c r="IQ34" s="1" t="str" cm="1">
        <f t="array" aca="1" ref="IQ34" ca="1">CONCATENATE(INDIRECT(ADDRESS(1,MATCH(_xlfn.MINIFS(B34:IG34,metrics.rec,"MSE"),B34:IG34,0)+1)), ", ", INDIRECT(ADDRESS(2,MATCH(_xlfn.MINIFS(B34:IG34,metrics.rec,"MSE"),B34:IG34,0)+1)))</f>
        <v>k=20, r=0.1</v>
      </c>
      <c r="IR34" s="1" t="str" cm="1">
        <f t="array" aca="1" ref="IR34" ca="1">CONCATENATE(INDIRECT(ADDRESS(1,MATCH(_xlfn.MAXIFS(B34:IG34,metrics.rec,"R"),B34:IG34,0)+1)), ", ", INDIRECT(ADDRESS(2,MATCH(_xlfn.MAXIFS(B34:IG34,metrics.rec,"R"),B34:IG34,0)+1)))</f>
        <v>k=20, r=0.1</v>
      </c>
      <c r="IS34" s="1" t="str" cm="1">
        <f t="array" aca="1" ref="IS34" ca="1">CONCATENATE(INDIRECT(ADDRESS(1,MATCH(_xlfn.MAXIFS(B34:IG34,metrics.rec,"Precision"),B34:IG34,0)+1)), ", ", INDIRECT(ADDRESS(2,MATCH(_xlfn.MAXIFS(B34:IG34,metrics.rec,"Precision"),B34:IG34,0)+1)))</f>
        <v>k=5, r=0.9</v>
      </c>
      <c r="IT34" s="1" t="str" cm="1">
        <f t="array" aca="1" ref="IT34" ca="1">CONCATENATE(INDIRECT(ADDRESS(1,MATCH(_xlfn.MAXIFS(B34:IG34,metrics.rec,"Recall"),B34:IG34,0)+1)), ", ", INDIRECT(ADDRESS(2,MATCH(_xlfn.MAXIFS(B34:IG34,metrics.rec,"Recall"),B34:IG34,0)+1)))</f>
        <v>k=20, r=0.1</v>
      </c>
      <c r="IU34" s="1" t="str" cm="1">
        <f t="array" aca="1" ref="IU34" ca="1">CONCATENATE(INDIRECT(ADDRESS(1,MATCH(_xlfn.MAXIFS(B34:IG34,metrics.rec,"Coverage"),B34:IG34,0)+1)), ", ", INDIRECT(ADDRESS(2,MATCH(_xlfn.MAXIFS(B34:IG34,metrics.rec,"Coverage"),B34:IG34,0)+1)))</f>
        <v>k=20, r=0.1</v>
      </c>
      <c r="IV34" s="1" t="str" cm="1">
        <f t="array" aca="1" ref="IV34" ca="1">CONCATENATE(INDIRECT(ADDRESS(1,MATCH(_xlfn.MAXIFS(B34:IG34,metrics.rec,"Recatio"),B34:IG34,0)+1)), ", ", INDIRECT(ADDRESS(2,MATCH(_xlfn.MAXIFS(B34:IG34,metrics.rec,"Recatio"),B34:IG34,0)+1)))</f>
        <v>k=5, r=0.1</v>
      </c>
      <c r="IW34" s="1" t="str" cm="1">
        <f t="array" aca="1" ref="IW34" ca="1">CONCATENATE(INDIRECT(ADDRESS(1,MATCH(_xlfn.MINIFS(B34:IG34,metrics.rec,"Time"),B34:IG34,0)+1)), ", ", INDIRECT(ADDRESS(2,MATCH(_xlfn.MINIFS(B34:IG34,metrics.rec,"Time"),B34:IG34,0)+1)))</f>
        <v>k=5, r=0.9</v>
      </c>
    </row>
    <row r="35" spans="1:257" x14ac:dyDescent="0.2">
      <c r="A35" s="1" t="s">
        <v>32</v>
      </c>
      <c r="B35" s="4">
        <v>0.63</v>
      </c>
      <c r="C35" s="4">
        <v>0.68700000000000006</v>
      </c>
      <c r="D35" s="4">
        <v>0.27979999999999999</v>
      </c>
      <c r="E35" s="4">
        <v>1.6000000000000001E-3</v>
      </c>
      <c r="F35" s="4">
        <v>0.88219999999999998</v>
      </c>
      <c r="G35" s="4"/>
      <c r="H35" s="4">
        <v>1</v>
      </c>
      <c r="I35" s="4">
        <v>9.8573000000000004</v>
      </c>
      <c r="J35" s="5">
        <v>0.63949999999999996</v>
      </c>
      <c r="K35" s="5">
        <v>0.70879999999999999</v>
      </c>
      <c r="L35" s="5">
        <v>0.2666</v>
      </c>
      <c r="M35" s="5">
        <v>4.8999999999999998E-3</v>
      </c>
      <c r="N35" s="5">
        <v>0.87260000000000004</v>
      </c>
      <c r="O35" s="5"/>
      <c r="P35" s="5">
        <v>1</v>
      </c>
      <c r="Q35" s="5">
        <v>7.9734999999999996</v>
      </c>
      <c r="R35" s="4">
        <v>0.64559999999999995</v>
      </c>
      <c r="S35" s="4">
        <v>0.71960000000000002</v>
      </c>
      <c r="T35" s="4">
        <v>0.25790000000000002</v>
      </c>
      <c r="U35" s="4">
        <v>9.1999999999999998E-3</v>
      </c>
      <c r="V35" s="4">
        <v>0.85970000000000002</v>
      </c>
      <c r="W35" s="4"/>
      <c r="X35" s="4">
        <v>1</v>
      </c>
      <c r="Y35" s="4">
        <v>7.1820000000000004</v>
      </c>
      <c r="Z35" s="5">
        <v>0.66500000000000004</v>
      </c>
      <c r="AA35" s="5">
        <v>0.76470000000000005</v>
      </c>
      <c r="AB35" s="5">
        <v>0.23680000000000001</v>
      </c>
      <c r="AC35" s="5">
        <v>1.6799999999999999E-2</v>
      </c>
      <c r="AD35" s="5">
        <v>0.82820000000000005</v>
      </c>
      <c r="AE35" s="5"/>
      <c r="AF35" s="5">
        <v>1</v>
      </c>
      <c r="AG35" s="5">
        <v>5.0015000000000001</v>
      </c>
      <c r="AH35" s="4">
        <v>0.72529999999999994</v>
      </c>
      <c r="AI35" s="4">
        <v>0.91620000000000001</v>
      </c>
      <c r="AJ35" s="4">
        <v>0.16089999999999999</v>
      </c>
      <c r="AK35" s="4">
        <v>5.5100000000000003E-2</v>
      </c>
      <c r="AL35" s="4">
        <v>0.60660000000000003</v>
      </c>
      <c r="AM35" s="4"/>
      <c r="AN35" s="4">
        <v>0.97599999999999998</v>
      </c>
      <c r="AO35" s="4">
        <v>1.4208000000000001</v>
      </c>
      <c r="AP35" s="14"/>
      <c r="AQ35" s="14"/>
      <c r="AR35" s="14"/>
      <c r="AS35" s="14"/>
      <c r="AT35" s="14"/>
      <c r="AU35" s="14"/>
      <c r="AV35" s="14"/>
      <c r="AW35" s="14"/>
      <c r="AX35" s="4"/>
      <c r="AY35" s="4"/>
      <c r="AZ35" s="4"/>
      <c r="BA35" s="4"/>
      <c r="BB35" s="4"/>
      <c r="BC35" s="4"/>
      <c r="BD35" s="4"/>
      <c r="BE35" s="4"/>
      <c r="BF35" s="14"/>
      <c r="BG35" s="14"/>
      <c r="BH35" s="14"/>
      <c r="BI35" s="14"/>
      <c r="BJ35" s="14"/>
      <c r="BK35" s="14"/>
      <c r="BL35" s="14"/>
      <c r="BM35" s="14"/>
      <c r="BN35" s="4"/>
      <c r="BO35" s="4"/>
      <c r="BP35" s="4"/>
      <c r="BQ35" s="4"/>
      <c r="BR35" s="4"/>
      <c r="BS35" s="4"/>
      <c r="BT35" s="4"/>
      <c r="BU35" s="4"/>
      <c r="BV35" s="14"/>
      <c r="BW35" s="14"/>
      <c r="BX35" s="14"/>
      <c r="BY35" s="14"/>
      <c r="BZ35" s="14"/>
      <c r="CA35" s="14"/>
      <c r="CB35" s="14"/>
      <c r="CC35" s="14"/>
      <c r="CD35" s="4"/>
      <c r="CE35" s="4"/>
      <c r="CF35" s="4"/>
      <c r="CG35" s="4"/>
      <c r="CH35" s="4"/>
      <c r="CI35" s="4"/>
      <c r="CJ35" s="4"/>
      <c r="CK35" s="4"/>
      <c r="CL35" s="5"/>
      <c r="CM35" s="5"/>
      <c r="CN35" s="5"/>
      <c r="CO35" s="5"/>
      <c r="CP35" s="5"/>
      <c r="CQ35" s="5"/>
      <c r="CR35" s="5"/>
      <c r="CS35" s="5"/>
      <c r="CT35" s="4"/>
      <c r="CU35" s="4"/>
      <c r="CV35" s="4"/>
      <c r="CW35" s="4"/>
      <c r="CX35" s="4"/>
      <c r="CY35" s="4"/>
      <c r="CZ35" s="4"/>
      <c r="DA35" s="4"/>
      <c r="DB35" s="5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4"/>
      <c r="DR35" s="5">
        <v>0.62919999999999998</v>
      </c>
      <c r="DS35" s="5">
        <v>0.6855</v>
      </c>
      <c r="DT35" s="5">
        <v>0.29249999999999998</v>
      </c>
      <c r="DU35" s="5">
        <v>1.6000000000000001E-3</v>
      </c>
      <c r="DV35" s="5">
        <v>0.8821</v>
      </c>
      <c r="DW35" s="5">
        <v>0.65190000000000003</v>
      </c>
      <c r="DX35" s="5">
        <v>1</v>
      </c>
      <c r="DY35" s="5">
        <v>10.4603</v>
      </c>
      <c r="DZ35" s="4">
        <v>0.63819999999999999</v>
      </c>
      <c r="EA35" s="4">
        <v>0.7056</v>
      </c>
      <c r="EB35" s="4">
        <v>0.27650000000000002</v>
      </c>
      <c r="EC35" s="4">
        <v>4.8999999999999998E-3</v>
      </c>
      <c r="ED35" s="4">
        <v>0.87439999999999996</v>
      </c>
      <c r="EE35" s="4">
        <v>0.64180000000000004</v>
      </c>
      <c r="EF35" s="4">
        <v>1</v>
      </c>
      <c r="EG35" s="4">
        <v>7.5702999999999996</v>
      </c>
      <c r="EH35" s="5">
        <v>0.6482</v>
      </c>
      <c r="EI35" s="5">
        <v>0.72640000000000005</v>
      </c>
      <c r="EJ35" s="5">
        <v>0.26229999999999998</v>
      </c>
      <c r="EK35" s="5">
        <v>9.1999999999999998E-3</v>
      </c>
      <c r="EL35" s="5">
        <v>0.86019999999999996</v>
      </c>
      <c r="EM35" s="5">
        <v>0.62780000000000002</v>
      </c>
      <c r="EN35" s="5">
        <v>1</v>
      </c>
      <c r="EO35" s="5">
        <v>4.6237000000000004</v>
      </c>
      <c r="EP35" s="4"/>
      <c r="EQ35" s="4"/>
      <c r="ER35" s="4"/>
      <c r="ES35" s="4"/>
      <c r="ET35" s="4"/>
      <c r="EU35" s="4"/>
      <c r="EV35" s="4"/>
      <c r="EW35" s="4"/>
      <c r="EX35" s="5"/>
      <c r="EY35" s="5"/>
      <c r="EZ35" s="5"/>
      <c r="FA35" s="5"/>
      <c r="FB35" s="5"/>
      <c r="FC35" s="5"/>
      <c r="FD35" s="5"/>
      <c r="FE35" s="5"/>
      <c r="FF35" s="4"/>
      <c r="FG35" s="4"/>
      <c r="FH35" s="4"/>
      <c r="FI35" s="4"/>
      <c r="FJ35" s="4"/>
      <c r="FK35" s="4"/>
      <c r="FL35" s="4"/>
      <c r="FM35" s="4"/>
      <c r="FN35" s="5"/>
      <c r="FO35" s="5"/>
      <c r="FP35" s="5"/>
      <c r="FQ35" s="5"/>
      <c r="FR35" s="5"/>
      <c r="FS35" s="5"/>
      <c r="FT35" s="5"/>
      <c r="FU35" s="5"/>
      <c r="FV35" s="4"/>
      <c r="FW35" s="4"/>
      <c r="FX35" s="4"/>
      <c r="FY35" s="4"/>
      <c r="FZ35" s="4"/>
      <c r="GA35" s="4"/>
      <c r="GB35" s="4"/>
      <c r="GC35" s="4"/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>
        <f t="shared" si="0"/>
        <v>0.65262500000000001</v>
      </c>
      <c r="II35" s="4">
        <f t="shared" si="1"/>
        <v>0.73922500000000002</v>
      </c>
      <c r="IJ35" s="4">
        <f t="shared" si="2"/>
        <v>0.25416250000000001</v>
      </c>
      <c r="IK35" s="4">
        <f t="shared" si="3"/>
        <v>1.2912500000000002E-2</v>
      </c>
      <c r="IL35" s="4">
        <f t="shared" si="4"/>
        <v>0.83325000000000005</v>
      </c>
      <c r="IM35" s="4">
        <f t="shared" si="5"/>
        <v>0.64049999999999996</v>
      </c>
      <c r="IN35" s="4">
        <f t="shared" si="6"/>
        <v>0.997</v>
      </c>
      <c r="IO35" s="4">
        <f t="shared" si="7"/>
        <v>6.7611749999999997</v>
      </c>
      <c r="IP35" s="1" t="str" cm="1">
        <f t="array" aca="1" ref="IP35" ca="1">CONCATENATE(INDIRECT(ADDRESS(1,MATCH(_xlfn.MINIFS(B35:IG35,metrics.rec,"MAE"),B35:IG35,0)+1)), ", ", INDIRECT(ADDRESS(2,MATCH(_xlfn.MINIFS(B35:IG35,metrics.rec,"MAE"),B35:IG35,0)+1)))</f>
        <v>k=20, r=0.1</v>
      </c>
      <c r="IQ35" s="1" t="str" cm="1">
        <f t="array" aca="1" ref="IQ35" ca="1">CONCATENATE(INDIRECT(ADDRESS(1,MATCH(_xlfn.MINIFS(B35:IG35,metrics.rec,"MSE"),B35:IG35,0)+1)), ", ", INDIRECT(ADDRESS(2,MATCH(_xlfn.MINIFS(B35:IG35,metrics.rec,"MSE"),B35:IG35,0)+1)))</f>
        <v>k=20, r=0.1</v>
      </c>
      <c r="IR35" s="1" t="str" cm="1">
        <f t="array" aca="1" ref="IR35" ca="1">CONCATENATE(INDIRECT(ADDRESS(1,MATCH(_xlfn.MAXIFS(B35:IG35,metrics.rec,"R"),B35:IG35,0)+1)), ", ", INDIRECT(ADDRESS(2,MATCH(_xlfn.MAXIFS(B35:IG35,metrics.rec,"R"),B35:IG35,0)+1)))</f>
        <v>k=20, r=0.1</v>
      </c>
      <c r="IS35" s="1" t="str" cm="1">
        <f t="array" aca="1" ref="IS35" ca="1">CONCATENATE(INDIRECT(ADDRESS(1,MATCH(_xlfn.MAXIFS(B35:IG35,metrics.rec,"Precision"),B35:IG35,0)+1)), ", ", INDIRECT(ADDRESS(2,MATCH(_xlfn.MAXIFS(B35:IG35,metrics.rec,"Precision"),B35:IG35,0)+1)))</f>
        <v>k=5, r=0.9</v>
      </c>
      <c r="IT35" s="1" t="str" cm="1">
        <f t="array" aca="1" ref="IT35" ca="1">CONCATENATE(INDIRECT(ADDRESS(1,MATCH(_xlfn.MAXIFS(B35:IG35,metrics.rec,"Recall"),B35:IG35,0)+1)), ", ", INDIRECT(ADDRESS(2,MATCH(_xlfn.MAXIFS(B35:IG35,metrics.rec,"Recall"),B35:IG35,0)+1)))</f>
        <v>k=5, r=0.1</v>
      </c>
      <c r="IU35" s="1" t="str" cm="1">
        <f t="array" aca="1" ref="IU35" ca="1">CONCATENATE(INDIRECT(ADDRESS(1,MATCH(_xlfn.MAXIFS(B35:IG35,metrics.rec,"Coverage"),B35:IG35,0)+1)), ", ", INDIRECT(ADDRESS(2,MATCH(_xlfn.MAXIFS(B35:IG35,metrics.rec,"Coverage"),B35:IG35,0)+1)))</f>
        <v>k=20, r=0.1</v>
      </c>
      <c r="IV35" s="1" t="str" cm="1">
        <f t="array" aca="1" ref="IV35" ca="1">CONCATENATE(INDIRECT(ADDRESS(1,MATCH(_xlfn.MAXIFS(B35:IG35,metrics.rec,"Recatio"),B35:IG35,0)+1)), ", ", INDIRECT(ADDRESS(2,MATCH(_xlfn.MAXIFS(B35:IG35,metrics.rec,"Recatio"),B35:IG35,0)+1)))</f>
        <v>k=5, r=0.1</v>
      </c>
      <c r="IW35" s="1" t="str" cm="1">
        <f t="array" aca="1" ref="IW35" ca="1">CONCATENATE(INDIRECT(ADDRESS(1,MATCH(_xlfn.MINIFS(B35:IG35,metrics.rec,"Time"),B35:IG35,0)+1)), ", ", INDIRECT(ADDRESS(2,MATCH(_xlfn.MINIFS(B35:IG35,metrics.rec,"Time"),B35:IG35,0)+1)))</f>
        <v>k=5, r=0.9</v>
      </c>
    </row>
    <row r="36" spans="1:257" s="11" customFormat="1" x14ac:dyDescent="0.2">
      <c r="A36" s="11" t="s">
        <v>221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4"/>
      <c r="AQ36" s="14"/>
      <c r="AR36" s="14"/>
      <c r="AS36" s="14"/>
      <c r="AT36" s="14"/>
      <c r="AU36" s="14"/>
      <c r="AV36" s="14"/>
      <c r="AW36" s="14"/>
      <c r="AX36" s="4"/>
      <c r="AY36" s="4"/>
      <c r="AZ36" s="4"/>
      <c r="BA36" s="4"/>
      <c r="BB36" s="4"/>
      <c r="BC36" s="4"/>
      <c r="BD36" s="4"/>
      <c r="BE36" s="4"/>
      <c r="BF36" s="14"/>
      <c r="BG36" s="14"/>
      <c r="BH36" s="14"/>
      <c r="BI36" s="14"/>
      <c r="BJ36" s="14"/>
      <c r="BK36" s="14"/>
      <c r="BL36" s="14"/>
      <c r="BM36" s="14"/>
      <c r="BN36" s="4"/>
      <c r="BO36" s="4"/>
      <c r="BP36" s="4"/>
      <c r="BQ36" s="4"/>
      <c r="BR36" s="4"/>
      <c r="BS36" s="4"/>
      <c r="BT36" s="4"/>
      <c r="BU36" s="4"/>
      <c r="BV36" s="14"/>
      <c r="BW36" s="14"/>
      <c r="BX36" s="14"/>
      <c r="BY36" s="14"/>
      <c r="BZ36" s="14"/>
      <c r="CA36" s="14"/>
      <c r="CB36" s="14"/>
      <c r="CC36" s="14"/>
      <c r="CD36" s="4"/>
      <c r="CE36" s="4"/>
      <c r="CF36" s="4"/>
      <c r="CG36" s="4"/>
      <c r="CH36" s="4"/>
      <c r="CI36" s="4"/>
      <c r="CJ36" s="4"/>
      <c r="CK36" s="4"/>
      <c r="CL36" s="14"/>
      <c r="CM36" s="14"/>
      <c r="CN36" s="14"/>
      <c r="CO36" s="14"/>
      <c r="CP36" s="14"/>
      <c r="CQ36" s="14"/>
      <c r="CR36" s="14"/>
      <c r="CS36" s="14"/>
      <c r="CT36" s="4"/>
      <c r="CU36" s="4"/>
      <c r="CV36" s="4"/>
      <c r="CW36" s="4"/>
      <c r="CX36" s="4"/>
      <c r="CY36" s="4"/>
      <c r="CZ36" s="4"/>
      <c r="DA36" s="4"/>
      <c r="DB36" s="14"/>
      <c r="DC36" s="14"/>
      <c r="DD36" s="14"/>
      <c r="DE36" s="14"/>
      <c r="DF36" s="14"/>
      <c r="DG36" s="14"/>
      <c r="DH36" s="14"/>
      <c r="DI36" s="14"/>
      <c r="DJ36" s="4"/>
      <c r="DK36" s="4"/>
      <c r="DL36" s="4"/>
      <c r="DM36" s="4"/>
      <c r="DN36" s="4"/>
      <c r="DO36" s="4"/>
      <c r="DP36" s="4"/>
      <c r="DQ36" s="4"/>
      <c r="DR36" s="14">
        <v>0.62890000000000001</v>
      </c>
      <c r="DS36" s="14">
        <v>0.68400000000000005</v>
      </c>
      <c r="DT36" s="14">
        <v>0.2944</v>
      </c>
      <c r="DU36" s="14">
        <v>1.6000000000000001E-3</v>
      </c>
      <c r="DV36" s="14">
        <v>0.87929999999999997</v>
      </c>
      <c r="DW36" s="14">
        <v>0.64859999999999995</v>
      </c>
      <c r="DX36" s="14">
        <v>1</v>
      </c>
      <c r="DY36" s="14">
        <v>8.9536999999999995</v>
      </c>
      <c r="DZ36" s="4">
        <v>0.63859999999999995</v>
      </c>
      <c r="EA36" s="4">
        <v>0.70599999999999996</v>
      </c>
      <c r="EB36" s="4">
        <v>0.28189999999999998</v>
      </c>
      <c r="EC36" s="4">
        <v>4.8999999999999998E-3</v>
      </c>
      <c r="ED36" s="4">
        <v>0.87270000000000003</v>
      </c>
      <c r="EE36" s="4">
        <v>0.63919999999999999</v>
      </c>
      <c r="EF36" s="4">
        <v>1</v>
      </c>
      <c r="EG36" s="4">
        <v>7.7637999999999998</v>
      </c>
      <c r="EH36" s="14">
        <v>0.64810000000000001</v>
      </c>
      <c r="EI36" s="14">
        <v>0.72660000000000002</v>
      </c>
      <c r="EJ36" s="14">
        <v>0.26450000000000001</v>
      </c>
      <c r="EK36" s="14">
        <v>9.2999999999999992E-3</v>
      </c>
      <c r="EL36" s="14">
        <v>0.85919999999999996</v>
      </c>
      <c r="EM36" s="14">
        <v>0.62549999999999994</v>
      </c>
      <c r="EN36" s="14">
        <v>1</v>
      </c>
      <c r="EO36" s="14">
        <v>4.6973000000000003</v>
      </c>
      <c r="EP36" s="4"/>
      <c r="EQ36" s="4"/>
      <c r="ER36" s="4"/>
      <c r="ES36" s="4"/>
      <c r="ET36" s="4"/>
      <c r="EU36" s="4"/>
      <c r="EV36" s="4"/>
      <c r="EW36" s="4"/>
      <c r="EX36" s="14"/>
      <c r="EY36" s="14"/>
      <c r="EZ36" s="14"/>
      <c r="FA36" s="14"/>
      <c r="FB36" s="14"/>
      <c r="FC36" s="14"/>
      <c r="FD36" s="14"/>
      <c r="FE36" s="14"/>
      <c r="FF36" s="4"/>
      <c r="FG36" s="4"/>
      <c r="FH36" s="4"/>
      <c r="FI36" s="4"/>
      <c r="FJ36" s="4"/>
      <c r="FK36" s="4"/>
      <c r="FL36" s="4"/>
      <c r="FM36" s="4"/>
      <c r="FN36" s="14"/>
      <c r="FO36" s="14"/>
      <c r="FP36" s="14"/>
      <c r="FQ36" s="14"/>
      <c r="FR36" s="14"/>
      <c r="FS36" s="14"/>
      <c r="FT36" s="14"/>
      <c r="FU36" s="14"/>
      <c r="FV36" s="4"/>
      <c r="FW36" s="4"/>
      <c r="FX36" s="4"/>
      <c r="FY36" s="4"/>
      <c r="FZ36" s="4"/>
      <c r="GA36" s="4"/>
      <c r="GB36" s="4"/>
      <c r="GC36" s="4"/>
      <c r="GD36" s="14"/>
      <c r="GE36" s="14"/>
      <c r="GF36" s="14"/>
      <c r="GG36" s="14"/>
      <c r="GH36" s="14"/>
      <c r="GI36" s="14"/>
      <c r="GJ36" s="14"/>
      <c r="GK36" s="14"/>
      <c r="GL36" s="4"/>
      <c r="GM36" s="4"/>
      <c r="GN36" s="4"/>
      <c r="GO36" s="4"/>
      <c r="GP36" s="4"/>
      <c r="GQ36" s="4"/>
      <c r="GR36" s="4"/>
      <c r="GS36" s="4"/>
      <c r="GT36" s="14"/>
      <c r="GU36" s="14"/>
      <c r="GV36" s="14"/>
      <c r="GW36" s="14"/>
      <c r="GX36" s="14"/>
      <c r="GY36" s="14"/>
      <c r="GZ36" s="14"/>
      <c r="HA36" s="14"/>
      <c r="HB36" s="4"/>
      <c r="HC36" s="4"/>
      <c r="HD36" s="4"/>
      <c r="HE36" s="4"/>
      <c r="HF36" s="4"/>
      <c r="HG36" s="4"/>
      <c r="HH36" s="4"/>
      <c r="HI36" s="4"/>
      <c r="HJ36" s="14"/>
      <c r="HK36" s="14"/>
      <c r="HL36" s="14"/>
      <c r="HM36" s="14"/>
      <c r="HN36" s="14"/>
      <c r="HO36" s="14"/>
      <c r="HP36" s="14"/>
      <c r="HQ36" s="14"/>
      <c r="HR36" s="4"/>
      <c r="HS36" s="4"/>
      <c r="HT36" s="4"/>
      <c r="HU36" s="4"/>
      <c r="HV36" s="4"/>
      <c r="HW36" s="4"/>
      <c r="HX36" s="4"/>
      <c r="HY36" s="4"/>
      <c r="HZ36" s="14"/>
      <c r="IA36" s="14"/>
      <c r="IB36" s="14"/>
      <c r="IC36" s="14"/>
      <c r="ID36" s="14"/>
      <c r="IE36" s="14"/>
      <c r="IF36" s="14"/>
      <c r="IG36" s="14"/>
      <c r="IH36" s="4">
        <f t="shared" si="0"/>
        <v>0.63853333333333329</v>
      </c>
      <c r="II36" s="4">
        <f t="shared" si="1"/>
        <v>0.70553333333333335</v>
      </c>
      <c r="IJ36" s="4">
        <f t="shared" si="2"/>
        <v>0.28026666666666666</v>
      </c>
      <c r="IK36" s="4">
        <f t="shared" si="3"/>
        <v>5.266666666666666E-3</v>
      </c>
      <c r="IL36" s="4">
        <f t="shared" si="4"/>
        <v>0.87040000000000006</v>
      </c>
      <c r="IM36" s="4">
        <f t="shared" si="5"/>
        <v>0.63776666666666659</v>
      </c>
      <c r="IN36" s="4">
        <f t="shared" si="6"/>
        <v>1</v>
      </c>
      <c r="IO36" s="4">
        <f t="shared" si="7"/>
        <v>7.1382666666666665</v>
      </c>
      <c r="IP36" s="11" t="str" cm="1">
        <f t="array" aca="1" ref="IP36" ca="1">CONCATENATE(INDIRECT(ADDRESS(1,MATCH(_xlfn.MINIFS(B36:IG36,metrics.rec,"MAE"),B36:IG36,0)+1)), ", ", INDIRECT(ADDRESS(2,MATCH(_xlfn.MINIFS(B36:IG36,metrics.rec,"MAE"),B36:IG36,0)+1)))</f>
        <v>k=20, r=0.1</v>
      </c>
      <c r="IQ36" s="11" t="str" cm="1">
        <f t="array" aca="1" ref="IQ36" ca="1">CONCATENATE(INDIRECT(ADDRESS(1,MATCH(_xlfn.MINIFS(B36:IG36,metrics.rec,"MSE"),B36:IG36,0)+1)), ", ", INDIRECT(ADDRESS(2,MATCH(_xlfn.MINIFS(B36:IG36,metrics.rec,"MSE"),B36:IG36,0)+1)))</f>
        <v>k=20, r=0.1</v>
      </c>
      <c r="IR36" s="11" t="str" cm="1">
        <f t="array" aca="1" ref="IR36" ca="1">CONCATENATE(INDIRECT(ADDRESS(1,MATCH(_xlfn.MAXIFS(B36:IG36,metrics.rec,"R"),B36:IG36,0)+1)), ", ", INDIRECT(ADDRESS(2,MATCH(_xlfn.MAXIFS(B36:IG36,metrics.rec,"R"),B36:IG36,0)+1)))</f>
        <v>k=20, r=0.1</v>
      </c>
      <c r="IS36" s="11" t="str" cm="1">
        <f t="array" aca="1" ref="IS36" ca="1">CONCATENATE(INDIRECT(ADDRESS(1,MATCH(_xlfn.MAXIFS(B36:IG36,metrics.rec,"Precision"),B36:IG36,0)+1)), ", ", INDIRECT(ADDRESS(2,MATCH(_xlfn.MAXIFS(B36:IG36,metrics.rec,"Precision"),B36:IG36,0)+1)))</f>
        <v>k=20, r=0.5</v>
      </c>
      <c r="IT36" s="11" t="str" cm="1">
        <f t="array" aca="1" ref="IT36" ca="1">CONCATENATE(INDIRECT(ADDRESS(1,MATCH(_xlfn.MAXIFS(B36:IG36,metrics.rec,"Recall"),B36:IG36,0)+1)), ", ", INDIRECT(ADDRESS(2,MATCH(_xlfn.MAXIFS(B36:IG36,metrics.rec,"Recall"),B36:IG36,0)+1)))</f>
        <v>k=20, r=0.1</v>
      </c>
      <c r="IU36" s="11" t="str" cm="1">
        <f t="array" aca="1" ref="IU36" ca="1">CONCATENATE(INDIRECT(ADDRESS(1,MATCH(_xlfn.MAXIFS(B36:IG36,metrics.rec,"Coverage"),B36:IG36,0)+1)), ", ", INDIRECT(ADDRESS(2,MATCH(_xlfn.MAXIFS(B36:IG36,metrics.rec,"Coverage"),B36:IG36,0)+1)))</f>
        <v>k=20, r=0.1</v>
      </c>
      <c r="IV36" s="11" t="str" cm="1">
        <f t="array" aca="1" ref="IV36" ca="1">CONCATENATE(INDIRECT(ADDRESS(1,MATCH(_xlfn.MAXIFS(B36:IG36,metrics.rec,"Recatio"),B36:IG36,0)+1)), ", ", INDIRECT(ADDRESS(2,MATCH(_xlfn.MAXIFS(B36:IG36,metrics.rec,"Recatio"),B36:IG36,0)+1)))</f>
        <v>k=20, r=0.1</v>
      </c>
      <c r="IW36" s="11" t="str" cm="1">
        <f t="array" aca="1" ref="IW36" ca="1">CONCATENATE(INDIRECT(ADDRESS(1,MATCH(_xlfn.MINIFS(B36:IG36,metrics.rec,"Time"),B36:IG36,0)+1)), ", ", INDIRECT(ADDRESS(2,MATCH(_xlfn.MINIFS(B36:IG36,metrics.rec,"Time"),B36:IG36,0)+1)))</f>
        <v>k=20, r=0.5</v>
      </c>
    </row>
    <row r="37" spans="1:257" x14ac:dyDescent="0.2">
      <c r="A37" s="1" t="s">
        <v>33</v>
      </c>
      <c r="B37" s="4">
        <v>0.63919999999999999</v>
      </c>
      <c r="C37" s="4">
        <v>0.70779999999999998</v>
      </c>
      <c r="D37" s="4">
        <v>0.24510000000000001</v>
      </c>
      <c r="E37" s="4">
        <v>4.1000000000000003E-3</v>
      </c>
      <c r="F37" s="4">
        <v>0.85450000000000004</v>
      </c>
      <c r="G37" s="4"/>
      <c r="H37" s="4">
        <v>1</v>
      </c>
      <c r="I37" s="4">
        <v>2.9390999999999998</v>
      </c>
      <c r="J37" s="5">
        <v>0.6522</v>
      </c>
      <c r="K37" s="5">
        <v>0.74009999999999998</v>
      </c>
      <c r="L37" s="5">
        <v>0.22090000000000001</v>
      </c>
      <c r="M37" s="5">
        <v>1.26E-2</v>
      </c>
      <c r="N37" s="5">
        <v>0.84289999999999998</v>
      </c>
      <c r="O37" s="5"/>
      <c r="P37" s="5">
        <v>1</v>
      </c>
      <c r="Q37" s="5">
        <v>2.7338</v>
      </c>
      <c r="R37" s="4">
        <v>0.66090000000000004</v>
      </c>
      <c r="S37" s="4">
        <v>0.75880000000000003</v>
      </c>
      <c r="T37" s="4">
        <v>0.20660000000000001</v>
      </c>
      <c r="U37" s="4">
        <v>2.29E-2</v>
      </c>
      <c r="V37" s="4">
        <v>0.81710000000000005</v>
      </c>
      <c r="W37" s="4"/>
      <c r="X37" s="4">
        <v>1</v>
      </c>
      <c r="Y37" s="4">
        <v>2.7816999999999998</v>
      </c>
      <c r="Z37" s="5">
        <v>0.69</v>
      </c>
      <c r="AA37" s="5">
        <v>0.82430000000000003</v>
      </c>
      <c r="AB37" s="5">
        <v>0.16389999999999999</v>
      </c>
      <c r="AC37" s="5">
        <v>3.39E-2</v>
      </c>
      <c r="AD37" s="5">
        <v>0.7661</v>
      </c>
      <c r="AE37" s="5"/>
      <c r="AF37" s="5">
        <v>1</v>
      </c>
      <c r="AG37" s="5">
        <v>2.3048000000000002</v>
      </c>
      <c r="AH37" s="4">
        <v>0.745</v>
      </c>
      <c r="AI37" s="4">
        <v>0.96060000000000001</v>
      </c>
      <c r="AJ37" s="4">
        <v>0.1042</v>
      </c>
      <c r="AK37" s="4">
        <v>4.4299999999999999E-2</v>
      </c>
      <c r="AL37" s="4">
        <v>0.56069999999999998</v>
      </c>
      <c r="AM37" s="4"/>
      <c r="AN37" s="4">
        <v>0.98</v>
      </c>
      <c r="AO37" s="4">
        <v>1.2425999999999999</v>
      </c>
      <c r="AP37" s="14"/>
      <c r="AQ37" s="14"/>
      <c r="AR37" s="14"/>
      <c r="AS37" s="14"/>
      <c r="AT37" s="14"/>
      <c r="AU37" s="14"/>
      <c r="AV37" s="14"/>
      <c r="AW37" s="14"/>
      <c r="AX37" s="4"/>
      <c r="AY37" s="4"/>
      <c r="AZ37" s="4"/>
      <c r="BA37" s="4"/>
      <c r="BB37" s="4"/>
      <c r="BC37" s="4"/>
      <c r="BD37" s="4"/>
      <c r="BE37" s="4"/>
      <c r="BF37" s="14">
        <v>0.66210000000000002</v>
      </c>
      <c r="BG37" s="14">
        <v>0.76290000000000002</v>
      </c>
      <c r="BH37" s="14">
        <v>0.20430000000000001</v>
      </c>
      <c r="BI37" s="14">
        <v>2.3E-2</v>
      </c>
      <c r="BJ37" s="14">
        <v>0.81910000000000005</v>
      </c>
      <c r="BK37" s="14">
        <v>0.24010000000000001</v>
      </c>
      <c r="BL37" s="14">
        <v>1</v>
      </c>
      <c r="BM37" s="14">
        <v>1.8584000000000001</v>
      </c>
      <c r="BN37" s="4"/>
      <c r="BO37" s="4"/>
      <c r="BP37" s="4"/>
      <c r="BQ37" s="4"/>
      <c r="BR37" s="4"/>
      <c r="BS37" s="4"/>
      <c r="BT37" s="4"/>
      <c r="BU37" s="4"/>
      <c r="BV37" s="14"/>
      <c r="BW37" s="14"/>
      <c r="BX37" s="14"/>
      <c r="BY37" s="14"/>
      <c r="BZ37" s="14"/>
      <c r="CA37" s="14"/>
      <c r="CB37" s="14"/>
      <c r="CC37" s="14"/>
      <c r="CD37" s="4"/>
      <c r="CE37" s="4"/>
      <c r="CF37" s="4"/>
      <c r="CG37" s="4"/>
      <c r="CH37" s="4"/>
      <c r="CI37" s="4"/>
      <c r="CJ37" s="4"/>
      <c r="CK37" s="4"/>
      <c r="CL37" s="5"/>
      <c r="CM37" s="5"/>
      <c r="CN37" s="5"/>
      <c r="CO37" s="5"/>
      <c r="CP37" s="5"/>
      <c r="CQ37" s="5"/>
      <c r="CR37" s="5"/>
      <c r="CS37" s="5"/>
      <c r="CT37" s="16"/>
      <c r="CU37" s="16"/>
      <c r="CV37" s="16"/>
      <c r="CW37" s="16"/>
      <c r="CX37" s="16"/>
      <c r="CY37" s="16"/>
      <c r="CZ37" s="16"/>
      <c r="DA37" s="16"/>
      <c r="DB37" s="5"/>
      <c r="DC37" s="5"/>
      <c r="DD37" s="5"/>
      <c r="DE37" s="5"/>
      <c r="DF37" s="5"/>
      <c r="DG37" s="5"/>
      <c r="DH37" s="5"/>
      <c r="DI37" s="5"/>
      <c r="DJ37" s="4"/>
      <c r="DK37" s="4"/>
      <c r="DL37" s="4"/>
      <c r="DM37" s="4"/>
      <c r="DN37" s="4"/>
      <c r="DO37" s="4"/>
      <c r="DP37" s="4"/>
      <c r="DQ37" s="4"/>
      <c r="DR37" s="5">
        <v>0.64080000000000004</v>
      </c>
      <c r="DS37" s="5">
        <v>0.71609999999999996</v>
      </c>
      <c r="DT37" s="5">
        <v>0.25269999999999998</v>
      </c>
      <c r="DU37" s="5">
        <v>4.1000000000000003E-3</v>
      </c>
      <c r="DV37" s="5">
        <v>0.85709999999999997</v>
      </c>
      <c r="DW37" s="5">
        <v>0.24529999999999999</v>
      </c>
      <c r="DX37" s="5">
        <v>1</v>
      </c>
      <c r="DY37" s="5">
        <v>2.4468999999999999</v>
      </c>
      <c r="DZ37" s="4">
        <v>0.65080000000000005</v>
      </c>
      <c r="EA37" s="4">
        <v>0.73819999999999997</v>
      </c>
      <c r="EB37" s="4">
        <v>0.23050000000000001</v>
      </c>
      <c r="EC37" s="4">
        <v>1.2699999999999999E-2</v>
      </c>
      <c r="ED37" s="4">
        <v>0.84309999999999996</v>
      </c>
      <c r="EE37" s="4">
        <v>0.23860000000000001</v>
      </c>
      <c r="EF37" s="4">
        <v>1</v>
      </c>
      <c r="EG37" s="4">
        <v>2.9565999999999999</v>
      </c>
      <c r="EH37" s="5">
        <v>0.66249999999999998</v>
      </c>
      <c r="EI37" s="5">
        <v>0.76400000000000001</v>
      </c>
      <c r="EJ37" s="5">
        <v>0.2024</v>
      </c>
      <c r="EK37" s="5">
        <v>2.3E-2</v>
      </c>
      <c r="EL37" s="5">
        <v>0.81930000000000003</v>
      </c>
      <c r="EM37" s="5">
        <v>0.24060000000000001</v>
      </c>
      <c r="EN37" s="5">
        <v>1</v>
      </c>
      <c r="EO37" s="5">
        <v>1.8666</v>
      </c>
      <c r="EP37" s="4"/>
      <c r="EQ37" s="4"/>
      <c r="ER37" s="4"/>
      <c r="ES37" s="4"/>
      <c r="ET37" s="4"/>
      <c r="EU37" s="4"/>
      <c r="EV37" s="4"/>
      <c r="EW37" s="4"/>
      <c r="EX37" s="5"/>
      <c r="EY37" s="5"/>
      <c r="EZ37" s="5"/>
      <c r="FA37" s="5"/>
      <c r="FB37" s="5"/>
      <c r="FC37" s="5"/>
      <c r="FD37" s="5"/>
      <c r="FE37" s="5"/>
      <c r="FF37" s="4"/>
      <c r="FG37" s="4"/>
      <c r="FH37" s="4"/>
      <c r="FI37" s="4"/>
      <c r="FJ37" s="4"/>
      <c r="FK37" s="4"/>
      <c r="FL37" s="4"/>
      <c r="FM37" s="4"/>
      <c r="FN37" s="5"/>
      <c r="FO37" s="5"/>
      <c r="FP37" s="5"/>
      <c r="FQ37" s="5"/>
      <c r="FR37" s="5"/>
      <c r="FS37" s="5"/>
      <c r="FT37" s="5"/>
      <c r="FU37" s="5"/>
      <c r="FV37" s="4">
        <v>0.66149999999999998</v>
      </c>
      <c r="FW37" s="4">
        <v>0.76160000000000005</v>
      </c>
      <c r="FX37" s="4">
        <v>0.20549999999999999</v>
      </c>
      <c r="FY37" s="4">
        <v>2.3E-2</v>
      </c>
      <c r="FZ37" s="4">
        <v>0.8175</v>
      </c>
      <c r="GA37" s="4"/>
      <c r="GB37" s="4">
        <v>1</v>
      </c>
      <c r="GC37" s="4">
        <v>1.9645999999999999</v>
      </c>
      <c r="GD37" s="5"/>
      <c r="GE37" s="5"/>
      <c r="GF37" s="5"/>
      <c r="GG37" s="5"/>
      <c r="GH37" s="5"/>
      <c r="GI37" s="5"/>
      <c r="GJ37" s="5"/>
      <c r="GK37" s="5"/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/>
      <c r="HC37" s="4"/>
      <c r="HD37" s="4"/>
      <c r="HE37" s="4"/>
      <c r="HF37" s="4"/>
      <c r="HG37" s="4"/>
      <c r="HH37" s="4"/>
      <c r="HI37" s="4"/>
      <c r="HJ37" s="5"/>
      <c r="HK37" s="5"/>
      <c r="HL37" s="5"/>
      <c r="HM37" s="5"/>
      <c r="HN37" s="5"/>
      <c r="HO37" s="5"/>
      <c r="HP37" s="5"/>
      <c r="HQ37" s="5"/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>
        <f t="shared" si="0"/>
        <v>0.66649999999999987</v>
      </c>
      <c r="II37" s="4">
        <f t="shared" si="1"/>
        <v>0.77344000000000013</v>
      </c>
      <c r="IJ37" s="4">
        <f t="shared" si="2"/>
        <v>0.20360999999999999</v>
      </c>
      <c r="IK37" s="4">
        <f t="shared" si="3"/>
        <v>2.0359999999999996E-2</v>
      </c>
      <c r="IL37" s="4">
        <f t="shared" si="4"/>
        <v>0.7997399999999999</v>
      </c>
      <c r="IM37" s="4">
        <f t="shared" si="5"/>
        <v>0.24115</v>
      </c>
      <c r="IN37" s="4">
        <f t="shared" si="6"/>
        <v>0.998</v>
      </c>
      <c r="IO37" s="4">
        <f t="shared" si="7"/>
        <v>2.30951</v>
      </c>
      <c r="IP37" s="1" t="str" cm="1">
        <f t="array" aca="1" ref="IP37" ca="1">CONCATENATE(INDIRECT(ADDRESS(1,MATCH(_xlfn.MINIFS(B37:IG37,metrics.rec,"MAE"),B37:IG37,0)+1)), ", ", INDIRECT(ADDRESS(2,MATCH(_xlfn.MINIFS(B37:IG37,metrics.rec,"MAE"),B37:IG37,0)+1)))</f>
        <v>k=5, r=0.1</v>
      </c>
      <c r="IQ37" s="1" t="str" cm="1">
        <f t="array" aca="1" ref="IQ37" ca="1">CONCATENATE(INDIRECT(ADDRESS(1,MATCH(_xlfn.MINIFS(B37:IG37,metrics.rec,"MSE"),B37:IG37,0)+1)), ", ", INDIRECT(ADDRESS(2,MATCH(_xlfn.MINIFS(B37:IG37,metrics.rec,"MSE"),B37:IG37,0)+1)))</f>
        <v>k=5, r=0.1</v>
      </c>
      <c r="IR37" s="1" t="str" cm="1">
        <f t="array" aca="1" ref="IR37" ca="1">CONCATENATE(INDIRECT(ADDRESS(1,MATCH(_xlfn.MAXIFS(B37:IG37,metrics.rec,"R"),B37:IG37,0)+1)), ", ", INDIRECT(ADDRESS(2,MATCH(_xlfn.MAXIFS(B37:IG37,metrics.rec,"R"),B37:IG37,0)+1)))</f>
        <v>k=20, r=0.1</v>
      </c>
      <c r="IS37" s="1" t="str" cm="1">
        <f t="array" aca="1" ref="IS37" ca="1">CONCATENATE(INDIRECT(ADDRESS(1,MATCH(_xlfn.MAXIFS(B37:IG37,metrics.rec,"Precision"),B37:IG37,0)+1)), ", ", INDIRECT(ADDRESS(2,MATCH(_xlfn.MAXIFS(B37:IG37,metrics.rec,"Precision"),B37:IG37,0)+1)))</f>
        <v>k=5, r=0.9</v>
      </c>
      <c r="IT37" s="1" t="str" cm="1">
        <f t="array" aca="1" ref="IT37" ca="1">CONCATENATE(INDIRECT(ADDRESS(1,MATCH(_xlfn.MAXIFS(B37:IG37,metrics.rec,"Recall"),B37:IG37,0)+1)), ", ", INDIRECT(ADDRESS(2,MATCH(_xlfn.MAXIFS(B37:IG37,metrics.rec,"Recall"),B37:IG37,0)+1)))</f>
        <v>k=20, r=0.1</v>
      </c>
      <c r="IU37" s="1" t="str" cm="1">
        <f t="array" aca="1" ref="IU37" ca="1">CONCATENATE(INDIRECT(ADDRESS(1,MATCH(_xlfn.MAXIFS(B37:IG37,metrics.rec,"Coverage"),B37:IG37,0)+1)), ", ", INDIRECT(ADDRESS(2,MATCH(_xlfn.MAXIFS(B37:IG37,metrics.rec,"Coverage"),B37:IG37,0)+1)))</f>
        <v>k=20, r=0.1</v>
      </c>
      <c r="IV37" s="1" t="str" cm="1">
        <f t="array" aca="1" ref="IV37" ca="1">CONCATENATE(INDIRECT(ADDRESS(1,MATCH(_xlfn.MAXIFS(B37:IG37,metrics.rec,"Recatio"),B37:IG37,0)+1)), ", ", INDIRECT(ADDRESS(2,MATCH(_xlfn.MAXIFS(B37:IG37,metrics.rec,"Recatio"),B37:IG37,0)+1)))</f>
        <v>k=5, r=0.1</v>
      </c>
      <c r="IW37" s="1" t="str" cm="1">
        <f t="array" aca="1" ref="IW37" ca="1">CONCATENATE(INDIRECT(ADDRESS(1,MATCH(_xlfn.MINIFS(B37:IG37,metrics.rec,"Time"),B37:IG37,0)+1)), ", ", INDIRECT(ADDRESS(2,MATCH(_xlfn.MINIFS(B37:IG37,metrics.rec,"Time"),B37:IG37,0)+1)))</f>
        <v>k=5, r=0.9</v>
      </c>
    </row>
    <row r="38" spans="1:257" x14ac:dyDescent="0.2">
      <c r="A38" s="1" t="s">
        <v>34</v>
      </c>
      <c r="B38" s="4">
        <v>0.69230000000000003</v>
      </c>
      <c r="C38" s="4">
        <v>0.81189999999999996</v>
      </c>
      <c r="D38" s="4">
        <v>0.10630000000000001</v>
      </c>
      <c r="E38" s="4">
        <v>4.1000000000000003E-3</v>
      </c>
      <c r="F38" s="4">
        <v>0.57389999999999997</v>
      </c>
      <c r="G38" s="4"/>
      <c r="H38" s="4">
        <v>1</v>
      </c>
      <c r="I38" s="4">
        <v>2.9146000000000001</v>
      </c>
      <c r="J38" s="5">
        <v>0.72850000000000004</v>
      </c>
      <c r="K38" s="5">
        <v>0.90210000000000001</v>
      </c>
      <c r="L38" s="5">
        <v>9.6199999999999994E-2</v>
      </c>
      <c r="M38" s="5">
        <v>1.03E-2</v>
      </c>
      <c r="N38" s="5">
        <v>0.50949999999999995</v>
      </c>
      <c r="O38" s="5"/>
      <c r="P38" s="5">
        <v>1</v>
      </c>
      <c r="Q38" s="5">
        <v>2.5518999999999998</v>
      </c>
      <c r="R38" s="4">
        <v>0.74739999999999995</v>
      </c>
      <c r="S38" s="4">
        <v>0.95009999999999994</v>
      </c>
      <c r="T38" s="4">
        <v>0.1031</v>
      </c>
      <c r="U38" s="4">
        <v>1.49E-2</v>
      </c>
      <c r="V38" s="4">
        <v>0.45540000000000003</v>
      </c>
      <c r="W38" s="4"/>
      <c r="X38" s="4">
        <v>1</v>
      </c>
      <c r="Y38" s="4">
        <v>2.3915000000000002</v>
      </c>
      <c r="Z38" s="5">
        <v>0.75109999999999999</v>
      </c>
      <c r="AA38" s="5">
        <v>0.96499999999999997</v>
      </c>
      <c r="AB38" s="5">
        <v>0.1255</v>
      </c>
      <c r="AC38" s="5">
        <v>1.9900000000000001E-2</v>
      </c>
      <c r="AD38" s="5">
        <v>0.46300000000000002</v>
      </c>
      <c r="AE38" s="5"/>
      <c r="AF38" s="5">
        <v>1</v>
      </c>
      <c r="AG38" s="5">
        <v>2.0381999999999998</v>
      </c>
      <c r="AH38" s="4">
        <v>0.755</v>
      </c>
      <c r="AI38" s="4">
        <v>0.98780000000000001</v>
      </c>
      <c r="AJ38" s="4">
        <v>0.10929999999999999</v>
      </c>
      <c r="AK38" s="4">
        <v>4.8399999999999999E-2</v>
      </c>
      <c r="AL38" s="4">
        <v>0.48409999999999997</v>
      </c>
      <c r="AM38" s="4"/>
      <c r="AN38" s="4">
        <v>0.97640000000000005</v>
      </c>
      <c r="AO38" s="4">
        <v>0.8427</v>
      </c>
      <c r="AP38" s="14"/>
      <c r="AQ38" s="14"/>
      <c r="AR38" s="14"/>
      <c r="AS38" s="14"/>
      <c r="AT38" s="14"/>
      <c r="AU38" s="14"/>
      <c r="AV38" s="14"/>
      <c r="AW38" s="14"/>
      <c r="AX38" s="4"/>
      <c r="AY38" s="4"/>
      <c r="AZ38" s="4"/>
      <c r="BA38" s="4"/>
      <c r="BB38" s="4"/>
      <c r="BC38" s="4"/>
      <c r="BD38" s="4"/>
      <c r="BE38" s="4"/>
      <c r="BF38" s="14">
        <v>0.74650000000000005</v>
      </c>
      <c r="BG38" s="14">
        <v>0.94489999999999996</v>
      </c>
      <c r="BH38" s="14">
        <v>9.7299999999999998E-2</v>
      </c>
      <c r="BI38" s="14">
        <v>1.5100000000000001E-2</v>
      </c>
      <c r="BJ38" s="14">
        <v>0.45929999999999999</v>
      </c>
      <c r="BK38" s="14">
        <v>0.2044</v>
      </c>
      <c r="BL38" s="14">
        <v>1</v>
      </c>
      <c r="BM38" s="14">
        <v>1.7358</v>
      </c>
      <c r="BN38" s="4"/>
      <c r="BO38" s="4"/>
      <c r="BP38" s="4"/>
      <c r="BQ38" s="4"/>
      <c r="BR38" s="4"/>
      <c r="BS38" s="4"/>
      <c r="BT38" s="4"/>
      <c r="BU38" s="4"/>
      <c r="BV38" s="14"/>
      <c r="BW38" s="14"/>
      <c r="BX38" s="14"/>
      <c r="BY38" s="14"/>
      <c r="BZ38" s="14"/>
      <c r="CA38" s="14"/>
      <c r="CB38" s="14"/>
      <c r="CC38" s="14"/>
      <c r="CD38" s="4"/>
      <c r="CE38" s="4"/>
      <c r="CF38" s="4"/>
      <c r="CG38" s="4"/>
      <c r="CH38" s="4"/>
      <c r="CI38" s="4"/>
      <c r="CJ38" s="4"/>
      <c r="CK38" s="4"/>
      <c r="CL38" s="5"/>
      <c r="CM38" s="5"/>
      <c r="CN38" s="5"/>
      <c r="CO38" s="5"/>
      <c r="CP38" s="5"/>
      <c r="CQ38" s="5"/>
      <c r="CR38" s="5"/>
      <c r="CS38" s="5"/>
      <c r="CT38" s="16"/>
      <c r="CU38" s="16"/>
      <c r="CV38" s="16"/>
      <c r="CW38" s="16"/>
      <c r="CX38" s="16"/>
      <c r="CY38" s="16"/>
      <c r="CZ38" s="16"/>
      <c r="DA38" s="16"/>
      <c r="DB38" s="5"/>
      <c r="DC38" s="5"/>
      <c r="DD38" s="5"/>
      <c r="DE38" s="5"/>
      <c r="DF38" s="5"/>
      <c r="DG38" s="5"/>
      <c r="DH38" s="5"/>
      <c r="DI38" s="5"/>
      <c r="DJ38" s="4"/>
      <c r="DK38" s="4"/>
      <c r="DL38" s="4"/>
      <c r="DM38" s="4"/>
      <c r="DN38" s="4"/>
      <c r="DO38" s="4"/>
      <c r="DP38" s="4"/>
      <c r="DQ38" s="4"/>
      <c r="DR38" s="5">
        <v>0.6996</v>
      </c>
      <c r="DS38" s="5">
        <v>0.83050000000000002</v>
      </c>
      <c r="DT38" s="5">
        <v>0.10390000000000001</v>
      </c>
      <c r="DU38" s="5">
        <v>4.0000000000000001E-3</v>
      </c>
      <c r="DV38" s="5">
        <v>0.56899999999999995</v>
      </c>
      <c r="DW38" s="5">
        <v>0.16550000000000001</v>
      </c>
      <c r="DX38" s="5">
        <v>1</v>
      </c>
      <c r="DY38" s="5">
        <v>2.3502999999999998</v>
      </c>
      <c r="DZ38" s="4">
        <v>0.72789999999999999</v>
      </c>
      <c r="EA38" s="4">
        <v>0.90169999999999995</v>
      </c>
      <c r="EB38" s="4">
        <v>9.1399999999999995E-2</v>
      </c>
      <c r="EC38" s="4">
        <v>1.03E-2</v>
      </c>
      <c r="ED38" s="4">
        <v>0.50990000000000002</v>
      </c>
      <c r="EE38" s="4">
        <v>0.17660000000000001</v>
      </c>
      <c r="EF38" s="4">
        <v>1</v>
      </c>
      <c r="EG38" s="4">
        <v>2.7206000000000001</v>
      </c>
      <c r="EH38" s="5">
        <v>0.749</v>
      </c>
      <c r="EI38" s="5">
        <v>0.95420000000000005</v>
      </c>
      <c r="EJ38" s="5">
        <v>0.1</v>
      </c>
      <c r="EK38" s="5">
        <v>1.4999999999999999E-2</v>
      </c>
      <c r="EL38" s="5">
        <v>0.45760000000000001</v>
      </c>
      <c r="EM38" s="5">
        <v>0.20599999999999999</v>
      </c>
      <c r="EN38" s="5">
        <v>1</v>
      </c>
      <c r="EO38" s="5">
        <v>1.7196</v>
      </c>
      <c r="EP38" s="4"/>
      <c r="EQ38" s="4"/>
      <c r="ER38" s="4"/>
      <c r="ES38" s="4"/>
      <c r="ET38" s="4"/>
      <c r="EU38" s="4"/>
      <c r="EV38" s="4"/>
      <c r="EW38" s="4"/>
      <c r="EX38" s="5"/>
      <c r="EY38" s="5"/>
      <c r="EZ38" s="5"/>
      <c r="FA38" s="5"/>
      <c r="FB38" s="5"/>
      <c r="FC38" s="5"/>
      <c r="FD38" s="5"/>
      <c r="FE38" s="5"/>
      <c r="FF38" s="4"/>
      <c r="FG38" s="4"/>
      <c r="FH38" s="4"/>
      <c r="FI38" s="4"/>
      <c r="FJ38" s="4"/>
      <c r="FK38" s="4"/>
      <c r="FL38" s="4"/>
      <c r="FM38" s="4"/>
      <c r="FN38" s="5"/>
      <c r="FO38" s="5"/>
      <c r="FP38" s="5"/>
      <c r="FQ38" s="5"/>
      <c r="FR38" s="5"/>
      <c r="FS38" s="5"/>
      <c r="FT38" s="5"/>
      <c r="FU38" s="5"/>
      <c r="FV38" s="4">
        <v>0.74870000000000003</v>
      </c>
      <c r="FW38" s="4">
        <v>0.95420000000000005</v>
      </c>
      <c r="FX38" s="4">
        <v>0.1021</v>
      </c>
      <c r="FY38" s="4">
        <v>1.4999999999999999E-2</v>
      </c>
      <c r="FZ38" s="4">
        <v>0.45689999999999997</v>
      </c>
      <c r="GA38" s="4"/>
      <c r="GB38" s="4">
        <v>1</v>
      </c>
      <c r="GC38" s="4">
        <v>1.7809999999999999</v>
      </c>
      <c r="GD38" s="5"/>
      <c r="GE38" s="5"/>
      <c r="GF38" s="5"/>
      <c r="GG38" s="5"/>
      <c r="GH38" s="5"/>
      <c r="GI38" s="5"/>
      <c r="GJ38" s="5"/>
      <c r="GK38" s="5"/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/>
      <c r="HC38" s="4"/>
      <c r="HD38" s="4"/>
      <c r="HE38" s="4"/>
      <c r="HF38" s="4"/>
      <c r="HG38" s="4"/>
      <c r="HH38" s="4"/>
      <c r="HI38" s="4"/>
      <c r="HJ38" s="5"/>
      <c r="HK38" s="5"/>
      <c r="HL38" s="5"/>
      <c r="HM38" s="5"/>
      <c r="HN38" s="5"/>
      <c r="HO38" s="5"/>
      <c r="HP38" s="5"/>
      <c r="HQ38" s="5"/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>
        <f t="shared" si="0"/>
        <v>0.73460000000000003</v>
      </c>
      <c r="II38" s="4">
        <f t="shared" si="1"/>
        <v>0.92023999999999995</v>
      </c>
      <c r="IJ38" s="4">
        <f t="shared" si="2"/>
        <v>0.10350999999999999</v>
      </c>
      <c r="IK38" s="4">
        <f t="shared" si="3"/>
        <v>1.5700000000000002E-2</v>
      </c>
      <c r="IL38" s="4">
        <f t="shared" si="4"/>
        <v>0.49386000000000002</v>
      </c>
      <c r="IM38" s="4">
        <f t="shared" si="5"/>
        <v>0.18812499999999999</v>
      </c>
      <c r="IN38" s="4">
        <f t="shared" si="6"/>
        <v>0.99763999999999997</v>
      </c>
      <c r="IO38" s="4">
        <f t="shared" si="7"/>
        <v>2.1046199999999997</v>
      </c>
      <c r="IP38" s="1" t="str" cm="1">
        <f t="array" aca="1" ref="IP38" ca="1">CONCATENATE(INDIRECT(ADDRESS(1,MATCH(_xlfn.MINIFS(B38:IG38,metrics.rec,"MAE"),B38:IG38,0)+1)), ", ", INDIRECT(ADDRESS(2,MATCH(_xlfn.MINIFS(B38:IG38,metrics.rec,"MAE"),B38:IG38,0)+1)))</f>
        <v>k=5, r=0.1</v>
      </c>
      <c r="IQ38" s="1" t="str" cm="1">
        <f t="array" aca="1" ref="IQ38" ca="1">CONCATENATE(INDIRECT(ADDRESS(1,MATCH(_xlfn.MINIFS(B38:IG38,metrics.rec,"MSE"),B38:IG38,0)+1)), ", ", INDIRECT(ADDRESS(2,MATCH(_xlfn.MINIFS(B38:IG38,metrics.rec,"MSE"),B38:IG38,0)+1)))</f>
        <v>k=5, r=0.1</v>
      </c>
      <c r="IR38" s="1" t="str" cm="1">
        <f t="array" aca="1" ref="IR38" ca="1">CONCATENATE(INDIRECT(ADDRESS(1,MATCH(_xlfn.MAXIFS(B38:IG38,metrics.rec,"R"),B38:IG38,0)+1)), ", ", INDIRECT(ADDRESS(2,MATCH(_xlfn.MAXIFS(B38:IG38,metrics.rec,"R"),B38:IG38,0)+1)))</f>
        <v>k=5, r=0.7</v>
      </c>
      <c r="IS38" s="1" t="str" cm="1">
        <f t="array" aca="1" ref="IS38" ca="1">CONCATENATE(INDIRECT(ADDRESS(1,MATCH(_xlfn.MAXIFS(B38:IG38,metrics.rec,"Precision"),B38:IG38,0)+1)), ", ", INDIRECT(ADDRESS(2,MATCH(_xlfn.MAXIFS(B38:IG38,metrics.rec,"Precision"),B38:IG38,0)+1)))</f>
        <v>k=5, r=0.9</v>
      </c>
      <c r="IT38" s="1" t="str" cm="1">
        <f t="array" aca="1" ref="IT38" ca="1">CONCATENATE(INDIRECT(ADDRESS(1,MATCH(_xlfn.MAXIFS(B38:IG38,metrics.rec,"Recall"),B38:IG38,0)+1)), ", ", INDIRECT(ADDRESS(2,MATCH(_xlfn.MAXIFS(B38:IG38,metrics.rec,"Recall"),B38:IG38,0)+1)))</f>
        <v>k=5, r=0.1</v>
      </c>
      <c r="IU38" s="1" t="str" cm="1">
        <f t="array" aca="1" ref="IU38" ca="1">CONCATENATE(INDIRECT(ADDRESS(1,MATCH(_xlfn.MAXIFS(B38:IG38,metrics.rec,"Coverage"),B38:IG38,0)+1)), ", ", INDIRECT(ADDRESS(2,MATCH(_xlfn.MAXIFS(B38:IG38,metrics.rec,"Coverage"),B38:IG38,0)+1)))</f>
        <v>k=20, r=0.5</v>
      </c>
      <c r="IV38" s="1" t="str" cm="1">
        <f t="array" aca="1" ref="IV38" ca="1">CONCATENATE(INDIRECT(ADDRESS(1,MATCH(_xlfn.MAXIFS(B38:IG38,metrics.rec,"Recatio"),B38:IG38,0)+1)), ", ", INDIRECT(ADDRESS(2,MATCH(_xlfn.MAXIFS(B38:IG38,metrics.rec,"Recatio"),B38:IG38,0)+1)))</f>
        <v>k=5, r=0.1</v>
      </c>
      <c r="IW38" s="1" t="str" cm="1">
        <f t="array" aca="1" ref="IW38" ca="1">CONCATENATE(INDIRECT(ADDRESS(1,MATCH(_xlfn.MINIFS(B38:IG38,metrics.rec,"Time"),B38:IG38,0)+1)), ", ", INDIRECT(ADDRESS(2,MATCH(_xlfn.MINIFS(B38:IG38,metrics.rec,"Time"),B38:IG38,0)+1)))</f>
        <v>k=5, r=0.9</v>
      </c>
    </row>
    <row r="39" spans="1:257" x14ac:dyDescent="0.2">
      <c r="A39" s="1" t="s">
        <v>35</v>
      </c>
      <c r="B39" s="4">
        <v>0.66569999999999996</v>
      </c>
      <c r="C39" s="4">
        <v>0.76780000000000004</v>
      </c>
      <c r="D39" s="4">
        <v>0.1668</v>
      </c>
      <c r="E39" s="4">
        <v>3.8999999999999998E-3</v>
      </c>
      <c r="F39" s="4">
        <v>0.6593</v>
      </c>
      <c r="G39" s="4"/>
      <c r="H39" s="4">
        <v>0.99790000000000001</v>
      </c>
      <c r="I39" s="4">
        <v>2.9546999999999999</v>
      </c>
      <c r="J39" s="5">
        <v>0.70050000000000001</v>
      </c>
      <c r="K39" s="5">
        <v>0.84589999999999999</v>
      </c>
      <c r="L39" s="5">
        <v>0.14990000000000001</v>
      </c>
      <c r="M39" s="5">
        <v>1.0200000000000001E-2</v>
      </c>
      <c r="N39" s="5">
        <v>0.59730000000000005</v>
      </c>
      <c r="O39" s="5"/>
      <c r="P39" s="5">
        <v>0.99839999999999995</v>
      </c>
      <c r="Q39" s="5">
        <v>2.5447000000000002</v>
      </c>
      <c r="R39" s="4">
        <v>0.72419999999999995</v>
      </c>
      <c r="S39" s="4">
        <v>0.90269999999999995</v>
      </c>
      <c r="T39" s="4">
        <v>0.14280000000000001</v>
      </c>
      <c r="U39" s="4">
        <v>1.4999999999999999E-2</v>
      </c>
      <c r="V39" s="4">
        <v>0.53210000000000002</v>
      </c>
      <c r="W39" s="4"/>
      <c r="X39" s="4">
        <v>0.998</v>
      </c>
      <c r="Y39" s="4">
        <v>2.3509000000000002</v>
      </c>
      <c r="Z39" s="5">
        <v>0.74029999999999996</v>
      </c>
      <c r="AA39" s="5">
        <v>0.94479999999999997</v>
      </c>
      <c r="AB39" s="5">
        <v>0.12720000000000001</v>
      </c>
      <c r="AC39" s="5">
        <v>1.9E-2</v>
      </c>
      <c r="AD39" s="5">
        <v>0.5071</v>
      </c>
      <c r="AE39" s="5"/>
      <c r="AF39" s="5">
        <v>0.99150000000000005</v>
      </c>
      <c r="AG39" s="5">
        <v>1.8621000000000001</v>
      </c>
      <c r="AH39" s="4">
        <v>0.76580000000000004</v>
      </c>
      <c r="AI39" s="4">
        <v>1.0065999999999999</v>
      </c>
      <c r="AJ39" s="4">
        <v>3.1899999999999998E-2</v>
      </c>
      <c r="AK39" s="4">
        <v>4.8899999999999999E-2</v>
      </c>
      <c r="AL39" s="4">
        <v>0.52080000000000004</v>
      </c>
      <c r="AM39" s="4"/>
      <c r="AN39" s="4">
        <v>0.88080000000000003</v>
      </c>
      <c r="AO39" s="4">
        <v>0.87129999999999996</v>
      </c>
      <c r="AP39" s="14"/>
      <c r="AQ39" s="14"/>
      <c r="AR39" s="14"/>
      <c r="AS39" s="14"/>
      <c r="AT39" s="14"/>
      <c r="AU39" s="14"/>
      <c r="AV39" s="14"/>
      <c r="AW39" s="14"/>
      <c r="AX39" s="4"/>
      <c r="AY39" s="4"/>
      <c r="AZ39" s="4"/>
      <c r="BA39" s="4"/>
      <c r="BB39" s="4"/>
      <c r="BC39" s="4"/>
      <c r="BD39" s="4"/>
      <c r="BE39" s="4"/>
      <c r="BF39" s="14">
        <v>0.72250000000000003</v>
      </c>
      <c r="BG39" s="14">
        <v>0.89590000000000003</v>
      </c>
      <c r="BH39" s="14">
        <v>0.14610000000000001</v>
      </c>
      <c r="BI39" s="14">
        <v>1.5100000000000001E-2</v>
      </c>
      <c r="BJ39" s="14">
        <v>0.53359999999999996</v>
      </c>
      <c r="BK39" s="14">
        <v>0.2384</v>
      </c>
      <c r="BL39" s="14">
        <v>0.99770000000000003</v>
      </c>
      <c r="BM39" s="14">
        <v>1.9193</v>
      </c>
      <c r="BN39" s="4"/>
      <c r="BO39" s="4"/>
      <c r="BP39" s="4"/>
      <c r="BQ39" s="4"/>
      <c r="BR39" s="4"/>
      <c r="BS39" s="4"/>
      <c r="BT39" s="4"/>
      <c r="BU39" s="4"/>
      <c r="BV39" s="14"/>
      <c r="BW39" s="14"/>
      <c r="BX39" s="14"/>
      <c r="BY39" s="14"/>
      <c r="BZ39" s="14"/>
      <c r="CA39" s="14"/>
      <c r="CB39" s="14"/>
      <c r="CC39" s="14"/>
      <c r="CD39" s="4"/>
      <c r="CE39" s="4"/>
      <c r="CF39" s="4"/>
      <c r="CG39" s="4"/>
      <c r="CH39" s="4"/>
      <c r="CI39" s="4"/>
      <c r="CJ39" s="4"/>
      <c r="CK39" s="4"/>
      <c r="CL39" s="5"/>
      <c r="CM39" s="5"/>
      <c r="CN39" s="5"/>
      <c r="CO39" s="5"/>
      <c r="CP39" s="5"/>
      <c r="CQ39" s="5"/>
      <c r="CR39" s="5"/>
      <c r="CS39" s="5"/>
      <c r="CT39" s="4">
        <v>0.72529999999999994</v>
      </c>
      <c r="CU39" s="4">
        <v>0.90180000000000005</v>
      </c>
      <c r="CV39" s="4">
        <v>0.1381</v>
      </c>
      <c r="CW39" s="4">
        <v>1.5100000000000001E-2</v>
      </c>
      <c r="CX39" s="4">
        <v>0.53080000000000005</v>
      </c>
      <c r="CY39" s="4">
        <v>0.23799999999999999</v>
      </c>
      <c r="CZ39" s="4">
        <v>0.99770000000000003</v>
      </c>
      <c r="DA39" s="4">
        <v>1.6613</v>
      </c>
      <c r="DB39" s="5"/>
      <c r="DC39" s="5"/>
      <c r="DD39" s="5"/>
      <c r="DE39" s="5"/>
      <c r="DF39" s="5"/>
      <c r="DG39" s="5"/>
      <c r="DH39" s="5"/>
      <c r="DI39" s="5"/>
      <c r="DJ39" s="4"/>
      <c r="DK39" s="4"/>
      <c r="DL39" s="4"/>
      <c r="DM39" s="4"/>
      <c r="DN39" s="4"/>
      <c r="DO39" s="4"/>
      <c r="DP39" s="4"/>
      <c r="DQ39" s="4"/>
      <c r="DR39" s="5">
        <v>0.6734</v>
      </c>
      <c r="DS39" s="5">
        <v>0.78380000000000005</v>
      </c>
      <c r="DT39" s="5">
        <v>0.17280000000000001</v>
      </c>
      <c r="DU39" s="5">
        <v>3.8999999999999998E-3</v>
      </c>
      <c r="DV39" s="5">
        <v>0.65600000000000003</v>
      </c>
      <c r="DW39" s="5">
        <v>0.1983</v>
      </c>
      <c r="DX39" s="5">
        <v>0.99829999999999997</v>
      </c>
      <c r="DY39" s="5">
        <v>2.3656000000000001</v>
      </c>
      <c r="DZ39" s="4">
        <v>0.69869999999999999</v>
      </c>
      <c r="EA39" s="4">
        <v>0.84219999999999995</v>
      </c>
      <c r="EB39" s="4">
        <v>0.1527</v>
      </c>
      <c r="EC39" s="4">
        <v>1.03E-2</v>
      </c>
      <c r="ED39" s="4">
        <v>0.59899999999999998</v>
      </c>
      <c r="EE39" s="4">
        <v>0.2087</v>
      </c>
      <c r="EF39" s="4">
        <v>0.99829999999999997</v>
      </c>
      <c r="EG39" s="4">
        <v>2.7692999999999999</v>
      </c>
      <c r="EH39" s="5">
        <v>0.72609999999999997</v>
      </c>
      <c r="EI39" s="5">
        <v>0.90700000000000003</v>
      </c>
      <c r="EJ39" s="5">
        <v>0.14199999999999999</v>
      </c>
      <c r="EK39" s="5">
        <v>1.4999999999999999E-2</v>
      </c>
      <c r="EL39" s="5">
        <v>0.53259999999999996</v>
      </c>
      <c r="EM39" s="5">
        <v>0.2397</v>
      </c>
      <c r="EN39" s="5">
        <v>0.99760000000000004</v>
      </c>
      <c r="EO39" s="5">
        <v>1.7948999999999999</v>
      </c>
      <c r="EP39" s="4"/>
      <c r="EQ39" s="4"/>
      <c r="ER39" s="4"/>
      <c r="ES39" s="4"/>
      <c r="ET39" s="4"/>
      <c r="EU39" s="4"/>
      <c r="EV39" s="4"/>
      <c r="EW39" s="4"/>
      <c r="EX39" s="5"/>
      <c r="EY39" s="5"/>
      <c r="EZ39" s="5"/>
      <c r="FA39" s="5"/>
      <c r="FB39" s="5"/>
      <c r="FC39" s="5"/>
      <c r="FD39" s="5"/>
      <c r="FE39" s="5"/>
      <c r="FF39" s="4"/>
      <c r="FG39" s="4"/>
      <c r="FH39" s="4"/>
      <c r="FI39" s="4"/>
      <c r="FJ39" s="4"/>
      <c r="FK39" s="4"/>
      <c r="FL39" s="4"/>
      <c r="FM39" s="4"/>
      <c r="FN39" s="5"/>
      <c r="FO39" s="5"/>
      <c r="FP39" s="5"/>
      <c r="FQ39" s="5"/>
      <c r="FR39" s="5"/>
      <c r="FS39" s="5"/>
      <c r="FT39" s="5"/>
      <c r="FU39" s="5"/>
      <c r="FV39" s="4">
        <v>0.72460000000000002</v>
      </c>
      <c r="FW39" s="4">
        <v>0.90239999999999998</v>
      </c>
      <c r="FX39" s="4">
        <v>0.1396</v>
      </c>
      <c r="FY39" s="4">
        <v>1.4999999999999999E-2</v>
      </c>
      <c r="FZ39" s="4">
        <v>0.53110000000000002</v>
      </c>
      <c r="GA39" s="4"/>
      <c r="GB39" s="4">
        <v>0.99790000000000001</v>
      </c>
      <c r="GC39" s="4">
        <v>1.8110999999999999</v>
      </c>
      <c r="GD39" s="5"/>
      <c r="GE39" s="5"/>
      <c r="GF39" s="5"/>
      <c r="GG39" s="5"/>
      <c r="GH39" s="5"/>
      <c r="GI39" s="5"/>
      <c r="GJ39" s="5"/>
      <c r="GK39" s="5"/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/>
      <c r="HC39" s="4"/>
      <c r="HD39" s="4"/>
      <c r="HE39" s="4"/>
      <c r="HF39" s="4"/>
      <c r="HG39" s="4"/>
      <c r="HH39" s="4"/>
      <c r="HI39" s="4"/>
      <c r="HJ39" s="5"/>
      <c r="HK39" s="5"/>
      <c r="HL39" s="5"/>
      <c r="HM39" s="5"/>
      <c r="HN39" s="5"/>
      <c r="HO39" s="5"/>
      <c r="HP39" s="5"/>
      <c r="HQ39" s="5"/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>
        <f t="shared" si="0"/>
        <v>0.71519090909090899</v>
      </c>
      <c r="II39" s="4">
        <f t="shared" si="1"/>
        <v>0.88190000000000002</v>
      </c>
      <c r="IJ39" s="4">
        <f t="shared" si="2"/>
        <v>0.13726363636363637</v>
      </c>
      <c r="IK39" s="4">
        <f t="shared" si="3"/>
        <v>1.5581818181818181E-2</v>
      </c>
      <c r="IL39" s="4">
        <f t="shared" si="4"/>
        <v>0.56360909090909095</v>
      </c>
      <c r="IM39" s="4">
        <f t="shared" si="5"/>
        <v>0.22461999999999999</v>
      </c>
      <c r="IN39" s="4">
        <f t="shared" si="6"/>
        <v>0.98673636363636374</v>
      </c>
      <c r="IO39" s="4">
        <f t="shared" si="7"/>
        <v>2.0822909090909092</v>
      </c>
      <c r="IP39" s="1" t="str" cm="1">
        <f t="array" aca="1" ref="IP39" ca="1">CONCATENATE(INDIRECT(ADDRESS(1,MATCH(_xlfn.MINIFS(B39:IG39,metrics.rec,"MAE"),B39:IG39,0)+1)), ", ", INDIRECT(ADDRESS(2,MATCH(_xlfn.MINIFS(B39:IG39,metrics.rec,"MAE"),B39:IG39,0)+1)))</f>
        <v>k=5, r=0.1</v>
      </c>
      <c r="IQ39" s="1" t="str" cm="1">
        <f t="array" aca="1" ref="IQ39" ca="1">CONCATENATE(INDIRECT(ADDRESS(1,MATCH(_xlfn.MINIFS(B39:IG39,metrics.rec,"MSE"),B39:IG39,0)+1)), ", ", INDIRECT(ADDRESS(2,MATCH(_xlfn.MINIFS(B39:IG39,metrics.rec,"MSE"),B39:IG39,0)+1)))</f>
        <v>k=5, r=0.1</v>
      </c>
      <c r="IR39" s="1" t="str" cm="1">
        <f t="array" aca="1" ref="IR39" ca="1">CONCATENATE(INDIRECT(ADDRESS(1,MATCH(_xlfn.MAXIFS(B39:IG39,metrics.rec,"R"),B39:IG39,0)+1)), ", ", INDIRECT(ADDRESS(2,MATCH(_xlfn.MAXIFS(B39:IG39,metrics.rec,"R"),B39:IG39,0)+1)))</f>
        <v>k=20, r=0.1</v>
      </c>
      <c r="IS39" s="1" t="str" cm="1">
        <f t="array" aca="1" ref="IS39" ca="1">CONCATENATE(INDIRECT(ADDRESS(1,MATCH(_xlfn.MAXIFS(B39:IG39,metrics.rec,"Precision"),B39:IG39,0)+1)), ", ", INDIRECT(ADDRESS(2,MATCH(_xlfn.MAXIFS(B39:IG39,metrics.rec,"Precision"),B39:IG39,0)+1)))</f>
        <v>k=5, r=0.9</v>
      </c>
      <c r="IT39" s="1" t="str" cm="1">
        <f t="array" aca="1" ref="IT39" ca="1">CONCATENATE(INDIRECT(ADDRESS(1,MATCH(_xlfn.MAXIFS(B39:IG39,metrics.rec,"Recall"),B39:IG39,0)+1)), ", ", INDIRECT(ADDRESS(2,MATCH(_xlfn.MAXIFS(B39:IG39,metrics.rec,"Recall"),B39:IG39,0)+1)))</f>
        <v>k=5, r=0.1</v>
      </c>
      <c r="IU39" s="1" t="str" cm="1">
        <f t="array" aca="1" ref="IU39" ca="1">CONCATENATE(INDIRECT(ADDRESS(1,MATCH(_xlfn.MAXIFS(B39:IG39,metrics.rec,"Coverage"),B39:IG39,0)+1)), ", ", INDIRECT(ADDRESS(2,MATCH(_xlfn.MAXIFS(B39:IG39,metrics.rec,"Coverage"),B39:IG39,0)+1)))</f>
        <v>k=20, r=0.5</v>
      </c>
      <c r="IV39" s="1" t="str" cm="1">
        <f t="array" aca="1" ref="IV39" ca="1">CONCATENATE(INDIRECT(ADDRESS(1,MATCH(_xlfn.MAXIFS(B39:IG39,metrics.rec,"Recatio"),B39:IG39,0)+1)), ", ", INDIRECT(ADDRESS(2,MATCH(_xlfn.MAXIFS(B39:IG39,metrics.rec,"Recatio"),B39:IG39,0)+1)))</f>
        <v>k=5, r=0.3</v>
      </c>
      <c r="IW39" s="1" t="str" cm="1">
        <f t="array" aca="1" ref="IW39" ca="1">CONCATENATE(INDIRECT(ADDRESS(1,MATCH(_xlfn.MINIFS(B39:IG39,metrics.rec,"Time"),B39:IG39,0)+1)), ", ", INDIRECT(ADDRESS(2,MATCH(_xlfn.MINIFS(B39:IG39,metrics.rec,"Time"),B39:IG39,0)+1)))</f>
        <v>k=5, r=0.9</v>
      </c>
    </row>
    <row r="40" spans="1:257" x14ac:dyDescent="0.2">
      <c r="A40" s="1" t="s">
        <v>36</v>
      </c>
      <c r="B40" s="4">
        <v>0.66149999999999998</v>
      </c>
      <c r="C40" s="4">
        <v>0.74670000000000003</v>
      </c>
      <c r="D40" s="4">
        <v>0.18079999999999999</v>
      </c>
      <c r="E40" s="4">
        <v>3.5999999999999999E-3</v>
      </c>
      <c r="F40" s="4">
        <v>0.6996</v>
      </c>
      <c r="G40" s="4"/>
      <c r="H40" s="4">
        <v>1</v>
      </c>
      <c r="I40" s="4">
        <v>3.0385</v>
      </c>
      <c r="J40" s="5">
        <v>0.68340000000000001</v>
      </c>
      <c r="K40" s="5">
        <v>0.80130000000000001</v>
      </c>
      <c r="L40" s="5">
        <v>0.1734</v>
      </c>
      <c r="M40" s="5">
        <v>9.5999999999999992E-3</v>
      </c>
      <c r="N40" s="5">
        <v>0.64680000000000004</v>
      </c>
      <c r="O40" s="5"/>
      <c r="P40" s="5">
        <v>1</v>
      </c>
      <c r="Q40" s="5">
        <v>2.7338</v>
      </c>
      <c r="R40" s="4">
        <v>0.70499999999999996</v>
      </c>
      <c r="S40" s="4">
        <v>0.8518</v>
      </c>
      <c r="T40" s="4">
        <v>0.16619999999999999</v>
      </c>
      <c r="U40" s="4">
        <v>1.4800000000000001E-2</v>
      </c>
      <c r="V40" s="4">
        <v>0.59089999999999998</v>
      </c>
      <c r="W40" s="4"/>
      <c r="X40" s="4">
        <v>1</v>
      </c>
      <c r="Y40" s="4">
        <v>2.3178999999999998</v>
      </c>
      <c r="Z40" s="5">
        <v>0.72319999999999995</v>
      </c>
      <c r="AA40" s="5">
        <v>0.90059999999999996</v>
      </c>
      <c r="AB40" s="5">
        <v>0.15659999999999999</v>
      </c>
      <c r="AC40" s="5">
        <v>1.9699999999999999E-2</v>
      </c>
      <c r="AD40" s="5">
        <v>0.56359999999999999</v>
      </c>
      <c r="AE40" s="5"/>
      <c r="AF40" s="5">
        <v>1</v>
      </c>
      <c r="AG40" s="5">
        <v>1.8315999999999999</v>
      </c>
      <c r="AH40" s="4">
        <v>0.74160000000000004</v>
      </c>
      <c r="AI40" s="4">
        <v>0.95499999999999996</v>
      </c>
      <c r="AJ40" s="4">
        <v>0.11459999999999999</v>
      </c>
      <c r="AK40" s="4">
        <v>4.9700000000000001E-2</v>
      </c>
      <c r="AL40" s="4">
        <v>0.53620000000000001</v>
      </c>
      <c r="AM40" s="4"/>
      <c r="AN40" s="4">
        <v>0.97640000000000005</v>
      </c>
      <c r="AO40" s="4">
        <v>0.98650000000000004</v>
      </c>
      <c r="AP40" s="14"/>
      <c r="AQ40" s="14"/>
      <c r="AR40" s="14"/>
      <c r="AS40" s="14"/>
      <c r="AT40" s="14"/>
      <c r="AU40" s="14"/>
      <c r="AV40" s="14"/>
      <c r="AW40" s="14"/>
      <c r="AX40" s="4"/>
      <c r="AY40" s="4"/>
      <c r="AZ40" s="4"/>
      <c r="BA40" s="4"/>
      <c r="BB40" s="4"/>
      <c r="BC40" s="4"/>
      <c r="BD40" s="4"/>
      <c r="BE40" s="4"/>
      <c r="BF40" s="14">
        <v>0.70409999999999995</v>
      </c>
      <c r="BG40" s="14">
        <v>0.85070000000000001</v>
      </c>
      <c r="BH40" s="14">
        <v>0.1565</v>
      </c>
      <c r="BI40" s="14">
        <v>1.49E-2</v>
      </c>
      <c r="BJ40" s="14">
        <v>0.59350000000000003</v>
      </c>
      <c r="BK40" s="14">
        <v>0.26850000000000002</v>
      </c>
      <c r="BL40" s="14">
        <v>1</v>
      </c>
      <c r="BM40" s="14">
        <v>1.7174</v>
      </c>
      <c r="BN40" s="4"/>
      <c r="BO40" s="4"/>
      <c r="BP40" s="4"/>
      <c r="BQ40" s="4"/>
      <c r="BR40" s="4"/>
      <c r="BS40" s="4"/>
      <c r="BT40" s="4"/>
      <c r="BU40" s="4"/>
      <c r="BV40" s="14"/>
      <c r="BW40" s="14"/>
      <c r="BX40" s="14"/>
      <c r="BY40" s="14"/>
      <c r="BZ40" s="14"/>
      <c r="CA40" s="14"/>
      <c r="CB40" s="14"/>
      <c r="CC40" s="14"/>
      <c r="CD40" s="4"/>
      <c r="CE40" s="4"/>
      <c r="CF40" s="4"/>
      <c r="CG40" s="4"/>
      <c r="CH40" s="4"/>
      <c r="CI40" s="4"/>
      <c r="CJ40" s="4"/>
      <c r="CK40" s="4"/>
      <c r="CL40" s="5"/>
      <c r="CM40" s="5"/>
      <c r="CN40" s="5"/>
      <c r="CO40" s="5"/>
      <c r="CP40" s="5"/>
      <c r="CQ40" s="5"/>
      <c r="CR40" s="5"/>
      <c r="CS40" s="5"/>
      <c r="CT40" s="4">
        <v>0.70469999999999999</v>
      </c>
      <c r="CU40" s="4">
        <v>0.85170000000000001</v>
      </c>
      <c r="CV40" s="4">
        <v>0.159</v>
      </c>
      <c r="CW40" s="4">
        <v>1.49E-2</v>
      </c>
      <c r="CX40" s="4">
        <v>0.59360000000000002</v>
      </c>
      <c r="CY40" s="4">
        <v>0.26939999999999997</v>
      </c>
      <c r="CZ40" s="4">
        <v>1</v>
      </c>
      <c r="DA40" s="4">
        <v>1.6705000000000001</v>
      </c>
      <c r="DB40" s="5"/>
      <c r="DC40" s="5"/>
      <c r="DD40" s="5"/>
      <c r="DE40" s="5"/>
      <c r="DF40" s="5"/>
      <c r="DG40" s="5"/>
      <c r="DH40" s="5"/>
      <c r="DI40" s="5"/>
      <c r="DJ40" s="4"/>
      <c r="DK40" s="4"/>
      <c r="DL40" s="4"/>
      <c r="DM40" s="4"/>
      <c r="DN40" s="4"/>
      <c r="DO40" s="4"/>
      <c r="DP40" s="4"/>
      <c r="DQ40" s="4"/>
      <c r="DR40" s="5">
        <v>0.66790000000000005</v>
      </c>
      <c r="DS40" s="5">
        <v>0.76300000000000001</v>
      </c>
      <c r="DT40" s="5">
        <v>0.16919999999999999</v>
      </c>
      <c r="DU40" s="5">
        <v>3.5999999999999999E-3</v>
      </c>
      <c r="DV40" s="5">
        <v>0.6976</v>
      </c>
      <c r="DW40" s="5">
        <v>0.22620000000000001</v>
      </c>
      <c r="DX40" s="5">
        <v>1</v>
      </c>
      <c r="DY40" s="5">
        <v>2.3586999999999998</v>
      </c>
      <c r="DZ40" s="4">
        <v>0.68600000000000005</v>
      </c>
      <c r="EA40" s="4">
        <v>0.80579999999999996</v>
      </c>
      <c r="EB40" s="4">
        <v>0.1694</v>
      </c>
      <c r="EC40" s="4">
        <v>9.7000000000000003E-3</v>
      </c>
      <c r="ED40" s="4">
        <v>0.6492</v>
      </c>
      <c r="EE40" s="4">
        <v>0.23899999999999999</v>
      </c>
      <c r="EF40" s="4">
        <v>1</v>
      </c>
      <c r="EG40" s="4">
        <v>2.7797000000000001</v>
      </c>
      <c r="EH40" s="5">
        <v>0.70620000000000005</v>
      </c>
      <c r="EI40" s="5">
        <v>0.85650000000000004</v>
      </c>
      <c r="EJ40" s="5">
        <v>0.15759999999999999</v>
      </c>
      <c r="EK40" s="5">
        <v>1.4800000000000001E-2</v>
      </c>
      <c r="EL40" s="5">
        <v>0.59330000000000005</v>
      </c>
      <c r="EM40" s="5">
        <v>0.27060000000000001</v>
      </c>
      <c r="EN40" s="5">
        <v>1</v>
      </c>
      <c r="EO40" s="5">
        <v>1.7878000000000001</v>
      </c>
      <c r="EP40" s="4"/>
      <c r="EQ40" s="4"/>
      <c r="ER40" s="4"/>
      <c r="ES40" s="4"/>
      <c r="ET40" s="4"/>
      <c r="EU40" s="4"/>
      <c r="EV40" s="4"/>
      <c r="EW40" s="4"/>
      <c r="EX40" s="5"/>
      <c r="EY40" s="5"/>
      <c r="EZ40" s="5"/>
      <c r="FA40" s="5"/>
      <c r="FB40" s="5"/>
      <c r="FC40" s="5"/>
      <c r="FD40" s="5"/>
      <c r="FE40" s="5"/>
      <c r="FF40" s="4"/>
      <c r="FG40" s="4"/>
      <c r="FH40" s="4"/>
      <c r="FI40" s="4"/>
      <c r="FJ40" s="4"/>
      <c r="FK40" s="4"/>
      <c r="FL40" s="4"/>
      <c r="FM40" s="4"/>
      <c r="FN40" s="5"/>
      <c r="FO40" s="5"/>
      <c r="FP40" s="5"/>
      <c r="FQ40" s="5"/>
      <c r="FR40" s="5"/>
      <c r="FS40" s="5"/>
      <c r="FT40" s="5"/>
      <c r="FU40" s="5"/>
      <c r="FV40" s="4"/>
      <c r="FW40" s="4"/>
      <c r="FX40" s="4"/>
      <c r="FY40" s="4"/>
      <c r="FZ40" s="4"/>
      <c r="GA40" s="4"/>
      <c r="GB40" s="4"/>
      <c r="GC40" s="4"/>
      <c r="GD40" s="5"/>
      <c r="GE40" s="5"/>
      <c r="GF40" s="5"/>
      <c r="GG40" s="5"/>
      <c r="GH40" s="5"/>
      <c r="GI40" s="5"/>
      <c r="GJ40" s="5"/>
      <c r="GK40" s="5"/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/>
      <c r="HK40" s="5"/>
      <c r="HL40" s="5"/>
      <c r="HM40" s="5"/>
      <c r="HN40" s="5"/>
      <c r="HO40" s="5"/>
      <c r="HP40" s="5"/>
      <c r="HQ40" s="5"/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>
        <f t="shared" ref="IH40:IH74" si="8">AVERAGEIFS(B40:IG40,metrics.rec,"MAE")</f>
        <v>0.69835999999999998</v>
      </c>
      <c r="II40" s="4">
        <f t="shared" ref="II40:II74" si="9">AVERAGEIFS(B40:IG40,metrics.rec,"MSE")</f>
        <v>0.83830999999999989</v>
      </c>
      <c r="IJ40" s="4">
        <f t="shared" ref="IJ40:IJ74" si="10">AVERAGEIFS(B40:IG40,metrics.rec,"R")</f>
        <v>0.16033</v>
      </c>
      <c r="IK40" s="4">
        <f t="shared" ref="IK40:IK74" si="11">AVERAGEIFS(B40:IG40,metrics.rec,"Precision")</f>
        <v>1.5530000000000002E-2</v>
      </c>
      <c r="IL40" s="4">
        <f t="shared" ref="IL40:IL74" si="12">AVERAGEIFS(B40:IG40,metrics.rec,"Recall")</f>
        <v>0.61643000000000014</v>
      </c>
      <c r="IM40" s="4">
        <f t="shared" ref="IM40:IM74" si="13">AVERAGEIFS(B40:IG40,metrics.rec,"Coverage")</f>
        <v>0.25473999999999997</v>
      </c>
      <c r="IN40" s="4">
        <f t="shared" ref="IN40:IN74" si="14">AVERAGEIFS(B40:IG40,metrics.rec,"Recatio")</f>
        <v>0.99763999999999997</v>
      </c>
      <c r="IO40" s="4">
        <f t="shared" ref="IO40:IO74" si="15">AVERAGEIFS(B40:IG40,metrics.rec,"Time")</f>
        <v>2.1222399999999997</v>
      </c>
      <c r="IP40" s="1" t="str" cm="1">
        <f t="array" aca="1" ref="IP40" ca="1">CONCATENATE(INDIRECT(ADDRESS(1,MATCH(_xlfn.MINIFS(B40:IG40,metrics.rec,"MAE"),B40:IG40,0)+1)), ", ", INDIRECT(ADDRESS(2,MATCH(_xlfn.MINIFS(B40:IG40,metrics.rec,"MAE"),B40:IG40,0)+1)))</f>
        <v>k=5, r=0.1</v>
      </c>
      <c r="IQ40" s="1" t="str" cm="1">
        <f t="array" aca="1" ref="IQ40" ca="1">CONCATENATE(INDIRECT(ADDRESS(1,MATCH(_xlfn.MINIFS(B40:IG40,metrics.rec,"MSE"),B40:IG40,0)+1)), ", ", INDIRECT(ADDRESS(2,MATCH(_xlfn.MINIFS(B40:IG40,metrics.rec,"MSE"),B40:IG40,0)+1)))</f>
        <v>k=5, r=0.1</v>
      </c>
      <c r="IR40" s="1" t="str" cm="1">
        <f t="array" aca="1" ref="IR40" ca="1">CONCATENATE(INDIRECT(ADDRESS(1,MATCH(_xlfn.MAXIFS(B40:IG40,metrics.rec,"R"),B40:IG40,0)+1)), ", ", INDIRECT(ADDRESS(2,MATCH(_xlfn.MAXIFS(B40:IG40,metrics.rec,"R"),B40:IG40,0)+1)))</f>
        <v>k=5, r=0.1</v>
      </c>
      <c r="IS40" s="1" t="str" cm="1">
        <f t="array" aca="1" ref="IS40" ca="1">CONCATENATE(INDIRECT(ADDRESS(1,MATCH(_xlfn.MAXIFS(B40:IG40,metrics.rec,"Precision"),B40:IG40,0)+1)), ", ", INDIRECT(ADDRESS(2,MATCH(_xlfn.MAXIFS(B40:IG40,metrics.rec,"Precision"),B40:IG40,0)+1)))</f>
        <v>k=5, r=0.9</v>
      </c>
      <c r="IT40" s="1" t="str" cm="1">
        <f t="array" aca="1" ref="IT40" ca="1">CONCATENATE(INDIRECT(ADDRESS(1,MATCH(_xlfn.MAXIFS(B40:IG40,metrics.rec,"Recall"),B40:IG40,0)+1)), ", ", INDIRECT(ADDRESS(2,MATCH(_xlfn.MAXIFS(B40:IG40,metrics.rec,"Recall"),B40:IG40,0)+1)))</f>
        <v>k=5, r=0.1</v>
      </c>
      <c r="IU40" s="1" t="str" cm="1">
        <f t="array" aca="1" ref="IU40" ca="1">CONCATENATE(INDIRECT(ADDRESS(1,MATCH(_xlfn.MAXIFS(B40:IG40,metrics.rec,"Coverage"),B40:IG40,0)+1)), ", ", INDIRECT(ADDRESS(2,MATCH(_xlfn.MAXIFS(B40:IG40,metrics.rec,"Coverage"),B40:IG40,0)+1)))</f>
        <v>k=20, r=0.5</v>
      </c>
      <c r="IV40" s="1" t="str" cm="1">
        <f t="array" aca="1" ref="IV40" ca="1">CONCATENATE(INDIRECT(ADDRESS(1,MATCH(_xlfn.MAXIFS(B40:IG40,metrics.rec,"Recatio"),B40:IG40,0)+1)), ", ", INDIRECT(ADDRESS(2,MATCH(_xlfn.MAXIFS(B40:IG40,metrics.rec,"Recatio"),B40:IG40,0)+1)))</f>
        <v>k=5, r=0.1</v>
      </c>
      <c r="IW40" s="1" t="str" cm="1">
        <f t="array" aca="1" ref="IW40" ca="1">CONCATENATE(INDIRECT(ADDRESS(1,MATCH(_xlfn.MINIFS(B40:IG40,metrics.rec,"Time"),B40:IG40,0)+1)), ", ", INDIRECT(ADDRESS(2,MATCH(_xlfn.MINIFS(B40:IG40,metrics.rec,"Time"),B40:IG40,0)+1)))</f>
        <v>k=5, r=0.9</v>
      </c>
    </row>
    <row r="41" spans="1:257" x14ac:dyDescent="0.2">
      <c r="A41" s="1" t="s">
        <v>37</v>
      </c>
      <c r="B41" s="4">
        <v>0.64390000000000003</v>
      </c>
      <c r="C41" s="4">
        <v>0.72770000000000001</v>
      </c>
      <c r="D41" s="4">
        <v>0.26929999999999998</v>
      </c>
      <c r="E41" s="4">
        <v>1.6999999999999999E-3</v>
      </c>
      <c r="F41" s="4">
        <v>0.87260000000000004</v>
      </c>
      <c r="G41" s="4"/>
      <c r="H41" s="4">
        <v>1</v>
      </c>
      <c r="I41" s="4">
        <v>3.2222</v>
      </c>
      <c r="J41" s="5">
        <v>0.65310000000000001</v>
      </c>
      <c r="K41" s="5">
        <v>0.75149999999999995</v>
      </c>
      <c r="L41" s="5">
        <v>0.27379999999999999</v>
      </c>
      <c r="M41" s="5">
        <v>5.3E-3</v>
      </c>
      <c r="N41" s="5">
        <v>0.86150000000000004</v>
      </c>
      <c r="O41" s="5"/>
      <c r="P41" s="5">
        <v>1</v>
      </c>
      <c r="Q41" s="5">
        <v>3.6612</v>
      </c>
      <c r="R41" s="4">
        <v>0.66059999999999997</v>
      </c>
      <c r="S41" s="4">
        <v>0.76619999999999999</v>
      </c>
      <c r="T41" s="4">
        <v>0.22900000000000001</v>
      </c>
      <c r="U41" s="4">
        <v>1.0200000000000001E-2</v>
      </c>
      <c r="V41" s="4">
        <v>0.83550000000000002</v>
      </c>
      <c r="W41" s="4"/>
      <c r="X41" s="4">
        <v>1</v>
      </c>
      <c r="Y41" s="4">
        <v>2.3062</v>
      </c>
      <c r="Z41" s="5">
        <v>0.68359999999999999</v>
      </c>
      <c r="AA41" s="5">
        <v>0.81499999999999995</v>
      </c>
      <c r="AB41" s="5">
        <v>0.1173</v>
      </c>
      <c r="AC41" s="5">
        <v>1.9300000000000001E-2</v>
      </c>
      <c r="AD41" s="5">
        <v>0.74519999999999997</v>
      </c>
      <c r="AE41" s="5"/>
      <c r="AF41" s="5">
        <v>0.99339999999999995</v>
      </c>
      <c r="AG41" s="5">
        <v>2.2877999999999998</v>
      </c>
      <c r="AH41" s="4">
        <v>0.81230000000000002</v>
      </c>
      <c r="AI41" s="4">
        <v>1.1303000000000001</v>
      </c>
      <c r="AJ41" s="4">
        <v>-3.7699999999999997E-2</v>
      </c>
      <c r="AK41" s="4">
        <v>5.8700000000000002E-2</v>
      </c>
      <c r="AL41" s="4">
        <v>0.2306</v>
      </c>
      <c r="AM41" s="4"/>
      <c r="AN41" s="4">
        <v>0.74119999999999997</v>
      </c>
      <c r="AO41" s="4">
        <v>0.88219999999999998</v>
      </c>
      <c r="AP41" s="14"/>
      <c r="AQ41" s="14"/>
      <c r="AR41" s="14"/>
      <c r="AS41" s="14"/>
      <c r="AT41" s="14"/>
      <c r="AU41" s="14"/>
      <c r="AV41" s="14"/>
      <c r="AW41" s="14"/>
      <c r="AX41" s="4"/>
      <c r="AY41" s="4"/>
      <c r="AZ41" s="4"/>
      <c r="BA41" s="4"/>
      <c r="BB41" s="4"/>
      <c r="BC41" s="4"/>
      <c r="BD41" s="4"/>
      <c r="BE41" s="4"/>
      <c r="BF41" s="14"/>
      <c r="BG41" s="14"/>
      <c r="BH41" s="14"/>
      <c r="BI41" s="14"/>
      <c r="BJ41" s="14"/>
      <c r="BK41" s="14"/>
      <c r="BL41" s="14"/>
      <c r="BM41" s="14"/>
      <c r="BN41" s="4"/>
      <c r="BO41" s="4"/>
      <c r="BP41" s="4"/>
      <c r="BQ41" s="4"/>
      <c r="BR41" s="4"/>
      <c r="BS41" s="4"/>
      <c r="BT41" s="4"/>
      <c r="BU41" s="4"/>
      <c r="BV41" s="14"/>
      <c r="BW41" s="14"/>
      <c r="BX41" s="14"/>
      <c r="BY41" s="14"/>
      <c r="BZ41" s="14"/>
      <c r="CA41" s="14"/>
      <c r="CB41" s="14"/>
      <c r="CC41" s="14"/>
      <c r="CD41" s="4"/>
      <c r="CE41" s="4"/>
      <c r="CF41" s="4"/>
      <c r="CG41" s="4"/>
      <c r="CH41" s="4"/>
      <c r="CI41" s="4"/>
      <c r="CJ41" s="4"/>
      <c r="CK41" s="4"/>
      <c r="CL41" s="5"/>
      <c r="CM41" s="5"/>
      <c r="CN41" s="5"/>
      <c r="CO41" s="5"/>
      <c r="CP41" s="5"/>
      <c r="CQ41" s="5"/>
      <c r="CR41" s="5"/>
      <c r="CS41" s="5"/>
      <c r="CT41" s="4"/>
      <c r="CU41" s="4"/>
      <c r="CV41" s="4"/>
      <c r="CW41" s="4"/>
      <c r="CX41" s="4"/>
      <c r="CY41" s="4"/>
      <c r="CZ41" s="4"/>
      <c r="DA41" s="4"/>
      <c r="DB41" s="5"/>
      <c r="DC41" s="5"/>
      <c r="DD41" s="5"/>
      <c r="DE41" s="5"/>
      <c r="DF41" s="5"/>
      <c r="DG41" s="5"/>
      <c r="DH41" s="5"/>
      <c r="DI41" s="5"/>
      <c r="DJ41" s="4"/>
      <c r="DK41" s="4"/>
      <c r="DL41" s="4"/>
      <c r="DM41" s="4"/>
      <c r="DN41" s="4"/>
      <c r="DO41" s="4"/>
      <c r="DP41" s="4"/>
      <c r="DQ41" s="4"/>
      <c r="DR41" s="5">
        <v>0.64359999999999995</v>
      </c>
      <c r="DS41" s="5">
        <v>0.73119999999999996</v>
      </c>
      <c r="DT41" s="5">
        <v>0.28939999999999999</v>
      </c>
      <c r="DU41" s="5">
        <v>1.6999999999999999E-3</v>
      </c>
      <c r="DV41" s="5">
        <v>0.873</v>
      </c>
      <c r="DW41" s="5">
        <v>0.60219999999999996</v>
      </c>
      <c r="DX41" s="5">
        <v>1</v>
      </c>
      <c r="DY41" s="5">
        <v>2.5853999999999999</v>
      </c>
      <c r="DZ41" s="4">
        <v>0.65280000000000005</v>
      </c>
      <c r="EA41" s="4">
        <v>0.751</v>
      </c>
      <c r="EB41" s="4">
        <v>0.26879999999999998</v>
      </c>
      <c r="EC41" s="4">
        <v>5.3E-3</v>
      </c>
      <c r="ED41" s="4">
        <v>0.86150000000000004</v>
      </c>
      <c r="EE41" s="4">
        <v>0.58240000000000003</v>
      </c>
      <c r="EF41" s="4">
        <v>1</v>
      </c>
      <c r="EG41" s="4">
        <v>3.0131000000000001</v>
      </c>
      <c r="EH41" s="5">
        <v>0.66210000000000002</v>
      </c>
      <c r="EI41" s="5">
        <v>0.77170000000000005</v>
      </c>
      <c r="EJ41" s="5">
        <v>0.23319999999999999</v>
      </c>
      <c r="EK41" s="5">
        <v>1.0200000000000001E-2</v>
      </c>
      <c r="EL41" s="5">
        <v>0.83750000000000002</v>
      </c>
      <c r="EM41" s="5">
        <v>0.55420000000000003</v>
      </c>
      <c r="EN41" s="5">
        <v>0.99990000000000001</v>
      </c>
      <c r="EO41" s="5">
        <v>1.8842000000000001</v>
      </c>
      <c r="EP41" s="4"/>
      <c r="EQ41" s="4"/>
      <c r="ER41" s="4"/>
      <c r="ES41" s="4"/>
      <c r="ET41" s="4"/>
      <c r="EU41" s="4"/>
      <c r="EV41" s="4"/>
      <c r="EW41" s="4"/>
      <c r="EX41" s="5"/>
      <c r="EY41" s="5"/>
      <c r="EZ41" s="5"/>
      <c r="FA41" s="5"/>
      <c r="FB41" s="5"/>
      <c r="FC41" s="5"/>
      <c r="FD41" s="5"/>
      <c r="FE41" s="5"/>
      <c r="FF41" s="4"/>
      <c r="FG41" s="4"/>
      <c r="FH41" s="4"/>
      <c r="FI41" s="4"/>
      <c r="FJ41" s="4"/>
      <c r="FK41" s="4"/>
      <c r="FL41" s="4"/>
      <c r="FM41" s="4"/>
      <c r="FN41" s="5"/>
      <c r="FO41" s="5"/>
      <c r="FP41" s="5"/>
      <c r="FQ41" s="5"/>
      <c r="FR41" s="5"/>
      <c r="FS41" s="5"/>
      <c r="FT41" s="5"/>
      <c r="FU41" s="5"/>
      <c r="FV41" s="4"/>
      <c r="FW41" s="4"/>
      <c r="FX41" s="4"/>
      <c r="FY41" s="4"/>
      <c r="FZ41" s="4"/>
      <c r="GA41" s="4"/>
      <c r="GB41" s="4"/>
      <c r="GC41" s="4"/>
      <c r="GD41" s="5"/>
      <c r="GE41" s="5"/>
      <c r="GF41" s="5"/>
      <c r="GG41" s="5"/>
      <c r="GH41" s="5"/>
      <c r="GI41" s="5"/>
      <c r="GJ41" s="5"/>
      <c r="GK41" s="5"/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>
        <f t="shared" si="8"/>
        <v>0.67649999999999999</v>
      </c>
      <c r="II41" s="4">
        <f t="shared" si="9"/>
        <v>0.80557500000000004</v>
      </c>
      <c r="IJ41" s="4">
        <f t="shared" si="10"/>
        <v>0.20538749999999997</v>
      </c>
      <c r="IK41" s="4">
        <f t="shared" si="11"/>
        <v>1.405E-2</v>
      </c>
      <c r="IL41" s="4">
        <f t="shared" si="12"/>
        <v>0.7646750000000001</v>
      </c>
      <c r="IM41" s="4">
        <f t="shared" si="13"/>
        <v>0.5796</v>
      </c>
      <c r="IN41" s="4">
        <f t="shared" si="14"/>
        <v>0.96681249999999996</v>
      </c>
      <c r="IO41" s="4">
        <f t="shared" si="15"/>
        <v>2.4802874999999998</v>
      </c>
      <c r="IP41" s="1" t="str" cm="1">
        <f t="array" aca="1" ref="IP41" ca="1">CONCATENATE(INDIRECT(ADDRESS(1,MATCH(_xlfn.MINIFS(B41:IG41,metrics.rec,"MAE"),B41:IG41,0)+1)), ", ", INDIRECT(ADDRESS(2,MATCH(_xlfn.MINIFS(B41:IG41,metrics.rec,"MAE"),B41:IG41,0)+1)))</f>
        <v>k=20, r=0.1</v>
      </c>
      <c r="IQ41" s="1" t="str" cm="1">
        <f t="array" aca="1" ref="IQ41" ca="1">CONCATENATE(INDIRECT(ADDRESS(1,MATCH(_xlfn.MINIFS(B41:IG41,metrics.rec,"MSE"),B41:IG41,0)+1)), ", ", INDIRECT(ADDRESS(2,MATCH(_xlfn.MINIFS(B41:IG41,metrics.rec,"MSE"),B41:IG41,0)+1)))</f>
        <v>k=5, r=0.1</v>
      </c>
      <c r="IR41" s="1" t="str" cm="1">
        <f t="array" aca="1" ref="IR41" ca="1">CONCATENATE(INDIRECT(ADDRESS(1,MATCH(_xlfn.MAXIFS(B41:IG41,metrics.rec,"R"),B41:IG41,0)+1)), ", ", INDIRECT(ADDRESS(2,MATCH(_xlfn.MAXIFS(B41:IG41,metrics.rec,"R"),B41:IG41,0)+1)))</f>
        <v>k=20, r=0.1</v>
      </c>
      <c r="IS41" s="1" t="str" cm="1">
        <f t="array" aca="1" ref="IS41" ca="1">CONCATENATE(INDIRECT(ADDRESS(1,MATCH(_xlfn.MAXIFS(B41:IG41,metrics.rec,"Precision"),B41:IG41,0)+1)), ", ", INDIRECT(ADDRESS(2,MATCH(_xlfn.MAXIFS(B41:IG41,metrics.rec,"Precision"),B41:IG41,0)+1)))</f>
        <v>k=5, r=0.9</v>
      </c>
      <c r="IT41" s="1" t="str" cm="1">
        <f t="array" aca="1" ref="IT41" ca="1">CONCATENATE(INDIRECT(ADDRESS(1,MATCH(_xlfn.MAXIFS(B41:IG41,metrics.rec,"Recall"),B41:IG41,0)+1)), ", ", INDIRECT(ADDRESS(2,MATCH(_xlfn.MAXIFS(B41:IG41,metrics.rec,"Recall"),B41:IG41,0)+1)))</f>
        <v>k=20, r=0.1</v>
      </c>
      <c r="IU41" s="1" t="str" cm="1">
        <f t="array" aca="1" ref="IU41" ca="1">CONCATENATE(INDIRECT(ADDRESS(1,MATCH(_xlfn.MAXIFS(B41:IG41,metrics.rec,"Coverage"),B41:IG41,0)+1)), ", ", INDIRECT(ADDRESS(2,MATCH(_xlfn.MAXIFS(B41:IG41,metrics.rec,"Coverage"),B41:IG41,0)+1)))</f>
        <v>k=20, r=0.1</v>
      </c>
      <c r="IV41" s="1" t="str" cm="1">
        <f t="array" aca="1" ref="IV41" ca="1">CONCATENATE(INDIRECT(ADDRESS(1,MATCH(_xlfn.MAXIFS(B41:IG41,metrics.rec,"Recatio"),B41:IG41,0)+1)), ", ", INDIRECT(ADDRESS(2,MATCH(_xlfn.MAXIFS(B41:IG41,metrics.rec,"Recatio"),B41:IG41,0)+1)))</f>
        <v>k=5, r=0.1</v>
      </c>
      <c r="IW41" s="1" t="str" cm="1">
        <f t="array" aca="1" ref="IW41" ca="1">CONCATENATE(INDIRECT(ADDRESS(1,MATCH(_xlfn.MINIFS(B41:IG41,metrics.rec,"Time"),B41:IG41,0)+1)), ", ", INDIRECT(ADDRESS(2,MATCH(_xlfn.MINIFS(B41:IG41,metrics.rec,"Time"),B41:IG41,0)+1)))</f>
        <v>k=5, r=0.9</v>
      </c>
    </row>
    <row r="42" spans="1:257" x14ac:dyDescent="0.2">
      <c r="A42" s="1" t="s">
        <v>38</v>
      </c>
      <c r="B42" s="4">
        <v>0.64300000000000002</v>
      </c>
      <c r="C42" s="4">
        <v>0.73019999999999996</v>
      </c>
      <c r="D42" s="4">
        <v>0.27939999999999998</v>
      </c>
      <c r="E42" s="4">
        <v>1.6999999999999999E-3</v>
      </c>
      <c r="F42" s="4">
        <v>0.87680000000000002</v>
      </c>
      <c r="G42" s="4"/>
      <c r="H42" s="4">
        <v>1</v>
      </c>
      <c r="I42" s="4">
        <v>3.262</v>
      </c>
      <c r="J42" s="5">
        <v>0.65339999999999998</v>
      </c>
      <c r="K42" s="5">
        <v>0.75590000000000002</v>
      </c>
      <c r="L42" s="5">
        <v>0.28129999999999999</v>
      </c>
      <c r="M42" s="5">
        <v>5.4000000000000003E-3</v>
      </c>
      <c r="N42" s="5">
        <v>0.86799999999999999</v>
      </c>
      <c r="O42" s="5"/>
      <c r="P42" s="5">
        <v>1</v>
      </c>
      <c r="Q42" s="5">
        <v>2.9712999999999998</v>
      </c>
      <c r="R42" s="4">
        <v>0.66180000000000005</v>
      </c>
      <c r="S42" s="4">
        <v>0.77380000000000004</v>
      </c>
      <c r="T42" s="4">
        <v>0.26079999999999998</v>
      </c>
      <c r="U42" s="4">
        <v>1.04E-2</v>
      </c>
      <c r="V42" s="4">
        <v>0.84830000000000005</v>
      </c>
      <c r="W42" s="4"/>
      <c r="X42" s="4">
        <v>1</v>
      </c>
      <c r="Y42" s="4">
        <v>2.3578000000000001</v>
      </c>
      <c r="Z42" s="5">
        <v>0.6835</v>
      </c>
      <c r="AA42" s="5">
        <v>0.8216</v>
      </c>
      <c r="AB42" s="5">
        <v>0.20810000000000001</v>
      </c>
      <c r="AC42" s="5">
        <v>1.8700000000000001E-2</v>
      </c>
      <c r="AD42" s="5">
        <v>0.80520000000000003</v>
      </c>
      <c r="AE42" s="5"/>
      <c r="AF42" s="5">
        <v>1</v>
      </c>
      <c r="AG42" s="5">
        <v>1.8460000000000001</v>
      </c>
      <c r="AH42" s="4">
        <v>0.74760000000000004</v>
      </c>
      <c r="AI42" s="4">
        <v>0.96950000000000003</v>
      </c>
      <c r="AJ42" s="4">
        <v>0.1132</v>
      </c>
      <c r="AK42" s="4">
        <v>5.0200000000000002E-2</v>
      </c>
      <c r="AL42" s="4">
        <v>0.57089999999999996</v>
      </c>
      <c r="AM42" s="4"/>
      <c r="AN42" s="4">
        <v>0.9778</v>
      </c>
      <c r="AO42" s="4">
        <v>0.877</v>
      </c>
      <c r="AP42" s="14"/>
      <c r="AQ42" s="14"/>
      <c r="AR42" s="14"/>
      <c r="AS42" s="14"/>
      <c r="AT42" s="14"/>
      <c r="AU42" s="14"/>
      <c r="AV42" s="14"/>
      <c r="AW42" s="14"/>
      <c r="AX42" s="4"/>
      <c r="AY42" s="4"/>
      <c r="AZ42" s="4"/>
      <c r="BA42" s="4"/>
      <c r="BB42" s="4"/>
      <c r="BC42" s="4"/>
      <c r="BD42" s="4"/>
      <c r="BE42" s="4"/>
      <c r="BF42" s="14"/>
      <c r="BG42" s="14"/>
      <c r="BH42" s="14"/>
      <c r="BI42" s="14"/>
      <c r="BJ42" s="14"/>
      <c r="BK42" s="14"/>
      <c r="BL42" s="14"/>
      <c r="BM42" s="14"/>
      <c r="BN42" s="4"/>
      <c r="BO42" s="4"/>
      <c r="BP42" s="4"/>
      <c r="BQ42" s="4"/>
      <c r="BR42" s="4"/>
      <c r="BS42" s="4"/>
      <c r="BT42" s="4"/>
      <c r="BU42" s="4"/>
      <c r="BV42" s="14"/>
      <c r="BW42" s="14"/>
      <c r="BX42" s="14"/>
      <c r="BY42" s="14"/>
      <c r="BZ42" s="14"/>
      <c r="CA42" s="14"/>
      <c r="CB42" s="14"/>
      <c r="CC42" s="14"/>
      <c r="CD42" s="4"/>
      <c r="CE42" s="4"/>
      <c r="CF42" s="4"/>
      <c r="CG42" s="4"/>
      <c r="CH42" s="4"/>
      <c r="CI42" s="4"/>
      <c r="CJ42" s="4"/>
      <c r="CK42" s="4"/>
      <c r="CL42" s="5"/>
      <c r="CM42" s="5"/>
      <c r="CN42" s="5"/>
      <c r="CO42" s="5"/>
      <c r="CP42" s="5"/>
      <c r="CQ42" s="5"/>
      <c r="CR42" s="5"/>
      <c r="CS42" s="5"/>
      <c r="CT42" s="4"/>
      <c r="CU42" s="4"/>
      <c r="CV42" s="4"/>
      <c r="CW42" s="4"/>
      <c r="CX42" s="4"/>
      <c r="CY42" s="4"/>
      <c r="CZ42" s="4"/>
      <c r="DA42" s="4"/>
      <c r="DB42" s="5"/>
      <c r="DC42" s="5"/>
      <c r="DD42" s="5"/>
      <c r="DE42" s="5"/>
      <c r="DF42" s="5"/>
      <c r="DG42" s="5"/>
      <c r="DH42" s="5"/>
      <c r="DI42" s="5"/>
      <c r="DJ42" s="4"/>
      <c r="DK42" s="4"/>
      <c r="DL42" s="4"/>
      <c r="DM42" s="4"/>
      <c r="DN42" s="4"/>
      <c r="DO42" s="4"/>
      <c r="DP42" s="4"/>
      <c r="DQ42" s="4"/>
      <c r="DR42" s="5">
        <v>0.64180000000000004</v>
      </c>
      <c r="DS42" s="5">
        <v>0.73099999999999998</v>
      </c>
      <c r="DT42" s="5">
        <v>0.29709999999999998</v>
      </c>
      <c r="DU42" s="5">
        <v>1.6999999999999999E-3</v>
      </c>
      <c r="DV42" s="5">
        <v>0.87780000000000002</v>
      </c>
      <c r="DW42" s="5">
        <v>0.59289999999999998</v>
      </c>
      <c r="DX42" s="5">
        <v>1</v>
      </c>
      <c r="DY42" s="5">
        <v>2.5931000000000002</v>
      </c>
      <c r="DZ42" s="4">
        <v>0.65249999999999997</v>
      </c>
      <c r="EA42" s="4">
        <v>0.75429999999999997</v>
      </c>
      <c r="EB42" s="4">
        <v>0.28349999999999997</v>
      </c>
      <c r="EC42" s="4">
        <v>5.4000000000000003E-3</v>
      </c>
      <c r="ED42" s="4">
        <v>0.8679</v>
      </c>
      <c r="EE42" s="4">
        <v>0.57569999999999999</v>
      </c>
      <c r="EF42" s="4">
        <v>1</v>
      </c>
      <c r="EG42" s="4">
        <v>3.0445000000000002</v>
      </c>
      <c r="EH42" s="5">
        <v>0.66300000000000003</v>
      </c>
      <c r="EI42" s="5">
        <v>0.77810000000000001</v>
      </c>
      <c r="EJ42" s="5">
        <v>0.26</v>
      </c>
      <c r="EK42" s="5">
        <v>1.04E-2</v>
      </c>
      <c r="EL42" s="5">
        <v>0.84989999999999999</v>
      </c>
      <c r="EM42" s="5">
        <v>0.5514</v>
      </c>
      <c r="EN42" s="5">
        <v>1</v>
      </c>
      <c r="EO42" s="5">
        <v>2.0423</v>
      </c>
      <c r="EP42" s="4"/>
      <c r="EQ42" s="4"/>
      <c r="ER42" s="4"/>
      <c r="ES42" s="4"/>
      <c r="ET42" s="4"/>
      <c r="EU42" s="4"/>
      <c r="EV42" s="4"/>
      <c r="EW42" s="4"/>
      <c r="EX42" s="5"/>
      <c r="EY42" s="5"/>
      <c r="EZ42" s="5"/>
      <c r="FA42" s="5"/>
      <c r="FB42" s="5"/>
      <c r="FC42" s="5"/>
      <c r="FD42" s="5"/>
      <c r="FE42" s="5"/>
      <c r="FF42" s="4"/>
      <c r="FG42" s="4"/>
      <c r="FH42" s="4"/>
      <c r="FI42" s="4"/>
      <c r="FJ42" s="4"/>
      <c r="FK42" s="4"/>
      <c r="FL42" s="4"/>
      <c r="FM42" s="4"/>
      <c r="FN42" s="5"/>
      <c r="FO42" s="5"/>
      <c r="FP42" s="5"/>
      <c r="FQ42" s="5"/>
      <c r="FR42" s="5"/>
      <c r="FS42" s="5"/>
      <c r="FT42" s="5"/>
      <c r="FU42" s="5"/>
      <c r="FV42" s="4"/>
      <c r="FW42" s="4"/>
      <c r="FX42" s="4"/>
      <c r="FY42" s="4"/>
      <c r="FZ42" s="4"/>
      <c r="GA42" s="4"/>
      <c r="GB42" s="4"/>
      <c r="GC42" s="4"/>
      <c r="GD42" s="5"/>
      <c r="GE42" s="5"/>
      <c r="GF42" s="5"/>
      <c r="GG42" s="5"/>
      <c r="GH42" s="5"/>
      <c r="GI42" s="5"/>
      <c r="GJ42" s="5"/>
      <c r="GK42" s="5"/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>
        <f t="shared" si="8"/>
        <v>0.66832500000000006</v>
      </c>
      <c r="II42" s="4">
        <f t="shared" si="9"/>
        <v>0.7893</v>
      </c>
      <c r="IJ42" s="4">
        <f t="shared" si="10"/>
        <v>0.24792499999999998</v>
      </c>
      <c r="IK42" s="4">
        <f t="shared" si="11"/>
        <v>1.2987499999999999E-2</v>
      </c>
      <c r="IL42" s="4">
        <f t="shared" si="12"/>
        <v>0.8206</v>
      </c>
      <c r="IM42" s="4">
        <f t="shared" si="13"/>
        <v>0.57333333333333336</v>
      </c>
      <c r="IN42" s="4">
        <f t="shared" si="14"/>
        <v>0.99722500000000003</v>
      </c>
      <c r="IO42" s="4">
        <f t="shared" si="15"/>
        <v>2.3742500000000004</v>
      </c>
      <c r="IP42" s="1" t="str" cm="1">
        <f t="array" aca="1" ref="IP42" ca="1">CONCATENATE(INDIRECT(ADDRESS(1,MATCH(_xlfn.MINIFS(B42:IG42,metrics.rec,"MAE"),B42:IG42,0)+1)), ", ", INDIRECT(ADDRESS(2,MATCH(_xlfn.MINIFS(B42:IG42,metrics.rec,"MAE"),B42:IG42,0)+1)))</f>
        <v>k=20, r=0.1</v>
      </c>
      <c r="IQ42" s="1" t="str" cm="1">
        <f t="array" aca="1" ref="IQ42" ca="1">CONCATENATE(INDIRECT(ADDRESS(1,MATCH(_xlfn.MINIFS(B42:IG42,metrics.rec,"MSE"),B42:IG42,0)+1)), ", ", INDIRECT(ADDRESS(2,MATCH(_xlfn.MINIFS(B42:IG42,metrics.rec,"MSE"),B42:IG42,0)+1)))</f>
        <v>k=5, r=0.1</v>
      </c>
      <c r="IR42" s="1" t="str" cm="1">
        <f t="array" aca="1" ref="IR42" ca="1">CONCATENATE(INDIRECT(ADDRESS(1,MATCH(_xlfn.MAXIFS(B42:IG42,metrics.rec,"R"),B42:IG42,0)+1)), ", ", INDIRECT(ADDRESS(2,MATCH(_xlfn.MAXIFS(B42:IG42,metrics.rec,"R"),B42:IG42,0)+1)))</f>
        <v>k=20, r=0.1</v>
      </c>
      <c r="IS42" s="1" t="str" cm="1">
        <f t="array" aca="1" ref="IS42" ca="1">CONCATENATE(INDIRECT(ADDRESS(1,MATCH(_xlfn.MAXIFS(B42:IG42,metrics.rec,"Precision"),B42:IG42,0)+1)), ", ", INDIRECT(ADDRESS(2,MATCH(_xlfn.MAXIFS(B42:IG42,metrics.rec,"Precision"),B42:IG42,0)+1)))</f>
        <v>k=5, r=0.9</v>
      </c>
      <c r="IT42" s="1" t="str" cm="1">
        <f t="array" aca="1" ref="IT42" ca="1">CONCATENATE(INDIRECT(ADDRESS(1,MATCH(_xlfn.MAXIFS(B42:IG42,metrics.rec,"Recall"),B42:IG42,0)+1)), ", ", INDIRECT(ADDRESS(2,MATCH(_xlfn.MAXIFS(B42:IG42,metrics.rec,"Recall"),B42:IG42,0)+1)))</f>
        <v>k=20, r=0.1</v>
      </c>
      <c r="IU42" s="1" t="str" cm="1">
        <f t="array" aca="1" ref="IU42" ca="1">CONCATENATE(INDIRECT(ADDRESS(1,MATCH(_xlfn.MAXIFS(B42:IG42,metrics.rec,"Coverage"),B42:IG42,0)+1)), ", ", INDIRECT(ADDRESS(2,MATCH(_xlfn.MAXIFS(B42:IG42,metrics.rec,"Coverage"),B42:IG42,0)+1)))</f>
        <v>k=20, r=0.1</v>
      </c>
      <c r="IV42" s="1" t="str" cm="1">
        <f t="array" aca="1" ref="IV42" ca="1">CONCATENATE(INDIRECT(ADDRESS(1,MATCH(_xlfn.MAXIFS(B42:IG42,metrics.rec,"Recatio"),B42:IG42,0)+1)), ", ", INDIRECT(ADDRESS(2,MATCH(_xlfn.MAXIFS(B42:IG42,metrics.rec,"Recatio"),B42:IG42,0)+1)))</f>
        <v>k=5, r=0.1</v>
      </c>
      <c r="IW42" s="1" t="str" cm="1">
        <f t="array" aca="1" ref="IW42" ca="1">CONCATENATE(INDIRECT(ADDRESS(1,MATCH(_xlfn.MINIFS(B42:IG42,metrics.rec,"Time"),B42:IG42,0)+1)), ", ", INDIRECT(ADDRESS(2,MATCH(_xlfn.MINIFS(B42:IG42,metrics.rec,"Time"),B42:IG42,0)+1)))</f>
        <v>k=5, r=0.9</v>
      </c>
    </row>
    <row r="43" spans="1:257" x14ac:dyDescent="0.2">
      <c r="A43" s="1" t="s">
        <v>39</v>
      </c>
      <c r="B43" s="4">
        <v>0.64380000000000004</v>
      </c>
      <c r="C43" s="4">
        <v>0.73099999999999998</v>
      </c>
      <c r="D43" s="4">
        <v>0.27460000000000001</v>
      </c>
      <c r="E43" s="4">
        <v>1.6999999999999999E-3</v>
      </c>
      <c r="F43" s="4">
        <v>0.87639999999999996</v>
      </c>
      <c r="G43" s="4"/>
      <c r="H43" s="4">
        <v>1</v>
      </c>
      <c r="I43" s="4">
        <v>3.1436000000000002</v>
      </c>
      <c r="J43" s="5">
        <v>0.65429999999999999</v>
      </c>
      <c r="K43" s="5">
        <v>0.75819999999999999</v>
      </c>
      <c r="L43" s="5">
        <v>0.27860000000000001</v>
      </c>
      <c r="M43" s="5">
        <v>5.1999999999999998E-3</v>
      </c>
      <c r="N43" s="5">
        <v>0.86890000000000001</v>
      </c>
      <c r="O43" s="5"/>
      <c r="P43" s="5">
        <v>1</v>
      </c>
      <c r="Q43" s="5">
        <v>2.7473999999999998</v>
      </c>
      <c r="R43" s="4">
        <v>0.66110000000000002</v>
      </c>
      <c r="S43" s="4">
        <v>0.77159999999999995</v>
      </c>
      <c r="T43" s="4">
        <v>0.26440000000000002</v>
      </c>
      <c r="U43" s="4">
        <v>9.9000000000000008E-3</v>
      </c>
      <c r="V43" s="4">
        <v>0.85009999999999997</v>
      </c>
      <c r="W43" s="4"/>
      <c r="X43" s="4">
        <v>1</v>
      </c>
      <c r="Y43" s="4">
        <v>2.702</v>
      </c>
      <c r="Z43" s="5">
        <v>0.67979999999999996</v>
      </c>
      <c r="AA43" s="5">
        <v>0.81259999999999999</v>
      </c>
      <c r="AB43" s="5">
        <v>0.218</v>
      </c>
      <c r="AC43" s="5">
        <v>1.7999999999999999E-2</v>
      </c>
      <c r="AD43" s="5">
        <v>0.81079999999999997</v>
      </c>
      <c r="AE43" s="5"/>
      <c r="AF43" s="5">
        <v>1</v>
      </c>
      <c r="AG43" s="5">
        <v>2.3658000000000001</v>
      </c>
      <c r="AH43" s="4">
        <v>0.73770000000000002</v>
      </c>
      <c r="AI43" s="4">
        <v>0.94750000000000001</v>
      </c>
      <c r="AJ43" s="4">
        <v>0.11840000000000001</v>
      </c>
      <c r="AK43" s="4">
        <v>5.0999999999999997E-2</v>
      </c>
      <c r="AL43" s="4">
        <v>0.5786</v>
      </c>
      <c r="AM43" s="4"/>
      <c r="AN43" s="4">
        <v>0.97640000000000005</v>
      </c>
      <c r="AO43" s="4">
        <v>1.0267999999999999</v>
      </c>
      <c r="AP43" s="14"/>
      <c r="AQ43" s="14"/>
      <c r="AR43" s="14"/>
      <c r="AS43" s="14"/>
      <c r="AT43" s="14"/>
      <c r="AU43" s="14"/>
      <c r="AV43" s="14"/>
      <c r="AW43" s="14"/>
      <c r="AX43" s="4"/>
      <c r="AY43" s="4"/>
      <c r="AZ43" s="4"/>
      <c r="BA43" s="4"/>
      <c r="BB43" s="4"/>
      <c r="BC43" s="4"/>
      <c r="BD43" s="4"/>
      <c r="BE43" s="4"/>
      <c r="BF43" s="14">
        <v>0.66220000000000001</v>
      </c>
      <c r="BG43" s="14">
        <v>0.77569999999999995</v>
      </c>
      <c r="BH43" s="14">
        <v>0.26100000000000001</v>
      </c>
      <c r="BI43" s="14">
        <v>9.9000000000000008E-3</v>
      </c>
      <c r="BJ43" s="14">
        <v>0.85089999999999999</v>
      </c>
      <c r="BK43" s="14">
        <v>0.57930000000000004</v>
      </c>
      <c r="BL43" s="14">
        <v>1</v>
      </c>
      <c r="BM43" s="14">
        <v>2.6456</v>
      </c>
      <c r="BN43" s="4"/>
      <c r="BO43" s="4"/>
      <c r="BP43" s="4"/>
      <c r="BQ43" s="4"/>
      <c r="BR43" s="4"/>
      <c r="BS43" s="4"/>
      <c r="BT43" s="4"/>
      <c r="BU43" s="4"/>
      <c r="BV43" s="14"/>
      <c r="BW43" s="14"/>
      <c r="BX43" s="14"/>
      <c r="BY43" s="14"/>
      <c r="BZ43" s="14"/>
      <c r="CA43" s="14"/>
      <c r="CB43" s="14"/>
      <c r="CC43" s="14"/>
      <c r="CD43" s="4"/>
      <c r="CE43" s="4"/>
      <c r="CF43" s="4"/>
      <c r="CG43" s="4"/>
      <c r="CH43" s="4"/>
      <c r="CI43" s="4"/>
      <c r="CJ43" s="4"/>
      <c r="CK43" s="4"/>
      <c r="CL43" s="5"/>
      <c r="CM43" s="5"/>
      <c r="CN43" s="5"/>
      <c r="CO43" s="5"/>
      <c r="CP43" s="5"/>
      <c r="CQ43" s="5"/>
      <c r="CR43" s="5"/>
      <c r="CS43" s="5"/>
      <c r="CT43" s="4">
        <v>0.66220000000000001</v>
      </c>
      <c r="CU43" s="4">
        <v>0.77470000000000006</v>
      </c>
      <c r="CV43" s="4">
        <v>0.26179999999999998</v>
      </c>
      <c r="CW43" s="4">
        <v>0.01</v>
      </c>
      <c r="CX43" s="4">
        <v>0.85089999999999999</v>
      </c>
      <c r="CY43" s="4">
        <v>0.57740000000000002</v>
      </c>
      <c r="CZ43" s="4">
        <v>1</v>
      </c>
      <c r="DA43" s="4">
        <v>1.8263</v>
      </c>
      <c r="DB43" s="5"/>
      <c r="DC43" s="5"/>
      <c r="DD43" s="5"/>
      <c r="DE43" s="5"/>
      <c r="DF43" s="5"/>
      <c r="DG43" s="5"/>
      <c r="DH43" s="5"/>
      <c r="DI43" s="5"/>
      <c r="DJ43" s="4"/>
      <c r="DK43" s="4"/>
      <c r="DL43" s="4"/>
      <c r="DM43" s="4"/>
      <c r="DN43" s="4"/>
      <c r="DO43" s="4"/>
      <c r="DP43" s="4"/>
      <c r="DQ43" s="4"/>
      <c r="DR43" s="5">
        <v>0.64319999999999999</v>
      </c>
      <c r="DS43" s="5">
        <v>0.73350000000000004</v>
      </c>
      <c r="DT43" s="5">
        <v>0.29380000000000001</v>
      </c>
      <c r="DU43" s="5">
        <v>1.6999999999999999E-3</v>
      </c>
      <c r="DV43" s="5">
        <v>0.87739999999999996</v>
      </c>
      <c r="DW43" s="5">
        <v>0.61450000000000005</v>
      </c>
      <c r="DX43" s="5">
        <v>1</v>
      </c>
      <c r="DY43" s="5">
        <v>2.5949</v>
      </c>
      <c r="DZ43" s="4">
        <v>0.65339999999999998</v>
      </c>
      <c r="EA43" s="4">
        <v>0.75539999999999996</v>
      </c>
      <c r="EB43" s="4">
        <v>0.28129999999999999</v>
      </c>
      <c r="EC43" s="4">
        <v>5.1999999999999998E-3</v>
      </c>
      <c r="ED43" s="4">
        <v>0.86839999999999995</v>
      </c>
      <c r="EE43" s="4">
        <v>0.59960000000000002</v>
      </c>
      <c r="EF43" s="4">
        <v>1</v>
      </c>
      <c r="EG43" s="4">
        <v>3.0678999999999998</v>
      </c>
      <c r="EH43" s="5">
        <v>0.66269999999999996</v>
      </c>
      <c r="EI43" s="5">
        <v>0.77700000000000002</v>
      </c>
      <c r="EJ43" s="5">
        <v>0.26169999999999999</v>
      </c>
      <c r="EK43" s="5">
        <v>9.9000000000000008E-3</v>
      </c>
      <c r="EL43" s="5">
        <v>0.8518</v>
      </c>
      <c r="EM43" s="5">
        <v>0.57889999999999997</v>
      </c>
      <c r="EN43" s="5">
        <v>1</v>
      </c>
      <c r="EO43" s="5">
        <v>2.3647</v>
      </c>
      <c r="EP43" s="4"/>
      <c r="EQ43" s="4"/>
      <c r="ER43" s="4"/>
      <c r="ES43" s="4"/>
      <c r="ET43" s="4"/>
      <c r="EU43" s="4"/>
      <c r="EV43" s="4"/>
      <c r="EW43" s="4"/>
      <c r="EX43" s="5"/>
      <c r="EY43" s="5"/>
      <c r="EZ43" s="5"/>
      <c r="FA43" s="5"/>
      <c r="FB43" s="5"/>
      <c r="FC43" s="5"/>
      <c r="FD43" s="5"/>
      <c r="FE43" s="5"/>
      <c r="FF43" s="4"/>
      <c r="FG43" s="4"/>
      <c r="FH43" s="4"/>
      <c r="FI43" s="4"/>
      <c r="FJ43" s="4"/>
      <c r="FK43" s="4"/>
      <c r="FL43" s="4"/>
      <c r="FM43" s="4"/>
      <c r="FN43" s="5"/>
      <c r="FO43" s="5"/>
      <c r="FP43" s="5"/>
      <c r="FQ43" s="5"/>
      <c r="FR43" s="5"/>
      <c r="FS43" s="5"/>
      <c r="FT43" s="5"/>
      <c r="FU43" s="5"/>
      <c r="FV43" s="4">
        <v>0.66200000000000003</v>
      </c>
      <c r="FW43" s="4">
        <v>0.77549999999999997</v>
      </c>
      <c r="FX43" s="4">
        <v>0.2621</v>
      </c>
      <c r="FY43" s="4">
        <v>9.9000000000000008E-3</v>
      </c>
      <c r="FZ43" s="4">
        <v>0.85040000000000004</v>
      </c>
      <c r="GA43" s="4"/>
      <c r="GB43" s="4">
        <v>1</v>
      </c>
      <c r="GC43" s="4">
        <v>1.9583999999999999</v>
      </c>
      <c r="GD43" s="5"/>
      <c r="GE43" s="5"/>
      <c r="GF43" s="5"/>
      <c r="GG43" s="5"/>
      <c r="GH43" s="5"/>
      <c r="GI43" s="5"/>
      <c r="GJ43" s="5"/>
      <c r="GK43" s="5"/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/>
      <c r="HC43" s="4"/>
      <c r="HD43" s="4"/>
      <c r="HE43" s="4"/>
      <c r="HF43" s="4"/>
      <c r="HG43" s="4"/>
      <c r="HH43" s="4"/>
      <c r="HI43" s="4"/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>
        <f t="shared" si="8"/>
        <v>0.66567272727272742</v>
      </c>
      <c r="II43" s="4">
        <f t="shared" si="9"/>
        <v>0.78297272727272715</v>
      </c>
      <c r="IJ43" s="4">
        <f t="shared" si="10"/>
        <v>0.25233636363636358</v>
      </c>
      <c r="IK43" s="4">
        <f t="shared" si="11"/>
        <v>1.2036363636363635E-2</v>
      </c>
      <c r="IL43" s="4">
        <f t="shared" si="12"/>
        <v>0.83041818181818183</v>
      </c>
      <c r="IM43" s="4">
        <f t="shared" si="13"/>
        <v>0.58994000000000002</v>
      </c>
      <c r="IN43" s="4">
        <f t="shared" si="14"/>
        <v>0.99785454545454544</v>
      </c>
      <c r="IO43" s="4">
        <f t="shared" si="15"/>
        <v>2.4039454545454544</v>
      </c>
      <c r="IP43" s="1" t="str" cm="1">
        <f t="array" aca="1" ref="IP43" ca="1">CONCATENATE(INDIRECT(ADDRESS(1,MATCH(_xlfn.MINIFS(B43:IG43,metrics.rec,"MAE"),B43:IG43,0)+1)), ", ", INDIRECT(ADDRESS(2,MATCH(_xlfn.MINIFS(B43:IG43,metrics.rec,"MAE"),B43:IG43,0)+1)))</f>
        <v>k=20, r=0.1</v>
      </c>
      <c r="IQ43" s="1" t="str" cm="1">
        <f t="array" aca="1" ref="IQ43" ca="1">CONCATENATE(INDIRECT(ADDRESS(1,MATCH(_xlfn.MINIFS(B43:IG43,metrics.rec,"MSE"),B43:IG43,0)+1)), ", ", INDIRECT(ADDRESS(2,MATCH(_xlfn.MINIFS(B43:IG43,metrics.rec,"MSE"),B43:IG43,0)+1)))</f>
        <v>k=5, r=0.1</v>
      </c>
      <c r="IR43" s="1" t="str" cm="1">
        <f t="array" aca="1" ref="IR43" ca="1">CONCATENATE(INDIRECT(ADDRESS(1,MATCH(_xlfn.MAXIFS(B43:IG43,metrics.rec,"R"),B43:IG43,0)+1)), ", ", INDIRECT(ADDRESS(2,MATCH(_xlfn.MAXIFS(B43:IG43,metrics.rec,"R"),B43:IG43,0)+1)))</f>
        <v>k=20, r=0.1</v>
      </c>
      <c r="IS43" s="1" t="str" cm="1">
        <f t="array" aca="1" ref="IS43" ca="1">CONCATENATE(INDIRECT(ADDRESS(1,MATCH(_xlfn.MAXIFS(B43:IG43,metrics.rec,"Precision"),B43:IG43,0)+1)), ", ", INDIRECT(ADDRESS(2,MATCH(_xlfn.MAXIFS(B43:IG43,metrics.rec,"Precision"),B43:IG43,0)+1)))</f>
        <v>k=5, r=0.9</v>
      </c>
      <c r="IT43" s="1" t="str" cm="1">
        <f t="array" aca="1" ref="IT43" ca="1">CONCATENATE(INDIRECT(ADDRESS(1,MATCH(_xlfn.MAXIFS(B43:IG43,metrics.rec,"Recall"),B43:IG43,0)+1)), ", ", INDIRECT(ADDRESS(2,MATCH(_xlfn.MAXIFS(B43:IG43,metrics.rec,"Recall"),B43:IG43,0)+1)))</f>
        <v>k=20, r=0.1</v>
      </c>
      <c r="IU43" s="1" t="str" cm="1">
        <f t="array" aca="1" ref="IU43" ca="1">CONCATENATE(INDIRECT(ADDRESS(1,MATCH(_xlfn.MAXIFS(B43:IG43,metrics.rec,"Coverage"),B43:IG43,0)+1)), ", ", INDIRECT(ADDRESS(2,MATCH(_xlfn.MAXIFS(B43:IG43,metrics.rec,"Coverage"),B43:IG43,0)+1)))</f>
        <v>k=20, r=0.1</v>
      </c>
      <c r="IV43" s="1" t="str" cm="1">
        <f t="array" aca="1" ref="IV43" ca="1">CONCATENATE(INDIRECT(ADDRESS(1,MATCH(_xlfn.MAXIFS(B43:IG43,metrics.rec,"Recatio"),B43:IG43,0)+1)), ", ", INDIRECT(ADDRESS(2,MATCH(_xlfn.MAXIFS(B43:IG43,metrics.rec,"Recatio"),B43:IG43,0)+1)))</f>
        <v>k=5, r=0.1</v>
      </c>
      <c r="IW43" s="1" t="str" cm="1">
        <f t="array" aca="1" ref="IW43" ca="1">CONCATENATE(INDIRECT(ADDRESS(1,MATCH(_xlfn.MINIFS(B43:IG43,metrics.rec,"Time"),B43:IG43,0)+1)), ", ", INDIRECT(ADDRESS(2,MATCH(_xlfn.MINIFS(B43:IG43,metrics.rec,"Time"),B43:IG43,0)+1)))</f>
        <v>k=5, r=0.9</v>
      </c>
    </row>
    <row r="44" spans="1:257" x14ac:dyDescent="0.2">
      <c r="A44" s="1" t="s">
        <v>40</v>
      </c>
      <c r="B44" s="4">
        <v>0.66900000000000004</v>
      </c>
      <c r="C44" s="4">
        <v>0.78310000000000002</v>
      </c>
      <c r="D44" s="4">
        <v>0.22140000000000001</v>
      </c>
      <c r="E44" s="4">
        <v>1.6000000000000001E-3</v>
      </c>
      <c r="F44" s="4">
        <v>0.86719999999999997</v>
      </c>
      <c r="G44" s="4"/>
      <c r="H44" s="4">
        <v>1</v>
      </c>
      <c r="I44" s="4">
        <v>7.8444000000000003</v>
      </c>
      <c r="J44" s="5">
        <v>0.68169999999999997</v>
      </c>
      <c r="K44" s="5">
        <v>0.81679999999999997</v>
      </c>
      <c r="L44" s="5">
        <v>0.22889999999999999</v>
      </c>
      <c r="M44" s="5">
        <v>4.8999999999999998E-3</v>
      </c>
      <c r="N44" s="5">
        <v>0.85570000000000002</v>
      </c>
      <c r="O44" s="5"/>
      <c r="P44" s="5">
        <v>1</v>
      </c>
      <c r="Q44" s="5">
        <v>7.5807000000000002</v>
      </c>
      <c r="R44" s="4">
        <v>0.68379999999999996</v>
      </c>
      <c r="S44" s="4">
        <v>0.82050000000000001</v>
      </c>
      <c r="T44" s="4">
        <v>0.21809999999999999</v>
      </c>
      <c r="U44" s="4">
        <v>9.1999999999999998E-3</v>
      </c>
      <c r="V44" s="4">
        <v>0.83889999999999998</v>
      </c>
      <c r="W44" s="4"/>
      <c r="X44" s="4">
        <v>1</v>
      </c>
      <c r="Y44" s="4">
        <v>5.1825999999999999</v>
      </c>
      <c r="Z44" s="5">
        <v>0.69910000000000005</v>
      </c>
      <c r="AA44" s="5">
        <v>0.85809999999999997</v>
      </c>
      <c r="AB44" s="5">
        <v>0.20419999999999999</v>
      </c>
      <c r="AC44" s="5">
        <v>1.5299999999999999E-2</v>
      </c>
      <c r="AD44" s="5">
        <v>0.80100000000000005</v>
      </c>
      <c r="AE44" s="5"/>
      <c r="AF44" s="5">
        <v>0.99839999999999995</v>
      </c>
      <c r="AG44" s="5">
        <v>3.8481999999999998</v>
      </c>
      <c r="AH44" s="4">
        <v>0.74329999999999996</v>
      </c>
      <c r="AI44" s="4">
        <v>0.96630000000000005</v>
      </c>
      <c r="AJ44" s="4">
        <v>0.14299999999999999</v>
      </c>
      <c r="AK44" s="4">
        <v>3.0300000000000001E-2</v>
      </c>
      <c r="AL44" s="4">
        <v>0.66220000000000001</v>
      </c>
      <c r="AM44" s="4"/>
      <c r="AN44" s="4">
        <v>0.95989999999999998</v>
      </c>
      <c r="AO44" s="4">
        <v>1.7644</v>
      </c>
      <c r="AP44" s="14"/>
      <c r="AQ44" s="14"/>
      <c r="AR44" s="14"/>
      <c r="AS44" s="14"/>
      <c r="AT44" s="14"/>
      <c r="AU44" s="14"/>
      <c r="AV44" s="14"/>
      <c r="AW44" s="14"/>
      <c r="AX44" s="4"/>
      <c r="AY44" s="4"/>
      <c r="AZ44" s="4"/>
      <c r="BA44" s="4"/>
      <c r="BB44" s="4"/>
      <c r="BC44" s="4"/>
      <c r="BD44" s="4"/>
      <c r="BE44" s="4"/>
      <c r="BF44" s="14"/>
      <c r="BG44" s="14"/>
      <c r="BH44" s="14"/>
      <c r="BI44" s="14"/>
      <c r="BJ44" s="14"/>
      <c r="BK44" s="14"/>
      <c r="BL44" s="14"/>
      <c r="BM44" s="14"/>
      <c r="BN44" s="4"/>
      <c r="BO44" s="4"/>
      <c r="BP44" s="4"/>
      <c r="BQ44" s="4"/>
      <c r="BR44" s="4"/>
      <c r="BS44" s="4"/>
      <c r="BT44" s="4"/>
      <c r="BU44" s="4"/>
      <c r="BV44" s="14"/>
      <c r="BW44" s="14"/>
      <c r="BX44" s="14"/>
      <c r="BY44" s="14"/>
      <c r="BZ44" s="14"/>
      <c r="CA44" s="14"/>
      <c r="CB44" s="14"/>
      <c r="CC44" s="14"/>
      <c r="CD44" s="4"/>
      <c r="CE44" s="4"/>
      <c r="CF44" s="4"/>
      <c r="CG44" s="4"/>
      <c r="CH44" s="4"/>
      <c r="CI44" s="4"/>
      <c r="CJ44" s="4"/>
      <c r="CK44" s="4"/>
      <c r="CL44" s="5"/>
      <c r="CM44" s="5"/>
      <c r="CN44" s="5"/>
      <c r="CO44" s="5"/>
      <c r="CP44" s="5"/>
      <c r="CQ44" s="5"/>
      <c r="CR44" s="5"/>
      <c r="CS44" s="5"/>
      <c r="CT44" s="4"/>
      <c r="CU44" s="4"/>
      <c r="CV44" s="4"/>
      <c r="CW44" s="4"/>
      <c r="CX44" s="4"/>
      <c r="CY44" s="4"/>
      <c r="CZ44" s="4"/>
      <c r="DA44" s="4"/>
      <c r="DB44" s="5"/>
      <c r="DC44" s="5"/>
      <c r="DD44" s="5"/>
      <c r="DE44" s="5"/>
      <c r="DF44" s="5"/>
      <c r="DG44" s="5"/>
      <c r="DH44" s="5"/>
      <c r="DI44" s="5"/>
      <c r="DJ44" s="4"/>
      <c r="DK44" s="4"/>
      <c r="DL44" s="4"/>
      <c r="DM44" s="4"/>
      <c r="DN44" s="4"/>
      <c r="DO44" s="4"/>
      <c r="DP44" s="4"/>
      <c r="DQ44" s="4"/>
      <c r="DR44" s="5">
        <v>0.66739999999999999</v>
      </c>
      <c r="DS44" s="5">
        <v>0.78369999999999995</v>
      </c>
      <c r="DT44" s="5">
        <v>0.2427</v>
      </c>
      <c r="DU44" s="5">
        <v>1.6000000000000001E-3</v>
      </c>
      <c r="DV44" s="5">
        <v>0.8659</v>
      </c>
      <c r="DW44" s="5">
        <v>0.62660000000000005</v>
      </c>
      <c r="DX44" s="5">
        <v>1</v>
      </c>
      <c r="DY44" s="5">
        <v>7.3822000000000001</v>
      </c>
      <c r="DZ44" s="4">
        <v>0.67810000000000004</v>
      </c>
      <c r="EA44" s="4">
        <v>0.80900000000000005</v>
      </c>
      <c r="EB44" s="4">
        <v>0.23250000000000001</v>
      </c>
      <c r="EC44" s="4">
        <v>4.8999999999999998E-3</v>
      </c>
      <c r="ED44" s="4">
        <v>0.85629999999999995</v>
      </c>
      <c r="EE44" s="4">
        <v>0.62039999999999995</v>
      </c>
      <c r="EF44" s="4">
        <v>1</v>
      </c>
      <c r="EG44" s="4">
        <v>6.2526000000000002</v>
      </c>
      <c r="EH44" s="5">
        <v>0.68579999999999997</v>
      </c>
      <c r="EI44" s="5">
        <v>0.82850000000000001</v>
      </c>
      <c r="EJ44" s="5">
        <v>0.2225</v>
      </c>
      <c r="EK44" s="5">
        <v>9.1999999999999998E-3</v>
      </c>
      <c r="EL44" s="5">
        <v>0.83819999999999995</v>
      </c>
      <c r="EM44" s="5">
        <v>0.61609999999999998</v>
      </c>
      <c r="EN44" s="5">
        <v>0.99980000000000002</v>
      </c>
      <c r="EO44" s="5">
        <v>4.3636999999999997</v>
      </c>
      <c r="EP44" s="4"/>
      <c r="EQ44" s="4"/>
      <c r="ER44" s="4"/>
      <c r="ES44" s="4"/>
      <c r="ET44" s="4"/>
      <c r="EU44" s="4"/>
      <c r="EV44" s="4"/>
      <c r="EW44" s="4"/>
      <c r="EX44" s="5"/>
      <c r="EY44" s="5"/>
      <c r="EZ44" s="5"/>
      <c r="FA44" s="5"/>
      <c r="FB44" s="5"/>
      <c r="FC44" s="5"/>
      <c r="FD44" s="5"/>
      <c r="FE44" s="5"/>
      <c r="FF44" s="4"/>
      <c r="FG44" s="4"/>
      <c r="FH44" s="4"/>
      <c r="FI44" s="4"/>
      <c r="FJ44" s="4"/>
      <c r="FK44" s="4"/>
      <c r="FL44" s="4"/>
      <c r="FM44" s="4"/>
      <c r="FN44" s="5"/>
      <c r="FO44" s="5"/>
      <c r="FP44" s="5"/>
      <c r="FQ44" s="5"/>
      <c r="FR44" s="5"/>
      <c r="FS44" s="5"/>
      <c r="FT44" s="5"/>
      <c r="FU44" s="5"/>
      <c r="FV44" s="4"/>
      <c r="FW44" s="4"/>
      <c r="FX44" s="4"/>
      <c r="FY44" s="4"/>
      <c r="FZ44" s="4"/>
      <c r="GA44" s="4"/>
      <c r="GB44" s="4"/>
      <c r="GC44" s="4"/>
      <c r="GD44" s="5"/>
      <c r="GE44" s="5"/>
      <c r="GF44" s="5"/>
      <c r="GG44" s="5"/>
      <c r="GH44" s="5"/>
      <c r="GI44" s="5"/>
      <c r="GJ44" s="5"/>
      <c r="GK44" s="5"/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>
        <f t="shared" si="8"/>
        <v>0.68852500000000005</v>
      </c>
      <c r="II44" s="4">
        <f t="shared" si="9"/>
        <v>0.83324999999999994</v>
      </c>
      <c r="IJ44" s="4">
        <f t="shared" si="10"/>
        <v>0.21416249999999998</v>
      </c>
      <c r="IK44" s="4">
        <f t="shared" si="11"/>
        <v>9.6249999999999999E-3</v>
      </c>
      <c r="IL44" s="4">
        <f t="shared" si="12"/>
        <v>0.82317499999999999</v>
      </c>
      <c r="IM44" s="4">
        <f t="shared" si="13"/>
        <v>0.62103333333333322</v>
      </c>
      <c r="IN44" s="4">
        <f t="shared" si="14"/>
        <v>0.99476249999999999</v>
      </c>
      <c r="IO44" s="4">
        <f t="shared" si="15"/>
        <v>5.5273500000000002</v>
      </c>
      <c r="IP44" s="1" t="str" cm="1">
        <f t="array" aca="1" ref="IP44" ca="1">CONCATENATE(INDIRECT(ADDRESS(1,MATCH(_xlfn.MINIFS(B44:IG44,metrics.rec,"MAE"),B44:IG44,0)+1)), ", ", INDIRECT(ADDRESS(2,MATCH(_xlfn.MINIFS(B44:IG44,metrics.rec,"MAE"),B44:IG44,0)+1)))</f>
        <v>k=20, r=0.1</v>
      </c>
      <c r="IQ44" s="1" t="str" cm="1">
        <f t="array" aca="1" ref="IQ44" ca="1">CONCATENATE(INDIRECT(ADDRESS(1,MATCH(_xlfn.MINIFS(B44:IG44,metrics.rec,"MSE"),B44:IG44,0)+1)), ", ", INDIRECT(ADDRESS(2,MATCH(_xlfn.MINIFS(B44:IG44,metrics.rec,"MSE"),B44:IG44,0)+1)))</f>
        <v>k=5, r=0.1</v>
      </c>
      <c r="IR44" s="1" t="str" cm="1">
        <f t="array" aca="1" ref="IR44" ca="1">CONCATENATE(INDIRECT(ADDRESS(1,MATCH(_xlfn.MAXIFS(B44:IG44,metrics.rec,"R"),B44:IG44,0)+1)), ", ", INDIRECT(ADDRESS(2,MATCH(_xlfn.MAXIFS(B44:IG44,metrics.rec,"R"),B44:IG44,0)+1)))</f>
        <v>k=20, r=0.1</v>
      </c>
      <c r="IS44" s="1" t="str" cm="1">
        <f t="array" aca="1" ref="IS44" ca="1">CONCATENATE(INDIRECT(ADDRESS(1,MATCH(_xlfn.MAXIFS(B44:IG44,metrics.rec,"Precision"),B44:IG44,0)+1)), ", ", INDIRECT(ADDRESS(2,MATCH(_xlfn.MAXIFS(B44:IG44,metrics.rec,"Precision"),B44:IG44,0)+1)))</f>
        <v>k=5, r=0.9</v>
      </c>
      <c r="IT44" s="1" t="str" cm="1">
        <f t="array" aca="1" ref="IT44" ca="1">CONCATENATE(INDIRECT(ADDRESS(1,MATCH(_xlfn.MAXIFS(B44:IG44,metrics.rec,"Recall"),B44:IG44,0)+1)), ", ", INDIRECT(ADDRESS(2,MATCH(_xlfn.MAXIFS(B44:IG44,metrics.rec,"Recall"),B44:IG44,0)+1)))</f>
        <v>k=5, r=0.1</v>
      </c>
      <c r="IU44" s="1" t="str" cm="1">
        <f t="array" aca="1" ref="IU44" ca="1">CONCATENATE(INDIRECT(ADDRESS(1,MATCH(_xlfn.MAXIFS(B44:IG44,metrics.rec,"Coverage"),B44:IG44,0)+1)), ", ", INDIRECT(ADDRESS(2,MATCH(_xlfn.MAXIFS(B44:IG44,metrics.rec,"Coverage"),B44:IG44,0)+1)))</f>
        <v>k=20, r=0.1</v>
      </c>
      <c r="IV44" s="1" t="str" cm="1">
        <f t="array" aca="1" ref="IV44" ca="1">CONCATENATE(INDIRECT(ADDRESS(1,MATCH(_xlfn.MAXIFS(B44:IG44,metrics.rec,"Recatio"),B44:IG44,0)+1)), ", ", INDIRECT(ADDRESS(2,MATCH(_xlfn.MAXIFS(B44:IG44,metrics.rec,"Recatio"),B44:IG44,0)+1)))</f>
        <v>k=5, r=0.1</v>
      </c>
      <c r="IW44" s="1" t="str" cm="1">
        <f t="array" aca="1" ref="IW44" ca="1">CONCATENATE(INDIRECT(ADDRESS(1,MATCH(_xlfn.MINIFS(B44:IG44,metrics.rec,"Time"),B44:IG44,0)+1)), ", ", INDIRECT(ADDRESS(2,MATCH(_xlfn.MINIFS(B44:IG44,metrics.rec,"Time"),B44:IG44,0)+1)))</f>
        <v>k=5, r=0.9</v>
      </c>
    </row>
    <row r="45" spans="1:257" x14ac:dyDescent="0.2">
      <c r="A45" s="1" t="s">
        <v>41</v>
      </c>
      <c r="B45" s="4">
        <v>0.71860000000000002</v>
      </c>
      <c r="C45" s="4">
        <v>0.86429999999999996</v>
      </c>
      <c r="D45" s="4">
        <v>9.98E-2</v>
      </c>
      <c r="E45" s="4">
        <v>3.3999999999999998E-3</v>
      </c>
      <c r="F45" s="4">
        <v>0.64890000000000003</v>
      </c>
      <c r="G45" s="4"/>
      <c r="H45" s="4">
        <v>1</v>
      </c>
      <c r="I45" s="4">
        <v>2.7833999999999999</v>
      </c>
      <c r="J45" s="5">
        <v>0.72709999999999997</v>
      </c>
      <c r="K45" s="5">
        <v>0.8881</v>
      </c>
      <c r="L45" s="5">
        <v>0.10730000000000001</v>
      </c>
      <c r="M45" s="5">
        <v>9.1999999999999998E-3</v>
      </c>
      <c r="N45" s="5">
        <v>0.62429999999999997</v>
      </c>
      <c r="O45" s="5"/>
      <c r="P45" s="5">
        <v>1</v>
      </c>
      <c r="Q45" s="5">
        <v>2.9165000000000001</v>
      </c>
      <c r="R45" s="4">
        <v>0.73319999999999996</v>
      </c>
      <c r="S45" s="4">
        <v>0.90939999999999999</v>
      </c>
      <c r="T45" s="4">
        <v>8.3799999999999999E-2</v>
      </c>
      <c r="U45" s="4">
        <v>1.6299999999999999E-2</v>
      </c>
      <c r="V45" s="4">
        <v>0.60060000000000002</v>
      </c>
      <c r="W45" s="4"/>
      <c r="X45" s="4">
        <v>1</v>
      </c>
      <c r="Y45" s="4">
        <v>2.4784999999999999</v>
      </c>
      <c r="Z45" s="5">
        <v>0.74950000000000006</v>
      </c>
      <c r="AA45" s="5">
        <v>0.95440000000000003</v>
      </c>
      <c r="AB45" s="5">
        <v>3.5200000000000002E-2</v>
      </c>
      <c r="AC45" s="5">
        <v>2.6599999999999999E-2</v>
      </c>
      <c r="AD45" s="5">
        <v>0.55600000000000005</v>
      </c>
      <c r="AE45" s="5"/>
      <c r="AF45" s="5">
        <v>1</v>
      </c>
      <c r="AG45" s="5">
        <v>2.5811999999999999</v>
      </c>
      <c r="AH45" s="4">
        <v>0.79139999999999999</v>
      </c>
      <c r="AI45" s="4">
        <v>1.0663</v>
      </c>
      <c r="AJ45" s="4">
        <v>1.4E-3</v>
      </c>
      <c r="AK45" s="4">
        <v>5.1999999999999998E-2</v>
      </c>
      <c r="AL45" s="4">
        <v>0.37980000000000003</v>
      </c>
      <c r="AM45" s="4"/>
      <c r="AN45" s="4">
        <v>0.9839</v>
      </c>
      <c r="AO45" s="4">
        <v>1.7413000000000001</v>
      </c>
      <c r="AP45" s="14"/>
      <c r="AQ45" s="14"/>
      <c r="AR45" s="14"/>
      <c r="AS45" s="14"/>
      <c r="AT45" s="14"/>
      <c r="AU45" s="14"/>
      <c r="AV45" s="14"/>
      <c r="AW45" s="14"/>
      <c r="AX45" s="4"/>
      <c r="AY45" s="4"/>
      <c r="AZ45" s="4"/>
      <c r="BA45" s="4"/>
      <c r="BB45" s="4"/>
      <c r="BC45" s="4"/>
      <c r="BD45" s="4"/>
      <c r="BE45" s="4"/>
      <c r="BF45" s="14"/>
      <c r="BG45" s="14"/>
      <c r="BH45" s="14"/>
      <c r="BI45" s="14"/>
      <c r="BJ45" s="14"/>
      <c r="BK45" s="14"/>
      <c r="BL45" s="14"/>
      <c r="BM45" s="14"/>
      <c r="BN45" s="4"/>
      <c r="BO45" s="4"/>
      <c r="BP45" s="4"/>
      <c r="BQ45" s="4"/>
      <c r="BR45" s="4"/>
      <c r="BS45" s="4"/>
      <c r="BT45" s="4"/>
      <c r="BU45" s="4"/>
      <c r="BV45" s="14"/>
      <c r="BW45" s="14"/>
      <c r="BX45" s="14"/>
      <c r="BY45" s="14"/>
      <c r="BZ45" s="14"/>
      <c r="CA45" s="14"/>
      <c r="CB45" s="14"/>
      <c r="CC45" s="14"/>
      <c r="CD45" s="4"/>
      <c r="CE45" s="4"/>
      <c r="CF45" s="4"/>
      <c r="CG45" s="4"/>
      <c r="CH45" s="4"/>
      <c r="CI45" s="4"/>
      <c r="CJ45" s="4"/>
      <c r="CK45" s="4"/>
      <c r="CL45" s="5"/>
      <c r="CM45" s="5"/>
      <c r="CN45" s="5"/>
      <c r="CO45" s="5"/>
      <c r="CP45" s="5"/>
      <c r="CQ45" s="5"/>
      <c r="CR45" s="5"/>
      <c r="CS45" s="5"/>
      <c r="CT45" s="4"/>
      <c r="CU45" s="4"/>
      <c r="CV45" s="4"/>
      <c r="CW45" s="4"/>
      <c r="CX45" s="4"/>
      <c r="CY45" s="4"/>
      <c r="CZ45" s="4"/>
      <c r="DA45" s="4"/>
      <c r="DB45" s="5"/>
      <c r="DC45" s="5"/>
      <c r="DD45" s="5"/>
      <c r="DE45" s="5"/>
      <c r="DF45" s="5"/>
      <c r="DG45" s="5"/>
      <c r="DH45" s="5"/>
      <c r="DI45" s="5"/>
      <c r="DJ45" s="4"/>
      <c r="DK45" s="4"/>
      <c r="DL45" s="4"/>
      <c r="DM45" s="4"/>
      <c r="DN45" s="4"/>
      <c r="DO45" s="4"/>
      <c r="DP45" s="4"/>
      <c r="DQ45" s="4"/>
      <c r="DR45" s="5">
        <v>0.71499999999999997</v>
      </c>
      <c r="DS45" s="5">
        <v>0.85740000000000005</v>
      </c>
      <c r="DT45" s="5">
        <v>0.11169999999999999</v>
      </c>
      <c r="DU45" s="5">
        <v>3.3999999999999998E-3</v>
      </c>
      <c r="DV45" s="5">
        <v>0.64339999999999997</v>
      </c>
      <c r="DW45" s="5">
        <v>0.2238</v>
      </c>
      <c r="DX45" s="5">
        <v>1</v>
      </c>
      <c r="DY45" s="5">
        <v>2.6393</v>
      </c>
      <c r="DZ45" s="4">
        <v>0.7248</v>
      </c>
      <c r="EA45" s="4">
        <v>0.88660000000000005</v>
      </c>
      <c r="EB45" s="4">
        <v>0.1004</v>
      </c>
      <c r="EC45" s="4">
        <v>9.2999999999999992E-3</v>
      </c>
      <c r="ED45" s="4">
        <v>0.62439999999999996</v>
      </c>
      <c r="EE45" s="4">
        <v>0.2404</v>
      </c>
      <c r="EF45" s="4">
        <v>1</v>
      </c>
      <c r="EG45" s="4">
        <v>2.9775</v>
      </c>
      <c r="EH45" s="5">
        <v>0.73129999999999995</v>
      </c>
      <c r="EI45" s="5">
        <v>0.90380000000000005</v>
      </c>
      <c r="EJ45" s="5">
        <v>8.1699999999999995E-2</v>
      </c>
      <c r="EK45" s="5">
        <v>1.6199999999999999E-2</v>
      </c>
      <c r="EL45" s="5">
        <v>0.60509999999999997</v>
      </c>
      <c r="EM45" s="5">
        <v>0.25219999999999998</v>
      </c>
      <c r="EN45" s="5">
        <v>1</v>
      </c>
      <c r="EO45" s="5">
        <v>2.7357</v>
      </c>
      <c r="EP45" s="4"/>
      <c r="EQ45" s="4"/>
      <c r="ER45" s="4"/>
      <c r="ES45" s="4"/>
      <c r="ET45" s="4"/>
      <c r="EU45" s="4"/>
      <c r="EV45" s="4"/>
      <c r="EW45" s="4"/>
      <c r="EX45" s="5"/>
      <c r="EY45" s="5"/>
      <c r="EZ45" s="5"/>
      <c r="FA45" s="5"/>
      <c r="FB45" s="5"/>
      <c r="FC45" s="5"/>
      <c r="FD45" s="5"/>
      <c r="FE45" s="5"/>
      <c r="FF45" s="4"/>
      <c r="FG45" s="4"/>
      <c r="FH45" s="4"/>
      <c r="FI45" s="4"/>
      <c r="FJ45" s="4"/>
      <c r="FK45" s="4"/>
      <c r="FL45" s="4"/>
      <c r="FM45" s="4"/>
      <c r="FN45" s="5"/>
      <c r="FO45" s="5"/>
      <c r="FP45" s="5"/>
      <c r="FQ45" s="5"/>
      <c r="FR45" s="5"/>
      <c r="FS45" s="5"/>
      <c r="FT45" s="5"/>
      <c r="FU45" s="5"/>
      <c r="FV45" s="4"/>
      <c r="FW45" s="4"/>
      <c r="FX45" s="4"/>
      <c r="FY45" s="4"/>
      <c r="FZ45" s="4"/>
      <c r="GA45" s="4"/>
      <c r="GB45" s="4"/>
      <c r="GC45" s="4"/>
      <c r="GD45" s="5"/>
      <c r="GE45" s="5"/>
      <c r="GF45" s="5"/>
      <c r="GG45" s="5"/>
      <c r="GH45" s="5"/>
      <c r="GI45" s="5"/>
      <c r="GJ45" s="5"/>
      <c r="GK45" s="5"/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>
        <f t="shared" si="8"/>
        <v>0.73636250000000003</v>
      </c>
      <c r="II45" s="4">
        <f t="shared" si="9"/>
        <v>0.91628750000000014</v>
      </c>
      <c r="IJ45" s="4">
        <f t="shared" si="10"/>
        <v>7.7662500000000009E-2</v>
      </c>
      <c r="IK45" s="4">
        <f t="shared" si="11"/>
        <v>1.7049999999999999E-2</v>
      </c>
      <c r="IL45" s="4">
        <f t="shared" si="12"/>
        <v>0.58531250000000001</v>
      </c>
      <c r="IM45" s="4">
        <f t="shared" si="13"/>
        <v>0.23879999999999998</v>
      </c>
      <c r="IN45" s="4">
        <f t="shared" si="14"/>
        <v>0.99798750000000003</v>
      </c>
      <c r="IO45" s="4">
        <f t="shared" si="15"/>
        <v>2.6066750000000001</v>
      </c>
      <c r="IP45" s="1" t="str" cm="1">
        <f t="array" aca="1" ref="IP45" ca="1">CONCATENATE(INDIRECT(ADDRESS(1,MATCH(_xlfn.MINIFS(B45:IG45,metrics.rec,"MAE"),B45:IG45,0)+1)), ", ", INDIRECT(ADDRESS(2,MATCH(_xlfn.MINIFS(B45:IG45,metrics.rec,"MAE"),B45:IG45,0)+1)))</f>
        <v>k=20, r=0.1</v>
      </c>
      <c r="IQ45" s="1" t="str" cm="1">
        <f t="array" aca="1" ref="IQ45" ca="1">CONCATENATE(INDIRECT(ADDRESS(1,MATCH(_xlfn.MINIFS(B45:IG45,metrics.rec,"MSE"),B45:IG45,0)+1)), ", ", INDIRECT(ADDRESS(2,MATCH(_xlfn.MINIFS(B45:IG45,metrics.rec,"MSE"),B45:IG45,0)+1)))</f>
        <v>k=20, r=0.1</v>
      </c>
      <c r="IR45" s="1" t="str" cm="1">
        <f t="array" aca="1" ref="IR45" ca="1">CONCATENATE(INDIRECT(ADDRESS(1,MATCH(_xlfn.MAXIFS(B45:IG45,metrics.rec,"R"),B45:IG45,0)+1)), ", ", INDIRECT(ADDRESS(2,MATCH(_xlfn.MAXIFS(B45:IG45,metrics.rec,"R"),B45:IG45,0)+1)))</f>
        <v>k=20, r=0.1</v>
      </c>
      <c r="IS45" s="1" t="str" cm="1">
        <f t="array" aca="1" ref="IS45" ca="1">CONCATENATE(INDIRECT(ADDRESS(1,MATCH(_xlfn.MAXIFS(B45:IG45,metrics.rec,"Precision"),B45:IG45,0)+1)), ", ", INDIRECT(ADDRESS(2,MATCH(_xlfn.MAXIFS(B45:IG45,metrics.rec,"Precision"),B45:IG45,0)+1)))</f>
        <v>k=5, r=0.9</v>
      </c>
      <c r="IT45" s="1" t="str" cm="1">
        <f t="array" aca="1" ref="IT45" ca="1">CONCATENATE(INDIRECT(ADDRESS(1,MATCH(_xlfn.MAXIFS(B45:IG45,metrics.rec,"Recall"),B45:IG45,0)+1)), ", ", INDIRECT(ADDRESS(2,MATCH(_xlfn.MAXIFS(B45:IG45,metrics.rec,"Recall"),B45:IG45,0)+1)))</f>
        <v>k=5, r=0.1</v>
      </c>
      <c r="IU45" s="1" t="str" cm="1">
        <f t="array" aca="1" ref="IU45" ca="1">CONCATENATE(INDIRECT(ADDRESS(1,MATCH(_xlfn.MAXIFS(B45:IG45,metrics.rec,"Coverage"),B45:IG45,0)+1)), ", ", INDIRECT(ADDRESS(2,MATCH(_xlfn.MAXIFS(B45:IG45,metrics.rec,"Coverage"),B45:IG45,0)+1)))</f>
        <v>k=20, r=0.5</v>
      </c>
      <c r="IV45" s="1" t="str" cm="1">
        <f t="array" aca="1" ref="IV45" ca="1">CONCATENATE(INDIRECT(ADDRESS(1,MATCH(_xlfn.MAXIFS(B45:IG45,metrics.rec,"Recatio"),B45:IG45,0)+1)), ", ", INDIRECT(ADDRESS(2,MATCH(_xlfn.MAXIFS(B45:IG45,metrics.rec,"Recatio"),B45:IG45,0)+1)))</f>
        <v>k=5, r=0.1</v>
      </c>
      <c r="IW45" s="1" t="str" cm="1">
        <f t="array" aca="1" ref="IW45" ca="1">CONCATENATE(INDIRECT(ADDRESS(1,MATCH(_xlfn.MINIFS(B45:IG45,metrics.rec,"Time"),B45:IG45,0)+1)), ", ", INDIRECT(ADDRESS(2,MATCH(_xlfn.MINIFS(B45:IG45,metrics.rec,"Time"),B45:IG45,0)+1)))</f>
        <v>k=5, r=0.9</v>
      </c>
    </row>
    <row r="46" spans="1:257" x14ac:dyDescent="0.2">
      <c r="A46" s="1" t="s">
        <v>42</v>
      </c>
      <c r="B46" s="4">
        <v>0.71850000000000003</v>
      </c>
      <c r="C46" s="4">
        <v>0.87839999999999996</v>
      </c>
      <c r="D46" s="4">
        <v>0.11609999999999999</v>
      </c>
      <c r="E46" s="4">
        <v>2.5999999999999999E-3</v>
      </c>
      <c r="F46" s="4">
        <v>0.50570000000000004</v>
      </c>
      <c r="G46" s="4"/>
      <c r="H46" s="4">
        <v>1</v>
      </c>
      <c r="I46" s="4">
        <v>2.7381000000000002</v>
      </c>
      <c r="J46" s="5">
        <v>0.73150000000000004</v>
      </c>
      <c r="K46" s="5">
        <v>0.91410000000000002</v>
      </c>
      <c r="L46" s="5">
        <v>0.1353</v>
      </c>
      <c r="M46" s="5">
        <v>6.7999999999999996E-3</v>
      </c>
      <c r="N46" s="5">
        <v>0.49809999999999999</v>
      </c>
      <c r="O46" s="5"/>
      <c r="P46" s="5">
        <v>1</v>
      </c>
      <c r="Q46" s="5">
        <v>2.6741999999999999</v>
      </c>
      <c r="R46" s="4">
        <v>0.73360000000000003</v>
      </c>
      <c r="S46" s="4">
        <v>0.92269999999999996</v>
      </c>
      <c r="T46" s="4">
        <v>0.14369999999999999</v>
      </c>
      <c r="U46" s="4">
        <v>1.0800000000000001E-2</v>
      </c>
      <c r="V46" s="4">
        <v>0.49790000000000001</v>
      </c>
      <c r="W46" s="4"/>
      <c r="X46" s="4">
        <v>1</v>
      </c>
      <c r="Y46" s="4">
        <v>2.3706999999999998</v>
      </c>
      <c r="Z46" s="5">
        <v>0.73080000000000001</v>
      </c>
      <c r="AA46" s="5">
        <v>0.92169999999999996</v>
      </c>
      <c r="AB46" s="5">
        <v>0.1585</v>
      </c>
      <c r="AC46" s="5">
        <v>1.6199999999999999E-2</v>
      </c>
      <c r="AD46" s="5">
        <v>0.54149999999999998</v>
      </c>
      <c r="AE46" s="5"/>
      <c r="AF46" s="5">
        <v>1</v>
      </c>
      <c r="AG46" s="5">
        <v>2.3668</v>
      </c>
      <c r="AH46" s="4">
        <v>0.74219999999999997</v>
      </c>
      <c r="AI46" s="4">
        <v>0.95709999999999995</v>
      </c>
      <c r="AJ46" s="4">
        <v>0.11600000000000001</v>
      </c>
      <c r="AK46" s="4">
        <v>4.8800000000000003E-2</v>
      </c>
      <c r="AL46" s="4">
        <v>0.53979999999999995</v>
      </c>
      <c r="AM46" s="4"/>
      <c r="AN46" s="4">
        <v>0.97640000000000005</v>
      </c>
      <c r="AO46" s="4">
        <v>0.91300000000000003</v>
      </c>
      <c r="AP46" s="14"/>
      <c r="AQ46" s="14"/>
      <c r="AR46" s="14"/>
      <c r="AS46" s="14"/>
      <c r="AT46" s="14"/>
      <c r="AU46" s="14"/>
      <c r="AV46" s="14"/>
      <c r="AW46" s="14"/>
      <c r="AX46" s="4"/>
      <c r="AY46" s="4"/>
      <c r="AZ46" s="4"/>
      <c r="BA46" s="4"/>
      <c r="BB46" s="4"/>
      <c r="BC46" s="4"/>
      <c r="BD46" s="4"/>
      <c r="BE46" s="4"/>
      <c r="BF46" s="14"/>
      <c r="BG46" s="14"/>
      <c r="BH46" s="14"/>
      <c r="BI46" s="14"/>
      <c r="BJ46" s="14"/>
      <c r="BK46" s="14"/>
      <c r="BL46" s="14"/>
      <c r="BM46" s="14"/>
      <c r="BN46" s="4"/>
      <c r="BO46" s="4"/>
      <c r="BP46" s="4"/>
      <c r="BQ46" s="4"/>
      <c r="BR46" s="4"/>
      <c r="BS46" s="4"/>
      <c r="BT46" s="4"/>
      <c r="BU46" s="4"/>
      <c r="BV46" s="14"/>
      <c r="BW46" s="14"/>
      <c r="BX46" s="14"/>
      <c r="BY46" s="14"/>
      <c r="BZ46" s="14"/>
      <c r="CA46" s="14"/>
      <c r="CB46" s="14"/>
      <c r="CC46" s="14"/>
      <c r="CD46" s="4"/>
      <c r="CE46" s="4"/>
      <c r="CF46" s="4"/>
      <c r="CG46" s="4"/>
      <c r="CH46" s="4"/>
      <c r="CI46" s="4"/>
      <c r="CJ46" s="4"/>
      <c r="CK46" s="4"/>
      <c r="CL46" s="5"/>
      <c r="CM46" s="5"/>
      <c r="CN46" s="5"/>
      <c r="CO46" s="5"/>
      <c r="CP46" s="5"/>
      <c r="CQ46" s="5"/>
      <c r="CR46" s="5"/>
      <c r="CS46" s="5"/>
      <c r="CT46" s="4"/>
      <c r="CU46" s="4"/>
      <c r="CV46" s="4"/>
      <c r="CW46" s="4"/>
      <c r="CX46" s="4"/>
      <c r="CY46" s="4"/>
      <c r="CZ46" s="4"/>
      <c r="DA46" s="4"/>
      <c r="DB46" s="5"/>
      <c r="DC46" s="5"/>
      <c r="DD46" s="5"/>
      <c r="DE46" s="5"/>
      <c r="DF46" s="5"/>
      <c r="DG46" s="5"/>
      <c r="DH46" s="5"/>
      <c r="DI46" s="5"/>
      <c r="DJ46" s="4"/>
      <c r="DK46" s="4"/>
      <c r="DL46" s="4"/>
      <c r="DM46" s="4"/>
      <c r="DN46" s="4"/>
      <c r="DO46" s="4"/>
      <c r="DP46" s="4"/>
      <c r="DQ46" s="4"/>
      <c r="DR46" s="5">
        <v>0.7288</v>
      </c>
      <c r="DS46" s="5">
        <v>0.90500000000000003</v>
      </c>
      <c r="DT46" s="5">
        <v>0.1118</v>
      </c>
      <c r="DU46" s="5">
        <v>2.5999999999999999E-3</v>
      </c>
      <c r="DV46" s="5">
        <v>0.50039999999999996</v>
      </c>
      <c r="DW46" s="5">
        <v>0.22869999999999999</v>
      </c>
      <c r="DX46" s="5">
        <v>1</v>
      </c>
      <c r="DY46" s="5">
        <v>2.5918000000000001</v>
      </c>
      <c r="DZ46" s="4">
        <v>0.73319999999999996</v>
      </c>
      <c r="EA46" s="4">
        <v>0.91969999999999996</v>
      </c>
      <c r="EB46" s="4">
        <v>0.1313</v>
      </c>
      <c r="EC46" s="4">
        <v>6.7999999999999996E-3</v>
      </c>
      <c r="ED46" s="4">
        <v>0.49640000000000001</v>
      </c>
      <c r="EE46" s="4">
        <v>0.26200000000000001</v>
      </c>
      <c r="EF46" s="4">
        <v>1</v>
      </c>
      <c r="EG46" s="4">
        <v>2.8144999999999998</v>
      </c>
      <c r="EH46" s="5">
        <v>0.73470000000000002</v>
      </c>
      <c r="EI46" s="5">
        <v>0.92530000000000001</v>
      </c>
      <c r="EJ46" s="5">
        <v>0.13869999999999999</v>
      </c>
      <c r="EK46" s="5">
        <v>1.0800000000000001E-2</v>
      </c>
      <c r="EL46" s="5">
        <v>0.50080000000000002</v>
      </c>
      <c r="EM46" s="5">
        <v>0.31359999999999999</v>
      </c>
      <c r="EN46" s="5">
        <v>1</v>
      </c>
      <c r="EO46" s="5">
        <v>2.5</v>
      </c>
      <c r="EP46" s="4"/>
      <c r="EQ46" s="4"/>
      <c r="ER46" s="4"/>
      <c r="ES46" s="4"/>
      <c r="ET46" s="4"/>
      <c r="EU46" s="4"/>
      <c r="EV46" s="4"/>
      <c r="EW46" s="4"/>
      <c r="EX46" s="5"/>
      <c r="EY46" s="5"/>
      <c r="EZ46" s="5"/>
      <c r="FA46" s="5"/>
      <c r="FB46" s="5"/>
      <c r="FC46" s="5"/>
      <c r="FD46" s="5"/>
      <c r="FE46" s="5"/>
      <c r="FF46" s="4"/>
      <c r="FG46" s="4"/>
      <c r="FH46" s="4"/>
      <c r="FI46" s="4"/>
      <c r="FJ46" s="4"/>
      <c r="FK46" s="4"/>
      <c r="FL46" s="4"/>
      <c r="FM46" s="4"/>
      <c r="FN46" s="5"/>
      <c r="FO46" s="5"/>
      <c r="FP46" s="5"/>
      <c r="FQ46" s="5"/>
      <c r="FR46" s="5"/>
      <c r="FS46" s="5"/>
      <c r="FT46" s="5"/>
      <c r="FU46" s="5"/>
      <c r="FV46" s="4"/>
      <c r="FW46" s="4"/>
      <c r="FX46" s="4"/>
      <c r="FY46" s="4"/>
      <c r="FZ46" s="4"/>
      <c r="GA46" s="4"/>
      <c r="GB46" s="4"/>
      <c r="GC46" s="4"/>
      <c r="GD46" s="5"/>
      <c r="GE46" s="5"/>
      <c r="GF46" s="5"/>
      <c r="GG46" s="5"/>
      <c r="GH46" s="5"/>
      <c r="GI46" s="5"/>
      <c r="GJ46" s="5"/>
      <c r="GK46" s="5"/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>
        <f t="shared" si="8"/>
        <v>0.73166249999999999</v>
      </c>
      <c r="II46" s="4">
        <f t="shared" si="9"/>
        <v>0.91799999999999993</v>
      </c>
      <c r="IJ46" s="4">
        <f t="shared" si="10"/>
        <v>0.13142499999999999</v>
      </c>
      <c r="IK46" s="4">
        <f t="shared" si="11"/>
        <v>1.3175000000000001E-2</v>
      </c>
      <c r="IL46" s="4">
        <f t="shared" si="12"/>
        <v>0.51007500000000006</v>
      </c>
      <c r="IM46" s="4">
        <f t="shared" si="13"/>
        <v>0.2681</v>
      </c>
      <c r="IN46" s="4">
        <f t="shared" si="14"/>
        <v>0.99704999999999999</v>
      </c>
      <c r="IO46" s="4">
        <f t="shared" si="15"/>
        <v>2.3711374999999997</v>
      </c>
      <c r="IP46" s="1" t="str" cm="1">
        <f t="array" aca="1" ref="IP46" ca="1">CONCATENATE(INDIRECT(ADDRESS(1,MATCH(_xlfn.MINIFS(B46:IG46,metrics.rec,"MAE"),B46:IG46,0)+1)), ", ", INDIRECT(ADDRESS(2,MATCH(_xlfn.MINIFS(B46:IG46,metrics.rec,"MAE"),B46:IG46,0)+1)))</f>
        <v>k=5, r=0.1</v>
      </c>
      <c r="IQ46" s="1" t="str" cm="1">
        <f t="array" aca="1" ref="IQ46" ca="1">CONCATENATE(INDIRECT(ADDRESS(1,MATCH(_xlfn.MINIFS(B46:IG46,metrics.rec,"MSE"),B46:IG46,0)+1)), ", ", INDIRECT(ADDRESS(2,MATCH(_xlfn.MINIFS(B46:IG46,metrics.rec,"MSE"),B46:IG46,0)+1)))</f>
        <v>k=5, r=0.1</v>
      </c>
      <c r="IR46" s="1" t="str" cm="1">
        <f t="array" aca="1" ref="IR46" ca="1">CONCATENATE(INDIRECT(ADDRESS(1,MATCH(_xlfn.MAXIFS(B46:IG46,metrics.rec,"R"),B46:IG46,0)+1)), ", ", INDIRECT(ADDRESS(2,MATCH(_xlfn.MAXIFS(B46:IG46,metrics.rec,"R"),B46:IG46,0)+1)))</f>
        <v>k=5, r=0.7</v>
      </c>
      <c r="IS46" s="1" t="str" cm="1">
        <f t="array" aca="1" ref="IS46" ca="1">CONCATENATE(INDIRECT(ADDRESS(1,MATCH(_xlfn.MAXIFS(B46:IG46,metrics.rec,"Precision"),B46:IG46,0)+1)), ", ", INDIRECT(ADDRESS(2,MATCH(_xlfn.MAXIFS(B46:IG46,metrics.rec,"Precision"),B46:IG46,0)+1)))</f>
        <v>k=5, r=0.9</v>
      </c>
      <c r="IT46" s="1" t="str" cm="1">
        <f t="array" aca="1" ref="IT46" ca="1">CONCATENATE(INDIRECT(ADDRESS(1,MATCH(_xlfn.MAXIFS(B46:IG46,metrics.rec,"Recall"),B46:IG46,0)+1)), ", ", INDIRECT(ADDRESS(2,MATCH(_xlfn.MAXIFS(B46:IG46,metrics.rec,"Recall"),B46:IG46,0)+1)))</f>
        <v>k=5, r=0.7</v>
      </c>
      <c r="IU46" s="1" t="str" cm="1">
        <f t="array" aca="1" ref="IU46" ca="1">CONCATENATE(INDIRECT(ADDRESS(1,MATCH(_xlfn.MAXIFS(B46:IG46,metrics.rec,"Coverage"),B46:IG46,0)+1)), ", ", INDIRECT(ADDRESS(2,MATCH(_xlfn.MAXIFS(B46:IG46,metrics.rec,"Coverage"),B46:IG46,0)+1)))</f>
        <v>k=20, r=0.5</v>
      </c>
      <c r="IV46" s="1" t="str" cm="1">
        <f t="array" aca="1" ref="IV46" ca="1">CONCATENATE(INDIRECT(ADDRESS(1,MATCH(_xlfn.MAXIFS(B46:IG46,metrics.rec,"Recatio"),B46:IG46,0)+1)), ", ", INDIRECT(ADDRESS(2,MATCH(_xlfn.MAXIFS(B46:IG46,metrics.rec,"Recatio"),B46:IG46,0)+1)))</f>
        <v>k=5, r=0.1</v>
      </c>
      <c r="IW46" s="1" t="str" cm="1">
        <f t="array" aca="1" ref="IW46" ca="1">CONCATENATE(INDIRECT(ADDRESS(1,MATCH(_xlfn.MINIFS(B46:IG46,metrics.rec,"Time"),B46:IG46,0)+1)), ", ", INDIRECT(ADDRESS(2,MATCH(_xlfn.MINIFS(B46:IG46,metrics.rec,"Time"),B46:IG46,0)+1)))</f>
        <v>k=5, r=0.9</v>
      </c>
    </row>
    <row r="47" spans="1:257" x14ac:dyDescent="0.2">
      <c r="A47" s="1" t="s">
        <v>43</v>
      </c>
      <c r="B47" s="4">
        <v>0.63700000000000001</v>
      </c>
      <c r="C47" s="4">
        <v>0.71120000000000005</v>
      </c>
      <c r="D47" s="4">
        <v>0.26279999999999998</v>
      </c>
      <c r="E47" s="4">
        <v>2.8E-3</v>
      </c>
      <c r="F47" s="4">
        <v>0.87009999999999998</v>
      </c>
      <c r="G47" s="4"/>
      <c r="H47" s="4">
        <v>1</v>
      </c>
      <c r="I47" s="4">
        <v>2.8887999999999998</v>
      </c>
      <c r="J47" s="5">
        <v>0.64829999999999999</v>
      </c>
      <c r="K47" s="5">
        <v>0.73960000000000004</v>
      </c>
      <c r="L47" s="5">
        <v>0.26250000000000001</v>
      </c>
      <c r="M47" s="5">
        <v>8.8000000000000005E-3</v>
      </c>
      <c r="N47" s="5">
        <v>0.85860000000000003</v>
      </c>
      <c r="O47" s="5"/>
      <c r="P47" s="5">
        <v>1</v>
      </c>
      <c r="Q47" s="5">
        <v>2.8485</v>
      </c>
      <c r="R47" s="4">
        <v>0.65820000000000001</v>
      </c>
      <c r="S47" s="4">
        <v>0.75890000000000002</v>
      </c>
      <c r="T47" s="4">
        <v>0.23630000000000001</v>
      </c>
      <c r="U47" s="4">
        <v>1.66E-2</v>
      </c>
      <c r="V47" s="4">
        <v>0.83450000000000002</v>
      </c>
      <c r="W47" s="4"/>
      <c r="X47" s="4">
        <v>1</v>
      </c>
      <c r="Y47" s="4">
        <v>3.0091000000000001</v>
      </c>
      <c r="Z47" s="5">
        <v>0.68210000000000004</v>
      </c>
      <c r="AA47" s="5">
        <v>0.8105</v>
      </c>
      <c r="AB47" s="5">
        <v>0.1847</v>
      </c>
      <c r="AC47" s="5">
        <v>2.75E-2</v>
      </c>
      <c r="AD47" s="5">
        <v>0.77580000000000005</v>
      </c>
      <c r="AE47" s="5"/>
      <c r="AF47" s="5">
        <v>1</v>
      </c>
      <c r="AG47" s="5">
        <v>2.5217999999999998</v>
      </c>
      <c r="AH47" s="4">
        <v>0.74609999999999999</v>
      </c>
      <c r="AI47" s="4">
        <v>0.96540000000000004</v>
      </c>
      <c r="AJ47" s="4">
        <v>0.1094</v>
      </c>
      <c r="AK47" s="4">
        <v>4.2700000000000002E-2</v>
      </c>
      <c r="AL47" s="4">
        <v>0.55459999999999998</v>
      </c>
      <c r="AM47" s="4"/>
      <c r="AN47" s="4">
        <v>0.98</v>
      </c>
      <c r="AO47" s="4">
        <v>1.2113</v>
      </c>
      <c r="AP47" s="14"/>
      <c r="AQ47" s="14"/>
      <c r="AR47" s="14"/>
      <c r="AS47" s="14"/>
      <c r="AT47" s="14"/>
      <c r="AU47" s="14"/>
      <c r="AV47" s="14"/>
      <c r="AW47" s="14"/>
      <c r="AX47" s="4"/>
      <c r="AY47" s="4"/>
      <c r="AZ47" s="4"/>
      <c r="BA47" s="4"/>
      <c r="BB47" s="4"/>
      <c r="BC47" s="4"/>
      <c r="BD47" s="4"/>
      <c r="BE47" s="4"/>
      <c r="BF47" s="14"/>
      <c r="BG47" s="14"/>
      <c r="BH47" s="14"/>
      <c r="BI47" s="14"/>
      <c r="BJ47" s="14"/>
      <c r="BK47" s="14"/>
      <c r="BL47" s="14"/>
      <c r="BM47" s="14"/>
      <c r="BN47" s="4"/>
      <c r="BO47" s="4"/>
      <c r="BP47" s="4"/>
      <c r="BQ47" s="4"/>
      <c r="BR47" s="4"/>
      <c r="BS47" s="4"/>
      <c r="BT47" s="4"/>
      <c r="BU47" s="4"/>
      <c r="BV47" s="14"/>
      <c r="BW47" s="14"/>
      <c r="BX47" s="14"/>
      <c r="BY47" s="14"/>
      <c r="BZ47" s="14"/>
      <c r="CA47" s="14"/>
      <c r="CB47" s="14"/>
      <c r="CC47" s="14"/>
      <c r="CD47" s="4"/>
      <c r="CE47" s="4"/>
      <c r="CF47" s="4"/>
      <c r="CG47" s="4"/>
      <c r="CH47" s="4"/>
      <c r="CI47" s="4"/>
      <c r="CJ47" s="4"/>
      <c r="CK47" s="4"/>
      <c r="CL47" s="5"/>
      <c r="CM47" s="5"/>
      <c r="CN47" s="5"/>
      <c r="CO47" s="5"/>
      <c r="CP47" s="5"/>
      <c r="CQ47" s="5"/>
      <c r="CR47" s="5"/>
      <c r="CS47" s="5"/>
      <c r="CT47" s="4"/>
      <c r="CU47" s="4"/>
      <c r="CV47" s="4"/>
      <c r="CW47" s="4"/>
      <c r="CX47" s="4"/>
      <c r="CY47" s="4"/>
      <c r="CZ47" s="4"/>
      <c r="DA47" s="4"/>
      <c r="DB47" s="5"/>
      <c r="DC47" s="5"/>
      <c r="DD47" s="5"/>
      <c r="DE47" s="5"/>
      <c r="DF47" s="5"/>
      <c r="DG47" s="5"/>
      <c r="DH47" s="5"/>
      <c r="DI47" s="5"/>
      <c r="DJ47" s="4"/>
      <c r="DK47" s="4"/>
      <c r="DL47" s="4"/>
      <c r="DM47" s="4"/>
      <c r="DN47" s="4"/>
      <c r="DO47" s="4"/>
      <c r="DP47" s="4"/>
      <c r="DQ47" s="4"/>
      <c r="DR47" s="5">
        <v>0.63729999999999998</v>
      </c>
      <c r="DS47" s="5">
        <v>0.71619999999999995</v>
      </c>
      <c r="DT47" s="5">
        <v>0.28420000000000001</v>
      </c>
      <c r="DU47" s="5">
        <v>2.8E-3</v>
      </c>
      <c r="DV47" s="5">
        <v>0.87029999999999996</v>
      </c>
      <c r="DW47" s="5">
        <v>0.36459999999999998</v>
      </c>
      <c r="DX47" s="5">
        <v>1</v>
      </c>
      <c r="DY47" s="5">
        <v>2.9007999999999998</v>
      </c>
      <c r="DZ47" s="4">
        <v>0.64759999999999995</v>
      </c>
      <c r="EA47" s="4">
        <v>0.73770000000000002</v>
      </c>
      <c r="EB47" s="4">
        <v>0.26700000000000002</v>
      </c>
      <c r="EC47" s="4">
        <v>8.8000000000000005E-3</v>
      </c>
      <c r="ED47" s="4">
        <v>0.85840000000000005</v>
      </c>
      <c r="EE47" s="4">
        <v>0.35020000000000001</v>
      </c>
      <c r="EF47" s="4">
        <v>1</v>
      </c>
      <c r="EG47" s="4">
        <v>3.0531000000000001</v>
      </c>
      <c r="EH47" s="5">
        <v>0.65890000000000004</v>
      </c>
      <c r="EI47" s="5">
        <v>0.7621</v>
      </c>
      <c r="EJ47" s="5">
        <v>0.23730000000000001</v>
      </c>
      <c r="EK47" s="5">
        <v>1.67E-2</v>
      </c>
      <c r="EL47" s="5">
        <v>0.8357</v>
      </c>
      <c r="EM47" s="5">
        <v>0.33689999999999998</v>
      </c>
      <c r="EN47" s="5">
        <v>1</v>
      </c>
      <c r="EO47" s="5">
        <v>2.7618</v>
      </c>
      <c r="EP47" s="4"/>
      <c r="EQ47" s="4"/>
      <c r="ER47" s="4"/>
      <c r="ES47" s="4"/>
      <c r="ET47" s="4"/>
      <c r="EU47" s="4"/>
      <c r="EV47" s="4"/>
      <c r="EW47" s="4"/>
      <c r="EX47" s="5"/>
      <c r="EY47" s="5"/>
      <c r="EZ47" s="5"/>
      <c r="FA47" s="5"/>
      <c r="FB47" s="5"/>
      <c r="FC47" s="5"/>
      <c r="FD47" s="5"/>
      <c r="FE47" s="5"/>
      <c r="FF47" s="4"/>
      <c r="FG47" s="4"/>
      <c r="FH47" s="4"/>
      <c r="FI47" s="4"/>
      <c r="FJ47" s="4"/>
      <c r="FK47" s="4"/>
      <c r="FL47" s="4"/>
      <c r="FM47" s="4"/>
      <c r="FN47" s="5"/>
      <c r="FO47" s="5"/>
      <c r="FP47" s="5"/>
      <c r="FQ47" s="5"/>
      <c r="FR47" s="5"/>
      <c r="FS47" s="5"/>
      <c r="FT47" s="5"/>
      <c r="FU47" s="5"/>
      <c r="FV47" s="4"/>
      <c r="FW47" s="4"/>
      <c r="FX47" s="4"/>
      <c r="FY47" s="4"/>
      <c r="FZ47" s="4"/>
      <c r="GA47" s="4"/>
      <c r="GB47" s="4"/>
      <c r="GC47" s="4"/>
      <c r="GD47" s="5"/>
      <c r="GE47" s="5"/>
      <c r="GF47" s="5"/>
      <c r="GG47" s="5"/>
      <c r="GH47" s="5"/>
      <c r="GI47" s="5"/>
      <c r="GJ47" s="5"/>
      <c r="GK47" s="5"/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>
        <f t="shared" si="8"/>
        <v>0.6644374999999999</v>
      </c>
      <c r="II47" s="4">
        <f t="shared" si="9"/>
        <v>0.7752</v>
      </c>
      <c r="IJ47" s="4">
        <f t="shared" si="10"/>
        <v>0.23052500000000001</v>
      </c>
      <c r="IK47" s="4">
        <f t="shared" si="11"/>
        <v>1.5837500000000001E-2</v>
      </c>
      <c r="IL47" s="4">
        <f t="shared" si="12"/>
        <v>0.80725000000000013</v>
      </c>
      <c r="IM47" s="4">
        <f t="shared" si="13"/>
        <v>0.35056666666666664</v>
      </c>
      <c r="IN47" s="4">
        <f t="shared" si="14"/>
        <v>0.99750000000000005</v>
      </c>
      <c r="IO47" s="4">
        <f t="shared" si="15"/>
        <v>2.6494</v>
      </c>
      <c r="IP47" s="1" t="str" cm="1">
        <f t="array" aca="1" ref="IP47" ca="1">CONCATENATE(INDIRECT(ADDRESS(1,MATCH(_xlfn.MINIFS(B47:IG47,metrics.rec,"MAE"),B47:IG47,0)+1)), ", ", INDIRECT(ADDRESS(2,MATCH(_xlfn.MINIFS(B47:IG47,metrics.rec,"MAE"),B47:IG47,0)+1)))</f>
        <v>k=5, r=0.1</v>
      </c>
      <c r="IQ47" s="1" t="str" cm="1">
        <f t="array" aca="1" ref="IQ47" ca="1">CONCATENATE(INDIRECT(ADDRESS(1,MATCH(_xlfn.MINIFS(B47:IG47,metrics.rec,"MSE"),B47:IG47,0)+1)), ", ", INDIRECT(ADDRESS(2,MATCH(_xlfn.MINIFS(B47:IG47,metrics.rec,"MSE"),B47:IG47,0)+1)))</f>
        <v>k=5, r=0.1</v>
      </c>
      <c r="IR47" s="1" t="str" cm="1">
        <f t="array" aca="1" ref="IR47" ca="1">CONCATENATE(INDIRECT(ADDRESS(1,MATCH(_xlfn.MAXIFS(B47:IG47,metrics.rec,"R"),B47:IG47,0)+1)), ", ", INDIRECT(ADDRESS(2,MATCH(_xlfn.MAXIFS(B47:IG47,metrics.rec,"R"),B47:IG47,0)+1)))</f>
        <v>k=20, r=0.1</v>
      </c>
      <c r="IS47" s="1" t="str" cm="1">
        <f t="array" aca="1" ref="IS47" ca="1">CONCATENATE(INDIRECT(ADDRESS(1,MATCH(_xlfn.MAXIFS(B47:IG47,metrics.rec,"Precision"),B47:IG47,0)+1)), ", ", INDIRECT(ADDRESS(2,MATCH(_xlfn.MAXIFS(B47:IG47,metrics.rec,"Precision"),B47:IG47,0)+1)))</f>
        <v>k=5, r=0.9</v>
      </c>
      <c r="IT47" s="1" t="str" cm="1">
        <f t="array" aca="1" ref="IT47" ca="1">CONCATENATE(INDIRECT(ADDRESS(1,MATCH(_xlfn.MAXIFS(B47:IG47,metrics.rec,"Recall"),B47:IG47,0)+1)), ", ", INDIRECT(ADDRESS(2,MATCH(_xlfn.MAXIFS(B47:IG47,metrics.rec,"Recall"),B47:IG47,0)+1)))</f>
        <v>k=20, r=0.1</v>
      </c>
      <c r="IU47" s="1" t="str" cm="1">
        <f t="array" aca="1" ref="IU47" ca="1">CONCATENATE(INDIRECT(ADDRESS(1,MATCH(_xlfn.MAXIFS(B47:IG47,metrics.rec,"Coverage"),B47:IG47,0)+1)), ", ", INDIRECT(ADDRESS(2,MATCH(_xlfn.MAXIFS(B47:IG47,metrics.rec,"Coverage"),B47:IG47,0)+1)))</f>
        <v>k=20, r=0.1</v>
      </c>
      <c r="IV47" s="1" t="str" cm="1">
        <f t="array" aca="1" ref="IV47" ca="1">CONCATENATE(INDIRECT(ADDRESS(1,MATCH(_xlfn.MAXIFS(B47:IG47,metrics.rec,"Recatio"),B47:IG47,0)+1)), ", ", INDIRECT(ADDRESS(2,MATCH(_xlfn.MAXIFS(B47:IG47,metrics.rec,"Recatio"),B47:IG47,0)+1)))</f>
        <v>k=5, r=0.1</v>
      </c>
      <c r="IW47" s="1" t="str" cm="1">
        <f t="array" aca="1" ref="IW47" ca="1">CONCATENATE(INDIRECT(ADDRESS(1,MATCH(_xlfn.MINIFS(B47:IG47,metrics.rec,"Time"),B47:IG47,0)+1)), ", ", INDIRECT(ADDRESS(2,MATCH(_xlfn.MINIFS(B47:IG47,metrics.rec,"Time"),B47:IG47,0)+1)))</f>
        <v>k=5, r=0.9</v>
      </c>
    </row>
    <row r="48" spans="1:257" x14ac:dyDescent="0.2">
      <c r="A48" s="1" t="s">
        <v>44</v>
      </c>
      <c r="B48" s="4">
        <v>0.65129999999999999</v>
      </c>
      <c r="C48" s="4">
        <v>0.73829999999999996</v>
      </c>
      <c r="D48" s="4">
        <v>0.1978</v>
      </c>
      <c r="E48" s="4">
        <v>3.7000000000000002E-3</v>
      </c>
      <c r="F48" s="4">
        <v>0.75139999999999996</v>
      </c>
      <c r="G48" s="4"/>
      <c r="H48" s="4">
        <v>0.99790000000000001</v>
      </c>
      <c r="I48" s="4">
        <v>2.7690000000000001</v>
      </c>
      <c r="J48" s="5">
        <v>0.67869999999999997</v>
      </c>
      <c r="K48" s="5">
        <v>0.79749999999999999</v>
      </c>
      <c r="L48" s="5">
        <v>0.1555</v>
      </c>
      <c r="M48" s="5">
        <v>1.01E-2</v>
      </c>
      <c r="N48" s="5">
        <v>0.68810000000000004</v>
      </c>
      <c r="O48" s="5"/>
      <c r="P48" s="5">
        <v>0.99839999999999995</v>
      </c>
      <c r="Q48" s="5">
        <v>2.7574999999999998</v>
      </c>
      <c r="R48" s="4">
        <v>0.70750000000000002</v>
      </c>
      <c r="S48" s="4">
        <v>0.86250000000000004</v>
      </c>
      <c r="T48" s="4">
        <v>0.15490000000000001</v>
      </c>
      <c r="U48" s="4">
        <v>1.4999999999999999E-2</v>
      </c>
      <c r="V48" s="4">
        <v>0.59250000000000003</v>
      </c>
      <c r="W48" s="4"/>
      <c r="X48" s="4">
        <v>0.998</v>
      </c>
      <c r="Y48" s="4">
        <v>2.8475000000000001</v>
      </c>
      <c r="Z48" s="5">
        <v>0.73109999999999997</v>
      </c>
      <c r="AA48" s="5">
        <v>0.91900000000000004</v>
      </c>
      <c r="AB48" s="5">
        <v>0.14360000000000001</v>
      </c>
      <c r="AC48" s="5">
        <v>1.9E-2</v>
      </c>
      <c r="AD48" s="5">
        <v>0.54179999999999995</v>
      </c>
      <c r="AE48" s="5"/>
      <c r="AF48" s="5">
        <v>0.99150000000000005</v>
      </c>
      <c r="AG48" s="5">
        <v>2.3340999999999998</v>
      </c>
      <c r="AH48" s="4">
        <v>0.75680000000000003</v>
      </c>
      <c r="AI48" s="4">
        <v>0.98909999999999998</v>
      </c>
      <c r="AJ48" s="4">
        <v>5.7299999999999997E-2</v>
      </c>
      <c r="AK48" s="4">
        <v>4.9700000000000001E-2</v>
      </c>
      <c r="AL48" s="4">
        <v>0.5272</v>
      </c>
      <c r="AM48" s="4"/>
      <c r="AN48" s="4">
        <v>0.88109999999999999</v>
      </c>
      <c r="AO48" s="4">
        <v>0.96560000000000001</v>
      </c>
      <c r="AP48" s="14"/>
      <c r="AQ48" s="14"/>
      <c r="AR48" s="14"/>
      <c r="AS48" s="14"/>
      <c r="AT48" s="14"/>
      <c r="AU48" s="14"/>
      <c r="AV48" s="14"/>
      <c r="AW48" s="14"/>
      <c r="AX48" s="4"/>
      <c r="AY48" s="4"/>
      <c r="AZ48" s="4"/>
      <c r="BA48" s="4"/>
      <c r="BB48" s="4"/>
      <c r="BC48" s="4"/>
      <c r="BD48" s="4"/>
      <c r="BE48" s="4"/>
      <c r="BF48" s="14"/>
      <c r="BG48" s="14"/>
      <c r="BH48" s="14"/>
      <c r="BI48" s="14"/>
      <c r="BJ48" s="14"/>
      <c r="BK48" s="14"/>
      <c r="BL48" s="14"/>
      <c r="BM48" s="14"/>
      <c r="BN48" s="4"/>
      <c r="BO48" s="4"/>
      <c r="BP48" s="4"/>
      <c r="BQ48" s="4"/>
      <c r="BR48" s="4"/>
      <c r="BS48" s="4"/>
      <c r="BT48" s="4"/>
      <c r="BU48" s="4"/>
      <c r="BV48" s="14"/>
      <c r="BW48" s="14"/>
      <c r="BX48" s="14"/>
      <c r="BY48" s="14"/>
      <c r="BZ48" s="14"/>
      <c r="CA48" s="14"/>
      <c r="CB48" s="14"/>
      <c r="CC48" s="14"/>
      <c r="CD48" s="4"/>
      <c r="CE48" s="4"/>
      <c r="CF48" s="4"/>
      <c r="CG48" s="4"/>
      <c r="CH48" s="4"/>
      <c r="CI48" s="4"/>
      <c r="CJ48" s="4"/>
      <c r="CK48" s="4"/>
      <c r="CL48" s="5"/>
      <c r="CM48" s="5"/>
      <c r="CN48" s="5"/>
      <c r="CO48" s="5"/>
      <c r="CP48" s="5"/>
      <c r="CQ48" s="5"/>
      <c r="CR48" s="5"/>
      <c r="CS48" s="5"/>
      <c r="CT48" s="4"/>
      <c r="CU48" s="4"/>
      <c r="CV48" s="4"/>
      <c r="CW48" s="4"/>
      <c r="CX48" s="4"/>
      <c r="CY48" s="4"/>
      <c r="CZ48" s="4"/>
      <c r="DA48" s="4"/>
      <c r="DB48" s="5"/>
      <c r="DC48" s="5"/>
      <c r="DD48" s="5"/>
      <c r="DE48" s="5"/>
      <c r="DF48" s="5"/>
      <c r="DG48" s="5"/>
      <c r="DH48" s="5"/>
      <c r="DI48" s="5"/>
      <c r="DJ48" s="4"/>
      <c r="DK48" s="4"/>
      <c r="DL48" s="4"/>
      <c r="DM48" s="4"/>
      <c r="DN48" s="4"/>
      <c r="DO48" s="4"/>
      <c r="DP48" s="4"/>
      <c r="DQ48" s="4"/>
      <c r="DR48" s="5">
        <v>0.65510000000000002</v>
      </c>
      <c r="DS48" s="5">
        <v>0.74560000000000004</v>
      </c>
      <c r="DT48" s="5">
        <v>0.1946</v>
      </c>
      <c r="DU48" s="5">
        <v>3.7000000000000002E-3</v>
      </c>
      <c r="DV48" s="5">
        <v>0.75</v>
      </c>
      <c r="DW48" s="5">
        <v>0.23980000000000001</v>
      </c>
      <c r="DX48" s="5">
        <v>0.99819999999999998</v>
      </c>
      <c r="DY48" s="5">
        <v>2.6375999999999999</v>
      </c>
      <c r="DZ48" s="4">
        <v>0.67720000000000002</v>
      </c>
      <c r="EA48" s="4">
        <v>0.7954</v>
      </c>
      <c r="EB48" s="4">
        <v>0.17130000000000001</v>
      </c>
      <c r="EC48" s="4">
        <v>1.0200000000000001E-2</v>
      </c>
      <c r="ED48" s="4">
        <v>0.68869999999999998</v>
      </c>
      <c r="EE48" s="4">
        <v>0.2422</v>
      </c>
      <c r="EF48" s="4">
        <v>0.99829999999999997</v>
      </c>
      <c r="EG48" s="4">
        <v>2.8134999999999999</v>
      </c>
      <c r="EH48" s="5">
        <v>0.70799999999999996</v>
      </c>
      <c r="EI48" s="5">
        <v>0.86399999999999999</v>
      </c>
      <c r="EJ48" s="5">
        <v>0.15140000000000001</v>
      </c>
      <c r="EK48" s="5">
        <v>1.49E-2</v>
      </c>
      <c r="EL48" s="5">
        <v>0.5958</v>
      </c>
      <c r="EM48" s="5">
        <v>0.26879999999999998</v>
      </c>
      <c r="EN48" s="5">
        <v>0.99770000000000003</v>
      </c>
      <c r="EO48" s="5">
        <v>2.448</v>
      </c>
      <c r="EP48" s="4"/>
      <c r="EQ48" s="4"/>
      <c r="ER48" s="4"/>
      <c r="ES48" s="4"/>
      <c r="ET48" s="4"/>
      <c r="EU48" s="4"/>
      <c r="EV48" s="4"/>
      <c r="EW48" s="4"/>
      <c r="EX48" s="5"/>
      <c r="EY48" s="5"/>
      <c r="EZ48" s="5"/>
      <c r="FA48" s="5"/>
      <c r="FB48" s="5"/>
      <c r="FC48" s="5"/>
      <c r="FD48" s="5"/>
      <c r="FE48" s="5"/>
      <c r="FF48" s="4"/>
      <c r="FG48" s="4"/>
      <c r="FH48" s="4"/>
      <c r="FI48" s="4"/>
      <c r="FJ48" s="4"/>
      <c r="FK48" s="4"/>
      <c r="FL48" s="4"/>
      <c r="FM48" s="4"/>
      <c r="FN48" s="5"/>
      <c r="FO48" s="5"/>
      <c r="FP48" s="5"/>
      <c r="FQ48" s="5"/>
      <c r="FR48" s="5"/>
      <c r="FS48" s="5"/>
      <c r="FT48" s="5"/>
      <c r="FU48" s="5"/>
      <c r="FV48" s="4"/>
      <c r="FW48" s="4"/>
      <c r="FX48" s="4"/>
      <c r="FY48" s="4"/>
      <c r="FZ48" s="4"/>
      <c r="GA48" s="4"/>
      <c r="GB48" s="4"/>
      <c r="GC48" s="4"/>
      <c r="GD48" s="5"/>
      <c r="GE48" s="5"/>
      <c r="GF48" s="5"/>
      <c r="GG48" s="5"/>
      <c r="GH48" s="5"/>
      <c r="GI48" s="5"/>
      <c r="GJ48" s="5"/>
      <c r="GK48" s="5"/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>
        <f t="shared" si="8"/>
        <v>0.69571250000000007</v>
      </c>
      <c r="II48" s="4">
        <f t="shared" si="9"/>
        <v>0.83892499999999992</v>
      </c>
      <c r="IJ48" s="4">
        <f t="shared" si="10"/>
        <v>0.15329999999999999</v>
      </c>
      <c r="IK48" s="4">
        <f t="shared" si="11"/>
        <v>1.5787499999999999E-2</v>
      </c>
      <c r="IL48" s="4">
        <f t="shared" si="12"/>
        <v>0.64193749999999994</v>
      </c>
      <c r="IM48" s="4">
        <f t="shared" si="13"/>
        <v>0.25026666666666664</v>
      </c>
      <c r="IN48" s="4">
        <f t="shared" si="14"/>
        <v>0.98263750000000005</v>
      </c>
      <c r="IO48" s="4">
        <f t="shared" si="15"/>
        <v>2.4466000000000001</v>
      </c>
      <c r="IP48" s="1" t="str" cm="1">
        <f t="array" aca="1" ref="IP48" ca="1">CONCATENATE(INDIRECT(ADDRESS(1,MATCH(_xlfn.MINIFS(B48:IG48,metrics.rec,"MAE"),B48:IG48,0)+1)), ", ", INDIRECT(ADDRESS(2,MATCH(_xlfn.MINIFS(B48:IG48,metrics.rec,"MAE"),B48:IG48,0)+1)))</f>
        <v>k=5, r=0.1</v>
      </c>
      <c r="IQ48" s="1" t="str" cm="1">
        <f t="array" aca="1" ref="IQ48" ca="1">CONCATENATE(INDIRECT(ADDRESS(1,MATCH(_xlfn.MINIFS(B48:IG48,metrics.rec,"MSE"),B48:IG48,0)+1)), ", ", INDIRECT(ADDRESS(2,MATCH(_xlfn.MINIFS(B48:IG48,metrics.rec,"MSE"),B48:IG48,0)+1)))</f>
        <v>k=5, r=0.1</v>
      </c>
      <c r="IR48" s="1" t="str" cm="1">
        <f t="array" aca="1" ref="IR48" ca="1">CONCATENATE(INDIRECT(ADDRESS(1,MATCH(_xlfn.MAXIFS(B48:IG48,metrics.rec,"R"),B48:IG48,0)+1)), ", ", INDIRECT(ADDRESS(2,MATCH(_xlfn.MAXIFS(B48:IG48,metrics.rec,"R"),B48:IG48,0)+1)))</f>
        <v>k=5, r=0.1</v>
      </c>
      <c r="IS48" s="1" t="str" cm="1">
        <f t="array" aca="1" ref="IS48" ca="1">CONCATENATE(INDIRECT(ADDRESS(1,MATCH(_xlfn.MAXIFS(B48:IG48,metrics.rec,"Precision"),B48:IG48,0)+1)), ", ", INDIRECT(ADDRESS(2,MATCH(_xlfn.MAXIFS(B48:IG48,metrics.rec,"Precision"),B48:IG48,0)+1)))</f>
        <v>k=5, r=0.9</v>
      </c>
      <c r="IT48" s="1" t="str" cm="1">
        <f t="array" aca="1" ref="IT48" ca="1">CONCATENATE(INDIRECT(ADDRESS(1,MATCH(_xlfn.MAXIFS(B48:IG48,metrics.rec,"Recall"),B48:IG48,0)+1)), ", ", INDIRECT(ADDRESS(2,MATCH(_xlfn.MAXIFS(B48:IG48,metrics.rec,"Recall"),B48:IG48,0)+1)))</f>
        <v>k=5, r=0.1</v>
      </c>
      <c r="IU48" s="1" t="str" cm="1">
        <f t="array" aca="1" ref="IU48" ca="1">CONCATENATE(INDIRECT(ADDRESS(1,MATCH(_xlfn.MAXIFS(B48:IG48,metrics.rec,"Coverage"),B48:IG48,0)+1)), ", ", INDIRECT(ADDRESS(2,MATCH(_xlfn.MAXIFS(B48:IG48,metrics.rec,"Coverage"),B48:IG48,0)+1)))</f>
        <v>k=20, r=0.5</v>
      </c>
      <c r="IV48" s="1" t="str" cm="1">
        <f t="array" aca="1" ref="IV48" ca="1">CONCATENATE(INDIRECT(ADDRESS(1,MATCH(_xlfn.MAXIFS(B48:IG48,metrics.rec,"Recatio"),B48:IG48,0)+1)), ", ", INDIRECT(ADDRESS(2,MATCH(_xlfn.MAXIFS(B48:IG48,metrics.rec,"Recatio"),B48:IG48,0)+1)))</f>
        <v>k=5, r=0.3</v>
      </c>
      <c r="IW48" s="1" t="str" cm="1">
        <f t="array" aca="1" ref="IW48" ca="1">CONCATENATE(INDIRECT(ADDRESS(1,MATCH(_xlfn.MINIFS(B48:IG48,metrics.rec,"Time"),B48:IG48,0)+1)), ", ", INDIRECT(ADDRESS(2,MATCH(_xlfn.MINIFS(B48:IG48,metrics.rec,"Time"),B48:IG48,0)+1)))</f>
        <v>k=5, r=0.9</v>
      </c>
    </row>
    <row r="49" spans="1:257" x14ac:dyDescent="0.2">
      <c r="A49" s="1" t="s">
        <v>45</v>
      </c>
      <c r="B49" s="4">
        <v>0.66849999999999998</v>
      </c>
      <c r="C49" s="4">
        <v>0.76270000000000004</v>
      </c>
      <c r="D49" s="4">
        <v>0.18010000000000001</v>
      </c>
      <c r="E49" s="4">
        <v>3.3E-3</v>
      </c>
      <c r="F49" s="4">
        <v>0.70540000000000003</v>
      </c>
      <c r="G49" s="4"/>
      <c r="H49" s="4">
        <v>1</v>
      </c>
      <c r="I49" s="4">
        <v>2.7077</v>
      </c>
      <c r="J49" s="5">
        <v>0.68740000000000001</v>
      </c>
      <c r="K49" s="5">
        <v>0.8125</v>
      </c>
      <c r="L49" s="5">
        <v>0.18479999999999999</v>
      </c>
      <c r="M49" s="5">
        <v>8.9999999999999993E-3</v>
      </c>
      <c r="N49" s="5">
        <v>0.66339999999999999</v>
      </c>
      <c r="O49" s="5"/>
      <c r="P49" s="5">
        <v>1</v>
      </c>
      <c r="Q49" s="5">
        <v>2.5988000000000002</v>
      </c>
      <c r="R49" s="4">
        <v>0.70409999999999995</v>
      </c>
      <c r="S49" s="4">
        <v>0.85309999999999997</v>
      </c>
      <c r="T49" s="4">
        <v>0.17100000000000001</v>
      </c>
      <c r="U49" s="4">
        <v>1.44E-2</v>
      </c>
      <c r="V49" s="4">
        <v>0.61719999999999997</v>
      </c>
      <c r="W49" s="4"/>
      <c r="X49" s="4">
        <v>1</v>
      </c>
      <c r="Y49" s="4">
        <v>2.2624</v>
      </c>
      <c r="Z49" s="5">
        <v>0.71879999999999999</v>
      </c>
      <c r="AA49" s="5">
        <v>0.89300000000000002</v>
      </c>
      <c r="AB49" s="5">
        <v>0.1694</v>
      </c>
      <c r="AC49" s="5">
        <v>1.9599999999999999E-2</v>
      </c>
      <c r="AD49" s="5">
        <v>0.59309999999999996</v>
      </c>
      <c r="AE49" s="5"/>
      <c r="AF49" s="5">
        <v>1</v>
      </c>
      <c r="AG49" s="5">
        <v>1.8539000000000001</v>
      </c>
      <c r="AH49" s="4">
        <v>0.74270000000000003</v>
      </c>
      <c r="AI49" s="4">
        <v>0.95740000000000003</v>
      </c>
      <c r="AJ49" s="4">
        <v>0.11509999999999999</v>
      </c>
      <c r="AK49" s="4">
        <v>4.9700000000000001E-2</v>
      </c>
      <c r="AL49" s="4">
        <v>0.53979999999999995</v>
      </c>
      <c r="AM49" s="4"/>
      <c r="AN49" s="4">
        <v>0.97499999999999998</v>
      </c>
      <c r="AO49" s="4">
        <v>1.0293000000000001</v>
      </c>
      <c r="AP49" s="14"/>
      <c r="AQ49" s="14"/>
      <c r="AR49" s="14"/>
      <c r="AS49" s="14"/>
      <c r="AT49" s="14"/>
      <c r="AU49" s="14"/>
      <c r="AV49" s="14"/>
      <c r="AW49" s="14"/>
      <c r="AX49" s="4"/>
      <c r="AY49" s="4"/>
      <c r="AZ49" s="4"/>
      <c r="BA49" s="4"/>
      <c r="BB49" s="4"/>
      <c r="BC49" s="4"/>
      <c r="BD49" s="4"/>
      <c r="BE49" s="4"/>
      <c r="BF49" s="14"/>
      <c r="BG49" s="14"/>
      <c r="BH49" s="14"/>
      <c r="BI49" s="14"/>
      <c r="BJ49" s="14"/>
      <c r="BK49" s="14"/>
      <c r="BL49" s="14"/>
      <c r="BM49" s="14"/>
      <c r="BN49" s="4"/>
      <c r="BO49" s="4"/>
      <c r="BP49" s="4"/>
      <c r="BQ49" s="4"/>
      <c r="BR49" s="4"/>
      <c r="BS49" s="4"/>
      <c r="BT49" s="4"/>
      <c r="BU49" s="4"/>
      <c r="BV49" s="14"/>
      <c r="BW49" s="14"/>
      <c r="BX49" s="14"/>
      <c r="BY49" s="14"/>
      <c r="BZ49" s="14"/>
      <c r="CA49" s="14"/>
      <c r="CB49" s="14"/>
      <c r="CC49" s="14"/>
      <c r="CD49" s="4"/>
      <c r="CE49" s="4"/>
      <c r="CF49" s="4"/>
      <c r="CG49" s="4"/>
      <c r="CH49" s="4"/>
      <c r="CI49" s="4"/>
      <c r="CJ49" s="4"/>
      <c r="CK49" s="4"/>
      <c r="CL49" s="5"/>
      <c r="CM49" s="5"/>
      <c r="CN49" s="5"/>
      <c r="CO49" s="5"/>
      <c r="CP49" s="5"/>
      <c r="CQ49" s="5"/>
      <c r="CR49" s="5"/>
      <c r="CS49" s="5"/>
      <c r="CT49" s="4"/>
      <c r="CU49" s="4"/>
      <c r="CV49" s="4"/>
      <c r="CW49" s="4"/>
      <c r="CX49" s="4"/>
      <c r="CY49" s="4"/>
      <c r="CZ49" s="4"/>
      <c r="DA49" s="4"/>
      <c r="DB49" s="5"/>
      <c r="DC49" s="5"/>
      <c r="DD49" s="5"/>
      <c r="DE49" s="5"/>
      <c r="DF49" s="5"/>
      <c r="DG49" s="5"/>
      <c r="DH49" s="5"/>
      <c r="DI49" s="5"/>
      <c r="DJ49" s="4"/>
      <c r="DK49" s="4"/>
      <c r="DL49" s="4"/>
      <c r="DM49" s="4"/>
      <c r="DN49" s="4"/>
      <c r="DO49" s="4"/>
      <c r="DP49" s="4"/>
      <c r="DQ49" s="4"/>
      <c r="DR49" s="5">
        <v>0.67159999999999997</v>
      </c>
      <c r="DS49" s="5">
        <v>0.77929999999999999</v>
      </c>
      <c r="DT49" s="5">
        <v>0.1938</v>
      </c>
      <c r="DU49" s="5">
        <v>3.3E-3</v>
      </c>
      <c r="DV49" s="5">
        <v>0.70309999999999995</v>
      </c>
      <c r="DW49" s="5">
        <v>0.249</v>
      </c>
      <c r="DX49" s="5">
        <v>1</v>
      </c>
      <c r="DY49" s="5">
        <v>2.5501999999999998</v>
      </c>
      <c r="DZ49" s="4">
        <v>0.6875</v>
      </c>
      <c r="EA49" s="4">
        <v>0.8135</v>
      </c>
      <c r="EB49" s="4">
        <v>0.18240000000000001</v>
      </c>
      <c r="EC49" s="4">
        <v>9.1000000000000004E-3</v>
      </c>
      <c r="ED49" s="4">
        <v>0.66369999999999996</v>
      </c>
      <c r="EE49" s="4">
        <v>0.26219999999999999</v>
      </c>
      <c r="EF49" s="4">
        <v>1</v>
      </c>
      <c r="EG49" s="4">
        <v>2.7227999999999999</v>
      </c>
      <c r="EH49" s="5">
        <v>0.70440000000000003</v>
      </c>
      <c r="EI49" s="5">
        <v>0.85550000000000004</v>
      </c>
      <c r="EJ49" s="5">
        <v>0.1731</v>
      </c>
      <c r="EK49" s="5">
        <v>1.4200000000000001E-2</v>
      </c>
      <c r="EL49" s="5">
        <v>0.61619999999999997</v>
      </c>
      <c r="EM49" s="5">
        <v>0.2918</v>
      </c>
      <c r="EN49" s="5">
        <v>1</v>
      </c>
      <c r="EO49" s="5">
        <v>2.3915999999999999</v>
      </c>
      <c r="EP49" s="4"/>
      <c r="EQ49" s="4"/>
      <c r="ER49" s="4"/>
      <c r="ES49" s="4"/>
      <c r="ET49" s="4"/>
      <c r="EU49" s="4"/>
      <c r="EV49" s="4"/>
      <c r="EW49" s="4"/>
      <c r="EX49" s="5"/>
      <c r="EY49" s="5"/>
      <c r="EZ49" s="5"/>
      <c r="FA49" s="5"/>
      <c r="FB49" s="5"/>
      <c r="FC49" s="5"/>
      <c r="FD49" s="5"/>
      <c r="FE49" s="5"/>
      <c r="FF49" s="4"/>
      <c r="FG49" s="4"/>
      <c r="FH49" s="4"/>
      <c r="FI49" s="4"/>
      <c r="FJ49" s="4"/>
      <c r="FK49" s="4"/>
      <c r="FL49" s="4"/>
      <c r="FM49" s="4"/>
      <c r="FN49" s="5"/>
      <c r="FO49" s="5"/>
      <c r="FP49" s="5"/>
      <c r="FQ49" s="5"/>
      <c r="FR49" s="5"/>
      <c r="FS49" s="5"/>
      <c r="FT49" s="5"/>
      <c r="FU49" s="5"/>
      <c r="FV49" s="4"/>
      <c r="FW49" s="4"/>
      <c r="FX49" s="4"/>
      <c r="FY49" s="4"/>
      <c r="FZ49" s="4"/>
      <c r="GA49" s="4"/>
      <c r="GB49" s="4"/>
      <c r="GC49" s="4"/>
      <c r="GD49" s="5"/>
      <c r="GE49" s="5"/>
      <c r="GF49" s="5"/>
      <c r="GG49" s="5"/>
      <c r="GH49" s="5"/>
      <c r="GI49" s="5"/>
      <c r="GJ49" s="5"/>
      <c r="GK49" s="5"/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>
        <f t="shared" si="8"/>
        <v>0.698125</v>
      </c>
      <c r="II49" s="4">
        <f t="shared" si="9"/>
        <v>0.84087500000000004</v>
      </c>
      <c r="IJ49" s="4">
        <f t="shared" si="10"/>
        <v>0.17121250000000002</v>
      </c>
      <c r="IK49" s="4">
        <f t="shared" si="11"/>
        <v>1.5325E-2</v>
      </c>
      <c r="IL49" s="4">
        <f t="shared" si="12"/>
        <v>0.63773749999999996</v>
      </c>
      <c r="IM49" s="4">
        <f t="shared" si="13"/>
        <v>0.26766666666666666</v>
      </c>
      <c r="IN49" s="4">
        <f t="shared" si="14"/>
        <v>0.99687499999999996</v>
      </c>
      <c r="IO49" s="4">
        <f t="shared" si="15"/>
        <v>2.2645874999999998</v>
      </c>
      <c r="IP49" s="1" t="str" cm="1">
        <f t="array" aca="1" ref="IP49" ca="1">CONCATENATE(INDIRECT(ADDRESS(1,MATCH(_xlfn.MINIFS(B49:IG49,metrics.rec,"MAE"),B49:IG49,0)+1)), ", ", INDIRECT(ADDRESS(2,MATCH(_xlfn.MINIFS(B49:IG49,metrics.rec,"MAE"),B49:IG49,0)+1)))</f>
        <v>k=5, r=0.1</v>
      </c>
      <c r="IQ49" s="1" t="str" cm="1">
        <f t="array" aca="1" ref="IQ49" ca="1">CONCATENATE(INDIRECT(ADDRESS(1,MATCH(_xlfn.MINIFS(B49:IG49,metrics.rec,"MSE"),B49:IG49,0)+1)), ", ", INDIRECT(ADDRESS(2,MATCH(_xlfn.MINIFS(B49:IG49,metrics.rec,"MSE"),B49:IG49,0)+1)))</f>
        <v>k=5, r=0.1</v>
      </c>
      <c r="IR49" s="1" t="str" cm="1">
        <f t="array" aca="1" ref="IR49" ca="1">CONCATENATE(INDIRECT(ADDRESS(1,MATCH(_xlfn.MAXIFS(B49:IG49,metrics.rec,"R"),B49:IG49,0)+1)), ", ", INDIRECT(ADDRESS(2,MATCH(_xlfn.MAXIFS(B49:IG49,metrics.rec,"R"),B49:IG49,0)+1)))</f>
        <v>k=20, r=0.1</v>
      </c>
      <c r="IS49" s="1" t="str" cm="1">
        <f t="array" aca="1" ref="IS49" ca="1">CONCATENATE(INDIRECT(ADDRESS(1,MATCH(_xlfn.MAXIFS(B49:IG49,metrics.rec,"Precision"),B49:IG49,0)+1)), ", ", INDIRECT(ADDRESS(2,MATCH(_xlfn.MAXIFS(B49:IG49,metrics.rec,"Precision"),B49:IG49,0)+1)))</f>
        <v>k=5, r=0.9</v>
      </c>
      <c r="IT49" s="1" t="str" cm="1">
        <f t="array" aca="1" ref="IT49" ca="1">CONCATENATE(INDIRECT(ADDRESS(1,MATCH(_xlfn.MAXIFS(B49:IG49,metrics.rec,"Recall"),B49:IG49,0)+1)), ", ", INDIRECT(ADDRESS(2,MATCH(_xlfn.MAXIFS(B49:IG49,metrics.rec,"Recall"),B49:IG49,0)+1)))</f>
        <v>k=5, r=0.1</v>
      </c>
      <c r="IU49" s="1" t="str" cm="1">
        <f t="array" aca="1" ref="IU49" ca="1">CONCATENATE(INDIRECT(ADDRESS(1,MATCH(_xlfn.MAXIFS(B49:IG49,metrics.rec,"Coverage"),B49:IG49,0)+1)), ", ", INDIRECT(ADDRESS(2,MATCH(_xlfn.MAXIFS(B49:IG49,metrics.rec,"Coverage"),B49:IG49,0)+1)))</f>
        <v>k=20, r=0.5</v>
      </c>
      <c r="IV49" s="1" t="str" cm="1">
        <f t="array" aca="1" ref="IV49" ca="1">CONCATENATE(INDIRECT(ADDRESS(1,MATCH(_xlfn.MAXIFS(B49:IG49,metrics.rec,"Recatio"),B49:IG49,0)+1)), ", ", INDIRECT(ADDRESS(2,MATCH(_xlfn.MAXIFS(B49:IG49,metrics.rec,"Recatio"),B49:IG49,0)+1)))</f>
        <v>k=5, r=0.1</v>
      </c>
      <c r="IW49" s="1" t="str" cm="1">
        <f t="array" aca="1" ref="IW49" ca="1">CONCATENATE(INDIRECT(ADDRESS(1,MATCH(_xlfn.MINIFS(B49:IG49,metrics.rec,"Time"),B49:IG49,0)+1)), ", ", INDIRECT(ADDRESS(2,MATCH(_xlfn.MINIFS(B49:IG49,metrics.rec,"Time"),B49:IG49,0)+1)))</f>
        <v>k=5, r=0.9</v>
      </c>
    </row>
    <row r="50" spans="1:257" x14ac:dyDescent="0.2">
      <c r="A50" s="1" t="s">
        <v>46</v>
      </c>
      <c r="B50" s="4">
        <v>0.63919999999999999</v>
      </c>
      <c r="C50" s="4">
        <v>0.70760000000000001</v>
      </c>
      <c r="D50" s="4">
        <v>0.24610000000000001</v>
      </c>
      <c r="E50" s="4">
        <v>4.1000000000000003E-3</v>
      </c>
      <c r="F50" s="4">
        <v>0.85450000000000004</v>
      </c>
      <c r="G50" s="4"/>
      <c r="H50" s="4">
        <v>1</v>
      </c>
      <c r="I50" s="4">
        <v>2.7827000000000002</v>
      </c>
      <c r="J50" s="5">
        <v>0.6522</v>
      </c>
      <c r="K50" s="5">
        <v>0.74019999999999997</v>
      </c>
      <c r="L50" s="5">
        <v>0.22170000000000001</v>
      </c>
      <c r="M50" s="5">
        <v>1.26E-2</v>
      </c>
      <c r="N50" s="5">
        <v>0.84279999999999999</v>
      </c>
      <c r="O50" s="5"/>
      <c r="P50" s="5">
        <v>1</v>
      </c>
      <c r="Q50" s="5">
        <v>2.7393999999999998</v>
      </c>
      <c r="R50" s="4">
        <v>0.66090000000000004</v>
      </c>
      <c r="S50" s="4">
        <v>0.75870000000000004</v>
      </c>
      <c r="T50" s="4">
        <v>0.2072</v>
      </c>
      <c r="U50" s="4">
        <v>2.29E-2</v>
      </c>
      <c r="V50" s="4">
        <v>0.81699999999999995</v>
      </c>
      <c r="W50" s="4"/>
      <c r="X50" s="4">
        <v>1</v>
      </c>
      <c r="Y50" s="4">
        <v>2.4121000000000001</v>
      </c>
      <c r="Z50" s="5">
        <v>0.68410000000000004</v>
      </c>
      <c r="AA50" s="5">
        <v>0.80969999999999998</v>
      </c>
      <c r="AB50" s="5">
        <v>0.1588</v>
      </c>
      <c r="AC50" s="5">
        <v>3.4000000000000002E-2</v>
      </c>
      <c r="AD50" s="5">
        <v>0.7651</v>
      </c>
      <c r="AE50" s="5"/>
      <c r="AF50" s="5">
        <v>1</v>
      </c>
      <c r="AG50" s="5">
        <v>2.5659000000000001</v>
      </c>
      <c r="AH50" s="4">
        <v>0.74490000000000001</v>
      </c>
      <c r="AI50" s="4">
        <v>0.96040000000000003</v>
      </c>
      <c r="AJ50" s="4">
        <v>0.1042</v>
      </c>
      <c r="AK50" s="4">
        <v>4.4299999999999999E-2</v>
      </c>
      <c r="AL50" s="4">
        <v>0.56079999999999997</v>
      </c>
      <c r="AM50" s="4"/>
      <c r="AN50" s="4">
        <v>0.98</v>
      </c>
      <c r="AO50" s="4">
        <v>1.4704999999999999</v>
      </c>
      <c r="AP50" s="14"/>
      <c r="AQ50" s="14"/>
      <c r="AR50" s="14"/>
      <c r="AS50" s="14"/>
      <c r="AT50" s="14"/>
      <c r="AU50" s="14"/>
      <c r="AV50" s="14"/>
      <c r="AW50" s="14"/>
      <c r="AX50" s="4"/>
      <c r="AY50" s="4"/>
      <c r="AZ50" s="4"/>
      <c r="BA50" s="4"/>
      <c r="BB50" s="4"/>
      <c r="BC50" s="4"/>
      <c r="BD50" s="4"/>
      <c r="BE50" s="4"/>
      <c r="BF50" s="14">
        <v>0.66210000000000002</v>
      </c>
      <c r="BG50" s="14">
        <v>0.76290000000000002</v>
      </c>
      <c r="BH50" s="14">
        <v>0.20469999999999999</v>
      </c>
      <c r="BI50" s="14">
        <v>2.3E-2</v>
      </c>
      <c r="BJ50" s="14">
        <v>0.81910000000000005</v>
      </c>
      <c r="BK50" s="14">
        <v>0.24010000000000001</v>
      </c>
      <c r="BL50" s="14">
        <v>1</v>
      </c>
      <c r="BM50" s="14">
        <v>2.1916000000000002</v>
      </c>
      <c r="BN50" s="4"/>
      <c r="BO50" s="4"/>
      <c r="BP50" s="4"/>
      <c r="BQ50" s="4"/>
      <c r="BR50" s="4"/>
      <c r="BS50" s="4"/>
      <c r="BT50" s="4"/>
      <c r="BU50" s="4"/>
      <c r="BV50" s="14"/>
      <c r="BW50" s="14"/>
      <c r="BX50" s="14"/>
      <c r="BY50" s="14"/>
      <c r="BZ50" s="14"/>
      <c r="CA50" s="14"/>
      <c r="CB50" s="14"/>
      <c r="CC50" s="14"/>
      <c r="CD50" s="4"/>
      <c r="CE50" s="4"/>
      <c r="CF50" s="4"/>
      <c r="CG50" s="4"/>
      <c r="CH50" s="4"/>
      <c r="CI50" s="4"/>
      <c r="CJ50" s="4"/>
      <c r="CK50" s="4"/>
      <c r="CL50" s="5"/>
      <c r="CM50" s="5"/>
      <c r="CN50" s="5"/>
      <c r="CO50" s="5"/>
      <c r="CP50" s="5"/>
      <c r="CQ50" s="5"/>
      <c r="CR50" s="5"/>
      <c r="CS50" s="5"/>
      <c r="CT50" s="4">
        <v>0.66110000000000002</v>
      </c>
      <c r="CU50" s="4">
        <v>0.7601</v>
      </c>
      <c r="CV50" s="4">
        <v>0.20599999999999999</v>
      </c>
      <c r="CW50" s="4">
        <v>2.3E-2</v>
      </c>
      <c r="CX50" s="4">
        <v>0.81859999999999999</v>
      </c>
      <c r="CY50" s="4">
        <v>0.2407</v>
      </c>
      <c r="CZ50" s="4">
        <v>1</v>
      </c>
      <c r="DA50" s="4">
        <v>1.8822000000000001</v>
      </c>
      <c r="DB50" s="5"/>
      <c r="DC50" s="5"/>
      <c r="DD50" s="5"/>
      <c r="DE50" s="5"/>
      <c r="DF50" s="5"/>
      <c r="DG50" s="5"/>
      <c r="DH50" s="5"/>
      <c r="DI50" s="5"/>
      <c r="DJ50" s="4"/>
      <c r="DK50" s="4"/>
      <c r="DL50" s="4"/>
      <c r="DM50" s="4"/>
      <c r="DN50" s="4"/>
      <c r="DO50" s="4"/>
      <c r="DP50" s="4"/>
      <c r="DQ50" s="4"/>
      <c r="DR50" s="5">
        <v>0.6411</v>
      </c>
      <c r="DS50" s="5">
        <v>0.71660000000000001</v>
      </c>
      <c r="DT50" s="5">
        <v>0.2525</v>
      </c>
      <c r="DU50" s="5">
        <v>4.1000000000000003E-3</v>
      </c>
      <c r="DV50" s="5">
        <v>0.85699999999999998</v>
      </c>
      <c r="DW50" s="5">
        <v>0.24529999999999999</v>
      </c>
      <c r="DX50" s="5">
        <v>1</v>
      </c>
      <c r="DY50" s="5">
        <v>2.6305000000000001</v>
      </c>
      <c r="DZ50" s="4">
        <v>0.65080000000000005</v>
      </c>
      <c r="EA50" s="4">
        <v>0.73819999999999997</v>
      </c>
      <c r="EB50" s="4">
        <v>0.22989999999999999</v>
      </c>
      <c r="EC50" s="4">
        <v>1.26E-2</v>
      </c>
      <c r="ED50" s="4">
        <v>0.84299999999999997</v>
      </c>
      <c r="EE50" s="4">
        <v>0.23860000000000001</v>
      </c>
      <c r="EF50" s="4">
        <v>1</v>
      </c>
      <c r="EG50" s="4">
        <v>3.0171999999999999</v>
      </c>
      <c r="EH50" s="5">
        <v>0.66249999999999998</v>
      </c>
      <c r="EI50" s="5">
        <v>0.76400000000000001</v>
      </c>
      <c r="EJ50" s="5">
        <v>0.20250000000000001</v>
      </c>
      <c r="EK50" s="5">
        <v>2.3E-2</v>
      </c>
      <c r="EL50" s="5">
        <v>0.81930000000000003</v>
      </c>
      <c r="EM50" s="5">
        <v>0.24060000000000001</v>
      </c>
      <c r="EN50" s="5">
        <v>1</v>
      </c>
      <c r="EO50" s="5">
        <v>2.6219000000000001</v>
      </c>
      <c r="EP50" s="4"/>
      <c r="EQ50" s="4"/>
      <c r="ER50" s="4"/>
      <c r="ES50" s="4"/>
      <c r="ET50" s="4"/>
      <c r="EU50" s="4"/>
      <c r="EV50" s="4"/>
      <c r="EW50" s="4"/>
      <c r="EX50" s="5"/>
      <c r="EY50" s="5"/>
      <c r="EZ50" s="5"/>
      <c r="FA50" s="5"/>
      <c r="FB50" s="5"/>
      <c r="FC50" s="5"/>
      <c r="FD50" s="5"/>
      <c r="FE50" s="5"/>
      <c r="FF50" s="4"/>
      <c r="FG50" s="4"/>
      <c r="FH50" s="4"/>
      <c r="FI50" s="4"/>
      <c r="FJ50" s="4"/>
      <c r="FK50" s="4"/>
      <c r="FL50" s="4"/>
      <c r="FM50" s="4"/>
      <c r="FN50" s="5"/>
      <c r="FO50" s="5"/>
      <c r="FP50" s="5"/>
      <c r="FQ50" s="5"/>
      <c r="FR50" s="5"/>
      <c r="FS50" s="5"/>
      <c r="FT50" s="5"/>
      <c r="FU50" s="5"/>
      <c r="FV50" s="4"/>
      <c r="FW50" s="4"/>
      <c r="FX50" s="4"/>
      <c r="FY50" s="4"/>
      <c r="FZ50" s="4"/>
      <c r="GA50" s="4"/>
      <c r="GB50" s="4"/>
      <c r="GC50" s="4"/>
      <c r="GD50" s="5"/>
      <c r="GE50" s="5"/>
      <c r="GF50" s="5"/>
      <c r="GG50" s="5"/>
      <c r="GH50" s="5"/>
      <c r="GI50" s="5"/>
      <c r="GJ50" s="5"/>
      <c r="GK50" s="5"/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>
        <f t="shared" si="8"/>
        <v>0.66588999999999998</v>
      </c>
      <c r="II50" s="4">
        <f t="shared" si="9"/>
        <v>0.77183999999999986</v>
      </c>
      <c r="IJ50" s="4">
        <f t="shared" si="10"/>
        <v>0.20335999999999999</v>
      </c>
      <c r="IK50" s="4">
        <f t="shared" si="11"/>
        <v>2.0359999999999996E-2</v>
      </c>
      <c r="IL50" s="4">
        <f t="shared" si="12"/>
        <v>0.79971999999999999</v>
      </c>
      <c r="IM50" s="4">
        <f t="shared" si="13"/>
        <v>0.24106</v>
      </c>
      <c r="IN50" s="4">
        <f t="shared" si="14"/>
        <v>0.998</v>
      </c>
      <c r="IO50" s="4">
        <f t="shared" si="15"/>
        <v>2.4314</v>
      </c>
      <c r="IP50" s="1" t="str" cm="1">
        <f t="array" aca="1" ref="IP50" ca="1">CONCATENATE(INDIRECT(ADDRESS(1,MATCH(_xlfn.MINIFS(B50:IG50,metrics.rec,"MAE"),B50:IG50,0)+1)), ", ", INDIRECT(ADDRESS(2,MATCH(_xlfn.MINIFS(B50:IG50,metrics.rec,"MAE"),B50:IG50,0)+1)))</f>
        <v>k=5, r=0.1</v>
      </c>
      <c r="IQ50" s="1" t="str" cm="1">
        <f t="array" aca="1" ref="IQ50" ca="1">CONCATENATE(INDIRECT(ADDRESS(1,MATCH(_xlfn.MINIFS(B50:IG50,metrics.rec,"MSE"),B50:IG50,0)+1)), ", ", INDIRECT(ADDRESS(2,MATCH(_xlfn.MINIFS(B50:IG50,metrics.rec,"MSE"),B50:IG50,0)+1)))</f>
        <v>k=5, r=0.1</v>
      </c>
      <c r="IR50" s="1" t="str" cm="1">
        <f t="array" aca="1" ref="IR50" ca="1">CONCATENATE(INDIRECT(ADDRESS(1,MATCH(_xlfn.MAXIFS(B50:IG50,metrics.rec,"R"),B50:IG50,0)+1)), ", ", INDIRECT(ADDRESS(2,MATCH(_xlfn.MAXIFS(B50:IG50,metrics.rec,"R"),B50:IG50,0)+1)))</f>
        <v>k=20, r=0.1</v>
      </c>
      <c r="IS50" s="1" t="str" cm="1">
        <f t="array" aca="1" ref="IS50" ca="1">CONCATENATE(INDIRECT(ADDRESS(1,MATCH(_xlfn.MAXIFS(B50:IG50,metrics.rec,"Precision"),B50:IG50,0)+1)), ", ", INDIRECT(ADDRESS(2,MATCH(_xlfn.MAXIFS(B50:IG50,metrics.rec,"Precision"),B50:IG50,0)+1)))</f>
        <v>k=5, r=0.9</v>
      </c>
      <c r="IT50" s="1" t="str" cm="1">
        <f t="array" aca="1" ref="IT50" ca="1">CONCATENATE(INDIRECT(ADDRESS(1,MATCH(_xlfn.MAXIFS(B50:IG50,metrics.rec,"Recall"),B50:IG50,0)+1)), ", ", INDIRECT(ADDRESS(2,MATCH(_xlfn.MAXIFS(B50:IG50,metrics.rec,"Recall"),B50:IG50,0)+1)))</f>
        <v>k=20, r=0.1</v>
      </c>
      <c r="IU50" s="1" t="str" cm="1">
        <f t="array" aca="1" ref="IU50" ca="1">CONCATENATE(INDIRECT(ADDRESS(1,MATCH(_xlfn.MAXIFS(B50:IG50,metrics.rec,"Coverage"),B50:IG50,0)+1)), ", ", INDIRECT(ADDRESS(2,MATCH(_xlfn.MAXIFS(B50:IG50,metrics.rec,"Coverage"),B50:IG50,0)+1)))</f>
        <v>k=20, r=0.1</v>
      </c>
      <c r="IV50" s="1" t="str" cm="1">
        <f t="array" aca="1" ref="IV50" ca="1">CONCATENATE(INDIRECT(ADDRESS(1,MATCH(_xlfn.MAXIFS(B50:IG50,metrics.rec,"Recatio"),B50:IG50,0)+1)), ", ", INDIRECT(ADDRESS(2,MATCH(_xlfn.MAXIFS(B50:IG50,metrics.rec,"Recatio"),B50:IG50,0)+1)))</f>
        <v>k=5, r=0.1</v>
      </c>
      <c r="IW50" s="1" t="str" cm="1">
        <f t="array" aca="1" ref="IW50" ca="1">CONCATENATE(INDIRECT(ADDRESS(1,MATCH(_xlfn.MINIFS(B50:IG50,metrics.rec,"Time"),B50:IG50,0)+1)), ", ", INDIRECT(ADDRESS(2,MATCH(_xlfn.MINIFS(B50:IG50,metrics.rec,"Time"),B50:IG50,0)+1)))</f>
        <v>k=5, r=0.9</v>
      </c>
    </row>
    <row r="51" spans="1:257" x14ac:dyDescent="0.2">
      <c r="A51" s="1" t="s">
        <v>47</v>
      </c>
      <c r="B51" s="4">
        <v>0.63929999999999998</v>
      </c>
      <c r="C51" s="4">
        <v>0.70940000000000003</v>
      </c>
      <c r="D51" s="4">
        <v>0.2399</v>
      </c>
      <c r="E51" s="4">
        <v>4.4000000000000003E-3</v>
      </c>
      <c r="F51" s="4">
        <v>0.85209999999999997</v>
      </c>
      <c r="G51" s="4"/>
      <c r="H51" s="4">
        <v>1</v>
      </c>
      <c r="I51" s="4">
        <v>2.6671</v>
      </c>
      <c r="J51" s="5">
        <v>0.65239999999999998</v>
      </c>
      <c r="K51" s="5">
        <v>0.7399</v>
      </c>
      <c r="L51" s="5">
        <v>0.21529999999999999</v>
      </c>
      <c r="M51" s="5">
        <v>1.35E-2</v>
      </c>
      <c r="N51" s="5">
        <v>0.83779999999999999</v>
      </c>
      <c r="O51" s="5"/>
      <c r="P51" s="5">
        <v>1</v>
      </c>
      <c r="Q51" s="5">
        <v>2.6675</v>
      </c>
      <c r="R51" s="4">
        <v>0.66320000000000001</v>
      </c>
      <c r="S51" s="4">
        <v>0.7631</v>
      </c>
      <c r="T51" s="4">
        <v>0.1981</v>
      </c>
      <c r="U51" s="4">
        <v>2.41E-2</v>
      </c>
      <c r="V51" s="4">
        <v>0.81230000000000002</v>
      </c>
      <c r="W51" s="4"/>
      <c r="X51" s="4">
        <v>1</v>
      </c>
      <c r="Y51" s="4">
        <v>2.2328999999999999</v>
      </c>
      <c r="Z51" s="5">
        <v>0.6865</v>
      </c>
      <c r="AA51" s="5">
        <v>0.81530000000000002</v>
      </c>
      <c r="AB51" s="5">
        <v>0.15049999999999999</v>
      </c>
      <c r="AC51" s="5">
        <v>3.5000000000000003E-2</v>
      </c>
      <c r="AD51" s="5">
        <v>0.7591</v>
      </c>
      <c r="AE51" s="5"/>
      <c r="AF51" s="5">
        <v>1</v>
      </c>
      <c r="AG51" s="5">
        <v>2.2065999999999999</v>
      </c>
      <c r="AH51" s="4">
        <v>0.74680000000000002</v>
      </c>
      <c r="AI51" s="4">
        <v>0.96250000000000002</v>
      </c>
      <c r="AJ51" s="4">
        <v>0.1008</v>
      </c>
      <c r="AK51" s="4">
        <v>5.4100000000000002E-2</v>
      </c>
      <c r="AL51" s="4">
        <v>0.53869999999999996</v>
      </c>
      <c r="AM51" s="4"/>
      <c r="AN51" s="4">
        <v>0.97640000000000005</v>
      </c>
      <c r="AO51" s="4">
        <v>1.0678000000000001</v>
      </c>
      <c r="AP51" s="14"/>
      <c r="AQ51" s="14"/>
      <c r="AR51" s="14"/>
      <c r="AS51" s="14"/>
      <c r="AT51" s="14"/>
      <c r="AU51" s="14"/>
      <c r="AV51" s="14"/>
      <c r="AW51" s="14"/>
      <c r="AX51" s="4"/>
      <c r="AY51" s="4"/>
      <c r="AZ51" s="4"/>
      <c r="BA51" s="4"/>
      <c r="BB51" s="4"/>
      <c r="BC51" s="4"/>
      <c r="BD51" s="4"/>
      <c r="BE51" s="4"/>
      <c r="BF51" s="14">
        <v>0.66279999999999994</v>
      </c>
      <c r="BG51" s="14">
        <v>0.76390000000000002</v>
      </c>
      <c r="BH51" s="14">
        <v>0.19589999999999999</v>
      </c>
      <c r="BI51" s="14">
        <v>2.41E-2</v>
      </c>
      <c r="BJ51" s="14">
        <v>0.81389999999999996</v>
      </c>
      <c r="BK51" s="14">
        <v>0.22720000000000001</v>
      </c>
      <c r="BL51" s="14">
        <v>1</v>
      </c>
      <c r="BM51" s="14">
        <v>2.4405999999999999</v>
      </c>
      <c r="BN51" s="4"/>
      <c r="BO51" s="4"/>
      <c r="BP51" s="4"/>
      <c r="BQ51" s="4"/>
      <c r="BR51" s="4"/>
      <c r="BS51" s="4"/>
      <c r="BT51" s="4"/>
      <c r="BU51" s="4"/>
      <c r="BV51" s="14"/>
      <c r="BW51" s="14"/>
      <c r="BX51" s="14"/>
      <c r="BY51" s="14"/>
      <c r="BZ51" s="14"/>
      <c r="CA51" s="14"/>
      <c r="CB51" s="14"/>
      <c r="CC51" s="14"/>
      <c r="CD51" s="4"/>
      <c r="CE51" s="4"/>
      <c r="CF51" s="4"/>
      <c r="CG51" s="4"/>
      <c r="CH51" s="4"/>
      <c r="CI51" s="4"/>
      <c r="CJ51" s="4"/>
      <c r="CK51" s="4"/>
      <c r="CL51" s="5"/>
      <c r="CM51" s="5"/>
      <c r="CN51" s="5"/>
      <c r="CO51" s="5"/>
      <c r="CP51" s="5"/>
      <c r="CQ51" s="5"/>
      <c r="CR51" s="5"/>
      <c r="CS51" s="5"/>
      <c r="CT51" s="4">
        <v>0.6623</v>
      </c>
      <c r="CU51" s="4">
        <v>0.76259999999999994</v>
      </c>
      <c r="CV51" s="4">
        <v>0.19650000000000001</v>
      </c>
      <c r="CW51" s="4">
        <v>2.41E-2</v>
      </c>
      <c r="CX51" s="4">
        <v>0.81289999999999996</v>
      </c>
      <c r="CY51" s="4">
        <v>0.22770000000000001</v>
      </c>
      <c r="CZ51" s="4">
        <v>1</v>
      </c>
      <c r="DA51" s="4">
        <v>1.7358</v>
      </c>
      <c r="DB51" s="5"/>
      <c r="DC51" s="5"/>
      <c r="DD51" s="5"/>
      <c r="DE51" s="5"/>
      <c r="DF51" s="5"/>
      <c r="DG51" s="5"/>
      <c r="DH51" s="5"/>
      <c r="DI51" s="5"/>
      <c r="DJ51" s="4"/>
      <c r="DK51" s="4"/>
      <c r="DL51" s="4"/>
      <c r="DM51" s="4"/>
      <c r="DN51" s="4"/>
      <c r="DO51" s="4"/>
      <c r="DP51" s="4"/>
      <c r="DQ51" s="4"/>
      <c r="DR51" s="5">
        <v>0.64070000000000005</v>
      </c>
      <c r="DS51" s="5">
        <v>0.71550000000000002</v>
      </c>
      <c r="DT51" s="5">
        <v>0.2457</v>
      </c>
      <c r="DU51" s="5">
        <v>4.4000000000000003E-3</v>
      </c>
      <c r="DV51" s="5">
        <v>0.85289999999999999</v>
      </c>
      <c r="DW51" s="5">
        <v>0.22839999999999999</v>
      </c>
      <c r="DX51" s="5">
        <v>1</v>
      </c>
      <c r="DY51" s="5">
        <v>2.6065999999999998</v>
      </c>
      <c r="DZ51" s="4">
        <v>0.65180000000000005</v>
      </c>
      <c r="EA51" s="4">
        <v>0.74060000000000004</v>
      </c>
      <c r="EB51" s="4">
        <v>0.2205</v>
      </c>
      <c r="EC51" s="4">
        <v>1.35E-2</v>
      </c>
      <c r="ED51" s="4">
        <v>0.8387</v>
      </c>
      <c r="EE51" s="4">
        <v>0.2228</v>
      </c>
      <c r="EF51" s="4">
        <v>1</v>
      </c>
      <c r="EG51" s="4">
        <v>2.8542000000000001</v>
      </c>
      <c r="EH51" s="5">
        <v>0.6633</v>
      </c>
      <c r="EI51" s="5">
        <v>0.76580000000000004</v>
      </c>
      <c r="EJ51" s="5">
        <v>0.19539999999999999</v>
      </c>
      <c r="EK51" s="5">
        <v>2.41E-2</v>
      </c>
      <c r="EL51" s="5">
        <v>0.81369999999999998</v>
      </c>
      <c r="EM51" s="5">
        <v>0.2278</v>
      </c>
      <c r="EN51" s="5">
        <v>1</v>
      </c>
      <c r="EO51" s="5">
        <v>2.3361999999999998</v>
      </c>
      <c r="EP51" s="4"/>
      <c r="EQ51" s="4"/>
      <c r="ER51" s="4"/>
      <c r="ES51" s="4"/>
      <c r="ET51" s="4"/>
      <c r="EU51" s="4"/>
      <c r="EV51" s="4"/>
      <c r="EW51" s="4"/>
      <c r="EX51" s="5"/>
      <c r="EY51" s="5"/>
      <c r="EZ51" s="5"/>
      <c r="FA51" s="5"/>
      <c r="FB51" s="5"/>
      <c r="FC51" s="5"/>
      <c r="FD51" s="5"/>
      <c r="FE51" s="5"/>
      <c r="FF51" s="4"/>
      <c r="FG51" s="4"/>
      <c r="FH51" s="4"/>
      <c r="FI51" s="4"/>
      <c r="FJ51" s="4"/>
      <c r="FK51" s="4"/>
      <c r="FL51" s="4"/>
      <c r="FM51" s="4"/>
      <c r="FN51" s="5"/>
      <c r="FO51" s="5"/>
      <c r="FP51" s="5"/>
      <c r="FQ51" s="5"/>
      <c r="FR51" s="5"/>
      <c r="FS51" s="5"/>
      <c r="FT51" s="5"/>
      <c r="FU51" s="5"/>
      <c r="FV51" s="4"/>
      <c r="FW51" s="4"/>
      <c r="FX51" s="4"/>
      <c r="FY51" s="4"/>
      <c r="FZ51" s="4"/>
      <c r="GA51" s="4"/>
      <c r="GB51" s="4"/>
      <c r="GC51" s="4"/>
      <c r="GD51" s="5"/>
      <c r="GE51" s="5"/>
      <c r="GF51" s="5"/>
      <c r="GG51" s="5"/>
      <c r="GH51" s="5"/>
      <c r="GI51" s="5"/>
      <c r="GJ51" s="5"/>
      <c r="GK51" s="5"/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>
        <f t="shared" si="8"/>
        <v>0.66691</v>
      </c>
      <c r="II51" s="4">
        <f t="shared" si="9"/>
        <v>0.77385999999999999</v>
      </c>
      <c r="IJ51" s="4">
        <f t="shared" si="10"/>
        <v>0.19586000000000001</v>
      </c>
      <c r="IK51" s="4">
        <f t="shared" si="11"/>
        <v>2.2130000000000004E-2</v>
      </c>
      <c r="IL51" s="4">
        <f t="shared" si="12"/>
        <v>0.79320999999999997</v>
      </c>
      <c r="IM51" s="4">
        <f t="shared" si="13"/>
        <v>0.22678000000000004</v>
      </c>
      <c r="IN51" s="4">
        <f t="shared" si="14"/>
        <v>0.99763999999999997</v>
      </c>
      <c r="IO51" s="4">
        <f t="shared" si="15"/>
        <v>2.2815300000000001</v>
      </c>
      <c r="IP51" s="1" t="str" cm="1">
        <f t="array" aca="1" ref="IP51" ca="1">CONCATENATE(INDIRECT(ADDRESS(1,MATCH(_xlfn.MINIFS(B51:IG51,metrics.rec,"MAE"),B51:IG51,0)+1)), ", ", INDIRECT(ADDRESS(2,MATCH(_xlfn.MINIFS(B51:IG51,metrics.rec,"MAE"),B51:IG51,0)+1)))</f>
        <v>k=5, r=0.1</v>
      </c>
      <c r="IQ51" s="1" t="str" cm="1">
        <f t="array" aca="1" ref="IQ51" ca="1">CONCATENATE(INDIRECT(ADDRESS(1,MATCH(_xlfn.MINIFS(B51:IG51,metrics.rec,"MSE"),B51:IG51,0)+1)), ", ", INDIRECT(ADDRESS(2,MATCH(_xlfn.MINIFS(B51:IG51,metrics.rec,"MSE"),B51:IG51,0)+1)))</f>
        <v>k=5, r=0.1</v>
      </c>
      <c r="IR51" s="1" t="str" cm="1">
        <f t="array" aca="1" ref="IR51" ca="1">CONCATENATE(INDIRECT(ADDRESS(1,MATCH(_xlfn.MAXIFS(B51:IG51,metrics.rec,"R"),B51:IG51,0)+1)), ", ", INDIRECT(ADDRESS(2,MATCH(_xlfn.MAXIFS(B51:IG51,metrics.rec,"R"),B51:IG51,0)+1)))</f>
        <v>k=20, r=0.1</v>
      </c>
      <c r="IS51" s="1" t="str" cm="1">
        <f t="array" aca="1" ref="IS51" ca="1">CONCATENATE(INDIRECT(ADDRESS(1,MATCH(_xlfn.MAXIFS(B51:IG51,metrics.rec,"Precision"),B51:IG51,0)+1)), ", ", INDIRECT(ADDRESS(2,MATCH(_xlfn.MAXIFS(B51:IG51,metrics.rec,"Precision"),B51:IG51,0)+1)))</f>
        <v>k=5, r=0.9</v>
      </c>
      <c r="IT51" s="1" t="str" cm="1">
        <f t="array" aca="1" ref="IT51" ca="1">CONCATENATE(INDIRECT(ADDRESS(1,MATCH(_xlfn.MAXIFS(B51:IG51,metrics.rec,"Recall"),B51:IG51,0)+1)), ", ", INDIRECT(ADDRESS(2,MATCH(_xlfn.MAXIFS(B51:IG51,metrics.rec,"Recall"),B51:IG51,0)+1)))</f>
        <v>k=20, r=0.1</v>
      </c>
      <c r="IU51" s="1" t="str" cm="1">
        <f t="array" aca="1" ref="IU51" ca="1">CONCATENATE(INDIRECT(ADDRESS(1,MATCH(_xlfn.MAXIFS(B51:IG51,metrics.rec,"Coverage"),B51:IG51,0)+1)), ", ", INDIRECT(ADDRESS(2,MATCH(_xlfn.MAXIFS(B51:IG51,metrics.rec,"Coverage"),B51:IG51,0)+1)))</f>
        <v>k=20, r=0.1</v>
      </c>
      <c r="IV51" s="1" t="str" cm="1">
        <f t="array" aca="1" ref="IV51" ca="1">CONCATENATE(INDIRECT(ADDRESS(1,MATCH(_xlfn.MAXIFS(B51:IG51,metrics.rec,"Recatio"),B51:IG51,0)+1)), ", ", INDIRECT(ADDRESS(2,MATCH(_xlfn.MAXIFS(B51:IG51,metrics.rec,"Recatio"),B51:IG51,0)+1)))</f>
        <v>k=5, r=0.1</v>
      </c>
      <c r="IW51" s="1" t="str" cm="1">
        <f t="array" aca="1" ref="IW51" ca="1">CONCATENATE(INDIRECT(ADDRESS(1,MATCH(_xlfn.MINIFS(B51:IG51,metrics.rec,"Time"),B51:IG51,0)+1)), ", ", INDIRECT(ADDRESS(2,MATCH(_xlfn.MINIFS(B51:IG51,metrics.rec,"Time"),B51:IG51,0)+1)))</f>
        <v>k=5, r=0.9</v>
      </c>
    </row>
    <row r="52" spans="1:257" x14ac:dyDescent="0.2">
      <c r="A52" s="1" t="s">
        <v>48</v>
      </c>
      <c r="B52" s="4">
        <v>0.66049999999999998</v>
      </c>
      <c r="C52" s="4">
        <v>0.74960000000000004</v>
      </c>
      <c r="D52" s="4">
        <v>0.22</v>
      </c>
      <c r="E52" s="4">
        <v>2.8999999999999998E-3</v>
      </c>
      <c r="F52" s="4">
        <v>0.77569999999999995</v>
      </c>
      <c r="G52" s="4"/>
      <c r="H52" s="4">
        <v>1</v>
      </c>
      <c r="I52" s="4">
        <v>2.7964000000000002</v>
      </c>
      <c r="J52" s="5">
        <v>0.6764</v>
      </c>
      <c r="K52" s="5">
        <v>0.79090000000000005</v>
      </c>
      <c r="L52" s="5">
        <v>0.20219999999999999</v>
      </c>
      <c r="M52" s="5">
        <v>8.2000000000000007E-3</v>
      </c>
      <c r="N52" s="5">
        <v>0.74709999999999999</v>
      </c>
      <c r="O52" s="5"/>
      <c r="P52" s="5">
        <v>1</v>
      </c>
      <c r="Q52" s="5">
        <v>2.7141000000000002</v>
      </c>
      <c r="R52" s="4">
        <v>0.68730000000000002</v>
      </c>
      <c r="S52" s="4">
        <v>0.81330000000000002</v>
      </c>
      <c r="T52" s="4">
        <v>0.20080000000000001</v>
      </c>
      <c r="U52" s="4">
        <v>1.4E-2</v>
      </c>
      <c r="V52" s="4">
        <v>0.71240000000000003</v>
      </c>
      <c r="W52" s="4"/>
      <c r="X52" s="4">
        <v>1</v>
      </c>
      <c r="Y52" s="4">
        <v>2.2957000000000001</v>
      </c>
      <c r="Z52" s="5">
        <v>0.70369999999999999</v>
      </c>
      <c r="AA52" s="5">
        <v>0.85560000000000003</v>
      </c>
      <c r="AB52" s="5">
        <v>0.17649999999999999</v>
      </c>
      <c r="AC52" s="5">
        <v>2.06E-2</v>
      </c>
      <c r="AD52" s="5">
        <v>0.67400000000000004</v>
      </c>
      <c r="AE52" s="5"/>
      <c r="AF52" s="5">
        <v>1</v>
      </c>
      <c r="AG52" s="5">
        <v>2.258</v>
      </c>
      <c r="AH52" s="4">
        <v>0.73860000000000003</v>
      </c>
      <c r="AI52" s="4">
        <v>0.94779999999999998</v>
      </c>
      <c r="AJ52" s="4">
        <v>0.1152</v>
      </c>
      <c r="AK52" s="4">
        <v>5.0099999999999999E-2</v>
      </c>
      <c r="AL52" s="4">
        <v>0.54749999999999999</v>
      </c>
      <c r="AM52" s="4"/>
      <c r="AN52" s="4">
        <v>0.97640000000000005</v>
      </c>
      <c r="AO52" s="4">
        <v>1.1494</v>
      </c>
      <c r="AP52" s="14"/>
      <c r="AQ52" s="14"/>
      <c r="AR52" s="14"/>
      <c r="AS52" s="14"/>
      <c r="AT52" s="14"/>
      <c r="AU52" s="14"/>
      <c r="AV52" s="14"/>
      <c r="AW52" s="14"/>
      <c r="AX52" s="4"/>
      <c r="AY52" s="4"/>
      <c r="AZ52" s="4"/>
      <c r="BA52" s="4"/>
      <c r="BB52" s="4"/>
      <c r="BC52" s="4"/>
      <c r="BD52" s="4"/>
      <c r="BE52" s="4"/>
      <c r="BF52" s="14">
        <v>0.68840000000000001</v>
      </c>
      <c r="BG52" s="14">
        <v>0.81830000000000003</v>
      </c>
      <c r="BH52" s="14">
        <v>0.1933</v>
      </c>
      <c r="BI52" s="14">
        <v>1.4E-2</v>
      </c>
      <c r="BJ52" s="14">
        <v>0.71089999999999998</v>
      </c>
      <c r="BK52" s="14">
        <v>0.34210000000000002</v>
      </c>
      <c r="BL52" s="14">
        <v>1</v>
      </c>
      <c r="BM52" s="14">
        <v>1.7902</v>
      </c>
      <c r="BN52" s="4"/>
      <c r="BO52" s="4"/>
      <c r="BP52" s="4"/>
      <c r="BQ52" s="4"/>
      <c r="BR52" s="4"/>
      <c r="BS52" s="4"/>
      <c r="BT52" s="4"/>
      <c r="BU52" s="4"/>
      <c r="BV52" s="14"/>
      <c r="BW52" s="14"/>
      <c r="BX52" s="14"/>
      <c r="BY52" s="14"/>
      <c r="BZ52" s="14"/>
      <c r="CA52" s="14"/>
      <c r="CB52" s="14"/>
      <c r="CC52" s="14"/>
      <c r="CD52" s="4"/>
      <c r="CE52" s="4"/>
      <c r="CF52" s="4"/>
      <c r="CG52" s="4"/>
      <c r="CH52" s="4"/>
      <c r="CI52" s="4"/>
      <c r="CJ52" s="4"/>
      <c r="CK52" s="4"/>
      <c r="CL52" s="5"/>
      <c r="CM52" s="5"/>
      <c r="CN52" s="5"/>
      <c r="CO52" s="5"/>
      <c r="CP52" s="5"/>
      <c r="CQ52" s="5"/>
      <c r="CR52" s="5"/>
      <c r="CS52" s="5"/>
      <c r="CT52" s="16"/>
      <c r="CU52" s="16"/>
      <c r="CV52" s="16"/>
      <c r="CW52" s="16"/>
      <c r="CX52" s="16"/>
      <c r="CY52" s="16"/>
      <c r="CZ52" s="16"/>
      <c r="DA52" s="16"/>
      <c r="DB52" s="5"/>
      <c r="DC52" s="5"/>
      <c r="DD52" s="5"/>
      <c r="DE52" s="5"/>
      <c r="DF52" s="5"/>
      <c r="DG52" s="5"/>
      <c r="DH52" s="5"/>
      <c r="DI52" s="5"/>
      <c r="DJ52" s="4"/>
      <c r="DK52" s="4"/>
      <c r="DL52" s="4"/>
      <c r="DM52" s="4"/>
      <c r="DN52" s="4"/>
      <c r="DO52" s="4"/>
      <c r="DP52" s="4"/>
      <c r="DQ52" s="4"/>
      <c r="DR52" s="5">
        <v>0.66369999999999996</v>
      </c>
      <c r="DS52" s="5">
        <v>0.75849999999999995</v>
      </c>
      <c r="DT52" s="5">
        <v>0.22309999999999999</v>
      </c>
      <c r="DU52" s="5">
        <v>2.8999999999999998E-3</v>
      </c>
      <c r="DV52" s="5">
        <v>0.77390000000000003</v>
      </c>
      <c r="DW52" s="5">
        <v>0.31619999999999998</v>
      </c>
      <c r="DX52" s="5">
        <v>1</v>
      </c>
      <c r="DY52" s="5">
        <v>2.6103000000000001</v>
      </c>
      <c r="DZ52" s="4">
        <v>0.67630000000000001</v>
      </c>
      <c r="EA52" s="4">
        <v>0.78769999999999996</v>
      </c>
      <c r="EB52" s="4">
        <v>0.2064</v>
      </c>
      <c r="EC52" s="4">
        <v>8.3000000000000001E-3</v>
      </c>
      <c r="ED52" s="4">
        <v>0.747</v>
      </c>
      <c r="EE52" s="4">
        <v>0.32379999999999998</v>
      </c>
      <c r="EF52" s="4">
        <v>1</v>
      </c>
      <c r="EG52" s="4">
        <v>2.968</v>
      </c>
      <c r="EH52" s="5">
        <v>0.68830000000000002</v>
      </c>
      <c r="EI52" s="5">
        <v>0.81830000000000003</v>
      </c>
      <c r="EJ52" s="5">
        <v>0.19450000000000001</v>
      </c>
      <c r="EK52" s="5">
        <v>1.4E-2</v>
      </c>
      <c r="EL52" s="5">
        <v>0.71189999999999998</v>
      </c>
      <c r="EM52" s="5">
        <v>0.34410000000000002</v>
      </c>
      <c r="EN52" s="5">
        <v>1</v>
      </c>
      <c r="EO52" s="5">
        <v>2.4161999999999999</v>
      </c>
      <c r="EP52" s="4"/>
      <c r="EQ52" s="4"/>
      <c r="ER52" s="4"/>
      <c r="ES52" s="4"/>
      <c r="ET52" s="4"/>
      <c r="EU52" s="4"/>
      <c r="EV52" s="4"/>
      <c r="EW52" s="4"/>
      <c r="EX52" s="5"/>
      <c r="EY52" s="5"/>
      <c r="EZ52" s="5"/>
      <c r="FA52" s="5"/>
      <c r="FB52" s="5"/>
      <c r="FC52" s="5"/>
      <c r="FD52" s="5"/>
      <c r="FE52" s="5"/>
      <c r="FF52" s="4"/>
      <c r="FG52" s="4"/>
      <c r="FH52" s="4"/>
      <c r="FI52" s="4"/>
      <c r="FJ52" s="4"/>
      <c r="FK52" s="4"/>
      <c r="FL52" s="4"/>
      <c r="FM52" s="4"/>
      <c r="FN52" s="5"/>
      <c r="FO52" s="5"/>
      <c r="FP52" s="5"/>
      <c r="FQ52" s="5"/>
      <c r="FR52" s="5"/>
      <c r="FS52" s="5"/>
      <c r="FT52" s="5"/>
      <c r="FU52" s="5"/>
      <c r="FV52" s="4">
        <v>0.68740000000000001</v>
      </c>
      <c r="FW52" s="4">
        <v>0.81589999999999996</v>
      </c>
      <c r="FX52" s="4">
        <v>0.19489999999999999</v>
      </c>
      <c r="FY52" s="4">
        <v>1.4E-2</v>
      </c>
      <c r="FZ52" s="4">
        <v>0.71079999999999999</v>
      </c>
      <c r="GA52" s="4"/>
      <c r="GB52" s="4">
        <v>1</v>
      </c>
      <c r="GC52" s="4">
        <v>1.8633999999999999</v>
      </c>
      <c r="GD52" s="5"/>
      <c r="GE52" s="5"/>
      <c r="GF52" s="5"/>
      <c r="GG52" s="5"/>
      <c r="GH52" s="5"/>
      <c r="GI52" s="5"/>
      <c r="GJ52" s="5"/>
      <c r="GK52" s="5"/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/>
      <c r="HC52" s="4"/>
      <c r="HD52" s="4"/>
      <c r="HE52" s="4"/>
      <c r="HF52" s="4"/>
      <c r="HG52" s="4"/>
      <c r="HH52" s="4"/>
      <c r="HI52" s="4"/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>
        <f t="shared" si="8"/>
        <v>0.68706</v>
      </c>
      <c r="II52" s="4">
        <f t="shared" si="9"/>
        <v>0.81558999999999993</v>
      </c>
      <c r="IJ52" s="4">
        <f t="shared" si="10"/>
        <v>0.19268999999999997</v>
      </c>
      <c r="IK52" s="4">
        <f t="shared" si="11"/>
        <v>1.4900000000000002E-2</v>
      </c>
      <c r="IL52" s="4">
        <f t="shared" si="12"/>
        <v>0.71111999999999997</v>
      </c>
      <c r="IM52" s="4">
        <f t="shared" si="13"/>
        <v>0.33155000000000001</v>
      </c>
      <c r="IN52" s="4">
        <f t="shared" si="14"/>
        <v>0.99763999999999997</v>
      </c>
      <c r="IO52" s="4">
        <f t="shared" si="15"/>
        <v>2.2861699999999998</v>
      </c>
      <c r="IP52" s="1" t="str" cm="1">
        <f t="array" aca="1" ref="IP52" ca="1">CONCATENATE(INDIRECT(ADDRESS(1,MATCH(_xlfn.MINIFS(B52:IG52,metrics.rec,"MAE"),B52:IG52,0)+1)), ", ", INDIRECT(ADDRESS(2,MATCH(_xlfn.MINIFS(B52:IG52,metrics.rec,"MAE"),B52:IG52,0)+1)))</f>
        <v>k=5, r=0.1</v>
      </c>
      <c r="IQ52" s="1" t="str" cm="1">
        <f t="array" aca="1" ref="IQ52" ca="1">CONCATENATE(INDIRECT(ADDRESS(1,MATCH(_xlfn.MINIFS(B52:IG52,metrics.rec,"MSE"),B52:IG52,0)+1)), ", ", INDIRECT(ADDRESS(2,MATCH(_xlfn.MINIFS(B52:IG52,metrics.rec,"MSE"),B52:IG52,0)+1)))</f>
        <v>k=5, r=0.1</v>
      </c>
      <c r="IR52" s="1" t="str" cm="1">
        <f t="array" aca="1" ref="IR52" ca="1">CONCATENATE(INDIRECT(ADDRESS(1,MATCH(_xlfn.MAXIFS(B52:IG52,metrics.rec,"R"),B52:IG52,0)+1)), ", ", INDIRECT(ADDRESS(2,MATCH(_xlfn.MAXIFS(B52:IG52,metrics.rec,"R"),B52:IG52,0)+1)))</f>
        <v>k=20, r=0.1</v>
      </c>
      <c r="IS52" s="1" t="str" cm="1">
        <f t="array" aca="1" ref="IS52" ca="1">CONCATENATE(INDIRECT(ADDRESS(1,MATCH(_xlfn.MAXIFS(B52:IG52,metrics.rec,"Precision"),B52:IG52,0)+1)), ", ", INDIRECT(ADDRESS(2,MATCH(_xlfn.MAXIFS(B52:IG52,metrics.rec,"Precision"),B52:IG52,0)+1)))</f>
        <v>k=5, r=0.9</v>
      </c>
      <c r="IT52" s="1" t="str" cm="1">
        <f t="array" aca="1" ref="IT52" ca="1">CONCATENATE(INDIRECT(ADDRESS(1,MATCH(_xlfn.MAXIFS(B52:IG52,metrics.rec,"Recall"),B52:IG52,0)+1)), ", ", INDIRECT(ADDRESS(2,MATCH(_xlfn.MAXIFS(B52:IG52,metrics.rec,"Recall"),B52:IG52,0)+1)))</f>
        <v>k=5, r=0.1</v>
      </c>
      <c r="IU52" s="1" t="str" cm="1">
        <f t="array" aca="1" ref="IU52" ca="1">CONCATENATE(INDIRECT(ADDRESS(1,MATCH(_xlfn.MAXIFS(B52:IG52,metrics.rec,"Coverage"),B52:IG52,0)+1)), ", ", INDIRECT(ADDRESS(2,MATCH(_xlfn.MAXIFS(B52:IG52,metrics.rec,"Coverage"),B52:IG52,0)+1)))</f>
        <v>k=20, r=0.5</v>
      </c>
      <c r="IV52" s="1" t="str" cm="1">
        <f t="array" aca="1" ref="IV52" ca="1">CONCATENATE(INDIRECT(ADDRESS(1,MATCH(_xlfn.MAXIFS(B52:IG52,metrics.rec,"Recatio"),B52:IG52,0)+1)), ", ", INDIRECT(ADDRESS(2,MATCH(_xlfn.MAXIFS(B52:IG52,metrics.rec,"Recatio"),B52:IG52,0)+1)))</f>
        <v>k=5, r=0.1</v>
      </c>
      <c r="IW52" s="1" t="str" cm="1">
        <f t="array" aca="1" ref="IW52" ca="1">CONCATENATE(INDIRECT(ADDRESS(1,MATCH(_xlfn.MINIFS(B52:IG52,metrics.rec,"Time"),B52:IG52,0)+1)), ", ", INDIRECT(ADDRESS(2,MATCH(_xlfn.MINIFS(B52:IG52,metrics.rec,"Time"),B52:IG52,0)+1)))</f>
        <v>k=5, r=0.9</v>
      </c>
    </row>
    <row r="53" spans="1:257" x14ac:dyDescent="0.2">
      <c r="A53" s="1" t="s">
        <v>49</v>
      </c>
      <c r="B53" s="4">
        <v>0.65</v>
      </c>
      <c r="C53" s="4">
        <v>0.74280000000000002</v>
      </c>
      <c r="D53" s="4">
        <v>0.25209999999999999</v>
      </c>
      <c r="E53" s="4">
        <v>1.9E-3</v>
      </c>
      <c r="F53" s="4">
        <v>0.88280000000000003</v>
      </c>
      <c r="G53" s="4"/>
      <c r="H53" s="4">
        <v>1</v>
      </c>
      <c r="I53" s="4">
        <v>2.9923000000000002</v>
      </c>
      <c r="J53" s="5">
        <v>0.66339999999999999</v>
      </c>
      <c r="K53" s="5">
        <v>0.77690000000000003</v>
      </c>
      <c r="L53" s="5">
        <v>0.25419999999999998</v>
      </c>
      <c r="M53" s="5">
        <v>5.7999999999999996E-3</v>
      </c>
      <c r="N53" s="5">
        <v>0.87060000000000004</v>
      </c>
      <c r="O53" s="5"/>
      <c r="P53" s="5">
        <v>1</v>
      </c>
      <c r="Q53" s="5">
        <v>2.8073999999999999</v>
      </c>
      <c r="R53" s="4">
        <v>0.6744</v>
      </c>
      <c r="S53" s="4">
        <v>0.79920000000000002</v>
      </c>
      <c r="T53" s="4">
        <v>0.24</v>
      </c>
      <c r="U53" s="4">
        <v>1.0999999999999999E-2</v>
      </c>
      <c r="V53" s="4">
        <v>0.84379999999999999</v>
      </c>
      <c r="W53" s="4"/>
      <c r="X53" s="4">
        <v>1</v>
      </c>
      <c r="Y53" s="4">
        <v>2.2685</v>
      </c>
      <c r="Z53" s="5">
        <v>0.69779999999999998</v>
      </c>
      <c r="AA53" s="5">
        <v>0.85329999999999995</v>
      </c>
      <c r="AB53" s="5">
        <v>0.19980000000000001</v>
      </c>
      <c r="AC53" s="5">
        <v>1.8700000000000001E-2</v>
      </c>
      <c r="AD53" s="5">
        <v>0.79459999999999997</v>
      </c>
      <c r="AE53" s="5"/>
      <c r="AF53" s="5">
        <v>1</v>
      </c>
      <c r="AG53" s="5">
        <v>2.2890000000000001</v>
      </c>
      <c r="AH53" s="4">
        <v>0.74450000000000005</v>
      </c>
      <c r="AI53" s="4">
        <v>0.96499999999999997</v>
      </c>
      <c r="AJ53" s="4">
        <v>0.1196</v>
      </c>
      <c r="AK53" s="4">
        <v>5.0599999999999999E-2</v>
      </c>
      <c r="AL53" s="4">
        <v>0.57499999999999996</v>
      </c>
      <c r="AM53" s="4"/>
      <c r="AN53" s="4">
        <v>0.97640000000000005</v>
      </c>
      <c r="AO53" s="4">
        <v>0.89139999999999997</v>
      </c>
      <c r="AP53" s="14"/>
      <c r="AQ53" s="14"/>
      <c r="AR53" s="14"/>
      <c r="AS53" s="14"/>
      <c r="AT53" s="14"/>
      <c r="AU53" s="14"/>
      <c r="AV53" s="14"/>
      <c r="AW53" s="14"/>
      <c r="AX53" s="4"/>
      <c r="AY53" s="4"/>
      <c r="AZ53" s="4"/>
      <c r="BA53" s="4"/>
      <c r="BB53" s="4"/>
      <c r="BC53" s="4"/>
      <c r="BD53" s="4"/>
      <c r="BE53" s="4"/>
      <c r="BF53" s="14"/>
      <c r="BG53" s="14"/>
      <c r="BH53" s="14"/>
      <c r="BI53" s="14"/>
      <c r="BJ53" s="14"/>
      <c r="BK53" s="14"/>
      <c r="BL53" s="14"/>
      <c r="BM53" s="14"/>
      <c r="BN53" s="4"/>
      <c r="BO53" s="4"/>
      <c r="BP53" s="4"/>
      <c r="BQ53" s="4"/>
      <c r="BR53" s="4"/>
      <c r="BS53" s="4"/>
      <c r="BT53" s="4"/>
      <c r="BU53" s="4"/>
      <c r="BV53" s="14"/>
      <c r="BW53" s="14"/>
      <c r="BX53" s="14"/>
      <c r="BY53" s="14"/>
      <c r="BZ53" s="14"/>
      <c r="CA53" s="14"/>
      <c r="CB53" s="14"/>
      <c r="CC53" s="14"/>
      <c r="CD53" s="4"/>
      <c r="CE53" s="4"/>
      <c r="CF53" s="4"/>
      <c r="CG53" s="4"/>
      <c r="CH53" s="4"/>
      <c r="CI53" s="4"/>
      <c r="CJ53" s="4"/>
      <c r="CK53" s="4"/>
      <c r="CL53" s="5"/>
      <c r="CM53" s="5"/>
      <c r="CN53" s="5"/>
      <c r="CO53" s="5"/>
      <c r="CP53" s="5"/>
      <c r="CQ53" s="5"/>
      <c r="CR53" s="5"/>
      <c r="CS53" s="5"/>
      <c r="CT53" s="4"/>
      <c r="CU53" s="4"/>
      <c r="CV53" s="4"/>
      <c r="CW53" s="4"/>
      <c r="CX53" s="4"/>
      <c r="CY53" s="4"/>
      <c r="CZ53" s="4"/>
      <c r="DA53" s="4"/>
      <c r="DB53" s="5"/>
      <c r="DC53" s="5"/>
      <c r="DD53" s="5"/>
      <c r="DE53" s="5"/>
      <c r="DF53" s="5"/>
      <c r="DG53" s="5"/>
      <c r="DH53" s="5"/>
      <c r="DI53" s="5"/>
      <c r="DJ53" s="4"/>
      <c r="DK53" s="4"/>
      <c r="DL53" s="4"/>
      <c r="DM53" s="4"/>
      <c r="DN53" s="4"/>
      <c r="DO53" s="4"/>
      <c r="DP53" s="4"/>
      <c r="DQ53" s="4"/>
      <c r="DR53" s="5">
        <v>0.6492</v>
      </c>
      <c r="DS53" s="5">
        <v>0.74550000000000005</v>
      </c>
      <c r="DT53" s="5">
        <v>0.27879999999999999</v>
      </c>
      <c r="DU53" s="5">
        <v>1.9E-3</v>
      </c>
      <c r="DV53" s="5">
        <v>0.88219999999999998</v>
      </c>
      <c r="DW53" s="5">
        <v>0.55179999999999996</v>
      </c>
      <c r="DX53" s="5">
        <v>1</v>
      </c>
      <c r="DY53" s="5">
        <v>3.1057000000000001</v>
      </c>
      <c r="DZ53" s="4">
        <v>0.67259999999999998</v>
      </c>
      <c r="EA53" s="4">
        <v>0.79620000000000002</v>
      </c>
      <c r="EB53" s="4">
        <v>0.26129999999999998</v>
      </c>
      <c r="EC53" s="4">
        <v>5.7000000000000002E-3</v>
      </c>
      <c r="ED53" s="4">
        <v>0.85350000000000004</v>
      </c>
      <c r="EE53" s="4">
        <v>0.53539999999999999</v>
      </c>
      <c r="EF53" s="4">
        <v>1</v>
      </c>
      <c r="EG53" s="4">
        <v>3.0960999999999999</v>
      </c>
      <c r="EH53" s="5">
        <v>0.67589999999999995</v>
      </c>
      <c r="EI53" s="5">
        <v>0.80420000000000003</v>
      </c>
      <c r="EJ53" s="5">
        <v>0.23849999999999999</v>
      </c>
      <c r="EK53" s="5">
        <v>1.09E-2</v>
      </c>
      <c r="EL53" s="5">
        <v>0.84619999999999995</v>
      </c>
      <c r="EM53" s="5">
        <v>0.52239999999999998</v>
      </c>
      <c r="EN53" s="5">
        <v>1</v>
      </c>
      <c r="EO53" s="5">
        <v>2.5991</v>
      </c>
      <c r="EP53" s="4"/>
      <c r="EQ53" s="4"/>
      <c r="ER53" s="4"/>
      <c r="ES53" s="4"/>
      <c r="ET53" s="4"/>
      <c r="EU53" s="4"/>
      <c r="EV53" s="4"/>
      <c r="EW53" s="4"/>
      <c r="EX53" s="5"/>
      <c r="EY53" s="5"/>
      <c r="EZ53" s="5"/>
      <c r="FA53" s="5"/>
      <c r="FB53" s="5"/>
      <c r="FC53" s="5"/>
      <c r="FD53" s="5"/>
      <c r="FE53" s="5"/>
      <c r="FF53" s="4"/>
      <c r="FG53" s="4"/>
      <c r="FH53" s="4"/>
      <c r="FI53" s="4"/>
      <c r="FJ53" s="4"/>
      <c r="FK53" s="4"/>
      <c r="FL53" s="4"/>
      <c r="FM53" s="4"/>
      <c r="FN53" s="5"/>
      <c r="FO53" s="5"/>
      <c r="FP53" s="5"/>
      <c r="FQ53" s="5"/>
      <c r="FR53" s="5"/>
      <c r="FS53" s="5"/>
      <c r="FT53" s="5"/>
      <c r="FU53" s="5"/>
      <c r="FV53" s="4"/>
      <c r="FW53" s="4"/>
      <c r="FX53" s="4"/>
      <c r="FY53" s="4"/>
      <c r="FZ53" s="4"/>
      <c r="GA53" s="4"/>
      <c r="GB53" s="4"/>
      <c r="GC53" s="4"/>
      <c r="GD53" s="5"/>
      <c r="GE53" s="5"/>
      <c r="GF53" s="5"/>
      <c r="GG53" s="5"/>
      <c r="GH53" s="5"/>
      <c r="GI53" s="5"/>
      <c r="GJ53" s="5"/>
      <c r="GK53" s="5"/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>
        <f t="shared" si="8"/>
        <v>0.67847499999999994</v>
      </c>
      <c r="II53" s="4">
        <f t="shared" si="9"/>
        <v>0.81038749999999993</v>
      </c>
      <c r="IJ53" s="4">
        <f t="shared" si="10"/>
        <v>0.23053749999999998</v>
      </c>
      <c r="IK53" s="4">
        <f t="shared" si="11"/>
        <v>1.3312499999999998E-2</v>
      </c>
      <c r="IL53" s="4">
        <f t="shared" si="12"/>
        <v>0.81858750000000002</v>
      </c>
      <c r="IM53" s="4">
        <f t="shared" si="13"/>
        <v>0.53653333333333331</v>
      </c>
      <c r="IN53" s="4">
        <f t="shared" si="14"/>
        <v>0.99704999999999999</v>
      </c>
      <c r="IO53" s="4">
        <f t="shared" si="15"/>
        <v>2.5061875000000002</v>
      </c>
      <c r="IP53" s="1" t="str" cm="1">
        <f t="array" aca="1" ref="IP53" ca="1">CONCATENATE(INDIRECT(ADDRESS(1,MATCH(_xlfn.MINIFS(B53:IG53,metrics.rec,"MAE"),B53:IG53,0)+1)), ", ", INDIRECT(ADDRESS(2,MATCH(_xlfn.MINIFS(B53:IG53,metrics.rec,"MAE"),B53:IG53,0)+1)))</f>
        <v>k=20, r=0.1</v>
      </c>
      <c r="IQ53" s="1" t="str" cm="1">
        <f t="array" aca="1" ref="IQ53" ca="1">CONCATENATE(INDIRECT(ADDRESS(1,MATCH(_xlfn.MINIFS(B53:IG53,metrics.rec,"MSE"),B53:IG53,0)+1)), ", ", INDIRECT(ADDRESS(2,MATCH(_xlfn.MINIFS(B53:IG53,metrics.rec,"MSE"),B53:IG53,0)+1)))</f>
        <v>k=5, r=0.1</v>
      </c>
      <c r="IR53" s="1" t="str" cm="1">
        <f t="array" aca="1" ref="IR53" ca="1">CONCATENATE(INDIRECT(ADDRESS(1,MATCH(_xlfn.MAXIFS(B53:IG53,metrics.rec,"R"),B53:IG53,0)+1)), ", ", INDIRECT(ADDRESS(2,MATCH(_xlfn.MAXIFS(B53:IG53,metrics.rec,"R"),B53:IG53,0)+1)))</f>
        <v>k=20, r=0.1</v>
      </c>
      <c r="IS53" s="1" t="str" cm="1">
        <f t="array" aca="1" ref="IS53" ca="1">CONCATENATE(INDIRECT(ADDRESS(1,MATCH(_xlfn.MAXIFS(B53:IG53,metrics.rec,"Precision"),B53:IG53,0)+1)), ", ", INDIRECT(ADDRESS(2,MATCH(_xlfn.MAXIFS(B53:IG53,metrics.rec,"Precision"),B53:IG53,0)+1)))</f>
        <v>k=5, r=0.9</v>
      </c>
      <c r="IT53" s="1" t="str" cm="1">
        <f t="array" aca="1" ref="IT53" ca="1">CONCATENATE(INDIRECT(ADDRESS(1,MATCH(_xlfn.MAXIFS(B53:IG53,metrics.rec,"Recall"),B53:IG53,0)+1)), ", ", INDIRECT(ADDRESS(2,MATCH(_xlfn.MAXIFS(B53:IG53,metrics.rec,"Recall"),B53:IG53,0)+1)))</f>
        <v>k=5, r=0.1</v>
      </c>
      <c r="IU53" s="1" t="str" cm="1">
        <f t="array" aca="1" ref="IU53" ca="1">CONCATENATE(INDIRECT(ADDRESS(1,MATCH(_xlfn.MAXIFS(B53:IG53,metrics.rec,"Coverage"),B53:IG53,0)+1)), ", ", INDIRECT(ADDRESS(2,MATCH(_xlfn.MAXIFS(B53:IG53,metrics.rec,"Coverage"),B53:IG53,0)+1)))</f>
        <v>k=20, r=0.1</v>
      </c>
      <c r="IV53" s="1" t="str" cm="1">
        <f t="array" aca="1" ref="IV53" ca="1">CONCATENATE(INDIRECT(ADDRESS(1,MATCH(_xlfn.MAXIFS(B53:IG53,metrics.rec,"Recatio"),B53:IG53,0)+1)), ", ", INDIRECT(ADDRESS(2,MATCH(_xlfn.MAXIFS(B53:IG53,metrics.rec,"Recatio"),B53:IG53,0)+1)))</f>
        <v>k=5, r=0.1</v>
      </c>
      <c r="IW53" s="1" t="str" cm="1">
        <f t="array" aca="1" ref="IW53" ca="1">CONCATENATE(INDIRECT(ADDRESS(1,MATCH(_xlfn.MINIFS(B53:IG53,metrics.rec,"Time"),B53:IG53,0)+1)), ", ", INDIRECT(ADDRESS(2,MATCH(_xlfn.MINIFS(B53:IG53,metrics.rec,"Time"),B53:IG53,0)+1)))</f>
        <v>k=5, r=0.9</v>
      </c>
    </row>
    <row r="54" spans="1:257" x14ac:dyDescent="0.2">
      <c r="A54" s="1" t="s">
        <v>50</v>
      </c>
      <c r="B54" s="4">
        <v>0.73299999999999998</v>
      </c>
      <c r="C54" s="4">
        <v>0.92179999999999995</v>
      </c>
      <c r="D54" s="4">
        <v>0.15890000000000001</v>
      </c>
      <c r="E54" s="4">
        <v>2.5999999999999999E-3</v>
      </c>
      <c r="F54" s="4">
        <v>0.41249999999999998</v>
      </c>
      <c r="G54" s="4"/>
      <c r="H54" s="4">
        <v>1</v>
      </c>
      <c r="I54" s="4">
        <v>2.7751999999999999</v>
      </c>
      <c r="J54" s="5">
        <v>0.74670000000000003</v>
      </c>
      <c r="K54" s="5">
        <v>0.95830000000000004</v>
      </c>
      <c r="L54" s="5">
        <v>0.16320000000000001</v>
      </c>
      <c r="M54" s="5">
        <v>7.1999999999999998E-3</v>
      </c>
      <c r="N54" s="5">
        <v>0.42420000000000002</v>
      </c>
      <c r="O54" s="5"/>
      <c r="P54" s="5">
        <v>1</v>
      </c>
      <c r="Q54" s="5">
        <v>2.7543000000000002</v>
      </c>
      <c r="R54" s="4">
        <v>0.74650000000000005</v>
      </c>
      <c r="S54" s="4">
        <v>0.95979999999999999</v>
      </c>
      <c r="T54" s="4">
        <v>0.16270000000000001</v>
      </c>
      <c r="U54" s="4">
        <v>1.1900000000000001E-2</v>
      </c>
      <c r="V54" s="4">
        <v>0.43519999999999998</v>
      </c>
      <c r="W54" s="4"/>
      <c r="X54" s="4">
        <v>1</v>
      </c>
      <c r="Y54" s="4">
        <v>2.1315</v>
      </c>
      <c r="Z54" s="5">
        <v>0.74470000000000003</v>
      </c>
      <c r="AA54" s="5">
        <v>0.95889999999999997</v>
      </c>
      <c r="AB54" s="5">
        <v>0.1515</v>
      </c>
      <c r="AC54" s="5">
        <v>1.7999999999999999E-2</v>
      </c>
      <c r="AD54" s="5">
        <v>0.4919</v>
      </c>
      <c r="AE54" s="5"/>
      <c r="AF54" s="5">
        <v>1</v>
      </c>
      <c r="AG54" s="5">
        <v>2.2991000000000001</v>
      </c>
      <c r="AH54" s="4">
        <v>0.75360000000000005</v>
      </c>
      <c r="AI54" s="4">
        <v>0.98660000000000003</v>
      </c>
      <c r="AJ54" s="4">
        <v>0.11119999999999999</v>
      </c>
      <c r="AK54" s="4">
        <v>4.8300000000000003E-2</v>
      </c>
      <c r="AL54" s="4">
        <v>0.50460000000000005</v>
      </c>
      <c r="AM54" s="4"/>
      <c r="AN54" s="4">
        <v>0.97599999999999998</v>
      </c>
      <c r="AO54" s="4">
        <v>0.89</v>
      </c>
      <c r="AP54" s="14"/>
      <c r="AQ54" s="14"/>
      <c r="AR54" s="14"/>
      <c r="AS54" s="14"/>
      <c r="AT54" s="14"/>
      <c r="AU54" s="14"/>
      <c r="AV54" s="14"/>
      <c r="AW54" s="14"/>
      <c r="AX54" s="4"/>
      <c r="AY54" s="4"/>
      <c r="AZ54" s="4"/>
      <c r="BA54" s="4"/>
      <c r="BB54" s="4"/>
      <c r="BC54" s="4"/>
      <c r="BD54" s="4"/>
      <c r="BE54" s="4"/>
      <c r="BF54" s="14"/>
      <c r="BG54" s="14"/>
      <c r="BH54" s="14"/>
      <c r="BI54" s="14"/>
      <c r="BJ54" s="14"/>
      <c r="BK54" s="14"/>
      <c r="BL54" s="14"/>
      <c r="BM54" s="14"/>
      <c r="BN54" s="4"/>
      <c r="BO54" s="4"/>
      <c r="BP54" s="4"/>
      <c r="BQ54" s="4"/>
      <c r="BR54" s="4"/>
      <c r="BS54" s="4"/>
      <c r="BT54" s="4"/>
      <c r="BU54" s="4"/>
      <c r="BV54" s="14"/>
      <c r="BW54" s="14"/>
      <c r="BX54" s="14"/>
      <c r="BY54" s="14"/>
      <c r="BZ54" s="14"/>
      <c r="CA54" s="14"/>
      <c r="CB54" s="14"/>
      <c r="CC54" s="14"/>
      <c r="CD54" s="4"/>
      <c r="CE54" s="4"/>
      <c r="CF54" s="4"/>
      <c r="CG54" s="4"/>
      <c r="CH54" s="4"/>
      <c r="CI54" s="4"/>
      <c r="CJ54" s="4"/>
      <c r="CK54" s="4"/>
      <c r="CL54" s="5"/>
      <c r="CM54" s="5"/>
      <c r="CN54" s="5"/>
      <c r="CO54" s="5"/>
      <c r="CP54" s="5"/>
      <c r="CQ54" s="5"/>
      <c r="CR54" s="5"/>
      <c r="CS54" s="5"/>
      <c r="CT54" s="4"/>
      <c r="CU54" s="4"/>
      <c r="CV54" s="4"/>
      <c r="CW54" s="4"/>
      <c r="CX54" s="4"/>
      <c r="CY54" s="4"/>
      <c r="CZ54" s="4"/>
      <c r="DA54" s="4"/>
      <c r="DB54" s="5"/>
      <c r="DC54" s="5"/>
      <c r="DD54" s="5"/>
      <c r="DE54" s="5"/>
      <c r="DF54" s="5"/>
      <c r="DG54" s="5"/>
      <c r="DH54" s="5"/>
      <c r="DI54" s="5"/>
      <c r="DJ54" s="4"/>
      <c r="DK54" s="4"/>
      <c r="DL54" s="4"/>
      <c r="DM54" s="4"/>
      <c r="DN54" s="4"/>
      <c r="DO54" s="4"/>
      <c r="DP54" s="4"/>
      <c r="DQ54" s="4"/>
      <c r="DR54" s="5">
        <v>0.73709999999999998</v>
      </c>
      <c r="DS54" s="5">
        <v>0.93530000000000002</v>
      </c>
      <c r="DT54" s="5">
        <v>0.1807</v>
      </c>
      <c r="DU54" s="5">
        <v>2.5999999999999999E-3</v>
      </c>
      <c r="DV54" s="5">
        <v>0.41149999999999998</v>
      </c>
      <c r="DW54" s="5">
        <v>0.1825</v>
      </c>
      <c r="DX54" s="5">
        <v>1</v>
      </c>
      <c r="DY54" s="5">
        <v>3.0844</v>
      </c>
      <c r="DZ54" s="4">
        <v>0.74560000000000004</v>
      </c>
      <c r="EA54" s="4">
        <v>0.95540000000000003</v>
      </c>
      <c r="EB54" s="4">
        <v>0.1651</v>
      </c>
      <c r="EC54" s="4">
        <v>7.1999999999999998E-3</v>
      </c>
      <c r="ED54" s="4">
        <v>0.42259999999999998</v>
      </c>
      <c r="EE54" s="4">
        <v>0.20880000000000001</v>
      </c>
      <c r="EF54" s="4">
        <v>1</v>
      </c>
      <c r="EG54" s="4">
        <v>2.7740999999999998</v>
      </c>
      <c r="EH54" s="5">
        <v>0.74719999999999998</v>
      </c>
      <c r="EI54" s="5">
        <v>0.96509999999999996</v>
      </c>
      <c r="EJ54" s="5">
        <v>0.15740000000000001</v>
      </c>
      <c r="EK54" s="5">
        <v>1.1900000000000001E-2</v>
      </c>
      <c r="EL54" s="5">
        <v>0.43640000000000001</v>
      </c>
      <c r="EM54" s="5">
        <v>0.24709999999999999</v>
      </c>
      <c r="EN54" s="5">
        <v>1</v>
      </c>
      <c r="EO54" s="5">
        <v>2.3723999999999998</v>
      </c>
      <c r="EP54" s="4"/>
      <c r="EQ54" s="4"/>
      <c r="ER54" s="4"/>
      <c r="ES54" s="4"/>
      <c r="ET54" s="4"/>
      <c r="EU54" s="4"/>
      <c r="EV54" s="4"/>
      <c r="EW54" s="4"/>
      <c r="EX54" s="5"/>
      <c r="EY54" s="5"/>
      <c r="EZ54" s="5"/>
      <c r="FA54" s="5"/>
      <c r="FB54" s="5"/>
      <c r="FC54" s="5"/>
      <c r="FD54" s="5"/>
      <c r="FE54" s="5"/>
      <c r="FF54" s="4"/>
      <c r="FG54" s="4"/>
      <c r="FH54" s="4"/>
      <c r="FI54" s="4"/>
      <c r="FJ54" s="4"/>
      <c r="FK54" s="4"/>
      <c r="FL54" s="4"/>
      <c r="FM54" s="4"/>
      <c r="FN54" s="5"/>
      <c r="FO54" s="5"/>
      <c r="FP54" s="5"/>
      <c r="FQ54" s="5"/>
      <c r="FR54" s="5"/>
      <c r="FS54" s="5"/>
      <c r="FT54" s="5"/>
      <c r="FU54" s="5"/>
      <c r="FV54" s="4"/>
      <c r="FW54" s="4"/>
      <c r="FX54" s="4"/>
      <c r="FY54" s="4"/>
      <c r="FZ54" s="4"/>
      <c r="GA54" s="4"/>
      <c r="GB54" s="4"/>
      <c r="GC54" s="4"/>
      <c r="GD54" s="5"/>
      <c r="GE54" s="5"/>
      <c r="GF54" s="5"/>
      <c r="GG54" s="5"/>
      <c r="GH54" s="5"/>
      <c r="GI54" s="5"/>
      <c r="GJ54" s="5"/>
      <c r="GK54" s="5"/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>
        <f t="shared" si="8"/>
        <v>0.74430000000000007</v>
      </c>
      <c r="II54" s="4">
        <f t="shared" si="9"/>
        <v>0.95514999999999994</v>
      </c>
      <c r="IJ54" s="4">
        <f t="shared" si="10"/>
        <v>0.15633749999999999</v>
      </c>
      <c r="IK54" s="4">
        <f t="shared" si="11"/>
        <v>1.3712499999999999E-2</v>
      </c>
      <c r="IL54" s="4">
        <f t="shared" si="12"/>
        <v>0.44236249999999999</v>
      </c>
      <c r="IM54" s="4">
        <f t="shared" si="13"/>
        <v>0.21279999999999999</v>
      </c>
      <c r="IN54" s="4">
        <f t="shared" si="14"/>
        <v>0.997</v>
      </c>
      <c r="IO54" s="4">
        <f t="shared" si="15"/>
        <v>2.3851249999999999</v>
      </c>
      <c r="IP54" s="1" t="str" cm="1">
        <f t="array" aca="1" ref="IP54" ca="1">CONCATENATE(INDIRECT(ADDRESS(1,MATCH(_xlfn.MINIFS(B54:IG54,metrics.rec,"MAE"),B54:IG54,0)+1)), ", ", INDIRECT(ADDRESS(2,MATCH(_xlfn.MINIFS(B54:IG54,metrics.rec,"MAE"),B54:IG54,0)+1)))</f>
        <v>k=5, r=0.1</v>
      </c>
      <c r="IQ54" s="1" t="str" cm="1">
        <f t="array" aca="1" ref="IQ54" ca="1">CONCATENATE(INDIRECT(ADDRESS(1,MATCH(_xlfn.MINIFS(B54:IG54,metrics.rec,"MSE"),B54:IG54,0)+1)), ", ", INDIRECT(ADDRESS(2,MATCH(_xlfn.MINIFS(B54:IG54,metrics.rec,"MSE"),B54:IG54,0)+1)))</f>
        <v>k=5, r=0.1</v>
      </c>
      <c r="IR54" s="1" t="str" cm="1">
        <f t="array" aca="1" ref="IR54" ca="1">CONCATENATE(INDIRECT(ADDRESS(1,MATCH(_xlfn.MAXIFS(B54:IG54,metrics.rec,"R"),B54:IG54,0)+1)), ", ", INDIRECT(ADDRESS(2,MATCH(_xlfn.MAXIFS(B54:IG54,metrics.rec,"R"),B54:IG54,0)+1)))</f>
        <v>k=20, r=0.1</v>
      </c>
      <c r="IS54" s="1" t="str" cm="1">
        <f t="array" aca="1" ref="IS54" ca="1">CONCATENATE(INDIRECT(ADDRESS(1,MATCH(_xlfn.MAXIFS(B54:IG54,metrics.rec,"Precision"),B54:IG54,0)+1)), ", ", INDIRECT(ADDRESS(2,MATCH(_xlfn.MAXIFS(B54:IG54,metrics.rec,"Precision"),B54:IG54,0)+1)))</f>
        <v>k=5, r=0.9</v>
      </c>
      <c r="IT54" s="1" t="str" cm="1">
        <f t="array" aca="1" ref="IT54" ca="1">CONCATENATE(INDIRECT(ADDRESS(1,MATCH(_xlfn.MAXIFS(B54:IG54,metrics.rec,"Recall"),B54:IG54,0)+1)), ", ", INDIRECT(ADDRESS(2,MATCH(_xlfn.MAXIFS(B54:IG54,metrics.rec,"Recall"),B54:IG54,0)+1)))</f>
        <v>k=5, r=0.9</v>
      </c>
      <c r="IU54" s="1" t="str" cm="1">
        <f t="array" aca="1" ref="IU54" ca="1">CONCATENATE(INDIRECT(ADDRESS(1,MATCH(_xlfn.MAXIFS(B54:IG54,metrics.rec,"Coverage"),B54:IG54,0)+1)), ", ", INDIRECT(ADDRESS(2,MATCH(_xlfn.MAXIFS(B54:IG54,metrics.rec,"Coverage"),B54:IG54,0)+1)))</f>
        <v>k=20, r=0.5</v>
      </c>
      <c r="IV54" s="1" t="str" cm="1">
        <f t="array" aca="1" ref="IV54" ca="1">CONCATENATE(INDIRECT(ADDRESS(1,MATCH(_xlfn.MAXIFS(B54:IG54,metrics.rec,"Recatio"),B54:IG54,0)+1)), ", ", INDIRECT(ADDRESS(2,MATCH(_xlfn.MAXIFS(B54:IG54,metrics.rec,"Recatio"),B54:IG54,0)+1)))</f>
        <v>k=5, r=0.1</v>
      </c>
      <c r="IW54" s="1" t="str" cm="1">
        <f t="array" aca="1" ref="IW54" ca="1">CONCATENATE(INDIRECT(ADDRESS(1,MATCH(_xlfn.MINIFS(B54:IG54,metrics.rec,"Time"),B54:IG54,0)+1)), ", ", INDIRECT(ADDRESS(2,MATCH(_xlfn.MINIFS(B54:IG54,metrics.rec,"Time"),B54:IG54,0)+1)))</f>
        <v>k=5, r=0.9</v>
      </c>
    </row>
    <row r="55" spans="1:257" x14ac:dyDescent="0.2">
      <c r="A55" s="1" t="s">
        <v>51</v>
      </c>
      <c r="B55" s="4">
        <v>0.65659999999999996</v>
      </c>
      <c r="C55" s="4">
        <v>0.74460000000000004</v>
      </c>
      <c r="D55" s="4">
        <v>0.15709999999999999</v>
      </c>
      <c r="E55" s="4">
        <v>2.5000000000000001E-3</v>
      </c>
      <c r="F55" s="4">
        <v>0.83660000000000001</v>
      </c>
      <c r="G55" s="4"/>
      <c r="H55" s="4">
        <v>0.98129999999999995</v>
      </c>
      <c r="I55" s="4">
        <v>5.5533000000000001</v>
      </c>
      <c r="J55" s="5">
        <v>0.66769999999999996</v>
      </c>
      <c r="K55" s="5">
        <v>0.76980000000000004</v>
      </c>
      <c r="L55" s="5">
        <v>9.8199999999999996E-2</v>
      </c>
      <c r="M55" s="5">
        <v>7.3000000000000001E-3</v>
      </c>
      <c r="N55" s="5">
        <v>0.82499999999999996</v>
      </c>
      <c r="O55" s="5"/>
      <c r="P55" s="5">
        <v>0.97199999999999998</v>
      </c>
      <c r="Q55" s="5">
        <v>5.0354000000000001</v>
      </c>
      <c r="R55" s="4">
        <v>0.67589999999999995</v>
      </c>
      <c r="S55" s="4">
        <v>0.78469999999999995</v>
      </c>
      <c r="T55" s="4">
        <v>7.9399999999999998E-2</v>
      </c>
      <c r="U55" s="4">
        <v>1.3100000000000001E-2</v>
      </c>
      <c r="V55" s="4">
        <v>0.80300000000000005</v>
      </c>
      <c r="W55" s="4"/>
      <c r="X55" s="4">
        <v>0.96150000000000002</v>
      </c>
      <c r="Y55" s="4">
        <v>4.3112000000000004</v>
      </c>
      <c r="Z55" s="5">
        <v>0.68859999999999999</v>
      </c>
      <c r="AA55" s="5">
        <v>0.81489999999999996</v>
      </c>
      <c r="AB55" s="5">
        <v>6.4000000000000001E-2</v>
      </c>
      <c r="AC55" s="5">
        <v>2.01E-2</v>
      </c>
      <c r="AD55" s="5">
        <v>0.76729999999999998</v>
      </c>
      <c r="AE55" s="5"/>
      <c r="AF55" s="5">
        <v>0.94350000000000001</v>
      </c>
      <c r="AG55" s="5">
        <v>5.9526000000000003</v>
      </c>
      <c r="AH55" s="4">
        <v>0.72519999999999996</v>
      </c>
      <c r="AI55" s="4">
        <v>0.90310000000000001</v>
      </c>
      <c r="AJ55" s="4">
        <v>3.27E-2</v>
      </c>
      <c r="AK55" s="4">
        <v>2.9100000000000001E-2</v>
      </c>
      <c r="AL55" s="4">
        <v>0.64159999999999995</v>
      </c>
      <c r="AM55" s="4"/>
      <c r="AN55" s="4">
        <v>0.86209999999999998</v>
      </c>
      <c r="AO55" s="4">
        <v>2.1616</v>
      </c>
      <c r="AP55" s="14"/>
      <c r="AQ55" s="14"/>
      <c r="AR55" s="14"/>
      <c r="AS55" s="14"/>
      <c r="AT55" s="14"/>
      <c r="AU55" s="14"/>
      <c r="AV55" s="14"/>
      <c r="AW55" s="14"/>
      <c r="AX55" s="4"/>
      <c r="AY55" s="4"/>
      <c r="AZ55" s="4"/>
      <c r="BA55" s="4"/>
      <c r="BB55" s="4"/>
      <c r="BC55" s="4"/>
      <c r="BD55" s="4"/>
      <c r="BE55" s="4"/>
      <c r="BF55" s="14"/>
      <c r="BG55" s="14"/>
      <c r="BH55" s="14"/>
      <c r="BI55" s="14"/>
      <c r="BJ55" s="14"/>
      <c r="BK55" s="14"/>
      <c r="BL55" s="14"/>
      <c r="BM55" s="14"/>
      <c r="BN55" s="4"/>
      <c r="BO55" s="4"/>
      <c r="BP55" s="4"/>
      <c r="BQ55" s="4"/>
      <c r="BR55" s="4"/>
      <c r="BS55" s="4"/>
      <c r="BT55" s="4"/>
      <c r="BU55" s="4"/>
      <c r="BV55" s="14"/>
      <c r="BW55" s="14"/>
      <c r="BX55" s="14"/>
      <c r="BY55" s="14"/>
      <c r="BZ55" s="14"/>
      <c r="CA55" s="14"/>
      <c r="CB55" s="14"/>
      <c r="CC55" s="14"/>
      <c r="CD55" s="4"/>
      <c r="CE55" s="4"/>
      <c r="CF55" s="4"/>
      <c r="CG55" s="4"/>
      <c r="CH55" s="4"/>
      <c r="CI55" s="4"/>
      <c r="CJ55" s="4"/>
      <c r="CK55" s="4"/>
      <c r="CL55" s="5"/>
      <c r="CM55" s="5"/>
      <c r="CN55" s="5"/>
      <c r="CO55" s="5"/>
      <c r="CP55" s="5"/>
      <c r="CQ55" s="5"/>
      <c r="CR55" s="5"/>
      <c r="CS55" s="5"/>
      <c r="CT55" s="4"/>
      <c r="CU55" s="4"/>
      <c r="CV55" s="4"/>
      <c r="CW55" s="4"/>
      <c r="CX55" s="4"/>
      <c r="CY55" s="4"/>
      <c r="CZ55" s="4"/>
      <c r="DA55" s="4"/>
      <c r="DB55" s="5"/>
      <c r="DC55" s="5"/>
      <c r="DD55" s="5"/>
      <c r="DE55" s="5"/>
      <c r="DF55" s="5"/>
      <c r="DG55" s="5"/>
      <c r="DH55" s="5"/>
      <c r="DI55" s="5"/>
      <c r="DJ55" s="4"/>
      <c r="DK55" s="4"/>
      <c r="DL55" s="4"/>
      <c r="DM55" s="4"/>
      <c r="DN55" s="4"/>
      <c r="DO55" s="4"/>
      <c r="DP55" s="4"/>
      <c r="DQ55" s="4"/>
      <c r="DR55" s="5">
        <v>0.65780000000000005</v>
      </c>
      <c r="DS55" s="5">
        <v>0.74809999999999999</v>
      </c>
      <c r="DT55" s="5">
        <v>0.16450000000000001</v>
      </c>
      <c r="DU55" s="5">
        <v>2.3999999999999998E-3</v>
      </c>
      <c r="DV55" s="5">
        <v>0.83550000000000002</v>
      </c>
      <c r="DW55" s="5">
        <v>0.39879999999999999</v>
      </c>
      <c r="DX55" s="5">
        <v>0.98129999999999995</v>
      </c>
      <c r="DY55" s="5">
        <v>5.2218999999999998</v>
      </c>
      <c r="DZ55" s="4">
        <v>0.66639999999999999</v>
      </c>
      <c r="EA55" s="4">
        <v>0.7681</v>
      </c>
      <c r="EB55" s="4">
        <v>0.104</v>
      </c>
      <c r="EC55" s="4">
        <v>7.3000000000000001E-3</v>
      </c>
      <c r="ED55" s="4">
        <v>0.82450000000000001</v>
      </c>
      <c r="EE55" s="4">
        <v>0.39950000000000002</v>
      </c>
      <c r="EF55" s="4">
        <v>0.97119999999999995</v>
      </c>
      <c r="EG55" s="4">
        <v>4.6981999999999999</v>
      </c>
      <c r="EH55" s="5">
        <v>0.67569999999999997</v>
      </c>
      <c r="EI55" s="5">
        <v>0.7873</v>
      </c>
      <c r="EJ55" s="5">
        <v>0.08</v>
      </c>
      <c r="EK55" s="5">
        <v>1.2999999999999999E-2</v>
      </c>
      <c r="EL55" s="5">
        <v>0.80549999999999999</v>
      </c>
      <c r="EM55" s="5">
        <v>0.41320000000000001</v>
      </c>
      <c r="EN55" s="5">
        <v>0.9617</v>
      </c>
      <c r="EO55" s="5">
        <v>4.5708000000000002</v>
      </c>
      <c r="EP55" s="4"/>
      <c r="EQ55" s="4"/>
      <c r="ER55" s="4"/>
      <c r="ES55" s="4"/>
      <c r="ET55" s="4"/>
      <c r="EU55" s="4"/>
      <c r="EV55" s="4"/>
      <c r="EW55" s="4"/>
      <c r="EX55" s="5"/>
      <c r="EY55" s="5"/>
      <c r="EZ55" s="5"/>
      <c r="FA55" s="5"/>
      <c r="FB55" s="5"/>
      <c r="FC55" s="5"/>
      <c r="FD55" s="5"/>
      <c r="FE55" s="5"/>
      <c r="FF55" s="4"/>
      <c r="FG55" s="4"/>
      <c r="FH55" s="4"/>
      <c r="FI55" s="4"/>
      <c r="FJ55" s="4"/>
      <c r="FK55" s="4"/>
      <c r="FL55" s="4"/>
      <c r="FM55" s="4"/>
      <c r="FN55" s="5"/>
      <c r="FO55" s="5"/>
      <c r="FP55" s="5"/>
      <c r="FQ55" s="5"/>
      <c r="FR55" s="5"/>
      <c r="FS55" s="5"/>
      <c r="FT55" s="5"/>
      <c r="FU55" s="5"/>
      <c r="FV55" s="4"/>
      <c r="FW55" s="4"/>
      <c r="FX55" s="4"/>
      <c r="FY55" s="4"/>
      <c r="FZ55" s="4"/>
      <c r="GA55" s="4"/>
      <c r="GB55" s="4"/>
      <c r="GC55" s="4"/>
      <c r="GD55" s="5"/>
      <c r="GE55" s="5"/>
      <c r="GF55" s="5"/>
      <c r="GG55" s="5"/>
      <c r="GH55" s="5"/>
      <c r="GI55" s="5"/>
      <c r="GJ55" s="5"/>
      <c r="GK55" s="5"/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>
        <f t="shared" si="8"/>
        <v>0.6767375000000001</v>
      </c>
      <c r="II55" s="4">
        <f t="shared" si="9"/>
        <v>0.79007500000000008</v>
      </c>
      <c r="IJ55" s="4">
        <f t="shared" si="10"/>
        <v>9.7487499999999991E-2</v>
      </c>
      <c r="IK55" s="4">
        <f t="shared" si="11"/>
        <v>1.1849999999999999E-2</v>
      </c>
      <c r="IL55" s="4">
        <f t="shared" si="12"/>
        <v>0.79237500000000005</v>
      </c>
      <c r="IM55" s="4">
        <f t="shared" si="13"/>
        <v>0.40383333333333332</v>
      </c>
      <c r="IN55" s="4">
        <f t="shared" si="14"/>
        <v>0.95432499999999987</v>
      </c>
      <c r="IO55" s="4">
        <f t="shared" si="15"/>
        <v>4.6881249999999994</v>
      </c>
      <c r="IP55" s="1" t="str" cm="1">
        <f t="array" aca="1" ref="IP55" ca="1">CONCATENATE(INDIRECT(ADDRESS(1,MATCH(_xlfn.MINIFS(B55:IG55,metrics.rec,"MAE"),B55:IG55,0)+1)), ", ", INDIRECT(ADDRESS(2,MATCH(_xlfn.MINIFS(B55:IG55,metrics.rec,"MAE"),B55:IG55,0)+1)))</f>
        <v>k=5, r=0.1</v>
      </c>
      <c r="IQ55" s="1" t="str" cm="1">
        <f t="array" aca="1" ref="IQ55" ca="1">CONCATENATE(INDIRECT(ADDRESS(1,MATCH(_xlfn.MINIFS(B55:IG55,metrics.rec,"MSE"),B55:IG55,0)+1)), ", ", INDIRECT(ADDRESS(2,MATCH(_xlfn.MINIFS(B55:IG55,metrics.rec,"MSE"),B55:IG55,0)+1)))</f>
        <v>k=5, r=0.1</v>
      </c>
      <c r="IR55" s="1" t="str" cm="1">
        <f t="array" aca="1" ref="IR55" ca="1">CONCATENATE(INDIRECT(ADDRESS(1,MATCH(_xlfn.MAXIFS(B55:IG55,metrics.rec,"R"),B55:IG55,0)+1)), ", ", INDIRECT(ADDRESS(2,MATCH(_xlfn.MAXIFS(B55:IG55,metrics.rec,"R"),B55:IG55,0)+1)))</f>
        <v>k=20, r=0.1</v>
      </c>
      <c r="IS55" s="1" t="str" cm="1">
        <f t="array" aca="1" ref="IS55" ca="1">CONCATENATE(INDIRECT(ADDRESS(1,MATCH(_xlfn.MAXIFS(B55:IG55,metrics.rec,"Precision"),B55:IG55,0)+1)), ", ", INDIRECT(ADDRESS(2,MATCH(_xlfn.MAXIFS(B55:IG55,metrics.rec,"Precision"),B55:IG55,0)+1)))</f>
        <v>k=5, r=0.9</v>
      </c>
      <c r="IT55" s="1" t="str" cm="1">
        <f t="array" aca="1" ref="IT55" ca="1">CONCATENATE(INDIRECT(ADDRESS(1,MATCH(_xlfn.MAXIFS(B55:IG55,metrics.rec,"Recall"),B55:IG55,0)+1)), ", ", INDIRECT(ADDRESS(2,MATCH(_xlfn.MAXIFS(B55:IG55,metrics.rec,"Recall"),B55:IG55,0)+1)))</f>
        <v>k=5, r=0.1</v>
      </c>
      <c r="IU55" s="1" t="str" cm="1">
        <f t="array" aca="1" ref="IU55" ca="1">CONCATENATE(INDIRECT(ADDRESS(1,MATCH(_xlfn.MAXIFS(B55:IG55,metrics.rec,"Coverage"),B55:IG55,0)+1)), ", ", INDIRECT(ADDRESS(2,MATCH(_xlfn.MAXIFS(B55:IG55,metrics.rec,"Coverage"),B55:IG55,0)+1)))</f>
        <v>k=20, r=0.5</v>
      </c>
      <c r="IV55" s="1" t="str" cm="1">
        <f t="array" aca="1" ref="IV55" ca="1">CONCATENATE(INDIRECT(ADDRESS(1,MATCH(_xlfn.MAXIFS(B55:IG55,metrics.rec,"Recatio"),B55:IG55,0)+1)), ", ", INDIRECT(ADDRESS(2,MATCH(_xlfn.MAXIFS(B55:IG55,metrics.rec,"Recatio"),B55:IG55,0)+1)))</f>
        <v>k=5, r=0.1</v>
      </c>
      <c r="IW55" s="1" t="str" cm="1">
        <f t="array" aca="1" ref="IW55" ca="1">CONCATENATE(INDIRECT(ADDRESS(1,MATCH(_xlfn.MINIFS(B55:IG55,metrics.rec,"Time"),B55:IG55,0)+1)), ", ", INDIRECT(ADDRESS(2,MATCH(_xlfn.MINIFS(B55:IG55,metrics.rec,"Time"),B55:IG55,0)+1)))</f>
        <v>k=5, r=0.9</v>
      </c>
    </row>
    <row r="56" spans="1:257" x14ac:dyDescent="0.2">
      <c r="A56" s="1" t="s">
        <v>52</v>
      </c>
      <c r="B56" s="4">
        <v>0.63319999999999999</v>
      </c>
      <c r="C56" s="4">
        <v>0.69610000000000005</v>
      </c>
      <c r="D56" s="4">
        <v>0.24759999999999999</v>
      </c>
      <c r="E56" s="4">
        <v>3.8999999999999998E-3</v>
      </c>
      <c r="F56" s="4">
        <v>0.84179999999999999</v>
      </c>
      <c r="G56" s="4"/>
      <c r="H56" s="4">
        <v>1</v>
      </c>
      <c r="I56" s="4">
        <v>3.0369999999999999</v>
      </c>
      <c r="J56" s="5">
        <v>0.64900000000000002</v>
      </c>
      <c r="K56" s="5">
        <v>0.73340000000000005</v>
      </c>
      <c r="L56" s="5">
        <v>0.23669999999999999</v>
      </c>
      <c r="M56" s="5">
        <v>1.11E-2</v>
      </c>
      <c r="N56" s="5">
        <v>0.81230000000000002</v>
      </c>
      <c r="O56" s="5"/>
      <c r="P56" s="5">
        <v>1</v>
      </c>
      <c r="Q56" s="5">
        <v>2.5945</v>
      </c>
      <c r="R56" s="4">
        <v>0.6673</v>
      </c>
      <c r="S56" s="4">
        <v>0.77129999999999999</v>
      </c>
      <c r="T56" s="4">
        <v>0.20649999999999999</v>
      </c>
      <c r="U56" s="4">
        <v>1.8100000000000002E-2</v>
      </c>
      <c r="V56" s="4">
        <v>0.76229999999999998</v>
      </c>
      <c r="W56" s="4"/>
      <c r="X56" s="4">
        <v>1</v>
      </c>
      <c r="Y56" s="4">
        <v>2.2702</v>
      </c>
      <c r="Z56" s="5">
        <v>0.6986</v>
      </c>
      <c r="AA56" s="5">
        <v>0.84370000000000001</v>
      </c>
      <c r="AB56" s="5">
        <v>0.1754</v>
      </c>
      <c r="AC56" s="5">
        <v>2.3300000000000001E-2</v>
      </c>
      <c r="AD56" s="5">
        <v>0.67659999999999998</v>
      </c>
      <c r="AE56" s="5"/>
      <c r="AF56" s="5">
        <v>1</v>
      </c>
      <c r="AG56" s="5">
        <v>2.3111000000000002</v>
      </c>
      <c r="AH56" s="4">
        <v>0.7409</v>
      </c>
      <c r="AI56" s="4">
        <v>0.95330000000000004</v>
      </c>
      <c r="AJ56" s="4">
        <v>0.11459999999999999</v>
      </c>
      <c r="AK56" s="4">
        <v>5.0099999999999999E-2</v>
      </c>
      <c r="AL56" s="4">
        <v>0.5423</v>
      </c>
      <c r="AM56" s="4"/>
      <c r="AN56" s="4">
        <v>0.97640000000000005</v>
      </c>
      <c r="AO56" s="4">
        <v>0.8841</v>
      </c>
      <c r="AP56" s="14"/>
      <c r="AQ56" s="14"/>
      <c r="AR56" s="14"/>
      <c r="AS56" s="14"/>
      <c r="AT56" s="14"/>
      <c r="AU56" s="14"/>
      <c r="AV56" s="14"/>
      <c r="AW56" s="14"/>
      <c r="AX56" s="4"/>
      <c r="AY56" s="4"/>
      <c r="AZ56" s="4"/>
      <c r="BA56" s="4"/>
      <c r="BB56" s="4"/>
      <c r="BC56" s="4"/>
      <c r="BD56" s="4"/>
      <c r="BE56" s="4"/>
      <c r="BF56" s="14"/>
      <c r="BG56" s="14"/>
      <c r="BH56" s="14"/>
      <c r="BI56" s="14"/>
      <c r="BJ56" s="14"/>
      <c r="BK56" s="14"/>
      <c r="BL56" s="14"/>
      <c r="BM56" s="14"/>
      <c r="BN56" s="4"/>
      <c r="BO56" s="4"/>
      <c r="BP56" s="4"/>
      <c r="BQ56" s="4"/>
      <c r="BR56" s="4"/>
      <c r="BS56" s="4"/>
      <c r="BT56" s="4"/>
      <c r="BU56" s="4"/>
      <c r="BV56" s="14"/>
      <c r="BW56" s="14"/>
      <c r="BX56" s="14"/>
      <c r="BY56" s="14"/>
      <c r="BZ56" s="14"/>
      <c r="CA56" s="14"/>
      <c r="CB56" s="14"/>
      <c r="CC56" s="14"/>
      <c r="CD56" s="4"/>
      <c r="CE56" s="4"/>
      <c r="CF56" s="4"/>
      <c r="CG56" s="4"/>
      <c r="CH56" s="4"/>
      <c r="CI56" s="4"/>
      <c r="CJ56" s="4"/>
      <c r="CK56" s="4"/>
      <c r="CL56" s="5"/>
      <c r="CM56" s="5"/>
      <c r="CN56" s="5"/>
      <c r="CO56" s="5"/>
      <c r="CP56" s="5"/>
      <c r="CQ56" s="5"/>
      <c r="CR56" s="5"/>
      <c r="CS56" s="5"/>
      <c r="CT56" s="4"/>
      <c r="CU56" s="4"/>
      <c r="CV56" s="4"/>
      <c r="CW56" s="4"/>
      <c r="CX56" s="4"/>
      <c r="CY56" s="4"/>
      <c r="CZ56" s="4"/>
      <c r="DA56" s="4"/>
      <c r="DB56" s="5"/>
      <c r="DC56" s="5"/>
      <c r="DD56" s="5"/>
      <c r="DE56" s="5"/>
      <c r="DF56" s="5"/>
      <c r="DG56" s="5"/>
      <c r="DH56" s="5"/>
      <c r="DI56" s="5"/>
      <c r="DJ56" s="4"/>
      <c r="DK56" s="4"/>
      <c r="DL56" s="4"/>
      <c r="DM56" s="4"/>
      <c r="DN56" s="4"/>
      <c r="DO56" s="4"/>
      <c r="DP56" s="4"/>
      <c r="DQ56" s="4"/>
      <c r="DR56" s="5">
        <v>0.63549999999999995</v>
      </c>
      <c r="DS56" s="5">
        <v>0.70399999999999996</v>
      </c>
      <c r="DT56" s="5">
        <v>0.25600000000000001</v>
      </c>
      <c r="DU56" s="5">
        <v>3.8999999999999998E-3</v>
      </c>
      <c r="DV56" s="5">
        <v>0.84160000000000001</v>
      </c>
      <c r="DW56" s="5">
        <v>0.25409999999999999</v>
      </c>
      <c r="DX56" s="5">
        <v>1</v>
      </c>
      <c r="DY56" s="5">
        <v>2.6738</v>
      </c>
      <c r="DZ56" s="4">
        <v>0.64970000000000006</v>
      </c>
      <c r="EA56" s="4">
        <v>0.73440000000000005</v>
      </c>
      <c r="EB56" s="4">
        <v>0.23069999999999999</v>
      </c>
      <c r="EC56" s="4">
        <v>1.12E-2</v>
      </c>
      <c r="ED56" s="4">
        <v>0.81420000000000003</v>
      </c>
      <c r="EE56" s="4">
        <v>0.26079999999999998</v>
      </c>
      <c r="EF56" s="4">
        <v>1</v>
      </c>
      <c r="EG56" s="4">
        <v>2.2147000000000001</v>
      </c>
      <c r="EH56" s="5">
        <v>0.66839999999999999</v>
      </c>
      <c r="EI56" s="5">
        <v>0.77629999999999999</v>
      </c>
      <c r="EJ56" s="5">
        <v>0.2014</v>
      </c>
      <c r="EK56" s="5">
        <v>1.7999999999999999E-2</v>
      </c>
      <c r="EL56" s="5">
        <v>0.76239999999999997</v>
      </c>
      <c r="EM56" s="5">
        <v>0.28560000000000002</v>
      </c>
      <c r="EN56" s="5">
        <v>1</v>
      </c>
      <c r="EO56" s="5">
        <v>2.4464999999999999</v>
      </c>
      <c r="EP56" s="4"/>
      <c r="EQ56" s="4"/>
      <c r="ER56" s="4"/>
      <c r="ES56" s="4"/>
      <c r="ET56" s="4"/>
      <c r="EU56" s="4"/>
      <c r="EV56" s="4"/>
      <c r="EW56" s="4"/>
      <c r="EX56" s="5"/>
      <c r="EY56" s="5"/>
      <c r="EZ56" s="5"/>
      <c r="FA56" s="5"/>
      <c r="FB56" s="5"/>
      <c r="FC56" s="5"/>
      <c r="FD56" s="5"/>
      <c r="FE56" s="5"/>
      <c r="FF56" s="4"/>
      <c r="FG56" s="4"/>
      <c r="FH56" s="4"/>
      <c r="FI56" s="4"/>
      <c r="FJ56" s="4"/>
      <c r="FK56" s="4"/>
      <c r="FL56" s="4"/>
      <c r="FM56" s="4"/>
      <c r="FN56" s="5"/>
      <c r="FO56" s="5"/>
      <c r="FP56" s="5"/>
      <c r="FQ56" s="5"/>
      <c r="FR56" s="5"/>
      <c r="FS56" s="5"/>
      <c r="FT56" s="5"/>
      <c r="FU56" s="5"/>
      <c r="FV56" s="4"/>
      <c r="FW56" s="4"/>
      <c r="FX56" s="4"/>
      <c r="FY56" s="4"/>
      <c r="FZ56" s="4"/>
      <c r="GA56" s="4"/>
      <c r="GB56" s="4"/>
      <c r="GC56" s="4"/>
      <c r="GD56" s="5"/>
      <c r="GE56" s="5"/>
      <c r="GF56" s="5"/>
      <c r="GG56" s="5"/>
      <c r="GH56" s="5"/>
      <c r="GI56" s="5"/>
      <c r="GJ56" s="5"/>
      <c r="GK56" s="5"/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>
        <f t="shared" si="8"/>
        <v>0.667825</v>
      </c>
      <c r="II56" s="4">
        <f t="shared" si="9"/>
        <v>0.77656250000000004</v>
      </c>
      <c r="IJ56" s="4">
        <f t="shared" si="10"/>
        <v>0.20861250000000001</v>
      </c>
      <c r="IK56" s="4">
        <f t="shared" si="11"/>
        <v>1.745E-2</v>
      </c>
      <c r="IL56" s="4">
        <f t="shared" si="12"/>
        <v>0.75668749999999996</v>
      </c>
      <c r="IM56" s="4">
        <f t="shared" si="13"/>
        <v>0.26683333333333331</v>
      </c>
      <c r="IN56" s="4">
        <f t="shared" si="14"/>
        <v>0.99704999999999999</v>
      </c>
      <c r="IO56" s="4">
        <f t="shared" si="15"/>
        <v>2.3039874999999999</v>
      </c>
      <c r="IP56" s="1" t="str" cm="1">
        <f t="array" aca="1" ref="IP56" ca="1">CONCATENATE(INDIRECT(ADDRESS(1,MATCH(_xlfn.MINIFS(B56:IG56,metrics.rec,"MAE"),B56:IG56,0)+1)), ", ", INDIRECT(ADDRESS(2,MATCH(_xlfn.MINIFS(B56:IG56,metrics.rec,"MAE"),B56:IG56,0)+1)))</f>
        <v>k=5, r=0.1</v>
      </c>
      <c r="IQ56" s="1" t="str" cm="1">
        <f t="array" aca="1" ref="IQ56" ca="1">CONCATENATE(INDIRECT(ADDRESS(1,MATCH(_xlfn.MINIFS(B56:IG56,metrics.rec,"MSE"),B56:IG56,0)+1)), ", ", INDIRECT(ADDRESS(2,MATCH(_xlfn.MINIFS(B56:IG56,metrics.rec,"MSE"),B56:IG56,0)+1)))</f>
        <v>k=5, r=0.1</v>
      </c>
      <c r="IR56" s="1" t="str" cm="1">
        <f t="array" aca="1" ref="IR56" ca="1">CONCATENATE(INDIRECT(ADDRESS(1,MATCH(_xlfn.MAXIFS(B56:IG56,metrics.rec,"R"),B56:IG56,0)+1)), ", ", INDIRECT(ADDRESS(2,MATCH(_xlfn.MAXIFS(B56:IG56,metrics.rec,"R"),B56:IG56,0)+1)))</f>
        <v>k=20, r=0.1</v>
      </c>
      <c r="IS56" s="1" t="str" cm="1">
        <f t="array" aca="1" ref="IS56" ca="1">CONCATENATE(INDIRECT(ADDRESS(1,MATCH(_xlfn.MAXIFS(B56:IG56,metrics.rec,"Precision"),B56:IG56,0)+1)), ", ", INDIRECT(ADDRESS(2,MATCH(_xlfn.MAXIFS(B56:IG56,metrics.rec,"Precision"),B56:IG56,0)+1)))</f>
        <v>k=5, r=0.9</v>
      </c>
      <c r="IT56" s="1" t="str" cm="1">
        <f t="array" aca="1" ref="IT56" ca="1">CONCATENATE(INDIRECT(ADDRESS(1,MATCH(_xlfn.MAXIFS(B56:IG56,metrics.rec,"Recall"),B56:IG56,0)+1)), ", ", INDIRECT(ADDRESS(2,MATCH(_xlfn.MAXIFS(B56:IG56,metrics.rec,"Recall"),B56:IG56,0)+1)))</f>
        <v>k=5, r=0.1</v>
      </c>
      <c r="IU56" s="1" t="str" cm="1">
        <f t="array" aca="1" ref="IU56" ca="1">CONCATENATE(INDIRECT(ADDRESS(1,MATCH(_xlfn.MAXIFS(B56:IG56,metrics.rec,"Coverage"),B56:IG56,0)+1)), ", ", INDIRECT(ADDRESS(2,MATCH(_xlfn.MAXIFS(B56:IG56,metrics.rec,"Coverage"),B56:IG56,0)+1)))</f>
        <v>k=20, r=0.5</v>
      </c>
      <c r="IV56" s="1" t="str" cm="1">
        <f t="array" aca="1" ref="IV56" ca="1">CONCATENATE(INDIRECT(ADDRESS(1,MATCH(_xlfn.MAXIFS(B56:IG56,metrics.rec,"Recatio"),B56:IG56,0)+1)), ", ", INDIRECT(ADDRESS(2,MATCH(_xlfn.MAXIFS(B56:IG56,metrics.rec,"Recatio"),B56:IG56,0)+1)))</f>
        <v>k=5, r=0.1</v>
      </c>
      <c r="IW56" s="1" t="str" cm="1">
        <f t="array" aca="1" ref="IW56" ca="1">CONCATENATE(INDIRECT(ADDRESS(1,MATCH(_xlfn.MINIFS(B56:IG56,metrics.rec,"Time"),B56:IG56,0)+1)), ", ", INDIRECT(ADDRESS(2,MATCH(_xlfn.MINIFS(B56:IG56,metrics.rec,"Time"),B56:IG56,0)+1)))</f>
        <v>k=5, r=0.9</v>
      </c>
    </row>
    <row r="57" spans="1:257" x14ac:dyDescent="0.2">
      <c r="A57" s="1" t="s">
        <v>53</v>
      </c>
      <c r="B57" s="4">
        <v>0.63570000000000004</v>
      </c>
      <c r="C57" s="4">
        <v>0.70030000000000003</v>
      </c>
      <c r="D57" s="4">
        <v>0.24779999999999999</v>
      </c>
      <c r="E57" s="4">
        <v>4.1000000000000003E-3</v>
      </c>
      <c r="F57" s="4">
        <v>0.8569</v>
      </c>
      <c r="G57" s="4"/>
      <c r="H57" s="4">
        <v>1</v>
      </c>
      <c r="I57" s="4">
        <v>3.0876999999999999</v>
      </c>
      <c r="J57" s="5">
        <v>0.64770000000000005</v>
      </c>
      <c r="K57" s="5">
        <v>0.73040000000000005</v>
      </c>
      <c r="L57" s="5">
        <v>0.23830000000000001</v>
      </c>
      <c r="M57" s="5">
        <v>1.2500000000000001E-2</v>
      </c>
      <c r="N57" s="5">
        <v>0.84219999999999995</v>
      </c>
      <c r="O57" s="5"/>
      <c r="P57" s="5">
        <v>1</v>
      </c>
      <c r="Q57" s="5">
        <v>2.3578999999999999</v>
      </c>
      <c r="R57" s="4">
        <v>0.65859999999999996</v>
      </c>
      <c r="S57" s="4">
        <v>0.75280000000000002</v>
      </c>
      <c r="T57" s="4">
        <v>0.21329999999999999</v>
      </c>
      <c r="U57" s="4">
        <v>2.2200000000000001E-2</v>
      </c>
      <c r="V57" s="4">
        <v>0.81640000000000001</v>
      </c>
      <c r="W57" s="4"/>
      <c r="X57" s="4">
        <v>1</v>
      </c>
      <c r="Y57" s="4">
        <v>2.4064999999999999</v>
      </c>
      <c r="Z57" s="5">
        <v>0.68189999999999995</v>
      </c>
      <c r="AA57" s="5">
        <v>0.8044</v>
      </c>
      <c r="AB57" s="5">
        <v>0.1671</v>
      </c>
      <c r="AC57" s="5">
        <v>3.1600000000000003E-2</v>
      </c>
      <c r="AD57" s="5">
        <v>0.76039999999999996</v>
      </c>
      <c r="AE57" s="5"/>
      <c r="AF57" s="5">
        <v>1</v>
      </c>
      <c r="AG57" s="5">
        <v>2.4981</v>
      </c>
      <c r="AH57" s="4">
        <v>0.74490000000000001</v>
      </c>
      <c r="AI57" s="4">
        <v>0.95720000000000005</v>
      </c>
      <c r="AJ57" s="4">
        <v>0.1047</v>
      </c>
      <c r="AK57" s="4">
        <v>4.4600000000000001E-2</v>
      </c>
      <c r="AL57" s="4">
        <v>0.55279999999999996</v>
      </c>
      <c r="AM57" s="4"/>
      <c r="AN57" s="4">
        <v>0.97699999999999998</v>
      </c>
      <c r="AO57" s="4">
        <v>1.3270999999999999</v>
      </c>
      <c r="AP57" s="14"/>
      <c r="AQ57" s="14"/>
      <c r="AR57" s="14"/>
      <c r="AS57" s="14"/>
      <c r="AT57" s="14"/>
      <c r="AU57" s="14"/>
      <c r="AV57" s="14"/>
      <c r="AW57" s="14"/>
      <c r="AX57" s="4"/>
      <c r="AY57" s="4"/>
      <c r="AZ57" s="4"/>
      <c r="BA57" s="4"/>
      <c r="BB57" s="4"/>
      <c r="BC57" s="4"/>
      <c r="BD57" s="4"/>
      <c r="BE57" s="4"/>
      <c r="BF57" s="14"/>
      <c r="BG57" s="14"/>
      <c r="BH57" s="14"/>
      <c r="BI57" s="14"/>
      <c r="BJ57" s="14"/>
      <c r="BK57" s="14"/>
      <c r="BL57" s="14"/>
      <c r="BM57" s="14"/>
      <c r="BN57" s="4"/>
      <c r="BO57" s="4"/>
      <c r="BP57" s="4"/>
      <c r="BQ57" s="4"/>
      <c r="BR57" s="4"/>
      <c r="BS57" s="4"/>
      <c r="BT57" s="4"/>
      <c r="BU57" s="4"/>
      <c r="BV57" s="14"/>
      <c r="BW57" s="14"/>
      <c r="BX57" s="14"/>
      <c r="BY57" s="14"/>
      <c r="BZ57" s="14"/>
      <c r="CA57" s="14"/>
      <c r="CB57" s="14"/>
      <c r="CC57" s="14"/>
      <c r="CD57" s="4"/>
      <c r="CE57" s="4"/>
      <c r="CF57" s="4"/>
      <c r="CG57" s="4"/>
      <c r="CH57" s="4"/>
      <c r="CI57" s="4"/>
      <c r="CJ57" s="4"/>
      <c r="CK57" s="4"/>
      <c r="CL57" s="5"/>
      <c r="CM57" s="5"/>
      <c r="CN57" s="5"/>
      <c r="CO57" s="5"/>
      <c r="CP57" s="5"/>
      <c r="CQ57" s="5"/>
      <c r="CR57" s="5"/>
      <c r="CS57" s="5"/>
      <c r="CT57" s="4"/>
      <c r="CU57" s="4"/>
      <c r="CV57" s="4"/>
      <c r="CW57" s="4"/>
      <c r="CX57" s="4"/>
      <c r="CY57" s="4"/>
      <c r="CZ57" s="4"/>
      <c r="DA57" s="4"/>
      <c r="DB57" s="5"/>
      <c r="DC57" s="5"/>
      <c r="DD57" s="5"/>
      <c r="DE57" s="5"/>
      <c r="DF57" s="5"/>
      <c r="DG57" s="5"/>
      <c r="DH57" s="5"/>
      <c r="DI57" s="5"/>
      <c r="DJ57" s="4"/>
      <c r="DK57" s="4"/>
      <c r="DL57" s="4"/>
      <c r="DM57" s="4"/>
      <c r="DN57" s="4"/>
      <c r="DO57" s="4"/>
      <c r="DP57" s="4"/>
      <c r="DQ57" s="4"/>
      <c r="DR57" s="5">
        <v>0.63600000000000001</v>
      </c>
      <c r="DS57" s="5">
        <v>0.70489999999999997</v>
      </c>
      <c r="DT57" s="5">
        <v>0.26790000000000003</v>
      </c>
      <c r="DU57" s="5">
        <v>4.1000000000000003E-3</v>
      </c>
      <c r="DV57" s="5">
        <v>0.8569</v>
      </c>
      <c r="DW57" s="5">
        <v>0.24629999999999999</v>
      </c>
      <c r="DX57" s="5">
        <v>1</v>
      </c>
      <c r="DY57" s="5">
        <v>2.6674000000000002</v>
      </c>
      <c r="DZ57" s="4">
        <v>0.64739999999999998</v>
      </c>
      <c r="EA57" s="4">
        <v>0.73009999999999997</v>
      </c>
      <c r="EB57" s="4">
        <v>0.23980000000000001</v>
      </c>
      <c r="EC57" s="4">
        <v>1.2500000000000001E-2</v>
      </c>
      <c r="ED57" s="4">
        <v>0.84319999999999995</v>
      </c>
      <c r="EE57" s="4">
        <v>0.24160000000000001</v>
      </c>
      <c r="EF57" s="4">
        <v>1</v>
      </c>
      <c r="EG57" s="4">
        <v>2.1736</v>
      </c>
      <c r="EH57" s="5">
        <v>0.65849999999999997</v>
      </c>
      <c r="EI57" s="5">
        <v>0.75460000000000005</v>
      </c>
      <c r="EJ57" s="5">
        <v>0.20860000000000001</v>
      </c>
      <c r="EK57" s="5">
        <v>2.2200000000000001E-2</v>
      </c>
      <c r="EL57" s="5">
        <v>0.81779999999999997</v>
      </c>
      <c r="EM57" s="5">
        <v>0.2482</v>
      </c>
      <c r="EN57" s="5">
        <v>1</v>
      </c>
      <c r="EO57" s="5">
        <v>2.6743999999999999</v>
      </c>
      <c r="EP57" s="4"/>
      <c r="EQ57" s="4"/>
      <c r="ER57" s="4"/>
      <c r="ES57" s="4"/>
      <c r="ET57" s="4"/>
      <c r="EU57" s="4"/>
      <c r="EV57" s="4"/>
      <c r="EW57" s="4"/>
      <c r="EX57" s="5"/>
      <c r="EY57" s="5"/>
      <c r="EZ57" s="5"/>
      <c r="FA57" s="5"/>
      <c r="FB57" s="5"/>
      <c r="FC57" s="5"/>
      <c r="FD57" s="5"/>
      <c r="FE57" s="5"/>
      <c r="FF57" s="4"/>
      <c r="FG57" s="4"/>
      <c r="FH57" s="4"/>
      <c r="FI57" s="4"/>
      <c r="FJ57" s="4"/>
      <c r="FK57" s="4"/>
      <c r="FL57" s="4"/>
      <c r="FM57" s="4"/>
      <c r="FN57" s="5"/>
      <c r="FO57" s="5"/>
      <c r="FP57" s="5"/>
      <c r="FQ57" s="5"/>
      <c r="FR57" s="5"/>
      <c r="FS57" s="5"/>
      <c r="FT57" s="5"/>
      <c r="FU57" s="5"/>
      <c r="FV57" s="4"/>
      <c r="FW57" s="4"/>
      <c r="FX57" s="4"/>
      <c r="FY57" s="4"/>
      <c r="FZ57" s="4"/>
      <c r="GA57" s="4"/>
      <c r="GB57" s="4"/>
      <c r="GC57" s="4"/>
      <c r="GD57" s="5"/>
      <c r="GE57" s="5"/>
      <c r="GF57" s="5"/>
      <c r="GG57" s="5"/>
      <c r="GH57" s="5"/>
      <c r="GI57" s="5"/>
      <c r="GJ57" s="5"/>
      <c r="GK57" s="5"/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>
        <f t="shared" si="8"/>
        <v>0.66383749999999997</v>
      </c>
      <c r="II57" s="4">
        <f t="shared" si="9"/>
        <v>0.76683750000000006</v>
      </c>
      <c r="IJ57" s="4">
        <f t="shared" si="10"/>
        <v>0.2109375</v>
      </c>
      <c r="IK57" s="4">
        <f t="shared" si="11"/>
        <v>1.9225000000000003E-2</v>
      </c>
      <c r="IL57" s="4">
        <f t="shared" si="12"/>
        <v>0.79332500000000006</v>
      </c>
      <c r="IM57" s="4">
        <f t="shared" si="13"/>
        <v>0.24536666666666665</v>
      </c>
      <c r="IN57" s="4">
        <f t="shared" si="14"/>
        <v>0.99712500000000004</v>
      </c>
      <c r="IO57" s="4">
        <f t="shared" si="15"/>
        <v>2.3990874999999998</v>
      </c>
      <c r="IP57" s="1" t="str" cm="1">
        <f t="array" aca="1" ref="IP57" ca="1">CONCATENATE(INDIRECT(ADDRESS(1,MATCH(_xlfn.MINIFS(B57:IG57,metrics.rec,"MAE"),B57:IG57,0)+1)), ", ", INDIRECT(ADDRESS(2,MATCH(_xlfn.MINIFS(B57:IG57,metrics.rec,"MAE"),B57:IG57,0)+1)))</f>
        <v>k=5, r=0.1</v>
      </c>
      <c r="IQ57" s="1" t="str" cm="1">
        <f t="array" aca="1" ref="IQ57" ca="1">CONCATENATE(INDIRECT(ADDRESS(1,MATCH(_xlfn.MINIFS(B57:IG57,metrics.rec,"MSE"),B57:IG57,0)+1)), ", ", INDIRECT(ADDRESS(2,MATCH(_xlfn.MINIFS(B57:IG57,metrics.rec,"MSE"),B57:IG57,0)+1)))</f>
        <v>k=5, r=0.1</v>
      </c>
      <c r="IR57" s="1" t="str" cm="1">
        <f t="array" aca="1" ref="IR57" ca="1">CONCATENATE(INDIRECT(ADDRESS(1,MATCH(_xlfn.MAXIFS(B57:IG57,metrics.rec,"R"),B57:IG57,0)+1)), ", ", INDIRECT(ADDRESS(2,MATCH(_xlfn.MAXIFS(B57:IG57,metrics.rec,"R"),B57:IG57,0)+1)))</f>
        <v>k=20, r=0.1</v>
      </c>
      <c r="IS57" s="1" t="str" cm="1">
        <f t="array" aca="1" ref="IS57" ca="1">CONCATENATE(INDIRECT(ADDRESS(1,MATCH(_xlfn.MAXIFS(B57:IG57,metrics.rec,"Precision"),B57:IG57,0)+1)), ", ", INDIRECT(ADDRESS(2,MATCH(_xlfn.MAXIFS(B57:IG57,metrics.rec,"Precision"),B57:IG57,0)+1)))</f>
        <v>k=5, r=0.9</v>
      </c>
      <c r="IT57" s="1" t="str" cm="1">
        <f t="array" aca="1" ref="IT57" ca="1">CONCATENATE(INDIRECT(ADDRESS(1,MATCH(_xlfn.MAXIFS(B57:IG57,metrics.rec,"Recall"),B57:IG57,0)+1)), ", ", INDIRECT(ADDRESS(2,MATCH(_xlfn.MAXIFS(B57:IG57,metrics.rec,"Recall"),B57:IG57,0)+1)))</f>
        <v>k=5, r=0.1</v>
      </c>
      <c r="IU57" s="1" t="str" cm="1">
        <f t="array" aca="1" ref="IU57" ca="1">CONCATENATE(INDIRECT(ADDRESS(1,MATCH(_xlfn.MAXIFS(B57:IG57,metrics.rec,"Coverage"),B57:IG57,0)+1)), ", ", INDIRECT(ADDRESS(2,MATCH(_xlfn.MAXIFS(B57:IG57,metrics.rec,"Coverage"),B57:IG57,0)+1)))</f>
        <v>k=20, r=0.5</v>
      </c>
      <c r="IV57" s="1" t="str" cm="1">
        <f t="array" aca="1" ref="IV57" ca="1">CONCATENATE(INDIRECT(ADDRESS(1,MATCH(_xlfn.MAXIFS(B57:IG57,metrics.rec,"Recatio"),B57:IG57,0)+1)), ", ", INDIRECT(ADDRESS(2,MATCH(_xlfn.MAXIFS(B57:IG57,metrics.rec,"Recatio"),B57:IG57,0)+1)))</f>
        <v>k=5, r=0.1</v>
      </c>
      <c r="IW57" s="1" t="str" cm="1">
        <f t="array" aca="1" ref="IW57" ca="1">CONCATENATE(INDIRECT(ADDRESS(1,MATCH(_xlfn.MINIFS(B57:IG57,metrics.rec,"Time"),B57:IG57,0)+1)), ", ", INDIRECT(ADDRESS(2,MATCH(_xlfn.MINIFS(B57:IG57,metrics.rec,"Time"),B57:IG57,0)+1)))</f>
        <v>k=5, r=0.9</v>
      </c>
    </row>
    <row r="58" spans="1:257" x14ac:dyDescent="0.2">
      <c r="A58" s="1" t="s">
        <v>54</v>
      </c>
      <c r="B58" s="4">
        <v>0.63660000000000005</v>
      </c>
      <c r="C58" s="4">
        <v>0.70389999999999997</v>
      </c>
      <c r="D58" s="4">
        <v>0.25159999999999999</v>
      </c>
      <c r="E58" s="4">
        <v>4.1000000000000003E-3</v>
      </c>
      <c r="F58" s="4">
        <v>0.85729999999999995</v>
      </c>
      <c r="G58" s="4"/>
      <c r="H58" s="4">
        <v>1</v>
      </c>
      <c r="I58" s="4">
        <v>2.9847999999999999</v>
      </c>
      <c r="J58" s="5">
        <v>0.64980000000000004</v>
      </c>
      <c r="K58" s="5">
        <v>0.73550000000000004</v>
      </c>
      <c r="L58" s="5">
        <v>0.2283</v>
      </c>
      <c r="M58" s="5">
        <v>1.26E-2</v>
      </c>
      <c r="N58" s="5">
        <v>0.84350000000000003</v>
      </c>
      <c r="O58" s="5"/>
      <c r="P58" s="5">
        <v>1</v>
      </c>
      <c r="Q58" s="5">
        <v>2.6164999999999998</v>
      </c>
      <c r="R58" s="4">
        <v>0.65990000000000004</v>
      </c>
      <c r="S58" s="4">
        <v>0.7571</v>
      </c>
      <c r="T58" s="4">
        <v>0.20899999999999999</v>
      </c>
      <c r="U58" s="4">
        <v>2.2700000000000001E-2</v>
      </c>
      <c r="V58" s="4">
        <v>0.81830000000000003</v>
      </c>
      <c r="W58" s="4"/>
      <c r="X58" s="4">
        <v>1</v>
      </c>
      <c r="Y58" s="4">
        <v>2.5531999999999999</v>
      </c>
      <c r="Z58" s="5">
        <v>0.68279999999999996</v>
      </c>
      <c r="AA58" s="5">
        <v>0.80700000000000005</v>
      </c>
      <c r="AB58" s="5">
        <v>0.1628</v>
      </c>
      <c r="AC58" s="5">
        <v>3.3399999999999999E-2</v>
      </c>
      <c r="AD58" s="5">
        <v>0.76459999999999995</v>
      </c>
      <c r="AE58" s="5"/>
      <c r="AF58" s="5">
        <v>1</v>
      </c>
      <c r="AG58" s="5">
        <v>2.4805999999999999</v>
      </c>
      <c r="AH58" s="4">
        <v>0.745</v>
      </c>
      <c r="AI58" s="4">
        <v>0.96</v>
      </c>
      <c r="AJ58" s="4">
        <v>0.1032</v>
      </c>
      <c r="AK58" s="4">
        <v>4.3900000000000002E-2</v>
      </c>
      <c r="AL58" s="4">
        <v>0.56499999999999995</v>
      </c>
      <c r="AM58" s="4"/>
      <c r="AN58" s="4">
        <v>0.98</v>
      </c>
      <c r="AO58" s="4">
        <v>1.4144000000000001</v>
      </c>
      <c r="AP58" s="14"/>
      <c r="AQ58" s="14"/>
      <c r="AR58" s="14"/>
      <c r="AS58" s="14"/>
      <c r="AT58" s="14"/>
      <c r="AU58" s="14"/>
      <c r="AV58" s="14"/>
      <c r="AW58" s="14"/>
      <c r="AX58" s="4"/>
      <c r="AY58" s="4"/>
      <c r="AZ58" s="4"/>
      <c r="BA58" s="4"/>
      <c r="BB58" s="4"/>
      <c r="BC58" s="4"/>
      <c r="BD58" s="4"/>
      <c r="BE58" s="4"/>
      <c r="BF58" s="14"/>
      <c r="BG58" s="14"/>
      <c r="BH58" s="14"/>
      <c r="BI58" s="14"/>
      <c r="BJ58" s="14"/>
      <c r="BK58" s="14"/>
      <c r="BL58" s="14"/>
      <c r="BM58" s="14"/>
      <c r="BN58" s="4"/>
      <c r="BO58" s="4"/>
      <c r="BP58" s="4"/>
      <c r="BQ58" s="4"/>
      <c r="BR58" s="4"/>
      <c r="BS58" s="4"/>
      <c r="BT58" s="4"/>
      <c r="BU58" s="4"/>
      <c r="BV58" s="14"/>
      <c r="BW58" s="14"/>
      <c r="BX58" s="14"/>
      <c r="BY58" s="14"/>
      <c r="BZ58" s="14"/>
      <c r="CA58" s="14"/>
      <c r="CB58" s="14"/>
      <c r="CC58" s="14"/>
      <c r="CD58" s="4"/>
      <c r="CE58" s="4"/>
      <c r="CF58" s="4"/>
      <c r="CG58" s="4"/>
      <c r="CH58" s="4"/>
      <c r="CI58" s="4"/>
      <c r="CJ58" s="4"/>
      <c r="CK58" s="4"/>
      <c r="CL58" s="5"/>
      <c r="CM58" s="5"/>
      <c r="CN58" s="5"/>
      <c r="CO58" s="5"/>
      <c r="CP58" s="5"/>
      <c r="CQ58" s="5"/>
      <c r="CR58" s="5"/>
      <c r="CS58" s="5"/>
      <c r="CT58" s="4"/>
      <c r="CU58" s="4"/>
      <c r="CV58" s="4"/>
      <c r="CW58" s="4"/>
      <c r="CX58" s="4"/>
      <c r="CY58" s="4"/>
      <c r="CZ58" s="4"/>
      <c r="DA58" s="4"/>
      <c r="DB58" s="5"/>
      <c r="DC58" s="5"/>
      <c r="DD58" s="5"/>
      <c r="DE58" s="5"/>
      <c r="DF58" s="5"/>
      <c r="DG58" s="5"/>
      <c r="DH58" s="5"/>
      <c r="DI58" s="5"/>
      <c r="DJ58" s="4"/>
      <c r="DK58" s="4"/>
      <c r="DL58" s="4"/>
      <c r="DM58" s="4"/>
      <c r="DN58" s="4"/>
      <c r="DO58" s="4"/>
      <c r="DP58" s="4"/>
      <c r="DQ58" s="4"/>
      <c r="DR58" s="5">
        <v>0.63859999999999995</v>
      </c>
      <c r="DS58" s="5">
        <v>0.71189999999999998</v>
      </c>
      <c r="DT58" s="5">
        <v>0.2586</v>
      </c>
      <c r="DU58" s="5">
        <v>4.1000000000000003E-3</v>
      </c>
      <c r="DV58" s="5">
        <v>0.85880000000000001</v>
      </c>
      <c r="DW58" s="5">
        <v>0.2455</v>
      </c>
      <c r="DX58" s="5">
        <v>1</v>
      </c>
      <c r="DY58" s="5">
        <v>2.6871999999999998</v>
      </c>
      <c r="DZ58" s="4">
        <v>0.64910000000000001</v>
      </c>
      <c r="EA58" s="4">
        <v>0.73509999999999998</v>
      </c>
      <c r="EB58" s="4">
        <v>0.2339</v>
      </c>
      <c r="EC58" s="4">
        <v>1.26E-2</v>
      </c>
      <c r="ED58" s="4">
        <v>0.84430000000000005</v>
      </c>
      <c r="EE58" s="4">
        <v>0.23910000000000001</v>
      </c>
      <c r="EF58" s="4">
        <v>1</v>
      </c>
      <c r="EG58" s="4">
        <v>2.1846999999999999</v>
      </c>
      <c r="EH58" s="5">
        <v>0.66049999999999998</v>
      </c>
      <c r="EI58" s="5">
        <v>0.76039999999999996</v>
      </c>
      <c r="EJ58" s="5">
        <v>0.20749999999999999</v>
      </c>
      <c r="EK58" s="5">
        <v>2.2800000000000001E-2</v>
      </c>
      <c r="EL58" s="5">
        <v>0.81969999999999998</v>
      </c>
      <c r="EM58" s="5">
        <v>0.24249999999999999</v>
      </c>
      <c r="EN58" s="5">
        <v>1</v>
      </c>
      <c r="EO58" s="5">
        <v>2.6509999999999998</v>
      </c>
      <c r="EP58" s="4"/>
      <c r="EQ58" s="4"/>
      <c r="ER58" s="4"/>
      <c r="ES58" s="4"/>
      <c r="ET58" s="4"/>
      <c r="EU58" s="4"/>
      <c r="EV58" s="4"/>
      <c r="EW58" s="4"/>
      <c r="EX58" s="5"/>
      <c r="EY58" s="5"/>
      <c r="EZ58" s="5"/>
      <c r="FA58" s="5"/>
      <c r="FB58" s="5"/>
      <c r="FC58" s="5"/>
      <c r="FD58" s="5"/>
      <c r="FE58" s="5"/>
      <c r="FF58" s="4"/>
      <c r="FG58" s="4"/>
      <c r="FH58" s="4"/>
      <c r="FI58" s="4"/>
      <c r="FJ58" s="4"/>
      <c r="FK58" s="4"/>
      <c r="FL58" s="4"/>
      <c r="FM58" s="4"/>
      <c r="FN58" s="5"/>
      <c r="FO58" s="5"/>
      <c r="FP58" s="5"/>
      <c r="FQ58" s="5"/>
      <c r="FR58" s="5"/>
      <c r="FS58" s="5"/>
      <c r="FT58" s="5"/>
      <c r="FU58" s="5"/>
      <c r="FV58" s="4"/>
      <c r="FW58" s="4"/>
      <c r="FX58" s="4"/>
      <c r="FY58" s="4"/>
      <c r="FZ58" s="4"/>
      <c r="GA58" s="4"/>
      <c r="GB58" s="4"/>
      <c r="GC58" s="4"/>
      <c r="GD58" s="5"/>
      <c r="GE58" s="5"/>
      <c r="GF58" s="5"/>
      <c r="GG58" s="5"/>
      <c r="GH58" s="5"/>
      <c r="GI58" s="5"/>
      <c r="GJ58" s="5"/>
      <c r="GK58" s="5"/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>
        <f t="shared" si="8"/>
        <v>0.66528749999999992</v>
      </c>
      <c r="II58" s="4">
        <f t="shared" si="9"/>
        <v>0.77136249999999995</v>
      </c>
      <c r="IJ58" s="4">
        <f t="shared" si="10"/>
        <v>0.20686249999999998</v>
      </c>
      <c r="IK58" s="4">
        <f t="shared" si="11"/>
        <v>1.9525000000000001E-2</v>
      </c>
      <c r="IL58" s="4">
        <f t="shared" si="12"/>
        <v>0.79643750000000002</v>
      </c>
      <c r="IM58" s="4">
        <f t="shared" si="13"/>
        <v>0.2423666666666667</v>
      </c>
      <c r="IN58" s="4">
        <f t="shared" si="14"/>
        <v>0.99750000000000005</v>
      </c>
      <c r="IO58" s="4">
        <f t="shared" si="15"/>
        <v>2.4465500000000002</v>
      </c>
      <c r="IP58" s="1" t="str" cm="1">
        <f t="array" aca="1" ref="IP58" ca="1">CONCATENATE(INDIRECT(ADDRESS(1,MATCH(_xlfn.MINIFS(B58:IG58,metrics.rec,"MAE"),B58:IG58,0)+1)), ", ", INDIRECT(ADDRESS(2,MATCH(_xlfn.MINIFS(B58:IG58,metrics.rec,"MAE"),B58:IG58,0)+1)))</f>
        <v>k=5, r=0.1</v>
      </c>
      <c r="IQ58" s="1" t="str" cm="1">
        <f t="array" aca="1" ref="IQ58" ca="1">CONCATENATE(INDIRECT(ADDRESS(1,MATCH(_xlfn.MINIFS(B58:IG58,metrics.rec,"MSE"),B58:IG58,0)+1)), ", ", INDIRECT(ADDRESS(2,MATCH(_xlfn.MINIFS(B58:IG58,metrics.rec,"MSE"),B58:IG58,0)+1)))</f>
        <v>k=5, r=0.1</v>
      </c>
      <c r="IR58" s="1" t="str" cm="1">
        <f t="array" aca="1" ref="IR58" ca="1">CONCATENATE(INDIRECT(ADDRESS(1,MATCH(_xlfn.MAXIFS(B58:IG58,metrics.rec,"R"),B58:IG58,0)+1)), ", ", INDIRECT(ADDRESS(2,MATCH(_xlfn.MAXIFS(B58:IG58,metrics.rec,"R"),B58:IG58,0)+1)))</f>
        <v>k=20, r=0.1</v>
      </c>
      <c r="IS58" s="1" t="str" cm="1">
        <f t="array" aca="1" ref="IS58" ca="1">CONCATENATE(INDIRECT(ADDRESS(1,MATCH(_xlfn.MAXIFS(B58:IG58,metrics.rec,"Precision"),B58:IG58,0)+1)), ", ", INDIRECT(ADDRESS(2,MATCH(_xlfn.MAXIFS(B58:IG58,metrics.rec,"Precision"),B58:IG58,0)+1)))</f>
        <v>k=5, r=0.9</v>
      </c>
      <c r="IT58" s="1" t="str" cm="1">
        <f t="array" aca="1" ref="IT58" ca="1">CONCATENATE(INDIRECT(ADDRESS(1,MATCH(_xlfn.MAXIFS(B58:IG58,metrics.rec,"Recall"),B58:IG58,0)+1)), ", ", INDIRECT(ADDRESS(2,MATCH(_xlfn.MAXIFS(B58:IG58,metrics.rec,"Recall"),B58:IG58,0)+1)))</f>
        <v>k=20, r=0.1</v>
      </c>
      <c r="IU58" s="1" t="str" cm="1">
        <f t="array" aca="1" ref="IU58" ca="1">CONCATENATE(INDIRECT(ADDRESS(1,MATCH(_xlfn.MAXIFS(B58:IG58,metrics.rec,"Coverage"),B58:IG58,0)+1)), ", ", INDIRECT(ADDRESS(2,MATCH(_xlfn.MAXIFS(B58:IG58,metrics.rec,"Coverage"),B58:IG58,0)+1)))</f>
        <v>k=20, r=0.1</v>
      </c>
      <c r="IV58" s="1" t="str" cm="1">
        <f t="array" aca="1" ref="IV58" ca="1">CONCATENATE(INDIRECT(ADDRESS(1,MATCH(_xlfn.MAXIFS(B58:IG58,metrics.rec,"Recatio"),B58:IG58,0)+1)), ", ", INDIRECT(ADDRESS(2,MATCH(_xlfn.MAXIFS(B58:IG58,metrics.rec,"Recatio"),B58:IG58,0)+1)))</f>
        <v>k=5, r=0.1</v>
      </c>
      <c r="IW58" s="1" t="str" cm="1">
        <f t="array" aca="1" ref="IW58" ca="1">CONCATENATE(INDIRECT(ADDRESS(1,MATCH(_xlfn.MINIFS(B58:IG58,metrics.rec,"Time"),B58:IG58,0)+1)), ", ", INDIRECT(ADDRESS(2,MATCH(_xlfn.MINIFS(B58:IG58,metrics.rec,"Time"),B58:IG58,0)+1)))</f>
        <v>k=5, r=0.9</v>
      </c>
    </row>
    <row r="59" spans="1:257" x14ac:dyDescent="0.2">
      <c r="A59" s="1" t="s">
        <v>55</v>
      </c>
      <c r="B59" s="4">
        <v>0.64359999999999995</v>
      </c>
      <c r="C59" s="4">
        <v>0.72770000000000001</v>
      </c>
      <c r="D59" s="4">
        <v>0.27410000000000001</v>
      </c>
      <c r="E59" s="4">
        <v>1.6999999999999999E-3</v>
      </c>
      <c r="F59" s="4">
        <v>0.87450000000000006</v>
      </c>
      <c r="G59" s="4"/>
      <c r="H59" s="4">
        <v>1</v>
      </c>
      <c r="I59" s="4">
        <v>3.1309999999999998</v>
      </c>
      <c r="J59" s="5">
        <v>0.65369999999999995</v>
      </c>
      <c r="K59" s="5">
        <v>0.75349999999999995</v>
      </c>
      <c r="L59" s="5">
        <v>0.27810000000000001</v>
      </c>
      <c r="M59" s="5">
        <v>5.3E-3</v>
      </c>
      <c r="N59" s="5">
        <v>0.86460000000000004</v>
      </c>
      <c r="O59" s="5"/>
      <c r="P59" s="5">
        <v>1</v>
      </c>
      <c r="Q59" s="5">
        <v>2.5489999999999999</v>
      </c>
      <c r="R59" s="16">
        <v>0.73250000000000004</v>
      </c>
      <c r="S59" s="16">
        <v>0.95620000000000005</v>
      </c>
      <c r="T59" s="16">
        <v>0.22650000000000001</v>
      </c>
      <c r="U59" s="16">
        <v>8.3000000000000001E-3</v>
      </c>
      <c r="V59" s="16">
        <v>0.79200000000000004</v>
      </c>
      <c r="W59" s="16"/>
      <c r="X59" s="16"/>
      <c r="Y59" s="16">
        <v>2.2023999999999999</v>
      </c>
      <c r="Z59" s="5">
        <v>0.68010000000000004</v>
      </c>
      <c r="AA59" s="5">
        <v>0.81169999999999998</v>
      </c>
      <c r="AB59" s="5">
        <v>0.214</v>
      </c>
      <c r="AC59" s="5">
        <v>1.83E-2</v>
      </c>
      <c r="AD59" s="5">
        <v>0.80730000000000002</v>
      </c>
      <c r="AE59" s="5"/>
      <c r="AF59" s="5">
        <v>1</v>
      </c>
      <c r="AG59" s="5">
        <v>2.1581999999999999</v>
      </c>
      <c r="AH59" s="4">
        <v>0.73770000000000002</v>
      </c>
      <c r="AI59" s="4">
        <v>0.94810000000000005</v>
      </c>
      <c r="AJ59" s="4">
        <v>0.1177</v>
      </c>
      <c r="AK59" s="4">
        <v>5.0900000000000001E-2</v>
      </c>
      <c r="AL59" s="4">
        <v>0.57569999999999999</v>
      </c>
      <c r="AM59" s="4"/>
      <c r="AN59" s="4">
        <v>0.97640000000000005</v>
      </c>
      <c r="AO59" s="4">
        <v>0.93920000000000003</v>
      </c>
      <c r="AP59" s="14"/>
      <c r="AQ59" s="14"/>
      <c r="AR59" s="14"/>
      <c r="AS59" s="14"/>
      <c r="AT59" s="14"/>
      <c r="AU59" s="14"/>
      <c r="AV59" s="14"/>
      <c r="AW59" s="14"/>
      <c r="AX59" s="4"/>
      <c r="AY59" s="4"/>
      <c r="AZ59" s="4"/>
      <c r="BA59" s="4"/>
      <c r="BB59" s="4"/>
      <c r="BC59" s="4"/>
      <c r="BD59" s="4"/>
      <c r="BE59" s="4"/>
      <c r="BF59" s="14"/>
      <c r="BG59" s="14"/>
      <c r="BH59" s="14"/>
      <c r="BI59" s="14"/>
      <c r="BJ59" s="14"/>
      <c r="BK59" s="14"/>
      <c r="BL59" s="14"/>
      <c r="BM59" s="14"/>
      <c r="BN59" s="4"/>
      <c r="BO59" s="4"/>
      <c r="BP59" s="4"/>
      <c r="BQ59" s="4"/>
      <c r="BR59" s="4"/>
      <c r="BS59" s="4"/>
      <c r="BT59" s="4"/>
      <c r="BU59" s="4"/>
      <c r="BV59" s="14"/>
      <c r="BW59" s="14"/>
      <c r="BX59" s="14"/>
      <c r="BY59" s="14"/>
      <c r="BZ59" s="14"/>
      <c r="CA59" s="14"/>
      <c r="CB59" s="14"/>
      <c r="CC59" s="14"/>
      <c r="CD59" s="4"/>
      <c r="CE59" s="4"/>
      <c r="CF59" s="4"/>
      <c r="CG59" s="4"/>
      <c r="CH59" s="4"/>
      <c r="CI59" s="4"/>
      <c r="CJ59" s="4"/>
      <c r="CK59" s="4"/>
      <c r="CL59" s="5"/>
      <c r="CM59" s="5"/>
      <c r="CN59" s="5"/>
      <c r="CO59" s="5"/>
      <c r="CP59" s="5"/>
      <c r="CQ59" s="5"/>
      <c r="CR59" s="5"/>
      <c r="CS59" s="5"/>
      <c r="CT59" s="4"/>
      <c r="CU59" s="4"/>
      <c r="CV59" s="4"/>
      <c r="CW59" s="4"/>
      <c r="CX59" s="4"/>
      <c r="CY59" s="4"/>
      <c r="CZ59" s="4"/>
      <c r="DA59" s="4"/>
      <c r="DB59" s="5"/>
      <c r="DC59" s="5"/>
      <c r="DD59" s="5"/>
      <c r="DE59" s="5"/>
      <c r="DF59" s="5"/>
      <c r="DG59" s="5"/>
      <c r="DH59" s="5"/>
      <c r="DI59" s="5"/>
      <c r="DJ59" s="4"/>
      <c r="DK59" s="4"/>
      <c r="DL59" s="4"/>
      <c r="DM59" s="4"/>
      <c r="DN59" s="4"/>
      <c r="DO59" s="4"/>
      <c r="DP59" s="4"/>
      <c r="DQ59" s="4"/>
      <c r="DR59" s="5">
        <v>0.64339999999999997</v>
      </c>
      <c r="DS59" s="5">
        <v>0.73050000000000004</v>
      </c>
      <c r="DT59" s="5">
        <v>0.29570000000000002</v>
      </c>
      <c r="DU59" s="5">
        <v>1.6999999999999999E-3</v>
      </c>
      <c r="DV59" s="5">
        <v>0.87450000000000006</v>
      </c>
      <c r="DW59" s="5">
        <v>0.60419999999999996</v>
      </c>
      <c r="DX59" s="5">
        <v>1</v>
      </c>
      <c r="DY59" s="5">
        <v>2.8784000000000001</v>
      </c>
      <c r="DZ59" s="4">
        <v>0.65269999999999995</v>
      </c>
      <c r="EA59" s="4">
        <v>0.75129999999999997</v>
      </c>
      <c r="EB59" s="4">
        <v>0.27750000000000002</v>
      </c>
      <c r="EC59" s="4">
        <v>5.3E-3</v>
      </c>
      <c r="ED59" s="4">
        <v>0.8649</v>
      </c>
      <c r="EE59" s="4">
        <v>0.58699999999999997</v>
      </c>
      <c r="EF59" s="4">
        <v>1</v>
      </c>
      <c r="EG59" s="4">
        <v>2.3081</v>
      </c>
      <c r="EH59" s="5">
        <v>0.66200000000000003</v>
      </c>
      <c r="EI59" s="5">
        <v>0.77249999999999996</v>
      </c>
      <c r="EJ59" s="5">
        <v>0.25840000000000002</v>
      </c>
      <c r="EK59" s="5">
        <v>1.0200000000000001E-2</v>
      </c>
      <c r="EL59" s="5">
        <v>0.84809999999999997</v>
      </c>
      <c r="EM59" s="5">
        <v>0.56330000000000002</v>
      </c>
      <c r="EN59" s="5">
        <v>1</v>
      </c>
      <c r="EO59" s="5">
        <v>2.7578999999999998</v>
      </c>
      <c r="EP59" s="4"/>
      <c r="EQ59" s="4"/>
      <c r="ER59" s="4"/>
      <c r="ES59" s="4"/>
      <c r="ET59" s="4"/>
      <c r="EU59" s="4"/>
      <c r="EV59" s="4"/>
      <c r="EW59" s="4"/>
      <c r="EX59" s="5"/>
      <c r="EY59" s="5"/>
      <c r="EZ59" s="5"/>
      <c r="FA59" s="5"/>
      <c r="FB59" s="5"/>
      <c r="FC59" s="5"/>
      <c r="FD59" s="5"/>
      <c r="FE59" s="5"/>
      <c r="FF59" s="4"/>
      <c r="FG59" s="4"/>
      <c r="FH59" s="4"/>
      <c r="FI59" s="4"/>
      <c r="FJ59" s="4"/>
      <c r="FK59" s="4"/>
      <c r="FL59" s="4"/>
      <c r="FM59" s="4"/>
      <c r="FN59" s="5"/>
      <c r="FO59" s="5"/>
      <c r="FP59" s="5"/>
      <c r="FQ59" s="5"/>
      <c r="FR59" s="5"/>
      <c r="FS59" s="5"/>
      <c r="FT59" s="5"/>
      <c r="FU59" s="5"/>
      <c r="FV59" s="4"/>
      <c r="FW59" s="4"/>
      <c r="FX59" s="4"/>
      <c r="FY59" s="4"/>
      <c r="FZ59" s="4"/>
      <c r="GA59" s="4"/>
      <c r="GB59" s="4"/>
      <c r="GC59" s="4"/>
      <c r="GD59" s="5"/>
      <c r="GE59" s="5"/>
      <c r="GF59" s="5"/>
      <c r="GG59" s="5"/>
      <c r="GH59" s="5"/>
      <c r="GI59" s="5"/>
      <c r="GJ59" s="5"/>
      <c r="GK59" s="5"/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>
        <f t="shared" si="8"/>
        <v>0.67571249999999994</v>
      </c>
      <c r="II59" s="4">
        <f t="shared" si="9"/>
        <v>0.80643749999999992</v>
      </c>
      <c r="IJ59" s="4">
        <f t="shared" si="10"/>
        <v>0.24275000000000002</v>
      </c>
      <c r="IK59" s="4">
        <f t="shared" si="11"/>
        <v>1.27125E-2</v>
      </c>
      <c r="IL59" s="4">
        <f t="shared" si="12"/>
        <v>0.81270000000000009</v>
      </c>
      <c r="IM59" s="4">
        <f t="shared" si="13"/>
        <v>0.58483333333333321</v>
      </c>
      <c r="IN59" s="4">
        <f t="shared" si="14"/>
        <v>0.99662857142857142</v>
      </c>
      <c r="IO59" s="4">
        <f t="shared" si="15"/>
        <v>2.3655249999999999</v>
      </c>
      <c r="IP59" s="1" t="str" cm="1">
        <f t="array" aca="1" ref="IP59" ca="1">CONCATENATE(INDIRECT(ADDRESS(1,MATCH(_xlfn.MINIFS(B59:IG59,metrics.rec,"MAE"),B59:IG59,0)+1)), ", ", INDIRECT(ADDRESS(2,MATCH(_xlfn.MINIFS(B59:IG59,metrics.rec,"MAE"),B59:IG59,0)+1)))</f>
        <v>k=20, r=0.1</v>
      </c>
      <c r="IQ59" s="1" t="str" cm="1">
        <f t="array" aca="1" ref="IQ59" ca="1">CONCATENATE(INDIRECT(ADDRESS(1,MATCH(_xlfn.MINIFS(B59:IG59,metrics.rec,"MSE"),B59:IG59,0)+1)), ", ", INDIRECT(ADDRESS(2,MATCH(_xlfn.MINIFS(B59:IG59,metrics.rec,"MSE"),B59:IG59,0)+1)))</f>
        <v>k=5, r=0.1</v>
      </c>
      <c r="IR59" s="1" t="str" cm="1">
        <f t="array" aca="1" ref="IR59" ca="1">CONCATENATE(INDIRECT(ADDRESS(1,MATCH(_xlfn.MAXIFS(B59:IG59,metrics.rec,"R"),B59:IG59,0)+1)), ", ", INDIRECT(ADDRESS(2,MATCH(_xlfn.MAXIFS(B59:IG59,metrics.rec,"R"),B59:IG59,0)+1)))</f>
        <v>k=20, r=0.1</v>
      </c>
      <c r="IS59" s="1" t="str" cm="1">
        <f t="array" aca="1" ref="IS59" ca="1">CONCATENATE(INDIRECT(ADDRESS(1,MATCH(_xlfn.MAXIFS(B59:IG59,metrics.rec,"Precision"),B59:IG59,0)+1)), ", ", INDIRECT(ADDRESS(2,MATCH(_xlfn.MAXIFS(B59:IG59,metrics.rec,"Precision"),B59:IG59,0)+1)))</f>
        <v>k=5, r=0.9</v>
      </c>
      <c r="IT59" s="1" t="str" cm="1">
        <f t="array" aca="1" ref="IT59" ca="1">CONCATENATE(INDIRECT(ADDRESS(1,MATCH(_xlfn.MAXIFS(B59:IG59,metrics.rec,"Recall"),B59:IG59,0)+1)), ", ", INDIRECT(ADDRESS(2,MATCH(_xlfn.MAXIFS(B59:IG59,metrics.rec,"Recall"),B59:IG59,0)+1)))</f>
        <v>k=5, r=0.1</v>
      </c>
      <c r="IU59" s="1" t="str" cm="1">
        <f t="array" aca="1" ref="IU59" ca="1">CONCATENATE(INDIRECT(ADDRESS(1,MATCH(_xlfn.MAXIFS(B59:IG59,metrics.rec,"Coverage"),B59:IG59,0)+1)), ", ", INDIRECT(ADDRESS(2,MATCH(_xlfn.MAXIFS(B59:IG59,metrics.rec,"Coverage"),B59:IG59,0)+1)))</f>
        <v>k=20, r=0.1</v>
      </c>
      <c r="IV59" s="1" t="str" cm="1">
        <f t="array" aca="1" ref="IV59" ca="1">CONCATENATE(INDIRECT(ADDRESS(1,MATCH(_xlfn.MAXIFS(B59:IG59,metrics.rec,"Recatio"),B59:IG59,0)+1)), ", ", INDIRECT(ADDRESS(2,MATCH(_xlfn.MAXIFS(B59:IG59,metrics.rec,"Recatio"),B59:IG59,0)+1)))</f>
        <v>k=5, r=0.1</v>
      </c>
      <c r="IW59" s="1" t="str" cm="1">
        <f t="array" aca="1" ref="IW59" ca="1">CONCATENATE(INDIRECT(ADDRESS(1,MATCH(_xlfn.MINIFS(B59:IG59,metrics.rec,"Time"),B59:IG59,0)+1)), ", ", INDIRECT(ADDRESS(2,MATCH(_xlfn.MINIFS(B59:IG59,metrics.rec,"Time"),B59:IG59,0)+1)))</f>
        <v>k=5, r=0.9</v>
      </c>
    </row>
    <row r="60" spans="1:257" x14ac:dyDescent="0.2">
      <c r="A60" s="1" t="s">
        <v>56</v>
      </c>
      <c r="B60" s="4">
        <v>0.64870000000000005</v>
      </c>
      <c r="C60" s="4">
        <v>0.73629999999999995</v>
      </c>
      <c r="D60" s="4">
        <v>0.25130000000000002</v>
      </c>
      <c r="E60" s="4">
        <v>1.9E-3</v>
      </c>
      <c r="F60" s="4">
        <v>0.84260000000000002</v>
      </c>
      <c r="G60" s="4"/>
      <c r="H60" s="4">
        <v>1</v>
      </c>
      <c r="I60" s="4">
        <v>3.0379</v>
      </c>
      <c r="J60" s="5">
        <v>0.66220000000000001</v>
      </c>
      <c r="K60" s="5">
        <v>0.76990000000000003</v>
      </c>
      <c r="L60" s="5">
        <v>0.26069999999999999</v>
      </c>
      <c r="M60" s="5">
        <v>5.5999999999999999E-3</v>
      </c>
      <c r="N60" s="5">
        <v>0.82869999999999999</v>
      </c>
      <c r="O60" s="5"/>
      <c r="P60" s="5">
        <v>1</v>
      </c>
      <c r="Q60" s="5">
        <v>2.4906000000000001</v>
      </c>
      <c r="R60" s="16"/>
      <c r="S60" s="16"/>
      <c r="T60" s="16"/>
      <c r="U60" s="16"/>
      <c r="V60" s="16"/>
      <c r="W60" s="16"/>
      <c r="X60" s="16"/>
      <c r="Y60" s="16"/>
      <c r="Z60" s="5">
        <v>0.68730000000000002</v>
      </c>
      <c r="AA60" s="5">
        <v>0.82869999999999999</v>
      </c>
      <c r="AB60" s="5">
        <v>0.20799999999999999</v>
      </c>
      <c r="AC60" s="5">
        <v>1.83E-2</v>
      </c>
      <c r="AD60" s="5">
        <v>0.79269999999999996</v>
      </c>
      <c r="AE60" s="5"/>
      <c r="AF60" s="5">
        <v>1</v>
      </c>
      <c r="AG60" s="5">
        <v>2.1017000000000001</v>
      </c>
      <c r="AH60" s="4">
        <v>0.7379</v>
      </c>
      <c r="AI60" s="4">
        <v>0.94699999999999995</v>
      </c>
      <c r="AJ60" s="4">
        <v>0.1188</v>
      </c>
      <c r="AK60" s="4">
        <v>5.0999999999999997E-2</v>
      </c>
      <c r="AL60" s="4">
        <v>0.57709999999999995</v>
      </c>
      <c r="AM60" s="4"/>
      <c r="AN60" s="4">
        <v>0.97640000000000005</v>
      </c>
      <c r="AO60" s="4">
        <v>0.97440000000000004</v>
      </c>
      <c r="AP60" s="14"/>
      <c r="AQ60" s="14"/>
      <c r="AR60" s="14"/>
      <c r="AS60" s="14"/>
      <c r="AT60" s="14"/>
      <c r="AU60" s="14"/>
      <c r="AV60" s="14"/>
      <c r="AW60" s="14"/>
      <c r="AX60" s="4"/>
      <c r="AY60" s="4"/>
      <c r="AZ60" s="4"/>
      <c r="BA60" s="4"/>
      <c r="BB60" s="4"/>
      <c r="BC60" s="4"/>
      <c r="BD60" s="4"/>
      <c r="BE60" s="4"/>
      <c r="BF60" s="14"/>
      <c r="BG60" s="14"/>
      <c r="BH60" s="14"/>
      <c r="BI60" s="14"/>
      <c r="BJ60" s="14"/>
      <c r="BK60" s="14"/>
      <c r="BL60" s="14"/>
      <c r="BM60" s="14"/>
      <c r="BN60" s="4"/>
      <c r="BO60" s="4"/>
      <c r="BP60" s="4"/>
      <c r="BQ60" s="4"/>
      <c r="BR60" s="4"/>
      <c r="BS60" s="4"/>
      <c r="BT60" s="4"/>
      <c r="BU60" s="4"/>
      <c r="BV60" s="14"/>
      <c r="BW60" s="14"/>
      <c r="BX60" s="14"/>
      <c r="BY60" s="14"/>
      <c r="BZ60" s="14"/>
      <c r="CA60" s="14"/>
      <c r="CB60" s="14"/>
      <c r="CC60" s="14"/>
      <c r="CD60" s="4"/>
      <c r="CE60" s="4"/>
      <c r="CF60" s="4"/>
      <c r="CG60" s="4"/>
      <c r="CH60" s="4"/>
      <c r="CI60" s="4"/>
      <c r="CJ60" s="4"/>
      <c r="CK60" s="4"/>
      <c r="CL60" s="5"/>
      <c r="CM60" s="5"/>
      <c r="CN60" s="5"/>
      <c r="CO60" s="5"/>
      <c r="CP60" s="5"/>
      <c r="CQ60" s="5"/>
      <c r="CR60" s="5"/>
      <c r="CS60" s="5"/>
      <c r="CT60" s="4"/>
      <c r="CU60" s="4"/>
      <c r="CV60" s="4"/>
      <c r="CW60" s="4"/>
      <c r="CX60" s="4"/>
      <c r="CY60" s="4"/>
      <c r="CZ60" s="4"/>
      <c r="DA60" s="4"/>
      <c r="DB60" s="5"/>
      <c r="DC60" s="5"/>
      <c r="DD60" s="5"/>
      <c r="DE60" s="5"/>
      <c r="DF60" s="5"/>
      <c r="DG60" s="5"/>
      <c r="DH60" s="5"/>
      <c r="DI60" s="5"/>
      <c r="DJ60" s="4"/>
      <c r="DK60" s="4"/>
      <c r="DL60" s="4"/>
      <c r="DM60" s="4"/>
      <c r="DN60" s="4"/>
      <c r="DO60" s="4"/>
      <c r="DP60" s="4"/>
      <c r="DQ60" s="4"/>
      <c r="DR60" s="5">
        <v>0.65</v>
      </c>
      <c r="DS60" s="5">
        <v>0.74139999999999995</v>
      </c>
      <c r="DT60" s="5">
        <v>0.27800000000000002</v>
      </c>
      <c r="DU60" s="5">
        <v>1.9E-3</v>
      </c>
      <c r="DV60" s="5">
        <v>0.84130000000000005</v>
      </c>
      <c r="DW60" s="5">
        <v>0.51680000000000004</v>
      </c>
      <c r="DX60" s="5">
        <v>1</v>
      </c>
      <c r="DY60" s="5">
        <v>2.7658999999999998</v>
      </c>
      <c r="DZ60" s="4">
        <v>0.66180000000000005</v>
      </c>
      <c r="EA60" s="4">
        <v>0.76849999999999996</v>
      </c>
      <c r="EB60" s="4">
        <v>0.26569999999999999</v>
      </c>
      <c r="EC60" s="4">
        <v>5.7000000000000002E-3</v>
      </c>
      <c r="ED60" s="4">
        <v>0.83</v>
      </c>
      <c r="EE60" s="4">
        <v>0.52359999999999995</v>
      </c>
      <c r="EF60" s="4">
        <v>1</v>
      </c>
      <c r="EG60" s="4">
        <v>2.2254999999999998</v>
      </c>
      <c r="EH60" s="5">
        <v>0.67090000000000005</v>
      </c>
      <c r="EI60" s="5">
        <v>0.79069999999999996</v>
      </c>
      <c r="EJ60" s="5">
        <v>0.25</v>
      </c>
      <c r="EK60" s="5">
        <v>1.04E-2</v>
      </c>
      <c r="EL60" s="5">
        <v>0.81730000000000003</v>
      </c>
      <c r="EM60" s="5">
        <v>0.52849999999999997</v>
      </c>
      <c r="EN60" s="5">
        <v>1</v>
      </c>
      <c r="EO60" s="5">
        <v>2.7587999999999999</v>
      </c>
      <c r="EP60" s="4"/>
      <c r="EQ60" s="4"/>
      <c r="ER60" s="4"/>
      <c r="ES60" s="4"/>
      <c r="ET60" s="4"/>
      <c r="EU60" s="4"/>
      <c r="EV60" s="4"/>
      <c r="EW60" s="4"/>
      <c r="EX60" s="5"/>
      <c r="EY60" s="5"/>
      <c r="EZ60" s="5"/>
      <c r="FA60" s="5"/>
      <c r="FB60" s="5"/>
      <c r="FC60" s="5"/>
      <c r="FD60" s="5"/>
      <c r="FE60" s="5"/>
      <c r="FF60" s="4"/>
      <c r="FG60" s="4"/>
      <c r="FH60" s="4"/>
      <c r="FI60" s="4"/>
      <c r="FJ60" s="4"/>
      <c r="FK60" s="4"/>
      <c r="FL60" s="4"/>
      <c r="FM60" s="4"/>
      <c r="FN60" s="5"/>
      <c r="FO60" s="5"/>
      <c r="FP60" s="5"/>
      <c r="FQ60" s="5"/>
      <c r="FR60" s="5"/>
      <c r="FS60" s="5"/>
      <c r="FT60" s="5"/>
      <c r="FU60" s="5"/>
      <c r="FV60" s="4"/>
      <c r="FW60" s="4"/>
      <c r="FX60" s="4"/>
      <c r="FY60" s="4"/>
      <c r="FZ60" s="4"/>
      <c r="GA60" s="4"/>
      <c r="GB60" s="4"/>
      <c r="GC60" s="4"/>
      <c r="GD60" s="5"/>
      <c r="GE60" s="5"/>
      <c r="GF60" s="5"/>
      <c r="GG60" s="5"/>
      <c r="GH60" s="5"/>
      <c r="GI60" s="5"/>
      <c r="GJ60" s="5"/>
      <c r="GK60" s="5"/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>
        <f t="shared" si="8"/>
        <v>0.67411428571428567</v>
      </c>
      <c r="II60" s="4">
        <f t="shared" si="9"/>
        <v>0.7975000000000001</v>
      </c>
      <c r="IJ60" s="4">
        <f t="shared" si="10"/>
        <v>0.23321428571428574</v>
      </c>
      <c r="IK60" s="4">
        <f t="shared" si="11"/>
        <v>1.3542857142857143E-2</v>
      </c>
      <c r="IL60" s="4">
        <f t="shared" si="12"/>
        <v>0.78995714285714291</v>
      </c>
      <c r="IM60" s="4">
        <f t="shared" si="13"/>
        <v>0.52296666666666669</v>
      </c>
      <c r="IN60" s="4">
        <f t="shared" si="14"/>
        <v>0.99662857142857142</v>
      </c>
      <c r="IO60" s="4">
        <f t="shared" si="15"/>
        <v>2.3364000000000003</v>
      </c>
      <c r="IP60" s="1" t="str" cm="1">
        <f t="array" aca="1" ref="IP60" ca="1">CONCATENATE(INDIRECT(ADDRESS(1,MATCH(_xlfn.MINIFS(B60:IG60,metrics.rec,"MAE"),B60:IG60,0)+1)), ", ", INDIRECT(ADDRESS(2,MATCH(_xlfn.MINIFS(B60:IG60,metrics.rec,"MAE"),B60:IG60,0)+1)))</f>
        <v>k=5, r=0.1</v>
      </c>
      <c r="IQ60" s="1" t="str" cm="1">
        <f t="array" aca="1" ref="IQ60" ca="1">CONCATENATE(INDIRECT(ADDRESS(1,MATCH(_xlfn.MINIFS(B60:IG60,metrics.rec,"MSE"),B60:IG60,0)+1)), ", ", INDIRECT(ADDRESS(2,MATCH(_xlfn.MINIFS(B60:IG60,metrics.rec,"MSE"),B60:IG60,0)+1)))</f>
        <v>k=5, r=0.1</v>
      </c>
      <c r="IR60" s="1" t="str" cm="1">
        <f t="array" aca="1" ref="IR60" ca="1">CONCATENATE(INDIRECT(ADDRESS(1,MATCH(_xlfn.MAXIFS(B60:IG60,metrics.rec,"R"),B60:IG60,0)+1)), ", ", INDIRECT(ADDRESS(2,MATCH(_xlfn.MAXIFS(B60:IG60,metrics.rec,"R"),B60:IG60,0)+1)))</f>
        <v>k=20, r=0.1</v>
      </c>
      <c r="IS60" s="1" t="str" cm="1">
        <f t="array" aca="1" ref="IS60" ca="1">CONCATENATE(INDIRECT(ADDRESS(1,MATCH(_xlfn.MAXIFS(B60:IG60,metrics.rec,"Precision"),B60:IG60,0)+1)), ", ", INDIRECT(ADDRESS(2,MATCH(_xlfn.MAXIFS(B60:IG60,metrics.rec,"Precision"),B60:IG60,0)+1)))</f>
        <v>k=5, r=0.9</v>
      </c>
      <c r="IT60" s="1" t="str" cm="1">
        <f t="array" aca="1" ref="IT60" ca="1">CONCATENATE(INDIRECT(ADDRESS(1,MATCH(_xlfn.MAXIFS(B60:IG60,metrics.rec,"Recall"),B60:IG60,0)+1)), ", ", INDIRECT(ADDRESS(2,MATCH(_xlfn.MAXIFS(B60:IG60,metrics.rec,"Recall"),B60:IG60,0)+1)))</f>
        <v>k=5, r=0.1</v>
      </c>
      <c r="IU60" s="1" t="str" cm="1">
        <f t="array" aca="1" ref="IU60" ca="1">CONCATENATE(INDIRECT(ADDRESS(1,MATCH(_xlfn.MAXIFS(B60:IG60,metrics.rec,"Coverage"),B60:IG60,0)+1)), ", ", INDIRECT(ADDRESS(2,MATCH(_xlfn.MAXIFS(B60:IG60,metrics.rec,"Coverage"),B60:IG60,0)+1)))</f>
        <v>k=20, r=0.5</v>
      </c>
      <c r="IV60" s="1" t="str" cm="1">
        <f t="array" aca="1" ref="IV60" ca="1">CONCATENATE(INDIRECT(ADDRESS(1,MATCH(_xlfn.MAXIFS(B60:IG60,metrics.rec,"Recatio"),B60:IG60,0)+1)), ", ", INDIRECT(ADDRESS(2,MATCH(_xlfn.MAXIFS(B60:IG60,metrics.rec,"Recatio"),B60:IG60,0)+1)))</f>
        <v>k=5, r=0.1</v>
      </c>
      <c r="IW60" s="1" t="str" cm="1">
        <f t="array" aca="1" ref="IW60" ca="1">CONCATENATE(INDIRECT(ADDRESS(1,MATCH(_xlfn.MINIFS(B60:IG60,metrics.rec,"Time"),B60:IG60,0)+1)), ", ", INDIRECT(ADDRESS(2,MATCH(_xlfn.MINIFS(B60:IG60,metrics.rec,"Time"),B60:IG60,0)+1)))</f>
        <v>k=5, r=0.9</v>
      </c>
    </row>
    <row r="61" spans="1:257" x14ac:dyDescent="0.2">
      <c r="A61" s="1" t="s">
        <v>57</v>
      </c>
      <c r="B61" s="4">
        <v>0.65569999999999995</v>
      </c>
      <c r="C61" s="4">
        <v>0.75719999999999998</v>
      </c>
      <c r="D61" s="4">
        <v>0.24579999999999999</v>
      </c>
      <c r="E61" s="4">
        <v>1.5E-3</v>
      </c>
      <c r="F61" s="4">
        <v>0.87419999999999998</v>
      </c>
      <c r="G61" s="4"/>
      <c r="H61" s="4">
        <v>1</v>
      </c>
      <c r="I61" s="4">
        <v>3.2755000000000001</v>
      </c>
      <c r="J61" s="5">
        <v>0.66490000000000005</v>
      </c>
      <c r="K61" s="5">
        <v>0.78190000000000004</v>
      </c>
      <c r="L61" s="5">
        <v>0.25879999999999997</v>
      </c>
      <c r="M61" s="5">
        <v>4.4999999999999997E-3</v>
      </c>
      <c r="N61" s="5">
        <v>0.86539999999999995</v>
      </c>
      <c r="O61" s="5"/>
      <c r="P61" s="5">
        <v>1</v>
      </c>
      <c r="Q61" s="5">
        <v>2.6898</v>
      </c>
      <c r="R61" s="4">
        <v>0.66859999999999997</v>
      </c>
      <c r="S61" s="4">
        <v>0.78859999999999997</v>
      </c>
      <c r="T61" s="4">
        <v>0.2477</v>
      </c>
      <c r="U61" s="4">
        <v>8.5000000000000006E-3</v>
      </c>
      <c r="V61" s="4">
        <v>0.84819999999999995</v>
      </c>
      <c r="W61" s="4"/>
      <c r="X61" s="4">
        <v>1</v>
      </c>
      <c r="Y61" s="4">
        <v>2.6499000000000001</v>
      </c>
      <c r="Z61" s="5">
        <v>0.68669999999999998</v>
      </c>
      <c r="AA61" s="5">
        <v>0.83099999999999996</v>
      </c>
      <c r="AB61" s="5">
        <v>0.2286</v>
      </c>
      <c r="AC61" s="5">
        <v>1.4200000000000001E-2</v>
      </c>
      <c r="AD61" s="5">
        <v>0.81430000000000002</v>
      </c>
      <c r="AE61" s="5"/>
      <c r="AF61" s="5">
        <v>1</v>
      </c>
      <c r="AG61" s="5">
        <v>3.0758000000000001</v>
      </c>
      <c r="AH61" s="4">
        <v>0.73409999999999997</v>
      </c>
      <c r="AI61" s="4">
        <v>0.94630000000000003</v>
      </c>
      <c r="AJ61" s="4">
        <v>0.16339999999999999</v>
      </c>
      <c r="AK61" s="4">
        <v>2.76E-2</v>
      </c>
      <c r="AL61" s="4">
        <v>0.68320000000000003</v>
      </c>
      <c r="AM61" s="4"/>
      <c r="AN61" s="4">
        <v>0.98329999999999995</v>
      </c>
      <c r="AO61" s="4">
        <v>1.5411999999999999</v>
      </c>
      <c r="AP61" s="14"/>
      <c r="AQ61" s="14"/>
      <c r="AR61" s="14"/>
      <c r="AS61" s="14"/>
      <c r="AT61" s="14"/>
      <c r="AU61" s="14"/>
      <c r="AV61" s="14"/>
      <c r="AW61" s="14"/>
      <c r="AX61" s="4"/>
      <c r="AY61" s="4"/>
      <c r="AZ61" s="4"/>
      <c r="BA61" s="4"/>
      <c r="BB61" s="4"/>
      <c r="BC61" s="4"/>
      <c r="BD61" s="4"/>
      <c r="BE61" s="4"/>
      <c r="BF61" s="14"/>
      <c r="BG61" s="14"/>
      <c r="BH61" s="14"/>
      <c r="BI61" s="14"/>
      <c r="BJ61" s="14"/>
      <c r="BK61" s="14"/>
      <c r="BL61" s="14"/>
      <c r="BM61" s="14"/>
      <c r="BN61" s="4"/>
      <c r="BO61" s="4"/>
      <c r="BP61" s="4"/>
      <c r="BQ61" s="4"/>
      <c r="BR61" s="4"/>
      <c r="BS61" s="4"/>
      <c r="BT61" s="4"/>
      <c r="BU61" s="4"/>
      <c r="BV61" s="14"/>
      <c r="BW61" s="14"/>
      <c r="BX61" s="14"/>
      <c r="BY61" s="14"/>
      <c r="BZ61" s="14"/>
      <c r="CA61" s="14"/>
      <c r="CB61" s="14"/>
      <c r="CC61" s="14"/>
      <c r="CD61" s="4"/>
      <c r="CE61" s="4"/>
      <c r="CF61" s="4"/>
      <c r="CG61" s="4"/>
      <c r="CH61" s="4"/>
      <c r="CI61" s="4"/>
      <c r="CJ61" s="4"/>
      <c r="CK61" s="4"/>
      <c r="CL61" s="5"/>
      <c r="CM61" s="5"/>
      <c r="CN61" s="5"/>
      <c r="CO61" s="5"/>
      <c r="CP61" s="5"/>
      <c r="CQ61" s="5"/>
      <c r="CR61" s="5"/>
      <c r="CS61" s="5"/>
      <c r="CT61" s="4"/>
      <c r="CU61" s="4"/>
      <c r="CV61" s="4"/>
      <c r="CW61" s="4"/>
      <c r="CX61" s="4"/>
      <c r="CY61" s="4"/>
      <c r="CZ61" s="4"/>
      <c r="DA61" s="4"/>
      <c r="DB61" s="5"/>
      <c r="DC61" s="5"/>
      <c r="DD61" s="5"/>
      <c r="DE61" s="5"/>
      <c r="DF61" s="5"/>
      <c r="DG61" s="5"/>
      <c r="DH61" s="5"/>
      <c r="DI61" s="5"/>
      <c r="DJ61" s="4"/>
      <c r="DK61" s="4"/>
      <c r="DL61" s="4"/>
      <c r="DM61" s="4"/>
      <c r="DN61" s="4"/>
      <c r="DO61" s="4"/>
      <c r="DP61" s="4"/>
      <c r="DQ61" s="4"/>
      <c r="DR61" s="5">
        <v>0.65369999999999995</v>
      </c>
      <c r="DS61" s="5">
        <v>0.75700000000000001</v>
      </c>
      <c r="DT61" s="5">
        <v>0.27379999999999999</v>
      </c>
      <c r="DU61" s="5">
        <v>1.5E-3</v>
      </c>
      <c r="DV61" s="5">
        <v>0.874</v>
      </c>
      <c r="DW61" s="5">
        <v>0.69330000000000003</v>
      </c>
      <c r="DX61" s="5">
        <v>1</v>
      </c>
      <c r="DY61" s="5">
        <v>2.9397000000000002</v>
      </c>
      <c r="DZ61" s="4">
        <v>0.6633</v>
      </c>
      <c r="EA61" s="4">
        <v>0.77829999999999999</v>
      </c>
      <c r="EB61" s="4">
        <v>0.25840000000000002</v>
      </c>
      <c r="EC61" s="4">
        <v>4.4999999999999997E-3</v>
      </c>
      <c r="ED61" s="4">
        <v>0.86529999999999996</v>
      </c>
      <c r="EE61" s="4">
        <v>0.68520000000000003</v>
      </c>
      <c r="EF61" s="4">
        <v>1</v>
      </c>
      <c r="EG61" s="4">
        <v>2.4605000000000001</v>
      </c>
      <c r="EH61" s="5">
        <v>0.67210000000000003</v>
      </c>
      <c r="EI61" s="5">
        <v>0.79879999999999995</v>
      </c>
      <c r="EJ61" s="5">
        <v>0.24610000000000001</v>
      </c>
      <c r="EK61" s="5">
        <v>8.3999999999999995E-3</v>
      </c>
      <c r="EL61" s="5">
        <v>0.84899999999999998</v>
      </c>
      <c r="EM61" s="5">
        <v>0.67949999999999999</v>
      </c>
      <c r="EN61" s="5">
        <v>1</v>
      </c>
      <c r="EO61" s="5">
        <v>3.1722000000000001</v>
      </c>
      <c r="EP61" s="4"/>
      <c r="EQ61" s="4"/>
      <c r="ER61" s="4"/>
      <c r="ES61" s="4"/>
      <c r="ET61" s="4"/>
      <c r="EU61" s="4"/>
      <c r="EV61" s="4"/>
      <c r="EW61" s="4"/>
      <c r="EX61" s="5"/>
      <c r="EY61" s="5"/>
      <c r="EZ61" s="5"/>
      <c r="FA61" s="5"/>
      <c r="FB61" s="5"/>
      <c r="FC61" s="5"/>
      <c r="FD61" s="5"/>
      <c r="FE61" s="5"/>
      <c r="FF61" s="4"/>
      <c r="FG61" s="4"/>
      <c r="FH61" s="4"/>
      <c r="FI61" s="4"/>
      <c r="FJ61" s="4"/>
      <c r="FK61" s="4"/>
      <c r="FL61" s="4"/>
      <c r="FM61" s="4"/>
      <c r="FN61" s="5"/>
      <c r="FO61" s="5"/>
      <c r="FP61" s="5"/>
      <c r="FQ61" s="5"/>
      <c r="FR61" s="5"/>
      <c r="FS61" s="5"/>
      <c r="FT61" s="5"/>
      <c r="FU61" s="5"/>
      <c r="FV61" s="4"/>
      <c r="FW61" s="4"/>
      <c r="FX61" s="4"/>
      <c r="FY61" s="4"/>
      <c r="FZ61" s="4"/>
      <c r="GA61" s="4"/>
      <c r="GB61" s="4"/>
      <c r="GC61" s="4"/>
      <c r="GD61" s="5"/>
      <c r="GE61" s="5"/>
      <c r="GF61" s="5"/>
      <c r="GG61" s="5"/>
      <c r="GH61" s="5"/>
      <c r="GI61" s="5"/>
      <c r="GJ61" s="5"/>
      <c r="GK61" s="5"/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>
        <f t="shared" si="8"/>
        <v>0.67488750000000008</v>
      </c>
      <c r="II61" s="4">
        <f t="shared" si="9"/>
        <v>0.80488749999999998</v>
      </c>
      <c r="IJ61" s="4">
        <f t="shared" si="10"/>
        <v>0.24032499999999998</v>
      </c>
      <c r="IK61" s="4">
        <f t="shared" si="11"/>
        <v>8.8374999999999999E-3</v>
      </c>
      <c r="IL61" s="4">
        <f t="shared" si="12"/>
        <v>0.83420000000000005</v>
      </c>
      <c r="IM61" s="4">
        <f t="shared" si="13"/>
        <v>0.68599999999999994</v>
      </c>
      <c r="IN61" s="4">
        <f t="shared" si="14"/>
        <v>0.99791249999999998</v>
      </c>
      <c r="IO61" s="4">
        <f t="shared" si="15"/>
        <v>2.7255750000000001</v>
      </c>
      <c r="IP61" s="1" t="str" cm="1">
        <f t="array" aca="1" ref="IP61" ca="1">CONCATENATE(INDIRECT(ADDRESS(1,MATCH(_xlfn.MINIFS(B61:IG61,metrics.rec,"MAE"),B61:IG61,0)+1)), ", ", INDIRECT(ADDRESS(2,MATCH(_xlfn.MINIFS(B61:IG61,metrics.rec,"MAE"),B61:IG61,0)+1)))</f>
        <v>k=20, r=0.1</v>
      </c>
      <c r="IQ61" s="1" t="str" cm="1">
        <f t="array" aca="1" ref="IQ61" ca="1">CONCATENATE(INDIRECT(ADDRESS(1,MATCH(_xlfn.MINIFS(B61:IG61,metrics.rec,"MSE"),B61:IG61,0)+1)), ", ", INDIRECT(ADDRESS(2,MATCH(_xlfn.MINIFS(B61:IG61,metrics.rec,"MSE"),B61:IG61,0)+1)))</f>
        <v>k=20, r=0.1</v>
      </c>
      <c r="IR61" s="1" t="str" cm="1">
        <f t="array" aca="1" ref="IR61" ca="1">CONCATENATE(INDIRECT(ADDRESS(1,MATCH(_xlfn.MAXIFS(B61:IG61,metrics.rec,"R"),B61:IG61,0)+1)), ", ", INDIRECT(ADDRESS(2,MATCH(_xlfn.MAXIFS(B61:IG61,metrics.rec,"R"),B61:IG61,0)+1)))</f>
        <v>k=20, r=0.1</v>
      </c>
      <c r="IS61" s="1" t="str" cm="1">
        <f t="array" aca="1" ref="IS61" ca="1">CONCATENATE(INDIRECT(ADDRESS(1,MATCH(_xlfn.MAXIFS(B61:IG61,metrics.rec,"Precision"),B61:IG61,0)+1)), ", ", INDIRECT(ADDRESS(2,MATCH(_xlfn.MAXIFS(B61:IG61,metrics.rec,"Precision"),B61:IG61,0)+1)))</f>
        <v>k=5, r=0.9</v>
      </c>
      <c r="IT61" s="1" t="str" cm="1">
        <f t="array" aca="1" ref="IT61" ca="1">CONCATENATE(INDIRECT(ADDRESS(1,MATCH(_xlfn.MAXIFS(B61:IG61,metrics.rec,"Recall"),B61:IG61,0)+1)), ", ", INDIRECT(ADDRESS(2,MATCH(_xlfn.MAXIFS(B61:IG61,metrics.rec,"Recall"),B61:IG61,0)+1)))</f>
        <v>k=5, r=0.1</v>
      </c>
      <c r="IU61" s="1" t="str" cm="1">
        <f t="array" aca="1" ref="IU61" ca="1">CONCATENATE(INDIRECT(ADDRESS(1,MATCH(_xlfn.MAXIFS(B61:IG61,metrics.rec,"Coverage"),B61:IG61,0)+1)), ", ", INDIRECT(ADDRESS(2,MATCH(_xlfn.MAXIFS(B61:IG61,metrics.rec,"Coverage"),B61:IG61,0)+1)))</f>
        <v>k=20, r=0.1</v>
      </c>
      <c r="IV61" s="1" t="str" cm="1">
        <f t="array" aca="1" ref="IV61" ca="1">CONCATENATE(INDIRECT(ADDRESS(1,MATCH(_xlfn.MAXIFS(B61:IG61,metrics.rec,"Recatio"),B61:IG61,0)+1)), ", ", INDIRECT(ADDRESS(2,MATCH(_xlfn.MAXIFS(B61:IG61,metrics.rec,"Recatio"),B61:IG61,0)+1)))</f>
        <v>k=5, r=0.1</v>
      </c>
      <c r="IW61" s="1" t="str" cm="1">
        <f t="array" aca="1" ref="IW61" ca="1">CONCATENATE(INDIRECT(ADDRESS(1,MATCH(_xlfn.MINIFS(B61:IG61,metrics.rec,"Time"),B61:IG61,0)+1)), ", ", INDIRECT(ADDRESS(2,MATCH(_xlfn.MINIFS(B61:IG61,metrics.rec,"Time"),B61:IG61,0)+1)))</f>
        <v>k=5, r=0.9</v>
      </c>
    </row>
    <row r="62" spans="1:257" x14ac:dyDescent="0.2">
      <c r="A62" s="1" t="s">
        <v>58</v>
      </c>
      <c r="B62" s="4">
        <v>0.66979999999999995</v>
      </c>
      <c r="C62" s="4">
        <v>0.77959999999999996</v>
      </c>
      <c r="D62" s="4">
        <v>0.19639999999999999</v>
      </c>
      <c r="E62" s="4">
        <v>2.8E-3</v>
      </c>
      <c r="F62" s="4">
        <v>0.79500000000000004</v>
      </c>
      <c r="G62" s="4"/>
      <c r="H62" s="4">
        <v>1</v>
      </c>
      <c r="I62" s="4">
        <v>2.9474999999999998</v>
      </c>
      <c r="J62" s="5">
        <v>0.68169999999999997</v>
      </c>
      <c r="K62" s="5">
        <v>0.81259999999999999</v>
      </c>
      <c r="L62" s="5">
        <v>0.19980000000000001</v>
      </c>
      <c r="M62" s="5">
        <v>8.5000000000000006E-3</v>
      </c>
      <c r="N62" s="5">
        <v>0.77010000000000001</v>
      </c>
      <c r="O62" s="5"/>
      <c r="P62" s="5">
        <v>1</v>
      </c>
      <c r="Q62" s="5">
        <v>2.4782000000000002</v>
      </c>
      <c r="R62" s="4">
        <v>0.69310000000000005</v>
      </c>
      <c r="S62" s="4">
        <v>0.83940000000000003</v>
      </c>
      <c r="T62" s="4">
        <v>0.17730000000000001</v>
      </c>
      <c r="U62" s="4">
        <v>1.5900000000000001E-2</v>
      </c>
      <c r="V62" s="4">
        <v>0.7339</v>
      </c>
      <c r="W62" s="4"/>
      <c r="X62" s="4">
        <v>1</v>
      </c>
      <c r="Y62" s="4">
        <v>2.4066000000000001</v>
      </c>
      <c r="Z62" s="5">
        <v>0.70860000000000001</v>
      </c>
      <c r="AA62" s="5">
        <v>0.87770000000000004</v>
      </c>
      <c r="AB62" s="5">
        <v>0.1545</v>
      </c>
      <c r="AC62" s="5">
        <v>2.6499999999999999E-2</v>
      </c>
      <c r="AD62" s="5">
        <v>0.66449999999999998</v>
      </c>
      <c r="AE62" s="5"/>
      <c r="AF62" s="5">
        <v>1</v>
      </c>
      <c r="AG62" s="5">
        <v>2.5047999999999999</v>
      </c>
      <c r="AH62" s="4">
        <v>0.74419999999999997</v>
      </c>
      <c r="AI62" s="4">
        <v>0.96919999999999995</v>
      </c>
      <c r="AJ62" s="4">
        <v>0.1123</v>
      </c>
      <c r="AK62" s="4">
        <v>5.2900000000000003E-2</v>
      </c>
      <c r="AL62" s="4">
        <v>0.4738</v>
      </c>
      <c r="AM62" s="4"/>
      <c r="AN62" s="4">
        <v>0.97929999999999995</v>
      </c>
      <c r="AO62" s="4">
        <v>1.4154</v>
      </c>
      <c r="AP62" s="14"/>
      <c r="AQ62" s="14"/>
      <c r="AR62" s="14"/>
      <c r="AS62" s="14"/>
      <c r="AT62" s="14"/>
      <c r="AU62" s="14"/>
      <c r="AV62" s="14"/>
      <c r="AW62" s="14"/>
      <c r="AX62" s="4"/>
      <c r="AY62" s="4"/>
      <c r="AZ62" s="4"/>
      <c r="BA62" s="4"/>
      <c r="BB62" s="4"/>
      <c r="BC62" s="4"/>
      <c r="BD62" s="4"/>
      <c r="BE62" s="4"/>
      <c r="BF62" s="14"/>
      <c r="BG62" s="14"/>
      <c r="BH62" s="14"/>
      <c r="BI62" s="14"/>
      <c r="BJ62" s="14"/>
      <c r="BK62" s="14"/>
      <c r="BL62" s="14"/>
      <c r="BM62" s="14"/>
      <c r="BN62" s="4"/>
      <c r="BO62" s="4"/>
      <c r="BP62" s="4"/>
      <c r="BQ62" s="4"/>
      <c r="BR62" s="4"/>
      <c r="BS62" s="4"/>
      <c r="BT62" s="4"/>
      <c r="BU62" s="4"/>
      <c r="BV62" s="14"/>
      <c r="BW62" s="14"/>
      <c r="BX62" s="14"/>
      <c r="BY62" s="14"/>
      <c r="BZ62" s="14"/>
      <c r="CA62" s="14"/>
      <c r="CB62" s="14"/>
      <c r="CC62" s="14"/>
      <c r="CD62" s="4"/>
      <c r="CE62" s="4"/>
      <c r="CF62" s="4"/>
      <c r="CG62" s="4"/>
      <c r="CH62" s="4"/>
      <c r="CI62" s="4"/>
      <c r="CJ62" s="4"/>
      <c r="CK62" s="4"/>
      <c r="CL62" s="5"/>
      <c r="CM62" s="5"/>
      <c r="CN62" s="5"/>
      <c r="CO62" s="5"/>
      <c r="CP62" s="5"/>
      <c r="CQ62" s="5"/>
      <c r="CR62" s="5"/>
      <c r="CS62" s="5"/>
      <c r="CT62" s="4"/>
      <c r="CU62" s="4"/>
      <c r="CV62" s="4"/>
      <c r="CW62" s="4"/>
      <c r="CX62" s="4"/>
      <c r="CY62" s="4"/>
      <c r="CZ62" s="4"/>
      <c r="DA62" s="4"/>
      <c r="DB62" s="5"/>
      <c r="DC62" s="5"/>
      <c r="DD62" s="5"/>
      <c r="DE62" s="5"/>
      <c r="DF62" s="5"/>
      <c r="DG62" s="5"/>
      <c r="DH62" s="5"/>
      <c r="DI62" s="5"/>
      <c r="DJ62" s="4"/>
      <c r="DK62" s="4"/>
      <c r="DL62" s="4"/>
      <c r="DM62" s="4"/>
      <c r="DN62" s="4"/>
      <c r="DO62" s="4"/>
      <c r="DP62" s="4"/>
      <c r="DQ62" s="4"/>
      <c r="DR62" s="5">
        <v>0.6714</v>
      </c>
      <c r="DS62" s="5">
        <v>0.78739999999999999</v>
      </c>
      <c r="DT62" s="5">
        <v>0.20880000000000001</v>
      </c>
      <c r="DU62" s="5">
        <v>2.8E-3</v>
      </c>
      <c r="DV62" s="5">
        <v>0.79220000000000002</v>
      </c>
      <c r="DW62" s="5">
        <v>0.33100000000000002</v>
      </c>
      <c r="DX62" s="5">
        <v>1</v>
      </c>
      <c r="DY62" s="5">
        <v>2.6558000000000002</v>
      </c>
      <c r="DZ62" s="4">
        <v>0.6804</v>
      </c>
      <c r="EA62" s="4">
        <v>0.80969999999999998</v>
      </c>
      <c r="EB62" s="4">
        <v>0.20269999999999999</v>
      </c>
      <c r="EC62" s="4">
        <v>8.5000000000000006E-3</v>
      </c>
      <c r="ED62" s="4">
        <v>0.77100000000000002</v>
      </c>
      <c r="EE62" s="4">
        <v>0.32369999999999999</v>
      </c>
      <c r="EF62" s="4">
        <v>1</v>
      </c>
      <c r="EG62" s="4">
        <v>2.2488999999999999</v>
      </c>
      <c r="EH62" s="5">
        <v>0.69240000000000002</v>
      </c>
      <c r="EI62" s="5">
        <v>0.83830000000000005</v>
      </c>
      <c r="EJ62" s="5">
        <v>0.1817</v>
      </c>
      <c r="EK62" s="5">
        <v>1.6E-2</v>
      </c>
      <c r="EL62" s="5">
        <v>0.73550000000000004</v>
      </c>
      <c r="EM62" s="5">
        <v>0.31109999999999999</v>
      </c>
      <c r="EN62" s="5">
        <v>1</v>
      </c>
      <c r="EO62" s="5">
        <v>2.8477000000000001</v>
      </c>
      <c r="EP62" s="4"/>
      <c r="EQ62" s="4"/>
      <c r="ER62" s="4"/>
      <c r="ES62" s="4"/>
      <c r="ET62" s="4"/>
      <c r="EU62" s="4"/>
      <c r="EV62" s="4"/>
      <c r="EW62" s="4"/>
      <c r="EX62" s="5"/>
      <c r="EY62" s="5"/>
      <c r="EZ62" s="5"/>
      <c r="FA62" s="5"/>
      <c r="FB62" s="5"/>
      <c r="FC62" s="5"/>
      <c r="FD62" s="5"/>
      <c r="FE62" s="5"/>
      <c r="FF62" s="4"/>
      <c r="FG62" s="4"/>
      <c r="FH62" s="4"/>
      <c r="FI62" s="4"/>
      <c r="FJ62" s="4"/>
      <c r="FK62" s="4"/>
      <c r="FL62" s="4"/>
      <c r="FM62" s="4"/>
      <c r="FN62" s="5"/>
      <c r="FO62" s="5"/>
      <c r="FP62" s="5"/>
      <c r="FQ62" s="5"/>
      <c r="FR62" s="5"/>
      <c r="FS62" s="5"/>
      <c r="FT62" s="5"/>
      <c r="FU62" s="5"/>
      <c r="FV62" s="4"/>
      <c r="FW62" s="4"/>
      <c r="FX62" s="4"/>
      <c r="FY62" s="4"/>
      <c r="FZ62" s="4"/>
      <c r="GA62" s="4"/>
      <c r="GB62" s="4"/>
      <c r="GC62" s="4"/>
      <c r="GD62" s="5"/>
      <c r="GE62" s="5"/>
      <c r="GF62" s="5"/>
      <c r="GG62" s="5"/>
      <c r="GH62" s="5"/>
      <c r="GI62" s="5"/>
      <c r="GJ62" s="5"/>
      <c r="GK62" s="5"/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>
        <f t="shared" si="8"/>
        <v>0.69269999999999998</v>
      </c>
      <c r="II62" s="4">
        <f t="shared" si="9"/>
        <v>0.83923750000000008</v>
      </c>
      <c r="IJ62" s="4">
        <f t="shared" si="10"/>
        <v>0.17918749999999997</v>
      </c>
      <c r="IK62" s="4">
        <f t="shared" si="11"/>
        <v>1.6737500000000002E-2</v>
      </c>
      <c r="IL62" s="4">
        <f t="shared" si="12"/>
        <v>0.71700000000000008</v>
      </c>
      <c r="IM62" s="4">
        <f t="shared" si="13"/>
        <v>0.32193333333333335</v>
      </c>
      <c r="IN62" s="4">
        <f t="shared" si="14"/>
        <v>0.99741250000000004</v>
      </c>
      <c r="IO62" s="4">
        <f t="shared" si="15"/>
        <v>2.4381124999999999</v>
      </c>
      <c r="IP62" s="1" t="str" cm="1">
        <f t="array" aca="1" ref="IP62" ca="1">CONCATENATE(INDIRECT(ADDRESS(1,MATCH(_xlfn.MINIFS(B62:IG62,metrics.rec,"MAE"),B62:IG62,0)+1)), ", ", INDIRECT(ADDRESS(2,MATCH(_xlfn.MINIFS(B62:IG62,metrics.rec,"MAE"),B62:IG62,0)+1)))</f>
        <v>k=5, r=0.1</v>
      </c>
      <c r="IQ62" s="1" t="str" cm="1">
        <f t="array" aca="1" ref="IQ62" ca="1">CONCATENATE(INDIRECT(ADDRESS(1,MATCH(_xlfn.MINIFS(B62:IG62,metrics.rec,"MSE"),B62:IG62,0)+1)), ", ", INDIRECT(ADDRESS(2,MATCH(_xlfn.MINIFS(B62:IG62,metrics.rec,"MSE"),B62:IG62,0)+1)))</f>
        <v>k=5, r=0.1</v>
      </c>
      <c r="IR62" s="1" t="str" cm="1">
        <f t="array" aca="1" ref="IR62" ca="1">CONCATENATE(INDIRECT(ADDRESS(1,MATCH(_xlfn.MAXIFS(B62:IG62,metrics.rec,"R"),B62:IG62,0)+1)), ", ", INDIRECT(ADDRESS(2,MATCH(_xlfn.MAXIFS(B62:IG62,metrics.rec,"R"),B62:IG62,0)+1)))</f>
        <v>k=20, r=0.1</v>
      </c>
      <c r="IS62" s="1" t="str" cm="1">
        <f t="array" aca="1" ref="IS62" ca="1">CONCATENATE(INDIRECT(ADDRESS(1,MATCH(_xlfn.MAXIFS(B62:IG62,metrics.rec,"Precision"),B62:IG62,0)+1)), ", ", INDIRECT(ADDRESS(2,MATCH(_xlfn.MAXIFS(B62:IG62,metrics.rec,"Precision"),B62:IG62,0)+1)))</f>
        <v>k=5, r=0.9</v>
      </c>
      <c r="IT62" s="1" t="str" cm="1">
        <f t="array" aca="1" ref="IT62" ca="1">CONCATENATE(INDIRECT(ADDRESS(1,MATCH(_xlfn.MAXIFS(B62:IG62,metrics.rec,"Recall"),B62:IG62,0)+1)), ", ", INDIRECT(ADDRESS(2,MATCH(_xlfn.MAXIFS(B62:IG62,metrics.rec,"Recall"),B62:IG62,0)+1)))</f>
        <v>k=5, r=0.1</v>
      </c>
      <c r="IU62" s="1" t="str" cm="1">
        <f t="array" aca="1" ref="IU62" ca="1">CONCATENATE(INDIRECT(ADDRESS(1,MATCH(_xlfn.MAXIFS(B62:IG62,metrics.rec,"Coverage"),B62:IG62,0)+1)), ", ", INDIRECT(ADDRESS(2,MATCH(_xlfn.MAXIFS(B62:IG62,metrics.rec,"Coverage"),B62:IG62,0)+1)))</f>
        <v>k=20, r=0.1</v>
      </c>
      <c r="IV62" s="1" t="str" cm="1">
        <f t="array" aca="1" ref="IV62" ca="1">CONCATENATE(INDIRECT(ADDRESS(1,MATCH(_xlfn.MAXIFS(B62:IG62,metrics.rec,"Recatio"),B62:IG62,0)+1)), ", ", INDIRECT(ADDRESS(2,MATCH(_xlfn.MAXIFS(B62:IG62,metrics.rec,"Recatio"),B62:IG62,0)+1)))</f>
        <v>k=5, r=0.1</v>
      </c>
      <c r="IW62" s="1" t="str" cm="1">
        <f t="array" aca="1" ref="IW62" ca="1">CONCATENATE(INDIRECT(ADDRESS(1,MATCH(_xlfn.MINIFS(B62:IG62,metrics.rec,"Time"),B62:IG62,0)+1)), ", ", INDIRECT(ADDRESS(2,MATCH(_xlfn.MINIFS(B62:IG62,metrics.rec,"Time"),B62:IG62,0)+1)))</f>
        <v>k=5, r=0.9</v>
      </c>
    </row>
    <row r="63" spans="1:257" x14ac:dyDescent="0.2">
      <c r="A63" s="1" t="s">
        <v>59</v>
      </c>
      <c r="B63" s="4">
        <v>0.64580000000000004</v>
      </c>
      <c r="C63" s="4">
        <v>0.73550000000000004</v>
      </c>
      <c r="D63" s="4">
        <v>0.26490000000000002</v>
      </c>
      <c r="E63" s="4">
        <v>1.6999999999999999E-3</v>
      </c>
      <c r="F63" s="4">
        <v>0.87670000000000003</v>
      </c>
      <c r="G63" s="4"/>
      <c r="H63" s="4">
        <v>1</v>
      </c>
      <c r="I63" s="4">
        <v>3.1530999999999998</v>
      </c>
      <c r="J63" s="5">
        <v>0.65600000000000003</v>
      </c>
      <c r="K63" s="5">
        <v>0.76149999999999995</v>
      </c>
      <c r="L63" s="5">
        <v>0.27810000000000001</v>
      </c>
      <c r="M63" s="5">
        <v>5.1000000000000004E-3</v>
      </c>
      <c r="N63" s="5">
        <v>0.86880000000000002</v>
      </c>
      <c r="O63" s="5"/>
      <c r="P63" s="5">
        <v>1</v>
      </c>
      <c r="Q63" s="5">
        <v>2.6263000000000001</v>
      </c>
      <c r="R63" s="4">
        <v>0.6623</v>
      </c>
      <c r="S63" s="4">
        <v>0.77400000000000002</v>
      </c>
      <c r="T63" s="4">
        <v>0.26329999999999998</v>
      </c>
      <c r="U63" s="4">
        <v>9.7999999999999997E-3</v>
      </c>
      <c r="V63" s="4">
        <v>0.85060000000000002</v>
      </c>
      <c r="W63" s="4"/>
      <c r="X63" s="4">
        <v>1</v>
      </c>
      <c r="Y63" s="4">
        <v>2.6248999999999998</v>
      </c>
      <c r="Z63" s="5">
        <v>0.68189999999999995</v>
      </c>
      <c r="AA63" s="5">
        <v>0.8175</v>
      </c>
      <c r="AB63" s="5">
        <v>0.2172</v>
      </c>
      <c r="AC63" s="5">
        <v>1.77E-2</v>
      </c>
      <c r="AD63" s="5">
        <v>0.81189999999999996</v>
      </c>
      <c r="AE63" s="5"/>
      <c r="AF63" s="5">
        <v>1</v>
      </c>
      <c r="AG63" s="5">
        <v>2.2410999999999999</v>
      </c>
      <c r="AH63" s="4">
        <v>0.74050000000000005</v>
      </c>
      <c r="AI63" s="4">
        <v>0.9536</v>
      </c>
      <c r="AJ63" s="4">
        <v>0.1166</v>
      </c>
      <c r="AK63" s="4">
        <v>4.2999999999999997E-2</v>
      </c>
      <c r="AL63" s="4">
        <v>0.60799999999999998</v>
      </c>
      <c r="AM63" s="4"/>
      <c r="AN63" s="4">
        <v>0.98</v>
      </c>
      <c r="AO63" s="4">
        <v>1.2406999999999999</v>
      </c>
      <c r="AP63" s="14"/>
      <c r="AQ63" s="14"/>
      <c r="AR63" s="14"/>
      <c r="AS63" s="14"/>
      <c r="AT63" s="14"/>
      <c r="AU63" s="14"/>
      <c r="AV63" s="14"/>
      <c r="AW63" s="14"/>
      <c r="AX63" s="4"/>
      <c r="AY63" s="4"/>
      <c r="AZ63" s="4"/>
      <c r="BA63" s="4"/>
      <c r="BB63" s="4"/>
      <c r="BC63" s="4"/>
      <c r="BD63" s="4"/>
      <c r="BE63" s="4"/>
      <c r="BF63" s="14"/>
      <c r="BG63" s="14"/>
      <c r="BH63" s="14"/>
      <c r="BI63" s="14"/>
      <c r="BJ63" s="14"/>
      <c r="BK63" s="14"/>
      <c r="BL63" s="14"/>
      <c r="BM63" s="14"/>
      <c r="BN63" s="4"/>
      <c r="BO63" s="4"/>
      <c r="BP63" s="4"/>
      <c r="BQ63" s="4"/>
      <c r="BR63" s="4"/>
      <c r="BS63" s="4"/>
      <c r="BT63" s="4"/>
      <c r="BU63" s="4"/>
      <c r="BV63" s="14"/>
      <c r="BW63" s="14"/>
      <c r="BX63" s="14"/>
      <c r="BY63" s="14"/>
      <c r="BZ63" s="14"/>
      <c r="CA63" s="14"/>
      <c r="CB63" s="14"/>
      <c r="CC63" s="14"/>
      <c r="CD63" s="4"/>
      <c r="CE63" s="4"/>
      <c r="CF63" s="4"/>
      <c r="CG63" s="4"/>
      <c r="CH63" s="4"/>
      <c r="CI63" s="4"/>
      <c r="CJ63" s="4"/>
      <c r="CK63" s="4"/>
      <c r="CL63" s="5"/>
      <c r="CM63" s="5"/>
      <c r="CN63" s="5"/>
      <c r="CO63" s="5"/>
      <c r="CP63" s="5"/>
      <c r="CQ63" s="5"/>
      <c r="CR63" s="5"/>
      <c r="CS63" s="5"/>
      <c r="CT63" s="4"/>
      <c r="CU63" s="4"/>
      <c r="CV63" s="4"/>
      <c r="CW63" s="4"/>
      <c r="CX63" s="4"/>
      <c r="CY63" s="4"/>
      <c r="CZ63" s="4"/>
      <c r="DA63" s="4"/>
      <c r="DB63" s="5"/>
      <c r="DC63" s="5"/>
      <c r="DD63" s="5"/>
      <c r="DE63" s="5"/>
      <c r="DF63" s="5"/>
      <c r="DG63" s="5"/>
      <c r="DH63" s="5"/>
      <c r="DI63" s="5"/>
      <c r="DJ63" s="4"/>
      <c r="DK63" s="4"/>
      <c r="DL63" s="4"/>
      <c r="DM63" s="4"/>
      <c r="DN63" s="4"/>
      <c r="DO63" s="4"/>
      <c r="DP63" s="4"/>
      <c r="DQ63" s="4"/>
      <c r="DR63" s="5">
        <v>0.6452</v>
      </c>
      <c r="DS63" s="5">
        <v>0.73839999999999995</v>
      </c>
      <c r="DT63" s="5">
        <v>0.2913</v>
      </c>
      <c r="DU63" s="5">
        <v>1.6999999999999999E-3</v>
      </c>
      <c r="DV63" s="5">
        <v>0.87790000000000001</v>
      </c>
      <c r="DW63" s="5">
        <v>0.61809999999999998</v>
      </c>
      <c r="DX63" s="5">
        <v>1</v>
      </c>
      <c r="DY63" s="5">
        <v>2.8527</v>
      </c>
      <c r="DZ63" s="4">
        <v>0.65480000000000005</v>
      </c>
      <c r="EA63" s="4">
        <v>0.75880000000000003</v>
      </c>
      <c r="EB63" s="4">
        <v>0.27889999999999998</v>
      </c>
      <c r="EC63" s="4">
        <v>5.1000000000000004E-3</v>
      </c>
      <c r="ED63" s="4">
        <v>0.86839999999999995</v>
      </c>
      <c r="EE63" s="4">
        <v>0.60440000000000005</v>
      </c>
      <c r="EF63" s="4">
        <v>1</v>
      </c>
      <c r="EG63" s="4">
        <v>2.3864999999999998</v>
      </c>
      <c r="EH63" s="5">
        <v>0.6643</v>
      </c>
      <c r="EI63" s="5">
        <v>0.78039999999999998</v>
      </c>
      <c r="EJ63" s="5">
        <v>0.26079999999999998</v>
      </c>
      <c r="EK63" s="5">
        <v>9.7999999999999997E-3</v>
      </c>
      <c r="EL63" s="5">
        <v>0.85199999999999998</v>
      </c>
      <c r="EM63" s="5">
        <v>0.58560000000000001</v>
      </c>
      <c r="EN63" s="5">
        <v>1</v>
      </c>
      <c r="EO63" s="5">
        <v>2.8730000000000002</v>
      </c>
      <c r="EP63" s="4"/>
      <c r="EQ63" s="4"/>
      <c r="ER63" s="4"/>
      <c r="ES63" s="4"/>
      <c r="ET63" s="4"/>
      <c r="EU63" s="4"/>
      <c r="EV63" s="4"/>
      <c r="EW63" s="4"/>
      <c r="EX63" s="5"/>
      <c r="EY63" s="5"/>
      <c r="EZ63" s="5"/>
      <c r="FA63" s="5"/>
      <c r="FB63" s="5"/>
      <c r="FC63" s="5"/>
      <c r="FD63" s="5"/>
      <c r="FE63" s="5"/>
      <c r="FF63" s="4"/>
      <c r="FG63" s="4"/>
      <c r="FH63" s="4"/>
      <c r="FI63" s="4"/>
      <c r="FJ63" s="4"/>
      <c r="FK63" s="4"/>
      <c r="FL63" s="4"/>
      <c r="FM63" s="4"/>
      <c r="FN63" s="5"/>
      <c r="FO63" s="5"/>
      <c r="FP63" s="5"/>
      <c r="FQ63" s="5"/>
      <c r="FR63" s="5"/>
      <c r="FS63" s="5"/>
      <c r="FT63" s="5"/>
      <c r="FU63" s="5"/>
      <c r="FV63" s="4"/>
      <c r="FW63" s="4"/>
      <c r="FX63" s="4"/>
      <c r="FY63" s="4"/>
      <c r="FZ63" s="4"/>
      <c r="GA63" s="4"/>
      <c r="GB63" s="4"/>
      <c r="GC63" s="4"/>
      <c r="GD63" s="5"/>
      <c r="GE63" s="5"/>
      <c r="GF63" s="5"/>
      <c r="GG63" s="5"/>
      <c r="GH63" s="5"/>
      <c r="GI63" s="5"/>
      <c r="GJ63" s="5"/>
      <c r="GK63" s="5"/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>
        <f t="shared" si="8"/>
        <v>0.66884999999999994</v>
      </c>
      <c r="II63" s="4">
        <f t="shared" si="9"/>
        <v>0.78996250000000001</v>
      </c>
      <c r="IJ63" s="4">
        <f t="shared" si="10"/>
        <v>0.24638749999999998</v>
      </c>
      <c r="IK63" s="4">
        <f t="shared" si="11"/>
        <v>1.1737499999999998E-2</v>
      </c>
      <c r="IL63" s="4">
        <f t="shared" si="12"/>
        <v>0.82678750000000012</v>
      </c>
      <c r="IM63" s="4">
        <f t="shared" si="13"/>
        <v>0.60270000000000001</v>
      </c>
      <c r="IN63" s="4">
        <f t="shared" si="14"/>
        <v>0.99750000000000005</v>
      </c>
      <c r="IO63" s="4">
        <f t="shared" si="15"/>
        <v>2.4997875000000001</v>
      </c>
      <c r="IP63" s="1" t="str" cm="1">
        <f t="array" aca="1" ref="IP63" ca="1">CONCATENATE(INDIRECT(ADDRESS(1,MATCH(_xlfn.MINIFS(B63:IG63,metrics.rec,"MAE"),B63:IG63,0)+1)), ", ", INDIRECT(ADDRESS(2,MATCH(_xlfn.MINIFS(B63:IG63,metrics.rec,"MAE"),B63:IG63,0)+1)))</f>
        <v>k=20, r=0.1</v>
      </c>
      <c r="IQ63" s="1" t="str" cm="1">
        <f t="array" aca="1" ref="IQ63" ca="1">CONCATENATE(INDIRECT(ADDRESS(1,MATCH(_xlfn.MINIFS(B63:IG63,metrics.rec,"MSE"),B63:IG63,0)+1)), ", ", INDIRECT(ADDRESS(2,MATCH(_xlfn.MINIFS(B63:IG63,metrics.rec,"MSE"),B63:IG63,0)+1)))</f>
        <v>k=5, r=0.1</v>
      </c>
      <c r="IR63" s="1" t="str" cm="1">
        <f t="array" aca="1" ref="IR63" ca="1">CONCATENATE(INDIRECT(ADDRESS(1,MATCH(_xlfn.MAXIFS(B63:IG63,metrics.rec,"R"),B63:IG63,0)+1)), ", ", INDIRECT(ADDRESS(2,MATCH(_xlfn.MAXIFS(B63:IG63,metrics.rec,"R"),B63:IG63,0)+1)))</f>
        <v>k=20, r=0.1</v>
      </c>
      <c r="IS63" s="1" t="str" cm="1">
        <f t="array" aca="1" ref="IS63" ca="1">CONCATENATE(INDIRECT(ADDRESS(1,MATCH(_xlfn.MAXIFS(B63:IG63,metrics.rec,"Precision"),B63:IG63,0)+1)), ", ", INDIRECT(ADDRESS(2,MATCH(_xlfn.MAXIFS(B63:IG63,metrics.rec,"Precision"),B63:IG63,0)+1)))</f>
        <v>k=5, r=0.9</v>
      </c>
      <c r="IT63" s="1" t="str" cm="1">
        <f t="array" aca="1" ref="IT63" ca="1">CONCATENATE(INDIRECT(ADDRESS(1,MATCH(_xlfn.MAXIFS(B63:IG63,metrics.rec,"Recall"),B63:IG63,0)+1)), ", ", INDIRECT(ADDRESS(2,MATCH(_xlfn.MAXIFS(B63:IG63,metrics.rec,"Recall"),B63:IG63,0)+1)))</f>
        <v>k=20, r=0.1</v>
      </c>
      <c r="IU63" s="1" t="str" cm="1">
        <f t="array" aca="1" ref="IU63" ca="1">CONCATENATE(INDIRECT(ADDRESS(1,MATCH(_xlfn.MAXIFS(B63:IG63,metrics.rec,"Coverage"),B63:IG63,0)+1)), ", ", INDIRECT(ADDRESS(2,MATCH(_xlfn.MAXIFS(B63:IG63,metrics.rec,"Coverage"),B63:IG63,0)+1)))</f>
        <v>k=20, r=0.1</v>
      </c>
      <c r="IV63" s="1" t="str" cm="1">
        <f t="array" aca="1" ref="IV63" ca="1">CONCATENATE(INDIRECT(ADDRESS(1,MATCH(_xlfn.MAXIFS(B63:IG63,metrics.rec,"Recatio"),B63:IG63,0)+1)), ", ", INDIRECT(ADDRESS(2,MATCH(_xlfn.MAXIFS(B63:IG63,metrics.rec,"Recatio"),B63:IG63,0)+1)))</f>
        <v>k=5, r=0.1</v>
      </c>
      <c r="IW63" s="1" t="str" cm="1">
        <f t="array" aca="1" ref="IW63" ca="1">CONCATENATE(INDIRECT(ADDRESS(1,MATCH(_xlfn.MINIFS(B63:IG63,metrics.rec,"Time"),B63:IG63,0)+1)), ", ", INDIRECT(ADDRESS(2,MATCH(_xlfn.MINIFS(B63:IG63,metrics.rec,"Time"),B63:IG63,0)+1)))</f>
        <v>k=5, r=0.9</v>
      </c>
    </row>
    <row r="64" spans="1:257" x14ac:dyDescent="0.2">
      <c r="A64" s="1" t="s">
        <v>60</v>
      </c>
      <c r="B64" s="4">
        <v>0.67030000000000001</v>
      </c>
      <c r="C64" s="4">
        <v>0.78120000000000001</v>
      </c>
      <c r="D64" s="4">
        <v>0.1981</v>
      </c>
      <c r="E64" s="4">
        <v>2.8E-3</v>
      </c>
      <c r="F64" s="4">
        <v>0.79479999999999995</v>
      </c>
      <c r="G64" s="4"/>
      <c r="H64" s="4">
        <v>1</v>
      </c>
      <c r="I64" s="4">
        <v>3.0204</v>
      </c>
      <c r="J64" s="5">
        <v>0.68159999999999998</v>
      </c>
      <c r="K64" s="5">
        <v>0.81310000000000004</v>
      </c>
      <c r="L64" s="5">
        <v>0.19769999999999999</v>
      </c>
      <c r="M64" s="5">
        <v>8.5000000000000006E-3</v>
      </c>
      <c r="N64" s="5">
        <v>0.77</v>
      </c>
      <c r="O64" s="5"/>
      <c r="P64" s="5">
        <v>1</v>
      </c>
      <c r="Q64" s="5">
        <v>2.4942000000000002</v>
      </c>
      <c r="R64" s="4">
        <v>0.69359999999999999</v>
      </c>
      <c r="S64" s="4">
        <v>0.84040000000000004</v>
      </c>
      <c r="T64" s="4">
        <v>0.1784</v>
      </c>
      <c r="U64" s="4">
        <v>1.6E-2</v>
      </c>
      <c r="V64" s="4">
        <v>0.73370000000000002</v>
      </c>
      <c r="W64" s="4"/>
      <c r="X64" s="4">
        <v>1</v>
      </c>
      <c r="Y64" s="4">
        <v>2.1467000000000001</v>
      </c>
      <c r="Z64" s="5">
        <v>0.7077</v>
      </c>
      <c r="AA64" s="5">
        <v>0.87680000000000002</v>
      </c>
      <c r="AB64" s="5">
        <v>0.156</v>
      </c>
      <c r="AC64" s="5">
        <v>2.64E-2</v>
      </c>
      <c r="AD64" s="5">
        <v>0.66469999999999996</v>
      </c>
      <c r="AE64" s="5"/>
      <c r="AF64" s="5">
        <v>0.999</v>
      </c>
      <c r="AG64" s="5">
        <v>2.0301</v>
      </c>
      <c r="AH64" s="4">
        <v>0.74309999999999998</v>
      </c>
      <c r="AI64" s="4">
        <v>0.96779999999999999</v>
      </c>
      <c r="AJ64" s="4">
        <v>0.1108</v>
      </c>
      <c r="AK64" s="4">
        <v>5.0700000000000002E-2</v>
      </c>
      <c r="AL64" s="4">
        <v>0.48570000000000002</v>
      </c>
      <c r="AM64" s="4"/>
      <c r="AN64" s="4">
        <v>0.92510000000000003</v>
      </c>
      <c r="AO64" s="4">
        <v>1.4414</v>
      </c>
      <c r="AP64" s="14"/>
      <c r="AQ64" s="14"/>
      <c r="AR64" s="14"/>
      <c r="AS64" s="14"/>
      <c r="AT64" s="14"/>
      <c r="AU64" s="14"/>
      <c r="AV64" s="14"/>
      <c r="AW64" s="14"/>
      <c r="AX64" s="4"/>
      <c r="AY64" s="4"/>
      <c r="AZ64" s="4"/>
      <c r="BA64" s="4"/>
      <c r="BB64" s="4"/>
      <c r="BC64" s="4"/>
      <c r="BD64" s="4"/>
      <c r="BE64" s="4"/>
      <c r="BF64" s="14"/>
      <c r="BG64" s="14"/>
      <c r="BH64" s="14"/>
      <c r="BI64" s="14"/>
      <c r="BJ64" s="14"/>
      <c r="BK64" s="14"/>
      <c r="BL64" s="14"/>
      <c r="BM64" s="14"/>
      <c r="BN64" s="4"/>
      <c r="BO64" s="4"/>
      <c r="BP64" s="4"/>
      <c r="BQ64" s="4"/>
      <c r="BR64" s="4"/>
      <c r="BS64" s="4"/>
      <c r="BT64" s="4"/>
      <c r="BU64" s="4"/>
      <c r="BV64" s="14"/>
      <c r="BW64" s="14"/>
      <c r="BX64" s="14"/>
      <c r="BY64" s="14"/>
      <c r="BZ64" s="14"/>
      <c r="CA64" s="14"/>
      <c r="CB64" s="14"/>
      <c r="CC64" s="14"/>
      <c r="CD64" s="4"/>
      <c r="CE64" s="4"/>
      <c r="CF64" s="4"/>
      <c r="CG64" s="4"/>
      <c r="CH64" s="4"/>
      <c r="CI64" s="4"/>
      <c r="CJ64" s="4"/>
      <c r="CK64" s="4"/>
      <c r="CL64" s="5"/>
      <c r="CM64" s="5"/>
      <c r="CN64" s="5"/>
      <c r="CO64" s="5"/>
      <c r="CP64" s="5"/>
      <c r="CQ64" s="5"/>
      <c r="CR64" s="5"/>
      <c r="CS64" s="5"/>
      <c r="CT64" s="4"/>
      <c r="CU64" s="4"/>
      <c r="CV64" s="4"/>
      <c r="CW64" s="4"/>
      <c r="CX64" s="4"/>
      <c r="CY64" s="4"/>
      <c r="CZ64" s="4"/>
      <c r="DA64" s="4"/>
      <c r="DB64" s="5"/>
      <c r="DC64" s="5"/>
      <c r="DD64" s="5"/>
      <c r="DE64" s="5"/>
      <c r="DF64" s="5"/>
      <c r="DG64" s="5"/>
      <c r="DH64" s="5"/>
      <c r="DI64" s="5"/>
      <c r="DJ64" s="4"/>
      <c r="DK64" s="4"/>
      <c r="DL64" s="4"/>
      <c r="DM64" s="4"/>
      <c r="DN64" s="4"/>
      <c r="DO64" s="4"/>
      <c r="DP64" s="4"/>
      <c r="DQ64" s="4"/>
      <c r="DR64" s="5">
        <v>0.67130000000000001</v>
      </c>
      <c r="DS64" s="5">
        <v>0.78690000000000004</v>
      </c>
      <c r="DT64" s="5">
        <v>0.20960000000000001</v>
      </c>
      <c r="DU64" s="5">
        <v>2.8E-3</v>
      </c>
      <c r="DV64" s="5">
        <v>0.79220000000000002</v>
      </c>
      <c r="DW64" s="5">
        <v>0.33029999999999998</v>
      </c>
      <c r="DX64" s="5">
        <v>1</v>
      </c>
      <c r="DY64" s="5">
        <v>2.6661999999999999</v>
      </c>
      <c r="DZ64" s="4">
        <v>0.68069999999999997</v>
      </c>
      <c r="EA64" s="4">
        <v>0.81069999999999998</v>
      </c>
      <c r="EB64" s="4">
        <v>0.20230000000000001</v>
      </c>
      <c r="EC64" s="4">
        <v>8.5000000000000006E-3</v>
      </c>
      <c r="ED64" s="4">
        <v>0.77049999999999996</v>
      </c>
      <c r="EE64" s="4">
        <v>0.32290000000000002</v>
      </c>
      <c r="EF64" s="4">
        <v>1</v>
      </c>
      <c r="EG64" s="4">
        <v>2.3803999999999998</v>
      </c>
      <c r="EH64" s="5">
        <v>0.69240000000000002</v>
      </c>
      <c r="EI64" s="5">
        <v>0.83899999999999997</v>
      </c>
      <c r="EJ64" s="5">
        <v>0.1827</v>
      </c>
      <c r="EK64" s="5">
        <v>1.6E-2</v>
      </c>
      <c r="EL64" s="5">
        <v>0.73519999999999996</v>
      </c>
      <c r="EM64" s="5">
        <v>0.31080000000000002</v>
      </c>
      <c r="EN64" s="5">
        <v>1</v>
      </c>
      <c r="EO64" s="5">
        <v>2.4371999999999998</v>
      </c>
      <c r="EP64" s="4"/>
      <c r="EQ64" s="4"/>
      <c r="ER64" s="4"/>
      <c r="ES64" s="4"/>
      <c r="ET64" s="4"/>
      <c r="EU64" s="4"/>
      <c r="EV64" s="4"/>
      <c r="EW64" s="4"/>
      <c r="EX64" s="5"/>
      <c r="EY64" s="5"/>
      <c r="EZ64" s="5"/>
      <c r="FA64" s="5"/>
      <c r="FB64" s="5"/>
      <c r="FC64" s="5"/>
      <c r="FD64" s="5"/>
      <c r="FE64" s="5"/>
      <c r="FF64" s="4"/>
      <c r="FG64" s="4"/>
      <c r="FH64" s="4"/>
      <c r="FI64" s="4"/>
      <c r="FJ64" s="4"/>
      <c r="FK64" s="4"/>
      <c r="FL64" s="4"/>
      <c r="FM64" s="4"/>
      <c r="FN64" s="5"/>
      <c r="FO64" s="5"/>
      <c r="FP64" s="5"/>
      <c r="FQ64" s="5"/>
      <c r="FR64" s="5"/>
      <c r="FS64" s="5"/>
      <c r="FT64" s="5"/>
      <c r="FU64" s="5"/>
      <c r="FV64" s="4"/>
      <c r="FW64" s="4"/>
      <c r="FX64" s="4"/>
      <c r="FY64" s="4"/>
      <c r="FZ64" s="4"/>
      <c r="GA64" s="4"/>
      <c r="GB64" s="4"/>
      <c r="GC64" s="4"/>
      <c r="GD64" s="5"/>
      <c r="GE64" s="5"/>
      <c r="GF64" s="5"/>
      <c r="GG64" s="5"/>
      <c r="GH64" s="5"/>
      <c r="GI64" s="5"/>
      <c r="GJ64" s="5"/>
      <c r="GK64" s="5"/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>
        <f t="shared" si="8"/>
        <v>0.69258750000000002</v>
      </c>
      <c r="II64" s="4">
        <f t="shared" si="9"/>
        <v>0.83948750000000016</v>
      </c>
      <c r="IJ64" s="4">
        <f t="shared" si="10"/>
        <v>0.17945000000000003</v>
      </c>
      <c r="IK64" s="4">
        <f t="shared" si="11"/>
        <v>1.6462499999999998E-2</v>
      </c>
      <c r="IL64" s="4">
        <f t="shared" si="12"/>
        <v>0.71834999999999993</v>
      </c>
      <c r="IM64" s="4">
        <f t="shared" si="13"/>
        <v>0.3213333333333333</v>
      </c>
      <c r="IN64" s="4">
        <f t="shared" si="14"/>
        <v>0.99051250000000002</v>
      </c>
      <c r="IO64" s="4">
        <f t="shared" si="15"/>
        <v>2.3270750000000002</v>
      </c>
      <c r="IP64" s="1" t="str" cm="1">
        <f t="array" aca="1" ref="IP64" ca="1">CONCATENATE(INDIRECT(ADDRESS(1,MATCH(_xlfn.MINIFS(B64:IG64,metrics.rec,"MAE"),B64:IG64,0)+1)), ", ", INDIRECT(ADDRESS(2,MATCH(_xlfn.MINIFS(B64:IG64,metrics.rec,"MAE"),B64:IG64,0)+1)))</f>
        <v>k=5, r=0.1</v>
      </c>
      <c r="IQ64" s="1" t="str" cm="1">
        <f t="array" aca="1" ref="IQ64" ca="1">CONCATENATE(INDIRECT(ADDRESS(1,MATCH(_xlfn.MINIFS(B64:IG64,metrics.rec,"MSE"),B64:IG64,0)+1)), ", ", INDIRECT(ADDRESS(2,MATCH(_xlfn.MINIFS(B64:IG64,metrics.rec,"MSE"),B64:IG64,0)+1)))</f>
        <v>k=5, r=0.1</v>
      </c>
      <c r="IR64" s="1" t="str" cm="1">
        <f t="array" aca="1" ref="IR64" ca="1">CONCATENATE(INDIRECT(ADDRESS(1,MATCH(_xlfn.MAXIFS(B64:IG64,metrics.rec,"R"),B64:IG64,0)+1)), ", ", INDIRECT(ADDRESS(2,MATCH(_xlfn.MAXIFS(B64:IG64,metrics.rec,"R"),B64:IG64,0)+1)))</f>
        <v>k=20, r=0.1</v>
      </c>
      <c r="IS64" s="1" t="str" cm="1">
        <f t="array" aca="1" ref="IS64" ca="1">CONCATENATE(INDIRECT(ADDRESS(1,MATCH(_xlfn.MAXIFS(B64:IG64,metrics.rec,"Precision"),B64:IG64,0)+1)), ", ", INDIRECT(ADDRESS(2,MATCH(_xlfn.MAXIFS(B64:IG64,metrics.rec,"Precision"),B64:IG64,0)+1)))</f>
        <v>k=5, r=0.9</v>
      </c>
      <c r="IT64" s="1" t="str" cm="1">
        <f t="array" aca="1" ref="IT64" ca="1">CONCATENATE(INDIRECT(ADDRESS(1,MATCH(_xlfn.MAXIFS(B64:IG64,metrics.rec,"Recall"),B64:IG64,0)+1)), ", ", INDIRECT(ADDRESS(2,MATCH(_xlfn.MAXIFS(B64:IG64,metrics.rec,"Recall"),B64:IG64,0)+1)))</f>
        <v>k=5, r=0.1</v>
      </c>
      <c r="IU64" s="1" t="str" cm="1">
        <f t="array" aca="1" ref="IU64" ca="1">CONCATENATE(INDIRECT(ADDRESS(1,MATCH(_xlfn.MAXIFS(B64:IG64,metrics.rec,"Coverage"),B64:IG64,0)+1)), ", ", INDIRECT(ADDRESS(2,MATCH(_xlfn.MAXIFS(B64:IG64,metrics.rec,"Coverage"),B64:IG64,0)+1)))</f>
        <v>k=20, r=0.1</v>
      </c>
      <c r="IV64" s="1" t="str" cm="1">
        <f t="array" aca="1" ref="IV64" ca="1">CONCATENATE(INDIRECT(ADDRESS(1,MATCH(_xlfn.MAXIFS(B64:IG64,metrics.rec,"Recatio"),B64:IG64,0)+1)), ", ", INDIRECT(ADDRESS(2,MATCH(_xlfn.MAXIFS(B64:IG64,metrics.rec,"Recatio"),B64:IG64,0)+1)))</f>
        <v>k=5, r=0.1</v>
      </c>
      <c r="IW64" s="1" t="str" cm="1">
        <f t="array" aca="1" ref="IW64" ca="1">CONCATENATE(INDIRECT(ADDRESS(1,MATCH(_xlfn.MINIFS(B64:IG64,metrics.rec,"Time"),B64:IG64,0)+1)), ", ", INDIRECT(ADDRESS(2,MATCH(_xlfn.MINIFS(B64:IG64,metrics.rec,"Time"),B64:IG64,0)+1)))</f>
        <v>k=5, r=0.9</v>
      </c>
    </row>
    <row r="65" spans="1:257" x14ac:dyDescent="0.2">
      <c r="A65" s="1" t="s">
        <v>61</v>
      </c>
      <c r="B65" s="4">
        <v>0.65880000000000005</v>
      </c>
      <c r="C65" s="4">
        <v>0.73980000000000001</v>
      </c>
      <c r="D65" s="4">
        <v>0.1946</v>
      </c>
      <c r="E65" s="4">
        <v>3.3999999999999998E-3</v>
      </c>
      <c r="F65" s="4">
        <v>0.7248</v>
      </c>
      <c r="G65" s="4"/>
      <c r="H65" s="4">
        <v>1</v>
      </c>
      <c r="I65" s="4">
        <v>2.8016000000000001</v>
      </c>
      <c r="J65" s="5">
        <v>0.67889999999999995</v>
      </c>
      <c r="K65" s="5">
        <v>0.79330000000000001</v>
      </c>
      <c r="L65" s="5">
        <v>0.186</v>
      </c>
      <c r="M65" s="5">
        <v>9.1999999999999998E-3</v>
      </c>
      <c r="N65" s="5">
        <v>0.68079999999999996</v>
      </c>
      <c r="O65" s="5"/>
      <c r="P65" s="5">
        <v>1</v>
      </c>
      <c r="Q65" s="5">
        <v>2.2902</v>
      </c>
      <c r="R65" s="4">
        <v>0.69789999999999996</v>
      </c>
      <c r="S65" s="4">
        <v>0.8397</v>
      </c>
      <c r="T65" s="4">
        <v>0.17879999999999999</v>
      </c>
      <c r="U65" s="4">
        <v>1.4500000000000001E-2</v>
      </c>
      <c r="V65" s="4">
        <v>0.63290000000000002</v>
      </c>
      <c r="W65" s="4"/>
      <c r="X65" s="4">
        <v>1</v>
      </c>
      <c r="Y65" s="4">
        <v>1.8339000000000001</v>
      </c>
      <c r="Z65" s="5">
        <v>0.71179999999999999</v>
      </c>
      <c r="AA65" s="5">
        <v>0.87649999999999995</v>
      </c>
      <c r="AB65" s="5">
        <v>0.1701</v>
      </c>
      <c r="AC65" s="5">
        <v>1.9900000000000001E-2</v>
      </c>
      <c r="AD65" s="5">
        <v>0.61380000000000001</v>
      </c>
      <c r="AE65" s="5"/>
      <c r="AF65" s="5">
        <v>1</v>
      </c>
      <c r="AG65" s="5">
        <v>1.6877</v>
      </c>
      <c r="AH65" s="4">
        <v>0.74080000000000001</v>
      </c>
      <c r="AI65" s="4">
        <v>0.95320000000000005</v>
      </c>
      <c r="AJ65" s="4">
        <v>0.115</v>
      </c>
      <c r="AK65" s="4">
        <v>4.9799999999999997E-2</v>
      </c>
      <c r="AL65" s="4">
        <v>0.54510000000000003</v>
      </c>
      <c r="AM65" s="4"/>
      <c r="AN65" s="4">
        <v>0.97640000000000005</v>
      </c>
      <c r="AO65" s="4">
        <v>0.94940000000000002</v>
      </c>
      <c r="AP65" s="14"/>
      <c r="AQ65" s="14"/>
      <c r="AR65" s="14"/>
      <c r="AS65" s="14"/>
      <c r="AT65" s="14"/>
      <c r="AU65" s="14"/>
      <c r="AV65" s="14"/>
      <c r="AW65" s="14"/>
      <c r="AX65" s="4"/>
      <c r="AY65" s="4"/>
      <c r="AZ65" s="4"/>
      <c r="BA65" s="4"/>
      <c r="BB65" s="4"/>
      <c r="BC65" s="4"/>
      <c r="BD65" s="4"/>
      <c r="BE65" s="4"/>
      <c r="BF65" s="14"/>
      <c r="BG65" s="14"/>
      <c r="BH65" s="14"/>
      <c r="BI65" s="14"/>
      <c r="BJ65" s="14"/>
      <c r="BK65" s="14"/>
      <c r="BL65" s="14"/>
      <c r="BM65" s="14"/>
      <c r="BN65" s="4"/>
      <c r="BO65" s="4"/>
      <c r="BP65" s="4"/>
      <c r="BQ65" s="4"/>
      <c r="BR65" s="4"/>
      <c r="BS65" s="4"/>
      <c r="BT65" s="4"/>
      <c r="BU65" s="4"/>
      <c r="BV65" s="14"/>
      <c r="BW65" s="14"/>
      <c r="BX65" s="14"/>
      <c r="BY65" s="14"/>
      <c r="BZ65" s="14"/>
      <c r="CA65" s="14"/>
      <c r="CB65" s="14"/>
      <c r="CC65" s="14"/>
      <c r="CD65" s="4"/>
      <c r="CE65" s="4"/>
      <c r="CF65" s="4"/>
      <c r="CG65" s="4"/>
      <c r="CH65" s="4"/>
      <c r="CI65" s="4"/>
      <c r="CJ65" s="4"/>
      <c r="CK65" s="4"/>
      <c r="CL65" s="5"/>
      <c r="CM65" s="5"/>
      <c r="CN65" s="5"/>
      <c r="CO65" s="5"/>
      <c r="CP65" s="5"/>
      <c r="CQ65" s="5"/>
      <c r="CR65" s="5"/>
      <c r="CS65" s="5"/>
      <c r="CT65" s="4"/>
      <c r="CU65" s="4"/>
      <c r="CV65" s="4"/>
      <c r="CW65" s="4"/>
      <c r="CX65" s="4"/>
      <c r="CY65" s="4"/>
      <c r="CZ65" s="4"/>
      <c r="DA65" s="4"/>
      <c r="DB65" s="5"/>
      <c r="DC65" s="5"/>
      <c r="DD65" s="5"/>
      <c r="DE65" s="5"/>
      <c r="DF65" s="5"/>
      <c r="DG65" s="5"/>
      <c r="DH65" s="5"/>
      <c r="DI65" s="5"/>
      <c r="DJ65" s="4"/>
      <c r="DK65" s="4"/>
      <c r="DL65" s="4"/>
      <c r="DM65" s="4"/>
      <c r="DN65" s="4"/>
      <c r="DO65" s="4"/>
      <c r="DP65" s="4"/>
      <c r="DQ65" s="4"/>
      <c r="DR65" s="5">
        <v>0.66420000000000001</v>
      </c>
      <c r="DS65" s="5">
        <v>0.7611</v>
      </c>
      <c r="DT65" s="5">
        <v>0.20200000000000001</v>
      </c>
      <c r="DU65" s="5">
        <v>3.3999999999999998E-3</v>
      </c>
      <c r="DV65" s="5">
        <v>0.72260000000000002</v>
      </c>
      <c r="DW65" s="5">
        <v>0.2487</v>
      </c>
      <c r="DX65" s="5">
        <v>1</v>
      </c>
      <c r="DY65" s="5">
        <v>2.5533000000000001</v>
      </c>
      <c r="DZ65" s="4">
        <v>0.68010000000000004</v>
      </c>
      <c r="EA65" s="4">
        <v>0.7964</v>
      </c>
      <c r="EB65" s="4">
        <v>0.18579999999999999</v>
      </c>
      <c r="EC65" s="4">
        <v>9.1999999999999998E-3</v>
      </c>
      <c r="ED65" s="4">
        <v>0.6825</v>
      </c>
      <c r="EE65" s="4">
        <v>0.26479999999999998</v>
      </c>
      <c r="EF65" s="4">
        <v>1</v>
      </c>
      <c r="EG65" s="4">
        <v>2.2016</v>
      </c>
      <c r="EH65" s="5">
        <v>0.69869999999999999</v>
      </c>
      <c r="EI65" s="5">
        <v>0.84230000000000005</v>
      </c>
      <c r="EJ65" s="5">
        <v>0.17699999999999999</v>
      </c>
      <c r="EK65" s="5">
        <v>1.43E-2</v>
      </c>
      <c r="EL65" s="5">
        <v>0.63180000000000003</v>
      </c>
      <c r="EM65" s="5">
        <v>0.29720000000000002</v>
      </c>
      <c r="EN65" s="5">
        <v>1</v>
      </c>
      <c r="EO65" s="5">
        <v>2.0632999999999999</v>
      </c>
      <c r="EP65" s="4"/>
      <c r="EQ65" s="4"/>
      <c r="ER65" s="4"/>
      <c r="ES65" s="4"/>
      <c r="ET65" s="4"/>
      <c r="EU65" s="4"/>
      <c r="EV65" s="4"/>
      <c r="EW65" s="4"/>
      <c r="EX65" s="5"/>
      <c r="EY65" s="5"/>
      <c r="EZ65" s="5"/>
      <c r="FA65" s="5"/>
      <c r="FB65" s="5"/>
      <c r="FC65" s="5"/>
      <c r="FD65" s="5"/>
      <c r="FE65" s="5"/>
      <c r="FF65" s="4"/>
      <c r="FG65" s="4"/>
      <c r="FH65" s="4"/>
      <c r="FI65" s="4"/>
      <c r="FJ65" s="4"/>
      <c r="FK65" s="4"/>
      <c r="FL65" s="4"/>
      <c r="FM65" s="4"/>
      <c r="FN65" s="5"/>
      <c r="FO65" s="5"/>
      <c r="FP65" s="5"/>
      <c r="FQ65" s="5"/>
      <c r="FR65" s="5"/>
      <c r="FS65" s="5"/>
      <c r="FT65" s="5"/>
      <c r="FU65" s="5"/>
      <c r="FV65" s="4"/>
      <c r="FW65" s="4"/>
      <c r="FX65" s="4"/>
      <c r="FY65" s="4"/>
      <c r="FZ65" s="4"/>
      <c r="GA65" s="4"/>
      <c r="GB65" s="4"/>
      <c r="GC65" s="4"/>
      <c r="GD65" s="5"/>
      <c r="GE65" s="5"/>
      <c r="GF65" s="5"/>
      <c r="GG65" s="5"/>
      <c r="GH65" s="5"/>
      <c r="GI65" s="5"/>
      <c r="GJ65" s="5"/>
      <c r="GK65" s="5"/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>
        <f t="shared" si="8"/>
        <v>0.69140000000000001</v>
      </c>
      <c r="II65" s="4">
        <f t="shared" si="9"/>
        <v>0.82528750000000006</v>
      </c>
      <c r="IJ65" s="4">
        <f t="shared" si="10"/>
        <v>0.1761625</v>
      </c>
      <c r="IK65" s="4">
        <f t="shared" si="11"/>
        <v>1.5462500000000001E-2</v>
      </c>
      <c r="IL65" s="4">
        <f t="shared" si="12"/>
        <v>0.65428750000000002</v>
      </c>
      <c r="IM65" s="4">
        <f t="shared" si="13"/>
        <v>0.27023333333333333</v>
      </c>
      <c r="IN65" s="4">
        <f t="shared" si="14"/>
        <v>0.99704999999999999</v>
      </c>
      <c r="IO65" s="4">
        <f t="shared" si="15"/>
        <v>2.047625</v>
      </c>
      <c r="IP65" s="1" t="str" cm="1">
        <f t="array" aca="1" ref="IP65" ca="1">CONCATENATE(INDIRECT(ADDRESS(1,MATCH(_xlfn.MINIFS(B65:IG65,metrics.rec,"MAE"),B65:IG65,0)+1)), ", ", INDIRECT(ADDRESS(2,MATCH(_xlfn.MINIFS(B65:IG65,metrics.rec,"MAE"),B65:IG65,0)+1)))</f>
        <v>k=5, r=0.1</v>
      </c>
      <c r="IQ65" s="1" t="str" cm="1">
        <f t="array" aca="1" ref="IQ65" ca="1">CONCATENATE(INDIRECT(ADDRESS(1,MATCH(_xlfn.MINIFS(B65:IG65,metrics.rec,"MSE"),B65:IG65,0)+1)), ", ", INDIRECT(ADDRESS(2,MATCH(_xlfn.MINIFS(B65:IG65,metrics.rec,"MSE"),B65:IG65,0)+1)))</f>
        <v>k=5, r=0.1</v>
      </c>
      <c r="IR65" s="1" t="str" cm="1">
        <f t="array" aca="1" ref="IR65" ca="1">CONCATENATE(INDIRECT(ADDRESS(1,MATCH(_xlfn.MAXIFS(B65:IG65,metrics.rec,"R"),B65:IG65,0)+1)), ", ", INDIRECT(ADDRESS(2,MATCH(_xlfn.MAXIFS(B65:IG65,metrics.rec,"R"),B65:IG65,0)+1)))</f>
        <v>k=20, r=0.1</v>
      </c>
      <c r="IS65" s="1" t="str" cm="1">
        <f t="array" aca="1" ref="IS65" ca="1">CONCATENATE(INDIRECT(ADDRESS(1,MATCH(_xlfn.MAXIFS(B65:IG65,metrics.rec,"Precision"),B65:IG65,0)+1)), ", ", INDIRECT(ADDRESS(2,MATCH(_xlfn.MAXIFS(B65:IG65,metrics.rec,"Precision"),B65:IG65,0)+1)))</f>
        <v>k=5, r=0.9</v>
      </c>
      <c r="IT65" s="1" t="str" cm="1">
        <f t="array" aca="1" ref="IT65" ca="1">CONCATENATE(INDIRECT(ADDRESS(1,MATCH(_xlfn.MAXIFS(B65:IG65,metrics.rec,"Recall"),B65:IG65,0)+1)), ", ", INDIRECT(ADDRESS(2,MATCH(_xlfn.MAXIFS(B65:IG65,metrics.rec,"Recall"),B65:IG65,0)+1)))</f>
        <v>k=5, r=0.1</v>
      </c>
      <c r="IU65" s="1" t="str" cm="1">
        <f t="array" aca="1" ref="IU65" ca="1">CONCATENATE(INDIRECT(ADDRESS(1,MATCH(_xlfn.MAXIFS(B65:IG65,metrics.rec,"Coverage"),B65:IG65,0)+1)), ", ", INDIRECT(ADDRESS(2,MATCH(_xlfn.MAXIFS(B65:IG65,metrics.rec,"Coverage"),B65:IG65,0)+1)))</f>
        <v>k=20, r=0.5</v>
      </c>
      <c r="IV65" s="1" t="str" cm="1">
        <f t="array" aca="1" ref="IV65" ca="1">CONCATENATE(INDIRECT(ADDRESS(1,MATCH(_xlfn.MAXIFS(B65:IG65,metrics.rec,"Recatio"),B65:IG65,0)+1)), ", ", INDIRECT(ADDRESS(2,MATCH(_xlfn.MAXIFS(B65:IG65,metrics.rec,"Recatio"),B65:IG65,0)+1)))</f>
        <v>k=5, r=0.1</v>
      </c>
      <c r="IW65" s="1" t="str" cm="1">
        <f t="array" aca="1" ref="IW65" ca="1">CONCATENATE(INDIRECT(ADDRESS(1,MATCH(_xlfn.MINIFS(B65:IG65,metrics.rec,"Time"),B65:IG65,0)+1)), ", ", INDIRECT(ADDRESS(2,MATCH(_xlfn.MINIFS(B65:IG65,metrics.rec,"Time"),B65:IG65,0)+1)))</f>
        <v>k=5, r=0.9</v>
      </c>
    </row>
    <row r="66" spans="1:257" s="11" customFormat="1" x14ac:dyDescent="0.2">
      <c r="A66" s="11" t="s">
        <v>222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4"/>
      <c r="AQ66" s="14"/>
      <c r="AR66" s="14"/>
      <c r="AS66" s="14"/>
      <c r="AT66" s="14"/>
      <c r="AU66" s="14"/>
      <c r="AV66" s="14"/>
      <c r="AW66" s="14"/>
      <c r="AX66" s="4"/>
      <c r="AY66" s="4"/>
      <c r="AZ66" s="4"/>
      <c r="BA66" s="4"/>
      <c r="BB66" s="4"/>
      <c r="BC66" s="4"/>
      <c r="BD66" s="4"/>
      <c r="BE66" s="4"/>
      <c r="BF66" s="14"/>
      <c r="BG66" s="14"/>
      <c r="BH66" s="14"/>
      <c r="BI66" s="14"/>
      <c r="BJ66" s="14"/>
      <c r="BK66" s="14"/>
      <c r="BL66" s="14"/>
      <c r="BM66" s="14"/>
      <c r="BN66" s="4"/>
      <c r="BO66" s="4"/>
      <c r="BP66" s="4"/>
      <c r="BQ66" s="4"/>
      <c r="BR66" s="4"/>
      <c r="BS66" s="4"/>
      <c r="BT66" s="4"/>
      <c r="BU66" s="4"/>
      <c r="BV66" s="14"/>
      <c r="BW66" s="14"/>
      <c r="BX66" s="14"/>
      <c r="BY66" s="14"/>
      <c r="BZ66" s="14"/>
      <c r="CA66" s="14"/>
      <c r="CB66" s="14"/>
      <c r="CC66" s="14"/>
      <c r="CD66" s="4"/>
      <c r="CE66" s="4"/>
      <c r="CF66" s="4"/>
      <c r="CG66" s="4"/>
      <c r="CH66" s="4"/>
      <c r="CI66" s="4"/>
      <c r="CJ66" s="4"/>
      <c r="CK66" s="4"/>
      <c r="CL66" s="14"/>
      <c r="CM66" s="14"/>
      <c r="CN66" s="14"/>
      <c r="CO66" s="14"/>
      <c r="CP66" s="14"/>
      <c r="CQ66" s="14"/>
      <c r="CR66" s="14"/>
      <c r="CS66" s="14"/>
      <c r="CT66" s="4"/>
      <c r="CU66" s="4"/>
      <c r="CV66" s="4"/>
      <c r="CW66" s="4"/>
      <c r="CX66" s="4"/>
      <c r="CY66" s="4"/>
      <c r="CZ66" s="4"/>
      <c r="DA66" s="4"/>
      <c r="DB66" s="14"/>
      <c r="DC66" s="14"/>
      <c r="DD66" s="14"/>
      <c r="DE66" s="14"/>
      <c r="DF66" s="14"/>
      <c r="DG66" s="14"/>
      <c r="DH66" s="14"/>
      <c r="DI66" s="14"/>
      <c r="DJ66" s="4"/>
      <c r="DK66" s="4"/>
      <c r="DL66" s="4"/>
      <c r="DM66" s="4"/>
      <c r="DN66" s="4"/>
      <c r="DO66" s="4"/>
      <c r="DP66" s="4"/>
      <c r="DQ66" s="4"/>
      <c r="DR66" s="14">
        <v>0.65800000000000003</v>
      </c>
      <c r="DS66" s="14">
        <v>0.7571</v>
      </c>
      <c r="DT66" s="14">
        <v>0.26690000000000003</v>
      </c>
      <c r="DU66" s="14">
        <v>2E-3</v>
      </c>
      <c r="DV66" s="14">
        <v>0.80820000000000003</v>
      </c>
      <c r="DW66" s="14">
        <v>0.48370000000000002</v>
      </c>
      <c r="DX66" s="14">
        <v>1</v>
      </c>
      <c r="DY66" s="14">
        <v>2.6728000000000001</v>
      </c>
      <c r="DZ66" s="4">
        <v>0.66779999999999995</v>
      </c>
      <c r="EA66" s="4">
        <v>0.78069999999999995</v>
      </c>
      <c r="EB66" s="4">
        <v>0.25659999999999999</v>
      </c>
      <c r="EC66" s="4">
        <v>5.7000000000000002E-3</v>
      </c>
      <c r="ED66" s="4">
        <v>0.80569999999999997</v>
      </c>
      <c r="EE66" s="4">
        <v>0.50190000000000001</v>
      </c>
      <c r="EF66" s="4">
        <v>1</v>
      </c>
      <c r="EG66" s="4">
        <v>2.3313000000000001</v>
      </c>
      <c r="EH66" s="14">
        <v>0.6744</v>
      </c>
      <c r="EI66" s="14">
        <v>0.79820000000000002</v>
      </c>
      <c r="EJ66" s="14">
        <v>0.246</v>
      </c>
      <c r="EK66" s="14">
        <v>1.0500000000000001E-2</v>
      </c>
      <c r="EL66" s="14">
        <v>0.80400000000000005</v>
      </c>
      <c r="EM66" s="14">
        <v>0.51690000000000003</v>
      </c>
      <c r="EN66" s="14">
        <v>1</v>
      </c>
      <c r="EO66" s="14">
        <v>2.2719999999999998</v>
      </c>
      <c r="EP66" s="4"/>
      <c r="EQ66" s="4"/>
      <c r="ER66" s="4"/>
      <c r="ES66" s="4"/>
      <c r="ET66" s="4"/>
      <c r="EU66" s="4"/>
      <c r="EV66" s="4"/>
      <c r="EW66" s="4"/>
      <c r="EX66" s="14"/>
      <c r="EY66" s="14"/>
      <c r="EZ66" s="14"/>
      <c r="FA66" s="14"/>
      <c r="FB66" s="14"/>
      <c r="FC66" s="14"/>
      <c r="FD66" s="14"/>
      <c r="FE66" s="14"/>
      <c r="FF66" s="4"/>
      <c r="FG66" s="4"/>
      <c r="FH66" s="4"/>
      <c r="FI66" s="4"/>
      <c r="FJ66" s="4"/>
      <c r="FK66" s="4"/>
      <c r="FL66" s="4"/>
      <c r="FM66" s="4"/>
      <c r="FN66" s="14"/>
      <c r="FO66" s="14"/>
      <c r="FP66" s="14"/>
      <c r="FQ66" s="14"/>
      <c r="FR66" s="14"/>
      <c r="FS66" s="14"/>
      <c r="FT66" s="14"/>
      <c r="FU66" s="14"/>
      <c r="FV66" s="4"/>
      <c r="FW66" s="4"/>
      <c r="FX66" s="4"/>
      <c r="FY66" s="4"/>
      <c r="FZ66" s="4"/>
      <c r="GA66" s="4"/>
      <c r="GB66" s="4"/>
      <c r="GC66" s="4"/>
      <c r="GD66" s="14"/>
      <c r="GE66" s="14"/>
      <c r="GF66" s="14"/>
      <c r="GG66" s="14"/>
      <c r="GH66" s="14"/>
      <c r="GI66" s="14"/>
      <c r="GJ66" s="14"/>
      <c r="GK66" s="14"/>
      <c r="GL66" s="4"/>
      <c r="GM66" s="4"/>
      <c r="GN66" s="4"/>
      <c r="GO66" s="4"/>
      <c r="GP66" s="4"/>
      <c r="GQ66" s="4"/>
      <c r="GR66" s="4"/>
      <c r="GS66" s="4"/>
      <c r="GT66" s="14"/>
      <c r="GU66" s="14"/>
      <c r="GV66" s="14"/>
      <c r="GW66" s="14"/>
      <c r="GX66" s="14"/>
      <c r="GY66" s="14"/>
      <c r="GZ66" s="14"/>
      <c r="HA66" s="14"/>
      <c r="HB66" s="4"/>
      <c r="HC66" s="4"/>
      <c r="HD66" s="4"/>
      <c r="HE66" s="4"/>
      <c r="HF66" s="4"/>
      <c r="HG66" s="4"/>
      <c r="HH66" s="4"/>
      <c r="HI66" s="4"/>
      <c r="HJ66" s="14"/>
      <c r="HK66" s="14"/>
      <c r="HL66" s="14"/>
      <c r="HM66" s="14"/>
      <c r="HN66" s="14"/>
      <c r="HO66" s="14"/>
      <c r="HP66" s="14"/>
      <c r="HQ66" s="14"/>
      <c r="HR66" s="4"/>
      <c r="HS66" s="4"/>
      <c r="HT66" s="4"/>
      <c r="HU66" s="4"/>
      <c r="HV66" s="4"/>
      <c r="HW66" s="4"/>
      <c r="HX66" s="4"/>
      <c r="HY66" s="4"/>
      <c r="HZ66" s="14"/>
      <c r="IA66" s="14"/>
      <c r="IB66" s="14"/>
      <c r="IC66" s="14"/>
      <c r="ID66" s="14"/>
      <c r="IE66" s="14"/>
      <c r="IF66" s="14"/>
      <c r="IG66" s="14"/>
      <c r="IH66" s="4">
        <f t="shared" si="8"/>
        <v>0.66673333333333329</v>
      </c>
      <c r="II66" s="4">
        <f t="shared" si="9"/>
        <v>0.77866666666666662</v>
      </c>
      <c r="IJ66" s="4">
        <f t="shared" si="10"/>
        <v>0.25650000000000001</v>
      </c>
      <c r="IK66" s="4">
        <f t="shared" si="11"/>
        <v>6.0666666666666673E-3</v>
      </c>
      <c r="IL66" s="4">
        <f t="shared" si="12"/>
        <v>0.80596666666666683</v>
      </c>
      <c r="IM66" s="4">
        <f t="shared" si="13"/>
        <v>0.50083333333333335</v>
      </c>
      <c r="IN66" s="4">
        <f t="shared" si="14"/>
        <v>1</v>
      </c>
      <c r="IO66" s="4">
        <f t="shared" si="15"/>
        <v>2.4253666666666667</v>
      </c>
      <c r="IP66" s="11" t="str" cm="1">
        <f t="array" aca="1" ref="IP66" ca="1">CONCATENATE(INDIRECT(ADDRESS(1,MATCH(_xlfn.MINIFS(B66:IG66,metrics.rec,"MAE"),B66:IG66,0)+1)), ", ", INDIRECT(ADDRESS(2,MATCH(_xlfn.MINIFS(B66:IG66,metrics.rec,"MAE"),B66:IG66,0)+1)))</f>
        <v>k=20, r=0.1</v>
      </c>
      <c r="IQ66" s="11" t="str" cm="1">
        <f t="array" aca="1" ref="IQ66" ca="1">CONCATENATE(INDIRECT(ADDRESS(1,MATCH(_xlfn.MINIFS(B66:IG66,metrics.rec,"MSE"),B66:IG66,0)+1)), ", ", INDIRECT(ADDRESS(2,MATCH(_xlfn.MINIFS(B66:IG66,metrics.rec,"MSE"),B66:IG66,0)+1)))</f>
        <v>k=20, r=0.1</v>
      </c>
      <c r="IR66" s="11" t="str" cm="1">
        <f t="array" aca="1" ref="IR66" ca="1">CONCATENATE(INDIRECT(ADDRESS(1,MATCH(_xlfn.MAXIFS(B66:IG66,metrics.rec,"R"),B66:IG66,0)+1)), ", ", INDIRECT(ADDRESS(2,MATCH(_xlfn.MAXIFS(B66:IG66,metrics.rec,"R"),B66:IG66,0)+1)))</f>
        <v>k=20, r=0.1</v>
      </c>
      <c r="IS66" s="11" t="str" cm="1">
        <f t="array" aca="1" ref="IS66" ca="1">CONCATENATE(INDIRECT(ADDRESS(1,MATCH(_xlfn.MAXIFS(B66:IG66,metrics.rec,"Precision"),B66:IG66,0)+1)), ", ", INDIRECT(ADDRESS(2,MATCH(_xlfn.MAXIFS(B66:IG66,metrics.rec,"Precision"),B66:IG66,0)+1)))</f>
        <v>k=20, r=0.5</v>
      </c>
      <c r="IT66" s="11" t="str" cm="1">
        <f t="array" aca="1" ref="IT66" ca="1">CONCATENATE(INDIRECT(ADDRESS(1,MATCH(_xlfn.MAXIFS(B66:IG66,metrics.rec,"Recall"),B66:IG66,0)+1)), ", ", INDIRECT(ADDRESS(2,MATCH(_xlfn.MAXIFS(B66:IG66,metrics.rec,"Recall"),B66:IG66,0)+1)))</f>
        <v>k=20, r=0.1</v>
      </c>
      <c r="IU66" s="11" t="str" cm="1">
        <f t="array" aca="1" ref="IU66" ca="1">CONCATENATE(INDIRECT(ADDRESS(1,MATCH(_xlfn.MAXIFS(B66:IG66,metrics.rec,"Coverage"),B66:IG66,0)+1)), ", ", INDIRECT(ADDRESS(2,MATCH(_xlfn.MAXIFS(B66:IG66,metrics.rec,"Coverage"),B66:IG66,0)+1)))</f>
        <v>k=20, r=0.5</v>
      </c>
      <c r="IV66" s="11" t="str" cm="1">
        <f t="array" aca="1" ref="IV66" ca="1">CONCATENATE(INDIRECT(ADDRESS(1,MATCH(_xlfn.MAXIFS(B66:IG66,metrics.rec,"Recatio"),B66:IG66,0)+1)), ", ", INDIRECT(ADDRESS(2,MATCH(_xlfn.MAXIFS(B66:IG66,metrics.rec,"Recatio"),B66:IG66,0)+1)))</f>
        <v>k=20, r=0.1</v>
      </c>
      <c r="IW66" s="11" t="str" cm="1">
        <f t="array" aca="1" ref="IW66" ca="1">CONCATENATE(INDIRECT(ADDRESS(1,MATCH(_xlfn.MINIFS(B66:IG66,metrics.rec,"Time"),B66:IG66,0)+1)), ", ", INDIRECT(ADDRESS(2,MATCH(_xlfn.MINIFS(B66:IG66,metrics.rec,"Time"),B66:IG66,0)+1)))</f>
        <v>k=20, r=0.5</v>
      </c>
    </row>
    <row r="67" spans="1:257" x14ac:dyDescent="0.2">
      <c r="A67" s="1" t="s">
        <v>62</v>
      </c>
      <c r="B67" s="4">
        <v>0.61570000000000003</v>
      </c>
      <c r="C67" s="4">
        <v>0.65749999999999997</v>
      </c>
      <c r="D67" s="4">
        <v>0.30149999999999999</v>
      </c>
      <c r="E67" s="4">
        <v>1.6000000000000001E-3</v>
      </c>
      <c r="F67" s="4">
        <v>0.88790000000000002</v>
      </c>
      <c r="G67" s="4"/>
      <c r="H67" s="4">
        <v>1</v>
      </c>
      <c r="I67" s="4">
        <v>8.2889999999999997</v>
      </c>
      <c r="J67" s="5">
        <v>0.62829999999999997</v>
      </c>
      <c r="K67" s="5">
        <v>0.68740000000000001</v>
      </c>
      <c r="L67" s="5">
        <v>0.2908</v>
      </c>
      <c r="M67" s="5">
        <v>4.7999999999999996E-3</v>
      </c>
      <c r="N67" s="5">
        <v>0.87790000000000001</v>
      </c>
      <c r="O67" s="5"/>
      <c r="P67" s="5">
        <v>1</v>
      </c>
      <c r="Q67" s="5">
        <v>6.2030000000000003</v>
      </c>
      <c r="R67" s="4">
        <v>0.63949999999999996</v>
      </c>
      <c r="S67" s="4">
        <v>0.7087</v>
      </c>
      <c r="T67" s="4">
        <v>0.27760000000000001</v>
      </c>
      <c r="U67" s="4">
        <v>8.8999999999999999E-3</v>
      </c>
      <c r="V67" s="4">
        <v>0.86329999999999996</v>
      </c>
      <c r="W67" s="4"/>
      <c r="X67" s="4">
        <v>1</v>
      </c>
      <c r="Y67" s="4">
        <v>4.7788000000000004</v>
      </c>
      <c r="Z67" s="5">
        <v>0.66349999999999998</v>
      </c>
      <c r="AA67" s="5">
        <v>0.76439999999999997</v>
      </c>
      <c r="AB67" s="5">
        <v>0.2349</v>
      </c>
      <c r="AC67" s="5">
        <v>1.4800000000000001E-2</v>
      </c>
      <c r="AD67" s="5">
        <v>0.83320000000000005</v>
      </c>
      <c r="AE67" s="5"/>
      <c r="AF67" s="5">
        <v>1</v>
      </c>
      <c r="AG67" s="5">
        <v>3.4796999999999998</v>
      </c>
      <c r="AH67" s="4">
        <v>0.74739999999999995</v>
      </c>
      <c r="AI67" s="4">
        <v>0.97699999999999998</v>
      </c>
      <c r="AJ67" s="4">
        <v>0.14149999999999999</v>
      </c>
      <c r="AK67" s="4">
        <v>2.87E-2</v>
      </c>
      <c r="AL67" s="4">
        <v>0.70620000000000005</v>
      </c>
      <c r="AM67" s="4"/>
      <c r="AN67" s="4">
        <v>0.9839</v>
      </c>
      <c r="AO67" s="4">
        <v>1.4778</v>
      </c>
      <c r="AP67" s="14"/>
      <c r="AQ67" s="14"/>
      <c r="AR67" s="14"/>
      <c r="AS67" s="14"/>
      <c r="AT67" s="14"/>
      <c r="AU67" s="14"/>
      <c r="AV67" s="14"/>
      <c r="AW67" s="14"/>
      <c r="AX67" s="4"/>
      <c r="AY67" s="4"/>
      <c r="AZ67" s="4"/>
      <c r="BA67" s="4"/>
      <c r="BB67" s="4"/>
      <c r="BC67" s="4"/>
      <c r="BD67" s="4"/>
      <c r="BE67" s="4"/>
      <c r="BF67" s="14">
        <v>0.64059999999999995</v>
      </c>
      <c r="BG67" s="14">
        <v>0.7117</v>
      </c>
      <c r="BH67" s="14">
        <v>0.27729999999999999</v>
      </c>
      <c r="BI67" s="14">
        <v>8.8999999999999999E-3</v>
      </c>
      <c r="BJ67" s="14">
        <v>0.86470000000000002</v>
      </c>
      <c r="BK67" s="14">
        <v>0.65690000000000004</v>
      </c>
      <c r="BL67" s="14">
        <v>1</v>
      </c>
      <c r="BM67" s="14">
        <v>6.4066999999999998</v>
      </c>
      <c r="BN67" s="4"/>
      <c r="BO67" s="4"/>
      <c r="BP67" s="4"/>
      <c r="BQ67" s="4"/>
      <c r="BR67" s="4"/>
      <c r="BS67" s="4"/>
      <c r="BT67" s="4"/>
      <c r="BU67" s="4"/>
      <c r="BV67" s="14"/>
      <c r="BW67" s="14"/>
      <c r="BX67" s="14"/>
      <c r="BY67" s="14"/>
      <c r="BZ67" s="14"/>
      <c r="CA67" s="14"/>
      <c r="CB67" s="14"/>
      <c r="CC67" s="14"/>
      <c r="CD67" s="4"/>
      <c r="CE67" s="4"/>
      <c r="CF67" s="4"/>
      <c r="CG67" s="4"/>
      <c r="CH67" s="4"/>
      <c r="CI67" s="4"/>
      <c r="CJ67" s="4"/>
      <c r="CK67" s="4"/>
      <c r="CL67" s="5"/>
      <c r="CM67" s="5"/>
      <c r="CN67" s="5"/>
      <c r="CO67" s="5"/>
      <c r="CP67" s="5"/>
      <c r="CQ67" s="5"/>
      <c r="CR67" s="5"/>
      <c r="CS67" s="5"/>
      <c r="CT67" s="4">
        <v>0.64039999999999997</v>
      </c>
      <c r="CU67" s="4">
        <v>0.71120000000000005</v>
      </c>
      <c r="CV67" s="4">
        <v>0.28070000000000001</v>
      </c>
      <c r="CW67" s="4">
        <v>8.8999999999999999E-3</v>
      </c>
      <c r="CX67" s="4">
        <v>0.86299999999999999</v>
      </c>
      <c r="CY67" s="4">
        <v>0.65590000000000004</v>
      </c>
      <c r="CZ67" s="4">
        <v>1</v>
      </c>
      <c r="DA67" s="4">
        <v>4.8842999999999996</v>
      </c>
      <c r="DB67" s="5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4"/>
      <c r="DR67" s="5">
        <v>0.6149</v>
      </c>
      <c r="DS67" s="5">
        <v>0.65690000000000004</v>
      </c>
      <c r="DT67" s="5">
        <v>0.31269999999999998</v>
      </c>
      <c r="DU67" s="5">
        <v>1.6000000000000001E-3</v>
      </c>
      <c r="DV67" s="5">
        <v>0.88759999999999994</v>
      </c>
      <c r="DW67" s="5">
        <v>0.66249999999999998</v>
      </c>
      <c r="DX67" s="5">
        <v>1</v>
      </c>
      <c r="DY67" s="5">
        <v>10.7532</v>
      </c>
      <c r="DZ67" s="4">
        <v>0.62749999999999995</v>
      </c>
      <c r="EA67" s="4">
        <v>0.68410000000000004</v>
      </c>
      <c r="EB67" s="4">
        <v>0.29599999999999999</v>
      </c>
      <c r="EC67" s="4">
        <v>4.7999999999999996E-3</v>
      </c>
      <c r="ED67" s="4">
        <v>0.87960000000000005</v>
      </c>
      <c r="EE67" s="4">
        <v>0.65810000000000002</v>
      </c>
      <c r="EF67" s="4">
        <v>1</v>
      </c>
      <c r="EG67" s="4">
        <v>6.4466999999999999</v>
      </c>
      <c r="EH67" s="5">
        <v>0.64090000000000003</v>
      </c>
      <c r="EI67" s="5">
        <v>0.71289999999999998</v>
      </c>
      <c r="EJ67" s="5">
        <v>0.27600000000000002</v>
      </c>
      <c r="EK67" s="5">
        <v>8.8999999999999999E-3</v>
      </c>
      <c r="EL67" s="5">
        <v>0.86460000000000004</v>
      </c>
      <c r="EM67" s="5">
        <v>0.65700000000000003</v>
      </c>
      <c r="EN67" s="5">
        <v>1</v>
      </c>
      <c r="EO67" s="5">
        <v>6.5117000000000003</v>
      </c>
      <c r="EP67" s="4"/>
      <c r="EQ67" s="4"/>
      <c r="ER67" s="4"/>
      <c r="ES67" s="4"/>
      <c r="ET67" s="4"/>
      <c r="EU67" s="4"/>
      <c r="EV67" s="4"/>
      <c r="EW67" s="4"/>
      <c r="EX67" s="5"/>
      <c r="EY67" s="5"/>
      <c r="EZ67" s="5"/>
      <c r="FA67" s="5"/>
      <c r="FB67" s="5"/>
      <c r="FC67" s="5"/>
      <c r="FD67" s="5"/>
      <c r="FE67" s="5"/>
      <c r="FF67" s="4"/>
      <c r="FG67" s="4"/>
      <c r="FH67" s="4"/>
      <c r="FI67" s="4"/>
      <c r="FJ67" s="4"/>
      <c r="FK67" s="4"/>
      <c r="FL67" s="4"/>
      <c r="FM67" s="4"/>
      <c r="FN67" s="5"/>
      <c r="FO67" s="5"/>
      <c r="FP67" s="5"/>
      <c r="FQ67" s="5"/>
      <c r="FR67" s="5"/>
      <c r="FS67" s="5"/>
      <c r="FT67" s="5"/>
      <c r="FU67" s="5"/>
      <c r="FV67" s="4">
        <v>0.64049999999999996</v>
      </c>
      <c r="FW67" s="4">
        <v>0.71189999999999998</v>
      </c>
      <c r="FX67" s="4">
        <v>0.27610000000000001</v>
      </c>
      <c r="FY67" s="4">
        <v>8.8999999999999999E-3</v>
      </c>
      <c r="FZ67" s="4">
        <v>0.86380000000000001</v>
      </c>
      <c r="GA67" s="4">
        <v>0.65620000000000001</v>
      </c>
      <c r="GB67" s="4">
        <v>1</v>
      </c>
      <c r="GC67" s="4">
        <v>4.4074</v>
      </c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/>
      <c r="HC67" s="4"/>
      <c r="HD67" s="4"/>
      <c r="HE67" s="4"/>
      <c r="HF67" s="4"/>
      <c r="HG67" s="4"/>
      <c r="HH67" s="4"/>
      <c r="HI67" s="4"/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>
        <f t="shared" si="8"/>
        <v>0.64538181818181806</v>
      </c>
      <c r="II67" s="4">
        <f t="shared" si="9"/>
        <v>0.72579090909090904</v>
      </c>
      <c r="IJ67" s="4">
        <f t="shared" si="10"/>
        <v>0.26955454545454544</v>
      </c>
      <c r="IK67" s="4">
        <f t="shared" si="11"/>
        <v>9.1636363636363669E-3</v>
      </c>
      <c r="IL67" s="4">
        <f t="shared" si="12"/>
        <v>0.8538</v>
      </c>
      <c r="IM67" s="4">
        <f t="shared" si="13"/>
        <v>0.65776666666666672</v>
      </c>
      <c r="IN67" s="4">
        <f t="shared" si="14"/>
        <v>0.99853636363636367</v>
      </c>
      <c r="IO67" s="4">
        <f t="shared" si="15"/>
        <v>5.7853000000000003</v>
      </c>
      <c r="IP67" s="1" t="str" cm="1">
        <f t="array" aca="1" ref="IP67" ca="1">CONCATENATE(INDIRECT(ADDRESS(1,MATCH(_xlfn.MINIFS(B67:IG67,metrics.rec,"MAE"),B67:IG67,0)+1)), ", ", INDIRECT(ADDRESS(2,MATCH(_xlfn.MINIFS(B67:IG67,metrics.rec,"MAE"),B67:IG67,0)+1)))</f>
        <v>k=20, r=0.1</v>
      </c>
      <c r="IQ67" s="1" t="str" cm="1">
        <f t="array" aca="1" ref="IQ67" ca="1">CONCATENATE(INDIRECT(ADDRESS(1,MATCH(_xlfn.MINIFS(B67:IG67,metrics.rec,"MSE"),B67:IG67,0)+1)), ", ", INDIRECT(ADDRESS(2,MATCH(_xlfn.MINIFS(B67:IG67,metrics.rec,"MSE"),B67:IG67,0)+1)))</f>
        <v>k=10, r=0.5</v>
      </c>
      <c r="IR67" s="1" t="str" cm="1">
        <f t="array" aca="1" ref="IR67" ca="1">CONCATENATE(INDIRECT(ADDRESS(1,MATCH(_xlfn.MAXIFS(B67:IG67,metrics.rec,"R"),B67:IG67,0)+1)), ", ", INDIRECT(ADDRESS(2,MATCH(_xlfn.MAXIFS(B67:IG67,metrics.rec,"R"),B67:IG67,0)+1)))</f>
        <v>k=20, r=0.1</v>
      </c>
      <c r="IS67" s="1" t="str" cm="1">
        <f t="array" aca="1" ref="IS67" ca="1">CONCATENATE(INDIRECT(ADDRESS(1,MATCH(_xlfn.MAXIFS(B67:IG67,metrics.rec,"Precision"),B67:IG67,0)+1)), ", ", INDIRECT(ADDRESS(2,MATCH(_xlfn.MAXIFS(B67:IG67,metrics.rec,"Precision"),B67:IG67,0)+1)))</f>
        <v>k=5, r=0.9</v>
      </c>
      <c r="IT67" s="1" t="str" cm="1">
        <f t="array" aca="1" ref="IT67" ca="1">CONCATENATE(INDIRECT(ADDRESS(1,MATCH(_xlfn.MAXIFS(B67:IG67,metrics.rec,"Recall"),B67:IG67,0)+1)), ", ", INDIRECT(ADDRESS(2,MATCH(_xlfn.MAXIFS(B67:IG67,metrics.rec,"Recall"),B67:IG67,0)+1)))</f>
        <v>k=5, r=0.1</v>
      </c>
      <c r="IU67" s="1" t="str" cm="1">
        <f t="array" aca="1" ref="IU67" ca="1">CONCATENATE(INDIRECT(ADDRESS(1,MATCH(_xlfn.MAXIFS(B67:IG67,metrics.rec,"Coverage"),B67:IG67,0)+1)), ", ", INDIRECT(ADDRESS(2,MATCH(_xlfn.MAXIFS(B67:IG67,metrics.rec,"Coverage"),B67:IG67,0)+1)))</f>
        <v>k=20, r=0.1</v>
      </c>
      <c r="IV67" s="1" t="str" cm="1">
        <f t="array" aca="1" ref="IV67" ca="1">CONCATENATE(INDIRECT(ADDRESS(1,MATCH(_xlfn.MAXIFS(B67:IG67,metrics.rec,"Recatio"),B67:IG67,0)+1)), ", ", INDIRECT(ADDRESS(2,MATCH(_xlfn.MAXIFS(B67:IG67,metrics.rec,"Recatio"),B67:IG67,0)+1)))</f>
        <v>k=5, r=0.1</v>
      </c>
      <c r="IW67" s="1" t="str" cm="1">
        <f t="array" aca="1" ref="IW67" ca="1">CONCATENATE(INDIRECT(ADDRESS(1,MATCH(_xlfn.MINIFS(B67:IG67,metrics.rec,"Time"),B67:IG67,0)+1)), ", ", INDIRECT(ADDRESS(2,MATCH(_xlfn.MINIFS(B67:IG67,metrics.rec,"Time"),B67:IG67,0)+1)))</f>
        <v>k=5, r=0.9</v>
      </c>
    </row>
    <row r="68" spans="1:257" x14ac:dyDescent="0.2">
      <c r="A68" s="1" t="s">
        <v>63</v>
      </c>
      <c r="B68" s="4">
        <v>0.61750000000000005</v>
      </c>
      <c r="C68" s="4">
        <v>0.66069999999999995</v>
      </c>
      <c r="D68" s="4">
        <v>0.29749999999999999</v>
      </c>
      <c r="E68" s="4">
        <v>1.6000000000000001E-3</v>
      </c>
      <c r="F68" s="4">
        <v>0.88739999999999997</v>
      </c>
      <c r="G68" s="4"/>
      <c r="H68" s="4">
        <v>1</v>
      </c>
      <c r="I68" s="4">
        <v>8.9011999999999993</v>
      </c>
      <c r="J68" s="5">
        <v>0.62980000000000003</v>
      </c>
      <c r="K68" s="5">
        <v>0.69069999999999998</v>
      </c>
      <c r="L68" s="5">
        <v>0.28660000000000002</v>
      </c>
      <c r="M68" s="5">
        <v>4.7999999999999996E-3</v>
      </c>
      <c r="N68" s="5">
        <v>0.87670000000000003</v>
      </c>
      <c r="O68" s="5"/>
      <c r="P68" s="5">
        <v>1</v>
      </c>
      <c r="Q68" s="5">
        <v>6.8655999999999997</v>
      </c>
      <c r="R68" s="4">
        <v>0.64080000000000004</v>
      </c>
      <c r="S68" s="4">
        <v>0.71130000000000004</v>
      </c>
      <c r="T68" s="4">
        <v>0.2747</v>
      </c>
      <c r="U68" s="4">
        <v>8.8999999999999999E-3</v>
      </c>
      <c r="V68" s="4">
        <v>0.86270000000000002</v>
      </c>
      <c r="W68" s="4"/>
      <c r="X68" s="4">
        <v>1</v>
      </c>
      <c r="Y68" s="4">
        <v>4.8354999999999997</v>
      </c>
      <c r="Z68" s="5">
        <v>0.66390000000000005</v>
      </c>
      <c r="AA68" s="5">
        <v>0.76490000000000002</v>
      </c>
      <c r="AB68" s="5">
        <v>0.23530000000000001</v>
      </c>
      <c r="AC68" s="5">
        <v>1.49E-2</v>
      </c>
      <c r="AD68" s="5">
        <v>0.8327</v>
      </c>
      <c r="AE68" s="5"/>
      <c r="AF68" s="5">
        <v>1</v>
      </c>
      <c r="AG68" s="5">
        <v>3.6204000000000001</v>
      </c>
      <c r="AH68" s="4">
        <v>0.74629999999999996</v>
      </c>
      <c r="AI68" s="4">
        <v>0.9738</v>
      </c>
      <c r="AJ68" s="4">
        <v>0.14169999999999999</v>
      </c>
      <c r="AK68" s="4">
        <v>2.8799999999999999E-2</v>
      </c>
      <c r="AL68" s="4">
        <v>0.70650000000000002</v>
      </c>
      <c r="AM68" s="4"/>
      <c r="AN68" s="4">
        <v>0.9839</v>
      </c>
      <c r="AO68" s="4">
        <v>1.4193</v>
      </c>
      <c r="AP68" s="14"/>
      <c r="AQ68" s="14"/>
      <c r="AR68" s="14"/>
      <c r="AS68" s="14"/>
      <c r="AT68" s="14"/>
      <c r="AU68" s="14"/>
      <c r="AV68" s="14"/>
      <c r="AW68" s="14"/>
      <c r="AX68" s="4"/>
      <c r="AY68" s="4"/>
      <c r="AZ68" s="4"/>
      <c r="BA68" s="4"/>
      <c r="BB68" s="4"/>
      <c r="BC68" s="4"/>
      <c r="BD68" s="4"/>
      <c r="BE68" s="4"/>
      <c r="BF68" s="14">
        <v>0.64170000000000005</v>
      </c>
      <c r="BG68" s="14">
        <v>0.7137</v>
      </c>
      <c r="BH68" s="14">
        <v>0.27489999999999998</v>
      </c>
      <c r="BI68" s="14">
        <v>8.8999999999999999E-3</v>
      </c>
      <c r="BJ68" s="14">
        <v>0.8639</v>
      </c>
      <c r="BK68" s="14">
        <v>0.65639999999999998</v>
      </c>
      <c r="BL68" s="14">
        <v>1</v>
      </c>
      <c r="BM68" s="14">
        <v>7.1966999999999999</v>
      </c>
      <c r="BN68" s="4"/>
      <c r="BO68" s="4"/>
      <c r="BP68" s="4"/>
      <c r="BQ68" s="4"/>
      <c r="BR68" s="4"/>
      <c r="BS68" s="4"/>
      <c r="BT68" s="4"/>
      <c r="BU68" s="4"/>
      <c r="BV68" s="14"/>
      <c r="BW68" s="14"/>
      <c r="BX68" s="14"/>
      <c r="BY68" s="14"/>
      <c r="BZ68" s="14"/>
      <c r="CA68" s="14"/>
      <c r="CB68" s="14"/>
      <c r="CC68" s="14"/>
      <c r="CD68" s="4"/>
      <c r="CE68" s="4"/>
      <c r="CF68" s="4"/>
      <c r="CG68" s="4"/>
      <c r="CH68" s="4"/>
      <c r="CI68" s="4"/>
      <c r="CJ68" s="4"/>
      <c r="CK68" s="4"/>
      <c r="CL68" s="5"/>
      <c r="CM68" s="5"/>
      <c r="CN68" s="5"/>
      <c r="CO68" s="5"/>
      <c r="CP68" s="5"/>
      <c r="CQ68" s="5"/>
      <c r="CR68" s="5"/>
      <c r="CS68" s="5"/>
      <c r="CT68" s="16"/>
      <c r="CU68" s="16"/>
      <c r="CV68" s="16"/>
      <c r="CW68" s="16"/>
      <c r="CX68" s="16"/>
      <c r="CY68" s="16"/>
      <c r="CZ68" s="16"/>
      <c r="DA68" s="16"/>
      <c r="DB68" s="5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4"/>
      <c r="DR68" s="5">
        <v>0.61670000000000003</v>
      </c>
      <c r="DS68" s="5">
        <v>0.66010000000000002</v>
      </c>
      <c r="DT68" s="5">
        <v>0.30890000000000001</v>
      </c>
      <c r="DU68" s="5">
        <v>1.6000000000000001E-3</v>
      </c>
      <c r="DV68" s="5">
        <v>0.88700000000000001</v>
      </c>
      <c r="DW68" s="5">
        <v>0.66149999999999998</v>
      </c>
      <c r="DX68" s="5">
        <v>1</v>
      </c>
      <c r="DY68" s="5">
        <v>12.2369</v>
      </c>
      <c r="DZ68" s="4">
        <v>0.62909999999999999</v>
      </c>
      <c r="EA68" s="4">
        <v>0.68710000000000004</v>
      </c>
      <c r="EB68" s="4">
        <v>0.29239999999999999</v>
      </c>
      <c r="EC68" s="4">
        <v>4.7999999999999996E-3</v>
      </c>
      <c r="ED68" s="4">
        <v>0.87860000000000005</v>
      </c>
      <c r="EE68" s="4">
        <v>0.6573</v>
      </c>
      <c r="EF68" s="4">
        <v>1</v>
      </c>
      <c r="EG68" s="4">
        <v>6.8388</v>
      </c>
      <c r="EH68" s="5">
        <v>0.6421</v>
      </c>
      <c r="EI68" s="5">
        <v>0.71499999999999997</v>
      </c>
      <c r="EJ68" s="5">
        <v>0.27410000000000001</v>
      </c>
      <c r="EK68" s="5">
        <v>8.8999999999999999E-3</v>
      </c>
      <c r="EL68" s="5">
        <v>0.86370000000000002</v>
      </c>
      <c r="EM68" s="5">
        <v>0.65639999999999998</v>
      </c>
      <c r="EN68" s="5">
        <v>1</v>
      </c>
      <c r="EO68" s="5">
        <v>6.5716000000000001</v>
      </c>
      <c r="EP68" s="4"/>
      <c r="EQ68" s="4"/>
      <c r="ER68" s="4"/>
      <c r="ES68" s="4"/>
      <c r="ET68" s="4"/>
      <c r="EU68" s="4"/>
      <c r="EV68" s="4"/>
      <c r="EW68" s="4"/>
      <c r="EX68" s="5"/>
      <c r="EY68" s="5"/>
      <c r="EZ68" s="5"/>
      <c r="FA68" s="5"/>
      <c r="FB68" s="5"/>
      <c r="FC68" s="5"/>
      <c r="FD68" s="5"/>
      <c r="FE68" s="5"/>
      <c r="FF68" s="4"/>
      <c r="FG68" s="4"/>
      <c r="FH68" s="4"/>
      <c r="FI68" s="4"/>
      <c r="FJ68" s="4"/>
      <c r="FK68" s="4"/>
      <c r="FL68" s="4"/>
      <c r="FM68" s="4"/>
      <c r="FN68" s="5"/>
      <c r="FO68" s="5"/>
      <c r="FP68" s="5"/>
      <c r="FQ68" s="5"/>
      <c r="FR68" s="5"/>
      <c r="FS68" s="5"/>
      <c r="FT68" s="5"/>
      <c r="FU68" s="5"/>
      <c r="FV68" s="4">
        <v>0.64159999999999995</v>
      </c>
      <c r="FW68" s="4">
        <v>0.71419999999999995</v>
      </c>
      <c r="FX68" s="4">
        <v>0.27439999999999998</v>
      </c>
      <c r="FY68" s="4">
        <v>8.8999999999999999E-3</v>
      </c>
      <c r="FZ68" s="4">
        <v>0.86280000000000001</v>
      </c>
      <c r="GA68" s="4"/>
      <c r="GB68" s="4">
        <v>1</v>
      </c>
      <c r="GC68" s="4">
        <v>4.9832000000000001</v>
      </c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/>
      <c r="HC68" s="4"/>
      <c r="HD68" s="4"/>
      <c r="HE68" s="4"/>
      <c r="HF68" s="4"/>
      <c r="HG68" s="4"/>
      <c r="HH68" s="4"/>
      <c r="HI68" s="4"/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>
        <f t="shared" si="8"/>
        <v>0.64695000000000003</v>
      </c>
      <c r="II68" s="4">
        <f t="shared" si="9"/>
        <v>0.72914999999999996</v>
      </c>
      <c r="IJ68" s="4">
        <f t="shared" si="10"/>
        <v>0.26605000000000001</v>
      </c>
      <c r="IK68" s="4">
        <f t="shared" si="11"/>
        <v>9.2100000000000012E-3</v>
      </c>
      <c r="IL68" s="4">
        <f t="shared" si="12"/>
        <v>0.85220000000000007</v>
      </c>
      <c r="IM68" s="4">
        <f t="shared" si="13"/>
        <v>0.65789999999999993</v>
      </c>
      <c r="IN68" s="4">
        <f t="shared" si="14"/>
        <v>0.99839</v>
      </c>
      <c r="IO68" s="4">
        <f t="shared" si="15"/>
        <v>6.3469199999999999</v>
      </c>
      <c r="IP68" s="1" t="str" cm="1">
        <f t="array" aca="1" ref="IP68" ca="1">CONCATENATE(INDIRECT(ADDRESS(1,MATCH(_xlfn.MINIFS(B68:IG68,metrics.rec,"MAE"),B68:IG68,0)+1)), ", ", INDIRECT(ADDRESS(2,MATCH(_xlfn.MINIFS(B68:IG68,metrics.rec,"MAE"),B68:IG68,0)+1)))</f>
        <v>k=20, r=0.1</v>
      </c>
      <c r="IQ68" s="1" t="str" cm="1">
        <f t="array" aca="1" ref="IQ68" ca="1">CONCATENATE(INDIRECT(ADDRESS(1,MATCH(_xlfn.MINIFS(B68:IG68,metrics.rec,"MSE"),B68:IG68,0)+1)), ", ", INDIRECT(ADDRESS(2,MATCH(_xlfn.MINIFS(B68:IG68,metrics.rec,"MSE"),B68:IG68,0)+1)))</f>
        <v>k=20, r=0.1</v>
      </c>
      <c r="IR68" s="1" t="str" cm="1">
        <f t="array" aca="1" ref="IR68" ca="1">CONCATENATE(INDIRECT(ADDRESS(1,MATCH(_xlfn.MAXIFS(B68:IG68,metrics.rec,"R"),B68:IG68,0)+1)), ", ", INDIRECT(ADDRESS(2,MATCH(_xlfn.MAXIFS(B68:IG68,metrics.rec,"R"),B68:IG68,0)+1)))</f>
        <v>k=20, r=0.1</v>
      </c>
      <c r="IS68" s="1" t="str" cm="1">
        <f t="array" aca="1" ref="IS68" ca="1">CONCATENATE(INDIRECT(ADDRESS(1,MATCH(_xlfn.MAXIFS(B68:IG68,metrics.rec,"Precision"),B68:IG68,0)+1)), ", ", INDIRECT(ADDRESS(2,MATCH(_xlfn.MAXIFS(B68:IG68,metrics.rec,"Precision"),B68:IG68,0)+1)))</f>
        <v>k=5, r=0.9</v>
      </c>
      <c r="IT68" s="1" t="str" cm="1">
        <f t="array" aca="1" ref="IT68" ca="1">CONCATENATE(INDIRECT(ADDRESS(1,MATCH(_xlfn.MAXIFS(B68:IG68,metrics.rec,"Recall"),B68:IG68,0)+1)), ", ", INDIRECT(ADDRESS(2,MATCH(_xlfn.MAXIFS(B68:IG68,metrics.rec,"Recall"),B68:IG68,0)+1)))</f>
        <v>k=5, r=0.1</v>
      </c>
      <c r="IU68" s="1" t="str" cm="1">
        <f t="array" aca="1" ref="IU68" ca="1">CONCATENATE(INDIRECT(ADDRESS(1,MATCH(_xlfn.MAXIFS(B68:IG68,metrics.rec,"Coverage"),B68:IG68,0)+1)), ", ", INDIRECT(ADDRESS(2,MATCH(_xlfn.MAXIFS(B68:IG68,metrics.rec,"Coverage"),B68:IG68,0)+1)))</f>
        <v>k=20, r=0.1</v>
      </c>
      <c r="IV68" s="1" t="str" cm="1">
        <f t="array" aca="1" ref="IV68" ca="1">CONCATENATE(INDIRECT(ADDRESS(1,MATCH(_xlfn.MAXIFS(B68:IG68,metrics.rec,"Recatio"),B68:IG68,0)+1)), ", ", INDIRECT(ADDRESS(2,MATCH(_xlfn.MAXIFS(B68:IG68,metrics.rec,"Recatio"),B68:IG68,0)+1)))</f>
        <v>k=5, r=0.1</v>
      </c>
      <c r="IW68" s="1" t="str" cm="1">
        <f t="array" aca="1" ref="IW68" ca="1">CONCATENATE(INDIRECT(ADDRESS(1,MATCH(_xlfn.MINIFS(B68:IG68,metrics.rec,"Time"),B68:IG68,0)+1)), ", ", INDIRECT(ADDRESS(2,MATCH(_xlfn.MINIFS(B68:IG68,metrics.rec,"Time"),B68:IG68,0)+1)))</f>
        <v>k=5, r=0.9</v>
      </c>
    </row>
    <row r="69" spans="1:257" x14ac:dyDescent="0.2">
      <c r="A69" s="1" t="s">
        <v>223</v>
      </c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4"/>
      <c r="AQ69" s="14"/>
      <c r="AR69" s="14"/>
      <c r="AS69" s="14"/>
      <c r="AT69" s="14"/>
      <c r="AU69" s="14"/>
      <c r="AV69" s="14"/>
      <c r="AW69" s="14"/>
      <c r="AX69" s="4"/>
      <c r="AY69" s="4"/>
      <c r="AZ69" s="4"/>
      <c r="BA69" s="4"/>
      <c r="BB69" s="4"/>
      <c r="BC69" s="4"/>
      <c r="BD69" s="4"/>
      <c r="BE69" s="4"/>
      <c r="BF69" s="14">
        <v>0.64480000000000004</v>
      </c>
      <c r="BG69" s="14">
        <v>0.72150000000000003</v>
      </c>
      <c r="BH69" s="14">
        <v>0.2732</v>
      </c>
      <c r="BI69" s="14">
        <v>8.8999999999999999E-3</v>
      </c>
      <c r="BJ69" s="14">
        <v>0.86509999999999998</v>
      </c>
      <c r="BK69" s="14">
        <v>0.65449999999999997</v>
      </c>
      <c r="BL69" s="14">
        <v>1</v>
      </c>
      <c r="BM69" s="14">
        <v>8.1708999999999996</v>
      </c>
      <c r="BN69" s="4"/>
      <c r="BO69" s="4"/>
      <c r="BP69" s="4"/>
      <c r="BQ69" s="4"/>
      <c r="BR69" s="4"/>
      <c r="BS69" s="4"/>
      <c r="BT69" s="4"/>
      <c r="BU69" s="4"/>
      <c r="BV69" s="14"/>
      <c r="BW69" s="14"/>
      <c r="BX69" s="14"/>
      <c r="BY69" s="14"/>
      <c r="BZ69" s="14"/>
      <c r="CA69" s="14"/>
      <c r="CB69" s="14"/>
      <c r="CC69" s="14"/>
      <c r="CD69" s="4"/>
      <c r="CE69" s="4"/>
      <c r="CF69" s="4"/>
      <c r="CG69" s="4"/>
      <c r="CH69" s="4"/>
      <c r="CI69" s="4"/>
      <c r="CJ69" s="4"/>
      <c r="CK69" s="4"/>
      <c r="CL69" s="5"/>
      <c r="CM69" s="5"/>
      <c r="CN69" s="5"/>
      <c r="CO69" s="5"/>
      <c r="CP69" s="5"/>
      <c r="CQ69" s="5"/>
      <c r="CR69" s="5"/>
      <c r="CS69" s="5"/>
      <c r="CT69" s="4">
        <v>0.64449999999999996</v>
      </c>
      <c r="CU69" s="4">
        <v>0.72060000000000002</v>
      </c>
      <c r="CV69" s="4">
        <v>0.2772</v>
      </c>
      <c r="CW69" s="4">
        <v>8.8999999999999999E-3</v>
      </c>
      <c r="CX69" s="4">
        <v>0.86380000000000001</v>
      </c>
      <c r="CY69" s="4">
        <v>0.65380000000000005</v>
      </c>
      <c r="CZ69" s="4">
        <v>1</v>
      </c>
      <c r="DA69" s="4">
        <v>5.0563000000000002</v>
      </c>
      <c r="DB69" s="5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4"/>
      <c r="DR69" s="5">
        <v>0.61539999999999995</v>
      </c>
      <c r="DS69" s="5">
        <v>0.65790000000000004</v>
      </c>
      <c r="DT69" s="5">
        <v>0.31909999999999999</v>
      </c>
      <c r="DU69" s="5">
        <v>1.6000000000000001E-3</v>
      </c>
      <c r="DV69" s="5">
        <v>0.88880000000000003</v>
      </c>
      <c r="DW69" s="5">
        <v>0.66120000000000001</v>
      </c>
      <c r="DX69" s="5">
        <v>1</v>
      </c>
      <c r="DY69" s="5">
        <v>12.5428</v>
      </c>
      <c r="DZ69" s="4">
        <v>0.62970000000000004</v>
      </c>
      <c r="EA69" s="4">
        <v>0.68930000000000002</v>
      </c>
      <c r="EB69" s="4">
        <v>0.29880000000000001</v>
      </c>
      <c r="EC69" s="4">
        <v>4.7999999999999996E-3</v>
      </c>
      <c r="ED69" s="4">
        <v>0.88039999999999996</v>
      </c>
      <c r="EE69" s="4">
        <v>0.65620000000000001</v>
      </c>
      <c r="EF69" s="4">
        <v>1</v>
      </c>
      <c r="EG69" s="4">
        <v>6.7182000000000004</v>
      </c>
      <c r="EH69" s="5">
        <v>0.64510000000000001</v>
      </c>
      <c r="EI69" s="5">
        <v>0.72250000000000003</v>
      </c>
      <c r="EJ69" s="5">
        <v>0.27260000000000001</v>
      </c>
      <c r="EK69" s="5">
        <v>8.8999999999999999E-3</v>
      </c>
      <c r="EL69" s="5">
        <v>0.86509999999999998</v>
      </c>
      <c r="EM69" s="5">
        <v>0.65459999999999996</v>
      </c>
      <c r="EN69" s="5">
        <v>1</v>
      </c>
      <c r="EO69" s="5">
        <v>6.2313999999999998</v>
      </c>
      <c r="EP69" s="4"/>
      <c r="EQ69" s="4"/>
      <c r="ER69" s="4"/>
      <c r="ES69" s="4"/>
      <c r="ET69" s="4"/>
      <c r="EU69" s="4"/>
      <c r="EV69" s="4"/>
      <c r="EW69" s="4"/>
      <c r="EX69" s="5"/>
      <c r="EY69" s="5"/>
      <c r="EZ69" s="5"/>
      <c r="FA69" s="5"/>
      <c r="FB69" s="5"/>
      <c r="FC69" s="5"/>
      <c r="FD69" s="5"/>
      <c r="FE69" s="5"/>
      <c r="FF69" s="4"/>
      <c r="FG69" s="4"/>
      <c r="FH69" s="4"/>
      <c r="FI69" s="4"/>
      <c r="FJ69" s="4"/>
      <c r="FK69" s="4"/>
      <c r="FL69" s="4"/>
      <c r="FM69" s="4"/>
      <c r="FN69" s="5"/>
      <c r="FO69" s="5"/>
      <c r="FP69" s="5"/>
      <c r="FQ69" s="5"/>
      <c r="FR69" s="5"/>
      <c r="FS69" s="5"/>
      <c r="FT69" s="5"/>
      <c r="FU69" s="5"/>
      <c r="FV69" s="4"/>
      <c r="FW69" s="4"/>
      <c r="FX69" s="4"/>
      <c r="FY69" s="4"/>
      <c r="FZ69" s="4"/>
      <c r="GA69" s="4"/>
      <c r="GB69" s="4"/>
      <c r="GC69" s="4"/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>
        <f t="shared" si="8"/>
        <v>0.63590000000000002</v>
      </c>
      <c r="II69" s="4">
        <f t="shared" si="9"/>
        <v>0.70235999999999998</v>
      </c>
      <c r="IJ69" s="4">
        <f t="shared" si="10"/>
        <v>0.28817999999999999</v>
      </c>
      <c r="IK69" s="4">
        <f t="shared" si="11"/>
        <v>6.6199999999999991E-3</v>
      </c>
      <c r="IL69" s="4">
        <f t="shared" si="12"/>
        <v>0.87263999999999997</v>
      </c>
      <c r="IM69" s="4">
        <f t="shared" si="13"/>
        <v>0.65605999999999998</v>
      </c>
      <c r="IN69" s="4">
        <f t="shared" si="14"/>
        <v>1</v>
      </c>
      <c r="IO69" s="4">
        <f t="shared" si="15"/>
        <v>7.7439200000000001</v>
      </c>
      <c r="IP69" s="1" t="str" cm="1">
        <f t="array" aca="1" ref="IP69" ca="1">CONCATENATE(INDIRECT(ADDRESS(1,MATCH(_xlfn.MINIFS(B69:IG69,metrics.rec,"MAE"),B69:IG69,0)+1)), ", ", INDIRECT(ADDRESS(2,MATCH(_xlfn.MINIFS(B69:IG69,metrics.rec,"MAE"),B69:IG69,0)+1)))</f>
        <v>k=20, r=0.1</v>
      </c>
      <c r="IQ69" s="1" t="str" cm="1">
        <f t="array" aca="1" ref="IQ69" ca="1">CONCATENATE(INDIRECT(ADDRESS(1,MATCH(_xlfn.MINIFS(B69:IG69,metrics.rec,"MSE"),B69:IG69,0)+1)), ", ", INDIRECT(ADDRESS(2,MATCH(_xlfn.MINIFS(B69:IG69,metrics.rec,"MSE"),B69:IG69,0)+1)))</f>
        <v>k=20, r=0.1</v>
      </c>
      <c r="IR69" s="1" t="str" cm="1">
        <f t="array" aca="1" ref="IR69" ca="1">CONCATENATE(INDIRECT(ADDRESS(1,MATCH(_xlfn.MAXIFS(B69:IG69,metrics.rec,"R"),B69:IG69,0)+1)), ", ", INDIRECT(ADDRESS(2,MATCH(_xlfn.MAXIFS(B69:IG69,metrics.rec,"R"),B69:IG69,0)+1)))</f>
        <v>k=20, r=0.1</v>
      </c>
      <c r="IS69" s="1" t="str" cm="1">
        <f t="array" aca="1" ref="IS69" ca="1">CONCATENATE(INDIRECT(ADDRESS(1,MATCH(_xlfn.MAXIFS(B69:IG69,metrics.rec,"Precision"),B69:IG69,0)+1)), ", ", INDIRECT(ADDRESS(2,MATCH(_xlfn.MAXIFS(B69:IG69,metrics.rec,"Precision"),B69:IG69,0)+1)))</f>
        <v>k=10, r=0.5</v>
      </c>
      <c r="IT69" s="1" t="str" cm="1">
        <f t="array" aca="1" ref="IT69" ca="1">CONCATENATE(INDIRECT(ADDRESS(1,MATCH(_xlfn.MAXIFS(B69:IG69,metrics.rec,"Recall"),B69:IG69,0)+1)), ", ", INDIRECT(ADDRESS(2,MATCH(_xlfn.MAXIFS(B69:IG69,metrics.rec,"Recall"),B69:IG69,0)+1)))</f>
        <v>k=20, r=0.1</v>
      </c>
      <c r="IU69" s="1" t="str" cm="1">
        <f t="array" aca="1" ref="IU69" ca="1">CONCATENATE(INDIRECT(ADDRESS(1,MATCH(_xlfn.MAXIFS(B69:IG69,metrics.rec,"Coverage"),B69:IG69,0)+1)), ", ", INDIRECT(ADDRESS(2,MATCH(_xlfn.MAXIFS(B69:IG69,metrics.rec,"Coverage"),B69:IG69,0)+1)))</f>
        <v>k=20, r=0.1</v>
      </c>
      <c r="IV69" s="1" t="str" cm="1">
        <f t="array" aca="1" ref="IV69" ca="1">CONCATENATE(INDIRECT(ADDRESS(1,MATCH(_xlfn.MAXIFS(B69:IG69,metrics.rec,"Recatio"),B69:IG69,0)+1)), ", ", INDIRECT(ADDRESS(2,MATCH(_xlfn.MAXIFS(B69:IG69,metrics.rec,"Recatio"),B69:IG69,0)+1)))</f>
        <v>k=10, r=0.5</v>
      </c>
      <c r="IW69" s="1" t="str" cm="1">
        <f t="array" aca="1" ref="IW69" ca="1">CONCATENATE(INDIRECT(ADDRESS(1,MATCH(_xlfn.MINIFS(B69:IG69,metrics.rec,"Time"),B69:IG69,0)+1)), ", ", INDIRECT(ADDRESS(2,MATCH(_xlfn.MINIFS(B69:IG69,metrics.rec,"Time"),B69:IG69,0)+1)))</f>
        <v>k=15, r=0.5</v>
      </c>
    </row>
    <row r="70" spans="1:257" x14ac:dyDescent="0.2">
      <c r="A70" s="1" t="s">
        <v>219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4"/>
      <c r="AQ70" s="14"/>
      <c r="AR70" s="14"/>
      <c r="AS70" s="14"/>
      <c r="AT70" s="14"/>
      <c r="AU70" s="14"/>
      <c r="AV70" s="14"/>
      <c r="AW70" s="14"/>
      <c r="AX70" s="4"/>
      <c r="AY70" s="4"/>
      <c r="AZ70" s="4"/>
      <c r="BA70" s="4"/>
      <c r="BB70" s="4"/>
      <c r="BC70" s="4"/>
      <c r="BD70" s="4"/>
      <c r="BE70" s="4"/>
      <c r="BF70" s="14">
        <v>0.6633</v>
      </c>
      <c r="BG70" s="14">
        <v>0.7621</v>
      </c>
      <c r="BH70" s="14">
        <v>0.26369999999999999</v>
      </c>
      <c r="BI70" s="14">
        <v>8.6999999999999994E-3</v>
      </c>
      <c r="BJ70" s="14">
        <v>0.87160000000000004</v>
      </c>
      <c r="BK70" s="14">
        <v>0.6714</v>
      </c>
      <c r="BL70" s="14">
        <v>0.99980000000000002</v>
      </c>
      <c r="BM70" s="14">
        <v>7.4893999999999998</v>
      </c>
      <c r="BN70" s="4"/>
      <c r="BO70" s="4"/>
      <c r="BP70" s="4"/>
      <c r="BQ70" s="4"/>
      <c r="BR70" s="4"/>
      <c r="BS70" s="4"/>
      <c r="BT70" s="4"/>
      <c r="BU70" s="4"/>
      <c r="BV70" s="14"/>
      <c r="BW70" s="14"/>
      <c r="BX70" s="14"/>
      <c r="BY70" s="14"/>
      <c r="BZ70" s="14"/>
      <c r="CA70" s="14"/>
      <c r="CB70" s="14"/>
      <c r="CC70" s="14"/>
      <c r="CD70" s="4"/>
      <c r="CE70" s="4"/>
      <c r="CF70" s="4"/>
      <c r="CG70" s="4"/>
      <c r="CH70" s="4"/>
      <c r="CI70" s="4"/>
      <c r="CJ70" s="4"/>
      <c r="CK70" s="4"/>
      <c r="CL70" s="5"/>
      <c r="CM70" s="5"/>
      <c r="CN70" s="5"/>
      <c r="CO70" s="5"/>
      <c r="CP70" s="5"/>
      <c r="CQ70" s="5"/>
      <c r="CR70" s="5"/>
      <c r="CS70" s="5"/>
      <c r="CT70" s="4">
        <v>0.6633</v>
      </c>
      <c r="CU70" s="4">
        <v>0.76170000000000004</v>
      </c>
      <c r="CV70" s="4">
        <v>0.2661</v>
      </c>
      <c r="CW70" s="4">
        <v>8.8000000000000005E-3</v>
      </c>
      <c r="CX70" s="4">
        <v>0.87</v>
      </c>
      <c r="CY70" s="4">
        <v>0.67059999999999997</v>
      </c>
      <c r="CZ70" s="4">
        <v>0.99990000000000001</v>
      </c>
      <c r="DA70" s="4">
        <v>5.8464</v>
      </c>
      <c r="DB70" s="5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4"/>
      <c r="DR70" s="5">
        <v>0.6401</v>
      </c>
      <c r="DS70" s="5">
        <v>0.71160000000000001</v>
      </c>
      <c r="DT70" s="5">
        <v>0.29780000000000001</v>
      </c>
      <c r="DU70" s="5">
        <v>1.6000000000000001E-3</v>
      </c>
      <c r="DV70" s="5">
        <v>0.89280000000000004</v>
      </c>
      <c r="DW70" s="5">
        <v>0.67320000000000002</v>
      </c>
      <c r="DX70" s="5">
        <v>1</v>
      </c>
      <c r="DY70" s="5">
        <v>13.1806</v>
      </c>
      <c r="DZ70" s="4">
        <v>0.65239999999999998</v>
      </c>
      <c r="EA70" s="4">
        <v>0.73970000000000002</v>
      </c>
      <c r="EB70" s="4">
        <v>0.2777</v>
      </c>
      <c r="EC70" s="4">
        <v>4.7000000000000002E-3</v>
      </c>
      <c r="ED70" s="4">
        <v>0.88529999999999998</v>
      </c>
      <c r="EE70" s="4">
        <v>0.6694</v>
      </c>
      <c r="EF70" s="4">
        <v>1</v>
      </c>
      <c r="EG70" s="4">
        <v>8.1219000000000001</v>
      </c>
      <c r="EH70" s="5">
        <v>0.66359999999999997</v>
      </c>
      <c r="EI70" s="5">
        <v>0.76229999999999998</v>
      </c>
      <c r="EJ70" s="5">
        <v>0.2631</v>
      </c>
      <c r="EK70" s="5">
        <v>8.8000000000000005E-3</v>
      </c>
      <c r="EL70" s="5">
        <v>0.87129999999999996</v>
      </c>
      <c r="EM70" s="5">
        <v>0.67179999999999995</v>
      </c>
      <c r="EN70" s="5">
        <v>0.99990000000000001</v>
      </c>
      <c r="EO70" s="5">
        <v>7.0610999999999997</v>
      </c>
      <c r="EP70" s="4"/>
      <c r="EQ70" s="4"/>
      <c r="ER70" s="4"/>
      <c r="ES70" s="4"/>
      <c r="ET70" s="4"/>
      <c r="EU70" s="4"/>
      <c r="EV70" s="4"/>
      <c r="EW70" s="4"/>
      <c r="EX70" s="5"/>
      <c r="EY70" s="5"/>
      <c r="EZ70" s="5"/>
      <c r="FA70" s="5"/>
      <c r="FB70" s="5"/>
      <c r="FC70" s="5"/>
      <c r="FD70" s="5"/>
      <c r="FE70" s="5"/>
      <c r="FF70" s="4"/>
      <c r="FG70" s="4"/>
      <c r="FH70" s="4"/>
      <c r="FI70" s="4"/>
      <c r="FJ70" s="4"/>
      <c r="FK70" s="4"/>
      <c r="FL70" s="4"/>
      <c r="FM70" s="4"/>
      <c r="FN70" s="5"/>
      <c r="FO70" s="5"/>
      <c r="FP70" s="5"/>
      <c r="FQ70" s="5"/>
      <c r="FR70" s="5"/>
      <c r="FS70" s="5"/>
      <c r="FT70" s="5"/>
      <c r="FU70" s="5"/>
      <c r="FV70" s="4">
        <v>0.66290000000000004</v>
      </c>
      <c r="FW70" s="4">
        <v>0.76160000000000005</v>
      </c>
      <c r="FX70" s="4">
        <v>0.26390000000000002</v>
      </c>
      <c r="FY70" s="4">
        <v>8.8000000000000005E-3</v>
      </c>
      <c r="FZ70" s="4">
        <v>0.87029999999999996</v>
      </c>
      <c r="GA70" s="4">
        <v>0.67079999999999995</v>
      </c>
      <c r="GB70" s="4">
        <v>0.99990000000000001</v>
      </c>
      <c r="GC70" s="4">
        <v>5.3186999999999998</v>
      </c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/>
      <c r="HC70" s="4"/>
      <c r="HD70" s="4"/>
      <c r="HE70" s="4"/>
      <c r="HF70" s="4"/>
      <c r="HG70" s="4"/>
      <c r="HH70" s="4"/>
      <c r="HI70" s="4"/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>
        <f t="shared" si="8"/>
        <v>0.65760000000000007</v>
      </c>
      <c r="II70" s="4">
        <f t="shared" si="9"/>
        <v>0.74983333333333346</v>
      </c>
      <c r="IJ70" s="4">
        <f t="shared" si="10"/>
        <v>0.27205000000000007</v>
      </c>
      <c r="IK70" s="4">
        <f t="shared" si="11"/>
        <v>6.9000000000000008E-3</v>
      </c>
      <c r="IL70" s="4">
        <f t="shared" si="12"/>
        <v>0.87688333333333335</v>
      </c>
      <c r="IM70" s="4">
        <f t="shared" si="13"/>
        <v>0.67119999999999991</v>
      </c>
      <c r="IN70" s="4">
        <f t="shared" si="14"/>
        <v>0.99991666666666668</v>
      </c>
      <c r="IO70" s="4">
        <f t="shared" si="15"/>
        <v>7.8363499999999995</v>
      </c>
      <c r="IP70" s="1" t="str" cm="1">
        <f t="array" aca="1" ref="IP70" ca="1">CONCATENATE(INDIRECT(ADDRESS(1,MATCH(_xlfn.MINIFS(B70:IG70,metrics.rec,"MAE"),B70:IG70,0)+1)), ", ", INDIRECT(ADDRESS(2,MATCH(_xlfn.MINIFS(B70:IG70,metrics.rec,"MAE"),B70:IG70,0)+1)))</f>
        <v>k=20, r=0.1</v>
      </c>
      <c r="IQ70" s="1" t="str" cm="1">
        <f t="array" aca="1" ref="IQ70" ca="1">CONCATENATE(INDIRECT(ADDRESS(1,MATCH(_xlfn.MINIFS(B70:IG70,metrics.rec,"MSE"),B70:IG70,0)+1)), ", ", INDIRECT(ADDRESS(2,MATCH(_xlfn.MINIFS(B70:IG70,metrics.rec,"MSE"),B70:IG70,0)+1)))</f>
        <v>k=20, r=0.1</v>
      </c>
      <c r="IR70" s="1" t="str" cm="1">
        <f t="array" aca="1" ref="IR70" ca="1">CONCATENATE(INDIRECT(ADDRESS(1,MATCH(_xlfn.MAXIFS(B70:IG70,metrics.rec,"R"),B70:IG70,0)+1)), ", ", INDIRECT(ADDRESS(2,MATCH(_xlfn.MAXIFS(B70:IG70,metrics.rec,"R"),B70:IG70,0)+1)))</f>
        <v>k=20, r=0.1</v>
      </c>
      <c r="IS70" s="1" t="str" cm="1">
        <f t="array" aca="1" ref="IS70" ca="1">CONCATENATE(INDIRECT(ADDRESS(1,MATCH(_xlfn.MAXIFS(B70:IG70,metrics.rec,"Precision"),B70:IG70,0)+1)), ", ", INDIRECT(ADDRESS(2,MATCH(_xlfn.MAXIFS(B70:IG70,metrics.rec,"Precision"),B70:IG70,0)+1)))</f>
        <v>k=15, r=0.5</v>
      </c>
      <c r="IT70" s="1" t="str" cm="1">
        <f t="array" aca="1" ref="IT70" ca="1">CONCATENATE(INDIRECT(ADDRESS(1,MATCH(_xlfn.MAXIFS(B70:IG70,metrics.rec,"Recall"),B70:IG70,0)+1)), ", ", INDIRECT(ADDRESS(2,MATCH(_xlfn.MAXIFS(B70:IG70,metrics.rec,"Recall"),B70:IG70,0)+1)))</f>
        <v>k=20, r=0.1</v>
      </c>
      <c r="IU70" s="1" t="str" cm="1">
        <f t="array" aca="1" ref="IU70" ca="1">CONCATENATE(INDIRECT(ADDRESS(1,MATCH(_xlfn.MAXIFS(B70:IG70,metrics.rec,"Coverage"),B70:IG70,0)+1)), ", ", INDIRECT(ADDRESS(2,MATCH(_xlfn.MAXIFS(B70:IG70,metrics.rec,"Coverage"),B70:IG70,0)+1)))</f>
        <v>k=20, r=0.1</v>
      </c>
      <c r="IV70" s="1" t="str" cm="1">
        <f t="array" aca="1" ref="IV70" ca="1">CONCATENATE(INDIRECT(ADDRESS(1,MATCH(_xlfn.MAXIFS(B70:IG70,metrics.rec,"Recatio"),B70:IG70,0)+1)), ", ", INDIRECT(ADDRESS(2,MATCH(_xlfn.MAXIFS(B70:IG70,metrics.rec,"Recatio"),B70:IG70,0)+1)))</f>
        <v>k=20, r=0.1</v>
      </c>
      <c r="IW70" s="1" t="str" cm="1">
        <f t="array" aca="1" ref="IW70" ca="1">CONCATENATE(INDIRECT(ADDRESS(1,MATCH(_xlfn.MINIFS(B70:IG70,metrics.rec,"Time"),B70:IG70,0)+1)), ", ", INDIRECT(ADDRESS(2,MATCH(_xlfn.MINIFS(B70:IG70,metrics.rec,"Time"),B70:IG70,0)+1)))</f>
        <v>k=50, r=0.5</v>
      </c>
    </row>
    <row r="71" spans="1:257" x14ac:dyDescent="0.2">
      <c r="A71" s="1" t="s">
        <v>64</v>
      </c>
      <c r="B71" s="4">
        <v>0.61219999999999997</v>
      </c>
      <c r="C71" s="4">
        <v>0.64990000000000003</v>
      </c>
      <c r="D71" s="4">
        <v>0.30430000000000001</v>
      </c>
      <c r="E71" s="4">
        <v>1.6999999999999999E-3</v>
      </c>
      <c r="F71" s="4">
        <v>0.88639999999999997</v>
      </c>
      <c r="G71" s="4"/>
      <c r="H71" s="4">
        <v>1</v>
      </c>
      <c r="I71" s="4">
        <v>8.5853000000000002</v>
      </c>
      <c r="J71" s="5">
        <v>0.62560000000000004</v>
      </c>
      <c r="K71" s="5">
        <v>0.68240000000000001</v>
      </c>
      <c r="L71" s="5">
        <v>0.29349999999999998</v>
      </c>
      <c r="M71" s="5">
        <v>5.1000000000000004E-3</v>
      </c>
      <c r="N71" s="5">
        <v>0.874</v>
      </c>
      <c r="O71" s="5"/>
      <c r="P71" s="5">
        <v>1</v>
      </c>
      <c r="Q71" s="5">
        <v>6.7430000000000003</v>
      </c>
      <c r="R71" s="4">
        <v>0.63849999999999996</v>
      </c>
      <c r="S71" s="4">
        <v>0.70979999999999999</v>
      </c>
      <c r="T71" s="4">
        <v>0.27400000000000002</v>
      </c>
      <c r="U71" s="4">
        <v>9.5999999999999992E-3</v>
      </c>
      <c r="V71" s="4">
        <v>0.85580000000000001</v>
      </c>
      <c r="W71" s="4"/>
      <c r="X71" s="4">
        <v>1</v>
      </c>
      <c r="Y71" s="4">
        <v>4.7178000000000004</v>
      </c>
      <c r="Z71" s="5">
        <v>0.66790000000000005</v>
      </c>
      <c r="AA71" s="5">
        <v>0.78010000000000002</v>
      </c>
      <c r="AB71" s="5">
        <v>0.21260000000000001</v>
      </c>
      <c r="AC71" s="5">
        <v>1.5900000000000001E-2</v>
      </c>
      <c r="AD71" s="5">
        <v>0.81440000000000001</v>
      </c>
      <c r="AE71" s="5"/>
      <c r="AF71" s="5">
        <v>1</v>
      </c>
      <c r="AG71" s="5">
        <v>4.3971999999999998</v>
      </c>
      <c r="AH71" s="4">
        <v>0.76470000000000005</v>
      </c>
      <c r="AI71" s="4">
        <v>1.0119</v>
      </c>
      <c r="AJ71" s="4">
        <v>0.13750000000000001</v>
      </c>
      <c r="AK71" s="4">
        <v>2.8799999999999999E-2</v>
      </c>
      <c r="AL71" s="4">
        <v>0.68140000000000001</v>
      </c>
      <c r="AM71" s="4"/>
      <c r="AN71" s="4">
        <v>0.9839</v>
      </c>
      <c r="AO71" s="4">
        <v>1.4583999999999999</v>
      </c>
      <c r="AP71" s="14"/>
      <c r="AQ71" s="14"/>
      <c r="AR71" s="14"/>
      <c r="AS71" s="14"/>
      <c r="AT71" s="14"/>
      <c r="AU71" s="14"/>
      <c r="AV71" s="14"/>
      <c r="AW71" s="14"/>
      <c r="AX71" s="4"/>
      <c r="AY71" s="4"/>
      <c r="AZ71" s="4"/>
      <c r="BA71" s="4"/>
      <c r="BB71" s="4"/>
      <c r="BC71" s="4"/>
      <c r="BD71" s="4"/>
      <c r="BE71" s="4"/>
      <c r="BF71" s="14">
        <v>0.63929999999999998</v>
      </c>
      <c r="BG71" s="14">
        <v>0.71179999999999999</v>
      </c>
      <c r="BH71" s="14">
        <v>0.27079999999999999</v>
      </c>
      <c r="BI71" s="14">
        <v>9.5999999999999992E-3</v>
      </c>
      <c r="BJ71" s="14">
        <v>0.85699999999999998</v>
      </c>
      <c r="BK71" s="14">
        <v>0.60299999999999998</v>
      </c>
      <c r="BL71" s="14">
        <v>1</v>
      </c>
      <c r="BM71" s="14">
        <v>7.6002000000000001</v>
      </c>
      <c r="BN71" s="4"/>
      <c r="BO71" s="4"/>
      <c r="BP71" s="4"/>
      <c r="BQ71" s="4"/>
      <c r="BR71" s="4"/>
      <c r="BS71" s="4"/>
      <c r="BT71" s="4"/>
      <c r="BU71" s="4"/>
      <c r="BV71" s="14"/>
      <c r="BW71" s="14"/>
      <c r="BX71" s="14"/>
      <c r="BY71" s="14"/>
      <c r="BZ71" s="14"/>
      <c r="CA71" s="14"/>
      <c r="CB71" s="14"/>
      <c r="CC71" s="14"/>
      <c r="CD71" s="4"/>
      <c r="CE71" s="4"/>
      <c r="CF71" s="4"/>
      <c r="CG71" s="4"/>
      <c r="CH71" s="4"/>
      <c r="CI71" s="4"/>
      <c r="CJ71" s="4"/>
      <c r="CK71" s="4"/>
      <c r="CL71" s="5"/>
      <c r="CM71" s="5"/>
      <c r="CN71" s="5"/>
      <c r="CO71" s="5"/>
      <c r="CP71" s="5"/>
      <c r="CQ71" s="5"/>
      <c r="CR71" s="5"/>
      <c r="CS71" s="5"/>
      <c r="CT71" s="4">
        <v>0.63919999999999999</v>
      </c>
      <c r="CU71" s="4">
        <v>0.71120000000000005</v>
      </c>
      <c r="CV71" s="4">
        <v>0.2717</v>
      </c>
      <c r="CW71" s="4">
        <v>9.5999999999999992E-3</v>
      </c>
      <c r="CX71" s="4">
        <v>0.85489999999999999</v>
      </c>
      <c r="CY71" s="4">
        <v>0.60240000000000005</v>
      </c>
      <c r="CZ71" s="4">
        <v>1</v>
      </c>
      <c r="DA71" s="4">
        <v>5.0037000000000003</v>
      </c>
      <c r="DB71" s="5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4"/>
      <c r="DR71" s="5">
        <v>0.61129999999999995</v>
      </c>
      <c r="DS71" s="5">
        <v>0.65</v>
      </c>
      <c r="DT71" s="5">
        <v>0.32340000000000002</v>
      </c>
      <c r="DU71" s="5">
        <v>1.6999999999999999E-3</v>
      </c>
      <c r="DV71" s="5">
        <v>0.8861</v>
      </c>
      <c r="DW71" s="5">
        <v>0.61570000000000003</v>
      </c>
      <c r="DX71" s="5">
        <v>1</v>
      </c>
      <c r="DY71" s="5">
        <v>11.1332</v>
      </c>
      <c r="DZ71" s="4">
        <v>0.62450000000000006</v>
      </c>
      <c r="EA71" s="4">
        <v>0.6794</v>
      </c>
      <c r="EB71" s="4">
        <v>0.30059999999999998</v>
      </c>
      <c r="EC71" s="4">
        <v>5.1000000000000004E-3</v>
      </c>
      <c r="ED71" s="4">
        <v>0.87549999999999994</v>
      </c>
      <c r="EE71" s="4">
        <v>0.60960000000000003</v>
      </c>
      <c r="EF71" s="4">
        <v>1</v>
      </c>
      <c r="EG71" s="4">
        <v>6.6148999999999996</v>
      </c>
      <c r="EH71" s="5">
        <v>0.63980000000000004</v>
      </c>
      <c r="EI71" s="5">
        <v>0.71330000000000005</v>
      </c>
      <c r="EJ71" s="5">
        <v>0.26939999999999997</v>
      </c>
      <c r="EK71" s="5">
        <v>9.5999999999999992E-3</v>
      </c>
      <c r="EL71" s="5">
        <v>0.85589999999999999</v>
      </c>
      <c r="EM71" s="5">
        <v>0.60360000000000003</v>
      </c>
      <c r="EN71" s="5">
        <v>1</v>
      </c>
      <c r="EO71" s="14">
        <v>6.5031999999999996</v>
      </c>
      <c r="EP71" s="4"/>
      <c r="EQ71" s="4"/>
      <c r="ER71" s="4"/>
      <c r="ES71" s="4"/>
      <c r="ET71" s="4"/>
      <c r="EU71" s="4"/>
      <c r="EV71" s="4"/>
      <c r="EW71" s="4"/>
      <c r="EX71" s="5"/>
      <c r="EY71" s="5"/>
      <c r="EZ71" s="5"/>
      <c r="FA71" s="5"/>
      <c r="FB71" s="5"/>
      <c r="FC71" s="5"/>
      <c r="FD71" s="5"/>
      <c r="FE71" s="5"/>
      <c r="FF71" s="4"/>
      <c r="FG71" s="4"/>
      <c r="FH71" s="4"/>
      <c r="FI71" s="4"/>
      <c r="FJ71" s="4"/>
      <c r="FK71" s="4"/>
      <c r="FL71" s="4"/>
      <c r="FM71" s="4"/>
      <c r="FN71" s="5"/>
      <c r="FO71" s="5"/>
      <c r="FP71" s="5"/>
      <c r="FQ71" s="5"/>
      <c r="FR71" s="5"/>
      <c r="FS71" s="5"/>
      <c r="FT71" s="5"/>
      <c r="FU71" s="5"/>
      <c r="FV71" s="4">
        <v>0.6391</v>
      </c>
      <c r="FW71" s="4">
        <v>0.71189999999999998</v>
      </c>
      <c r="FX71" s="4">
        <v>0.27079999999999999</v>
      </c>
      <c r="FY71" s="4">
        <v>9.5999999999999992E-3</v>
      </c>
      <c r="FZ71" s="4">
        <v>0.85540000000000005</v>
      </c>
      <c r="GA71" s="4">
        <v>0.60319999999999996</v>
      </c>
      <c r="GB71" s="4">
        <v>1</v>
      </c>
      <c r="GC71" s="4">
        <v>4.6199000000000003</v>
      </c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/>
      <c r="HC71" s="4"/>
      <c r="HD71" s="4"/>
      <c r="HE71" s="4"/>
      <c r="HF71" s="4"/>
      <c r="HG71" s="4"/>
      <c r="HH71" s="4"/>
      <c r="HI71" s="4"/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>
        <f t="shared" si="8"/>
        <v>0.64564545454545452</v>
      </c>
      <c r="II71" s="4">
        <f t="shared" si="9"/>
        <v>0.72833636363636378</v>
      </c>
      <c r="IJ71" s="4">
        <f t="shared" si="10"/>
        <v>0.2662363636363636</v>
      </c>
      <c r="IK71" s="4">
        <f t="shared" si="11"/>
        <v>9.6636363636363621E-3</v>
      </c>
      <c r="IL71" s="4">
        <f t="shared" si="12"/>
        <v>0.84516363636363634</v>
      </c>
      <c r="IM71" s="4">
        <f t="shared" si="13"/>
        <v>0.60625000000000007</v>
      </c>
      <c r="IN71" s="4">
        <f t="shared" si="14"/>
        <v>0.99853636363636367</v>
      </c>
      <c r="IO71" s="4">
        <f t="shared" si="15"/>
        <v>6.125163636363637</v>
      </c>
      <c r="IP71" s="1" t="str" cm="1">
        <f t="array" aca="1" ref="IP71" ca="1">CONCATENATE(INDIRECT(ADDRESS(1,MATCH(_xlfn.MINIFS(B71:IG71,metrics.rec,"MAE"),B71:IG71,0)+1)), ", ", INDIRECT(ADDRESS(2,MATCH(_xlfn.MINIFS(B71:IG71,metrics.rec,"MAE"),B71:IG71,0)+1)))</f>
        <v>k=20, r=0.1</v>
      </c>
      <c r="IQ71" s="1" t="str" cm="1">
        <f t="array" aca="1" ref="IQ71" ca="1">CONCATENATE(INDIRECT(ADDRESS(1,MATCH(_xlfn.MINIFS(B71:IG71,metrics.rec,"MSE"),B71:IG71,0)+1)), ", ", INDIRECT(ADDRESS(2,MATCH(_xlfn.MINIFS(B71:IG71,metrics.rec,"MSE"),B71:IG71,0)+1)))</f>
        <v>k=5, r=0.1</v>
      </c>
      <c r="IR71" s="1" t="str" cm="1">
        <f t="array" aca="1" ref="IR71" ca="1">CONCATENATE(INDIRECT(ADDRESS(1,MATCH(_xlfn.MAXIFS(B71:IG71,metrics.rec,"R"),B71:IG71,0)+1)), ", ", INDIRECT(ADDRESS(2,MATCH(_xlfn.MAXIFS(B71:IG71,metrics.rec,"R"),B71:IG71,0)+1)))</f>
        <v>k=20, r=0.1</v>
      </c>
      <c r="IS71" s="1" t="str" cm="1">
        <f t="array" aca="1" ref="IS71" ca="1">CONCATENATE(INDIRECT(ADDRESS(1,MATCH(_xlfn.MAXIFS(B71:IG71,metrics.rec,"Precision"),B71:IG71,0)+1)), ", ", INDIRECT(ADDRESS(2,MATCH(_xlfn.MAXIFS(B71:IG71,metrics.rec,"Precision"),B71:IG71,0)+1)))</f>
        <v>k=5, r=0.9</v>
      </c>
      <c r="IT71" s="1" t="str" cm="1">
        <f t="array" aca="1" ref="IT71" ca="1">CONCATENATE(INDIRECT(ADDRESS(1,MATCH(_xlfn.MAXIFS(B71:IG71,metrics.rec,"Recall"),B71:IG71,0)+1)), ", ", INDIRECT(ADDRESS(2,MATCH(_xlfn.MAXIFS(B71:IG71,metrics.rec,"Recall"),B71:IG71,0)+1)))</f>
        <v>k=5, r=0.1</v>
      </c>
      <c r="IU71" s="1" t="str" cm="1">
        <f t="array" aca="1" ref="IU71" ca="1">CONCATENATE(INDIRECT(ADDRESS(1,MATCH(_xlfn.MAXIFS(B71:IG71,metrics.rec,"Coverage"),B71:IG71,0)+1)), ", ", INDIRECT(ADDRESS(2,MATCH(_xlfn.MAXIFS(B71:IG71,metrics.rec,"Coverage"),B71:IG71,0)+1)))</f>
        <v>k=20, r=0.1</v>
      </c>
      <c r="IV71" s="1" t="str" cm="1">
        <f t="array" aca="1" ref="IV71" ca="1">CONCATENATE(INDIRECT(ADDRESS(1,MATCH(_xlfn.MAXIFS(B71:IG71,metrics.rec,"Recatio"),B71:IG71,0)+1)), ", ", INDIRECT(ADDRESS(2,MATCH(_xlfn.MAXIFS(B71:IG71,metrics.rec,"Recatio"),B71:IG71,0)+1)))</f>
        <v>k=5, r=0.1</v>
      </c>
      <c r="IW71" s="1" t="str" cm="1">
        <f t="array" aca="1" ref="IW71" ca="1">CONCATENATE(INDIRECT(ADDRESS(1,MATCH(_xlfn.MINIFS(B71:IG71,metrics.rec,"Time"),B71:IG71,0)+1)), ", ", INDIRECT(ADDRESS(2,MATCH(_xlfn.MINIFS(B71:IG71,metrics.rec,"Time"),B71:IG71,0)+1)))</f>
        <v>k=5, r=0.9</v>
      </c>
    </row>
    <row r="72" spans="1:257" x14ac:dyDescent="0.2">
      <c r="A72" s="1" t="s">
        <v>65</v>
      </c>
      <c r="B72" s="4">
        <v>0.61270000000000002</v>
      </c>
      <c r="C72" s="4">
        <v>0.65139999999999998</v>
      </c>
      <c r="D72" s="4">
        <v>0.3034</v>
      </c>
      <c r="E72" s="4">
        <v>1.6000000000000001E-3</v>
      </c>
      <c r="F72" s="4">
        <v>0.88859999999999995</v>
      </c>
      <c r="G72" s="4"/>
      <c r="H72" s="4">
        <v>1</v>
      </c>
      <c r="I72" s="4">
        <v>8.5419999999999998</v>
      </c>
      <c r="J72" s="5">
        <v>0.62539999999999996</v>
      </c>
      <c r="K72" s="5">
        <v>0.68089999999999995</v>
      </c>
      <c r="L72" s="5">
        <v>0.29670000000000002</v>
      </c>
      <c r="M72" s="5">
        <v>4.7999999999999996E-3</v>
      </c>
      <c r="N72" s="5">
        <v>0.87819999999999998</v>
      </c>
      <c r="O72" s="5"/>
      <c r="P72" s="5">
        <v>1</v>
      </c>
      <c r="Q72" s="5">
        <v>6.1218000000000004</v>
      </c>
      <c r="R72" s="4">
        <v>0.63670000000000004</v>
      </c>
      <c r="S72" s="4">
        <v>0.70240000000000002</v>
      </c>
      <c r="T72" s="4">
        <v>0.28349999999999997</v>
      </c>
      <c r="U72" s="4">
        <v>8.8999999999999999E-3</v>
      </c>
      <c r="V72" s="4">
        <v>0.86299999999999999</v>
      </c>
      <c r="W72" s="4"/>
      <c r="X72" s="4">
        <v>1</v>
      </c>
      <c r="Y72" s="4">
        <v>4.6097999999999999</v>
      </c>
      <c r="Z72" s="5">
        <v>0.66139999999999999</v>
      </c>
      <c r="AA72" s="5">
        <v>0.75929999999999997</v>
      </c>
      <c r="AB72" s="5">
        <v>0.23569999999999999</v>
      </c>
      <c r="AC72" s="5">
        <v>1.4800000000000001E-2</v>
      </c>
      <c r="AD72" s="5">
        <v>0.83250000000000002</v>
      </c>
      <c r="AE72" s="5"/>
      <c r="AF72" s="5">
        <v>1</v>
      </c>
      <c r="AG72" s="5">
        <v>3.7776000000000001</v>
      </c>
      <c r="AH72" s="4">
        <v>0.74650000000000005</v>
      </c>
      <c r="AI72" s="4">
        <v>0.97470000000000001</v>
      </c>
      <c r="AJ72" s="4">
        <v>0.13969999999999999</v>
      </c>
      <c r="AK72" s="4">
        <v>2.87E-2</v>
      </c>
      <c r="AL72" s="4">
        <v>0.70499999999999996</v>
      </c>
      <c r="AM72" s="4"/>
      <c r="AN72" s="4">
        <v>0.9839</v>
      </c>
      <c r="AO72" s="4">
        <v>1.4599</v>
      </c>
      <c r="AP72" s="14"/>
      <c r="AQ72" s="14"/>
      <c r="AR72" s="14"/>
      <c r="AS72" s="14"/>
      <c r="AT72" s="14"/>
      <c r="AU72" s="14"/>
      <c r="AV72" s="14"/>
      <c r="AW72" s="14"/>
      <c r="AX72" s="4"/>
      <c r="AY72" s="4"/>
      <c r="AZ72" s="4"/>
      <c r="BA72" s="4"/>
      <c r="BB72" s="4"/>
      <c r="BC72" s="4"/>
      <c r="BD72" s="4"/>
      <c r="BE72" s="4"/>
      <c r="BF72" s="14">
        <v>0.63780000000000003</v>
      </c>
      <c r="BG72" s="14">
        <v>0.7056</v>
      </c>
      <c r="BH72" s="14">
        <v>0.28260000000000002</v>
      </c>
      <c r="BI72" s="14">
        <v>8.8999999999999999E-3</v>
      </c>
      <c r="BJ72" s="14">
        <v>0.86439999999999995</v>
      </c>
      <c r="BK72" s="14">
        <v>0.65710000000000002</v>
      </c>
      <c r="BL72" s="14">
        <v>1</v>
      </c>
      <c r="BM72" s="14">
        <v>6.7561999999999998</v>
      </c>
      <c r="BN72" s="4"/>
      <c r="BO72" s="4"/>
      <c r="BP72" s="4"/>
      <c r="BQ72" s="4"/>
      <c r="BR72" s="4"/>
      <c r="BS72" s="4"/>
      <c r="BT72" s="4"/>
      <c r="BU72" s="4"/>
      <c r="BV72" s="14"/>
      <c r="BW72" s="14"/>
      <c r="BX72" s="14"/>
      <c r="BY72" s="14"/>
      <c r="BZ72" s="14"/>
      <c r="CA72" s="14"/>
      <c r="CB72" s="14"/>
      <c r="CC72" s="14"/>
      <c r="CD72" s="4"/>
      <c r="CE72" s="4"/>
      <c r="CF72" s="4"/>
      <c r="CG72" s="4"/>
      <c r="CH72" s="4"/>
      <c r="CI72" s="4"/>
      <c r="CJ72" s="4"/>
      <c r="CK72" s="4"/>
      <c r="CL72" s="5"/>
      <c r="CM72" s="5"/>
      <c r="CN72" s="5"/>
      <c r="CO72" s="5"/>
      <c r="CP72" s="5"/>
      <c r="CQ72" s="5"/>
      <c r="CR72" s="5"/>
      <c r="CS72" s="5"/>
      <c r="CT72" s="4">
        <v>0.63690000000000002</v>
      </c>
      <c r="CU72" s="4">
        <v>0.70309999999999995</v>
      </c>
      <c r="CV72" s="4">
        <v>0.28110000000000002</v>
      </c>
      <c r="CW72" s="4">
        <v>8.8000000000000005E-3</v>
      </c>
      <c r="CX72" s="4">
        <v>0.86460000000000004</v>
      </c>
      <c r="CY72" s="4">
        <v>0.65700000000000003</v>
      </c>
      <c r="CZ72" s="4">
        <v>1</v>
      </c>
      <c r="DA72" s="4">
        <v>4.9683000000000002</v>
      </c>
      <c r="DB72" s="5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4"/>
      <c r="DR72" s="5">
        <v>0.61140000000000005</v>
      </c>
      <c r="DS72" s="5">
        <v>0.64949999999999997</v>
      </c>
      <c r="DT72" s="5">
        <v>0.31819999999999998</v>
      </c>
      <c r="DU72" s="5">
        <v>1.6000000000000001E-3</v>
      </c>
      <c r="DV72" s="5">
        <v>0.88800000000000001</v>
      </c>
      <c r="DW72" s="5">
        <v>0.66290000000000004</v>
      </c>
      <c r="DX72" s="5">
        <v>1</v>
      </c>
      <c r="DY72" s="5">
        <v>10.1677</v>
      </c>
      <c r="DZ72" s="4">
        <v>0.62419999999999998</v>
      </c>
      <c r="EA72" s="4">
        <v>0.67669999999999997</v>
      </c>
      <c r="EB72" s="4">
        <v>0.30070000000000002</v>
      </c>
      <c r="EC72" s="4">
        <v>4.7999999999999996E-3</v>
      </c>
      <c r="ED72" s="4">
        <v>0.87939999999999996</v>
      </c>
      <c r="EE72" s="4">
        <v>0.6583</v>
      </c>
      <c r="EF72" s="4">
        <v>1</v>
      </c>
      <c r="EG72" s="4">
        <v>6.31</v>
      </c>
      <c r="EH72" s="5">
        <v>0.63819999999999999</v>
      </c>
      <c r="EI72" s="5">
        <v>0.70669999999999999</v>
      </c>
      <c r="EJ72" s="5">
        <v>0.2787</v>
      </c>
      <c r="EK72" s="5">
        <v>8.8999999999999999E-3</v>
      </c>
      <c r="EL72" s="5">
        <v>0.86439999999999995</v>
      </c>
      <c r="EM72" s="5">
        <v>0.65720000000000001</v>
      </c>
      <c r="EN72" s="5">
        <v>1</v>
      </c>
      <c r="EO72" s="5">
        <v>6.9934000000000003</v>
      </c>
      <c r="EP72" s="4"/>
      <c r="EQ72" s="4"/>
      <c r="ER72" s="4"/>
      <c r="ES72" s="4"/>
      <c r="ET72" s="4"/>
      <c r="EU72" s="4"/>
      <c r="EV72" s="4"/>
      <c r="EW72" s="4"/>
      <c r="EX72" s="5"/>
      <c r="EY72" s="5"/>
      <c r="EZ72" s="5"/>
      <c r="FA72" s="5"/>
      <c r="FB72" s="5"/>
      <c r="FC72" s="5"/>
      <c r="FD72" s="5"/>
      <c r="FE72" s="5"/>
      <c r="FF72" s="4"/>
      <c r="FG72" s="4"/>
      <c r="FH72" s="4"/>
      <c r="FI72" s="4"/>
      <c r="FJ72" s="4"/>
      <c r="FK72" s="4"/>
      <c r="FL72" s="4"/>
      <c r="FM72" s="4"/>
      <c r="FN72" s="5"/>
      <c r="FO72" s="5"/>
      <c r="FP72" s="5"/>
      <c r="FQ72" s="5"/>
      <c r="FR72" s="5"/>
      <c r="FS72" s="5"/>
      <c r="FT72" s="5"/>
      <c r="FU72" s="5"/>
      <c r="FV72" s="4">
        <v>0.63770000000000004</v>
      </c>
      <c r="FW72" s="4">
        <v>0.70569999999999999</v>
      </c>
      <c r="FX72" s="4">
        <v>0.28000000000000003</v>
      </c>
      <c r="FY72" s="4">
        <v>8.8999999999999999E-3</v>
      </c>
      <c r="FZ72" s="4">
        <v>0.86339999999999995</v>
      </c>
      <c r="GA72" s="4">
        <v>0.65649999999999997</v>
      </c>
      <c r="GB72" s="4">
        <v>1</v>
      </c>
      <c r="GC72" s="4">
        <v>4.5437000000000003</v>
      </c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/>
      <c r="HC72" s="4"/>
      <c r="HD72" s="4"/>
      <c r="HE72" s="4"/>
      <c r="HF72" s="4"/>
      <c r="HG72" s="4"/>
      <c r="HH72" s="4"/>
      <c r="HI72" s="4"/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>
        <f t="shared" si="8"/>
        <v>0.64262727272727271</v>
      </c>
      <c r="II72" s="4">
        <f t="shared" si="9"/>
        <v>0.71963636363636363</v>
      </c>
      <c r="IJ72" s="4">
        <f t="shared" si="10"/>
        <v>0.27275454545454547</v>
      </c>
      <c r="IK72" s="4">
        <f t="shared" si="11"/>
        <v>9.1545454545454569E-3</v>
      </c>
      <c r="IL72" s="4">
        <f t="shared" si="12"/>
        <v>0.85377272727272735</v>
      </c>
      <c r="IM72" s="4">
        <f t="shared" si="13"/>
        <v>0.65816666666666668</v>
      </c>
      <c r="IN72" s="4">
        <f t="shared" si="14"/>
        <v>0.99853636363636367</v>
      </c>
      <c r="IO72" s="4">
        <f t="shared" si="15"/>
        <v>5.8409454545454542</v>
      </c>
      <c r="IP72" s="1" t="str" cm="1">
        <f t="array" aca="1" ref="IP72" ca="1">CONCATENATE(INDIRECT(ADDRESS(1,MATCH(_xlfn.MINIFS(B72:IG72,metrics.rec,"MAE"),B72:IG72,0)+1)), ", ", INDIRECT(ADDRESS(2,MATCH(_xlfn.MINIFS(B72:IG72,metrics.rec,"MAE"),B72:IG72,0)+1)))</f>
        <v>k=20, r=0.1</v>
      </c>
      <c r="IQ72" s="1" t="str" cm="1">
        <f t="array" aca="1" ref="IQ72" ca="1">CONCATENATE(INDIRECT(ADDRESS(1,MATCH(_xlfn.MINIFS(B72:IG72,metrics.rec,"MSE"),B72:IG72,0)+1)), ", ", INDIRECT(ADDRESS(2,MATCH(_xlfn.MINIFS(B72:IG72,metrics.rec,"MSE"),B72:IG72,0)+1)))</f>
        <v>k=20, r=0.1</v>
      </c>
      <c r="IR72" s="1" t="str" cm="1">
        <f t="array" aca="1" ref="IR72" ca="1">CONCATENATE(INDIRECT(ADDRESS(1,MATCH(_xlfn.MAXIFS(B72:IG72,metrics.rec,"R"),B72:IG72,0)+1)), ", ", INDIRECT(ADDRESS(2,MATCH(_xlfn.MAXIFS(B72:IG72,metrics.rec,"R"),B72:IG72,0)+1)))</f>
        <v>k=20, r=0.1</v>
      </c>
      <c r="IS72" s="1" t="str" cm="1">
        <f t="array" aca="1" ref="IS72" ca="1">CONCATENATE(INDIRECT(ADDRESS(1,MATCH(_xlfn.MAXIFS(B72:IG72,metrics.rec,"Precision"),B72:IG72,0)+1)), ", ", INDIRECT(ADDRESS(2,MATCH(_xlfn.MAXIFS(B72:IG72,metrics.rec,"Precision"),B72:IG72,0)+1)))</f>
        <v>k=5, r=0.9</v>
      </c>
      <c r="IT72" s="1" t="str" cm="1">
        <f t="array" aca="1" ref="IT72" ca="1">CONCATENATE(INDIRECT(ADDRESS(1,MATCH(_xlfn.MAXIFS(B72:IG72,metrics.rec,"Recall"),B72:IG72,0)+1)), ", ", INDIRECT(ADDRESS(2,MATCH(_xlfn.MAXIFS(B72:IG72,metrics.rec,"Recall"),B72:IG72,0)+1)))</f>
        <v>k=5, r=0.1</v>
      </c>
      <c r="IU72" s="1" t="str" cm="1">
        <f t="array" aca="1" ref="IU72" ca="1">CONCATENATE(INDIRECT(ADDRESS(1,MATCH(_xlfn.MAXIFS(B72:IG72,metrics.rec,"Coverage"),B72:IG72,0)+1)), ", ", INDIRECT(ADDRESS(2,MATCH(_xlfn.MAXIFS(B72:IG72,metrics.rec,"Coverage"),B72:IG72,0)+1)))</f>
        <v>k=20, r=0.1</v>
      </c>
      <c r="IV72" s="1" t="str" cm="1">
        <f t="array" aca="1" ref="IV72" ca="1">CONCATENATE(INDIRECT(ADDRESS(1,MATCH(_xlfn.MAXIFS(B72:IG72,metrics.rec,"Recatio"),B72:IG72,0)+1)), ", ", INDIRECT(ADDRESS(2,MATCH(_xlfn.MAXIFS(B72:IG72,metrics.rec,"Recatio"),B72:IG72,0)+1)))</f>
        <v>k=5, r=0.1</v>
      </c>
      <c r="IW72" s="1" t="str" cm="1">
        <f t="array" aca="1" ref="IW72" ca="1">CONCATENATE(INDIRECT(ADDRESS(1,MATCH(_xlfn.MINIFS(B72:IG72,metrics.rec,"Time"),B72:IG72,0)+1)), ", ", INDIRECT(ADDRESS(2,MATCH(_xlfn.MINIFS(B72:IG72,metrics.rec,"Time"),B72:IG72,0)+1)))</f>
        <v>k=5, r=0.9</v>
      </c>
    </row>
    <row r="73" spans="1:257" x14ac:dyDescent="0.2">
      <c r="A73" s="1" t="s">
        <v>66</v>
      </c>
      <c r="B73" s="4">
        <v>0.62380000000000002</v>
      </c>
      <c r="C73" s="4">
        <v>0.67789999999999995</v>
      </c>
      <c r="D73" s="4">
        <v>0.29630000000000001</v>
      </c>
      <c r="E73" s="4">
        <v>1.6000000000000001E-3</v>
      </c>
      <c r="F73" s="4">
        <v>0.89610000000000001</v>
      </c>
      <c r="G73" s="4"/>
      <c r="H73" s="4">
        <v>1</v>
      </c>
      <c r="I73" s="4">
        <v>8.5597999999999992</v>
      </c>
      <c r="J73" s="5">
        <v>0.6361</v>
      </c>
      <c r="K73" s="5">
        <v>0.70620000000000005</v>
      </c>
      <c r="L73" s="5">
        <v>0.29060000000000002</v>
      </c>
      <c r="M73" s="5">
        <v>4.7999999999999996E-3</v>
      </c>
      <c r="N73" s="5">
        <v>0.88439999999999996</v>
      </c>
      <c r="O73" s="5"/>
      <c r="P73" s="5">
        <v>1</v>
      </c>
      <c r="Q73" s="5">
        <v>6.2088999999999999</v>
      </c>
      <c r="R73" s="4">
        <v>0.64480000000000004</v>
      </c>
      <c r="S73" s="4">
        <v>0.72160000000000002</v>
      </c>
      <c r="T73" s="4">
        <v>0.27300000000000002</v>
      </c>
      <c r="U73" s="4">
        <v>8.8999999999999999E-3</v>
      </c>
      <c r="V73" s="4">
        <v>0.86799999999999999</v>
      </c>
      <c r="W73" s="4"/>
      <c r="X73" s="4">
        <v>1</v>
      </c>
      <c r="Y73" s="4">
        <v>4.7163000000000004</v>
      </c>
      <c r="Z73" s="5">
        <v>0.66790000000000005</v>
      </c>
      <c r="AA73" s="5">
        <v>0.77549999999999997</v>
      </c>
      <c r="AB73" s="5">
        <v>0.22989999999999999</v>
      </c>
      <c r="AC73" s="5">
        <v>1.49E-2</v>
      </c>
      <c r="AD73" s="5">
        <v>0.83550000000000002</v>
      </c>
      <c r="AE73" s="5"/>
      <c r="AF73" s="5">
        <v>1</v>
      </c>
      <c r="AG73" s="5">
        <v>3.5611999999999999</v>
      </c>
      <c r="AH73" s="4">
        <v>0.75139999999999996</v>
      </c>
      <c r="AI73" s="4">
        <v>0.98680000000000001</v>
      </c>
      <c r="AJ73" s="4">
        <v>0.13919999999999999</v>
      </c>
      <c r="AK73" s="4">
        <v>2.87E-2</v>
      </c>
      <c r="AL73" s="4">
        <v>0.70550000000000002</v>
      </c>
      <c r="AM73" s="4"/>
      <c r="AN73" s="4">
        <v>0.9839</v>
      </c>
      <c r="AO73" s="4">
        <v>1.4221999999999999</v>
      </c>
      <c r="AP73" s="14"/>
      <c r="AQ73" s="14"/>
      <c r="AR73" s="14"/>
      <c r="AS73" s="14"/>
      <c r="AT73" s="14"/>
      <c r="AU73" s="14"/>
      <c r="AV73" s="14"/>
      <c r="AW73" s="14"/>
      <c r="AX73" s="4"/>
      <c r="AY73" s="4"/>
      <c r="AZ73" s="4"/>
      <c r="BA73" s="4"/>
      <c r="BB73" s="4"/>
      <c r="BC73" s="4"/>
      <c r="BD73" s="4"/>
      <c r="BE73" s="4"/>
      <c r="BF73" s="14">
        <v>0.64629999999999999</v>
      </c>
      <c r="BG73" s="14">
        <v>0.7258</v>
      </c>
      <c r="BH73" s="14">
        <v>0.27200000000000002</v>
      </c>
      <c r="BI73" s="14">
        <v>8.8999999999999999E-3</v>
      </c>
      <c r="BJ73" s="14">
        <v>0.86909999999999998</v>
      </c>
      <c r="BK73" s="14">
        <v>0.65869999999999995</v>
      </c>
      <c r="BL73" s="14">
        <v>1</v>
      </c>
      <c r="BM73" s="14">
        <v>6.4455</v>
      </c>
      <c r="BN73" s="4"/>
      <c r="BO73" s="4"/>
      <c r="BP73" s="4"/>
      <c r="BQ73" s="4"/>
      <c r="BR73" s="4"/>
      <c r="BS73" s="4"/>
      <c r="BT73" s="4"/>
      <c r="BU73" s="4"/>
      <c r="BV73" s="14"/>
      <c r="BW73" s="14"/>
      <c r="BX73" s="14"/>
      <c r="BY73" s="14"/>
      <c r="BZ73" s="14"/>
      <c r="CA73" s="14"/>
      <c r="CB73" s="14"/>
      <c r="CC73" s="14"/>
      <c r="CD73" s="4"/>
      <c r="CE73" s="4"/>
      <c r="CF73" s="4"/>
      <c r="CG73" s="4"/>
      <c r="CH73" s="4"/>
      <c r="CI73" s="4"/>
      <c r="CJ73" s="4"/>
      <c r="CK73" s="4"/>
      <c r="CL73" s="5"/>
      <c r="CM73" s="5"/>
      <c r="CN73" s="5"/>
      <c r="CO73" s="5"/>
      <c r="CP73" s="5"/>
      <c r="CQ73" s="5"/>
      <c r="CR73" s="5"/>
      <c r="CS73" s="5"/>
      <c r="CT73" s="4"/>
      <c r="CU73" s="4"/>
      <c r="CV73" s="4"/>
      <c r="CW73" s="4"/>
      <c r="CX73" s="4"/>
      <c r="CY73" s="4"/>
      <c r="CZ73" s="4"/>
      <c r="DA73" s="4"/>
      <c r="DB73" s="5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4"/>
      <c r="DR73" s="5">
        <v>0.62490000000000001</v>
      </c>
      <c r="DS73" s="5">
        <v>0.67979999999999996</v>
      </c>
      <c r="DT73" s="5">
        <v>0.3115</v>
      </c>
      <c r="DU73" s="5">
        <v>1.6000000000000001E-3</v>
      </c>
      <c r="DV73" s="5">
        <v>0.89459999999999995</v>
      </c>
      <c r="DW73" s="5">
        <v>0.66559999999999997</v>
      </c>
      <c r="DX73" s="5">
        <v>1</v>
      </c>
      <c r="DY73" s="5">
        <v>10.0472</v>
      </c>
      <c r="DZ73" s="4">
        <v>0.63500000000000001</v>
      </c>
      <c r="EA73" s="4">
        <v>0.70250000000000001</v>
      </c>
      <c r="EB73" s="4">
        <v>0.29430000000000001</v>
      </c>
      <c r="EC73" s="4">
        <v>4.7999999999999996E-3</v>
      </c>
      <c r="ED73" s="4">
        <v>0.88590000000000002</v>
      </c>
      <c r="EE73" s="4">
        <v>0.66049999999999998</v>
      </c>
      <c r="EF73" s="4">
        <v>1</v>
      </c>
      <c r="EG73" s="4">
        <v>6.2020999999999997</v>
      </c>
      <c r="EH73" s="5">
        <v>0.64629999999999999</v>
      </c>
      <c r="EI73" s="5">
        <v>0.72570000000000001</v>
      </c>
      <c r="EJ73" s="5">
        <v>0.27229999999999999</v>
      </c>
      <c r="EK73" s="5">
        <v>8.8999999999999999E-3</v>
      </c>
      <c r="EL73" s="5">
        <v>0.86939999999999995</v>
      </c>
      <c r="EM73" s="5">
        <v>0.65869999999999995</v>
      </c>
      <c r="EN73" s="5">
        <v>1</v>
      </c>
      <c r="EO73" s="5">
        <v>6.9488000000000003</v>
      </c>
      <c r="EP73" s="4"/>
      <c r="EQ73" s="4"/>
      <c r="ER73" s="4"/>
      <c r="ES73" s="4"/>
      <c r="ET73" s="4"/>
      <c r="EU73" s="4"/>
      <c r="EV73" s="4"/>
      <c r="EW73" s="4"/>
      <c r="EX73" s="5"/>
      <c r="EY73" s="5"/>
      <c r="EZ73" s="5"/>
      <c r="FA73" s="5"/>
      <c r="FB73" s="5"/>
      <c r="FC73" s="5"/>
      <c r="FD73" s="5"/>
      <c r="FE73" s="5"/>
      <c r="FF73" s="4"/>
      <c r="FG73" s="4"/>
      <c r="FH73" s="4"/>
      <c r="FI73" s="4"/>
      <c r="FJ73" s="4"/>
      <c r="FK73" s="4"/>
      <c r="FL73" s="4"/>
      <c r="FM73" s="4"/>
      <c r="FN73" s="5"/>
      <c r="FO73" s="5"/>
      <c r="FP73" s="5"/>
      <c r="FQ73" s="5"/>
      <c r="FR73" s="5"/>
      <c r="FS73" s="5"/>
      <c r="FT73" s="5"/>
      <c r="FU73" s="5"/>
      <c r="FV73" s="4"/>
      <c r="FW73" s="4"/>
      <c r="FX73" s="4"/>
      <c r="FY73" s="4"/>
      <c r="FZ73" s="4"/>
      <c r="GA73" s="4"/>
      <c r="GB73" s="4"/>
      <c r="GC73" s="4"/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>
        <f t="shared" si="8"/>
        <v>0.65294444444444444</v>
      </c>
      <c r="II73" s="4">
        <f t="shared" si="9"/>
        <v>0.74464444444444444</v>
      </c>
      <c r="IJ73" s="4">
        <f t="shared" si="10"/>
        <v>0.26434444444444444</v>
      </c>
      <c r="IK73" s="4">
        <f t="shared" si="11"/>
        <v>9.2333333333333347E-3</v>
      </c>
      <c r="IL73" s="4">
        <f t="shared" si="12"/>
        <v>0.85650000000000004</v>
      </c>
      <c r="IM73" s="4">
        <f t="shared" si="13"/>
        <v>0.66087499999999999</v>
      </c>
      <c r="IN73" s="4">
        <f t="shared" si="14"/>
        <v>0.99821111111111116</v>
      </c>
      <c r="IO73" s="4">
        <f t="shared" si="15"/>
        <v>6.0124444444444443</v>
      </c>
      <c r="IP73" s="1" t="str" cm="1">
        <f t="array" aca="1" ref="IP73" ca="1">CONCATENATE(INDIRECT(ADDRESS(1,MATCH(_xlfn.MINIFS(B73:IG73,metrics.rec,"MAE"),B73:IG73,0)+1)), ", ", INDIRECT(ADDRESS(2,MATCH(_xlfn.MINIFS(B73:IG73,metrics.rec,"MAE"),B73:IG73,0)+1)))</f>
        <v>k=5, r=0.1</v>
      </c>
      <c r="IQ73" s="1" t="str" cm="1">
        <f t="array" aca="1" ref="IQ73" ca="1">CONCATENATE(INDIRECT(ADDRESS(1,MATCH(_xlfn.MINIFS(B73:IG73,metrics.rec,"MSE"),B73:IG73,0)+1)), ", ", INDIRECT(ADDRESS(2,MATCH(_xlfn.MINIFS(B73:IG73,metrics.rec,"MSE"),B73:IG73,0)+1)))</f>
        <v>k=5, r=0.1</v>
      </c>
      <c r="IR73" s="1" t="str" cm="1">
        <f t="array" aca="1" ref="IR73" ca="1">CONCATENATE(INDIRECT(ADDRESS(1,MATCH(_xlfn.MAXIFS(B73:IG73,metrics.rec,"R"),B73:IG73,0)+1)), ", ", INDIRECT(ADDRESS(2,MATCH(_xlfn.MAXIFS(B73:IG73,metrics.rec,"R"),B73:IG73,0)+1)))</f>
        <v>k=20, r=0.1</v>
      </c>
      <c r="IS73" s="1" t="str" cm="1">
        <f t="array" aca="1" ref="IS73" ca="1">CONCATENATE(INDIRECT(ADDRESS(1,MATCH(_xlfn.MAXIFS(B73:IG73,metrics.rec,"Precision"),B73:IG73,0)+1)), ", ", INDIRECT(ADDRESS(2,MATCH(_xlfn.MAXIFS(B73:IG73,metrics.rec,"Precision"),B73:IG73,0)+1)))</f>
        <v>k=5, r=0.9</v>
      </c>
      <c r="IT73" s="1" t="str" cm="1">
        <f t="array" aca="1" ref="IT73" ca="1">CONCATENATE(INDIRECT(ADDRESS(1,MATCH(_xlfn.MAXIFS(B73:IG73,metrics.rec,"Recall"),B73:IG73,0)+1)), ", ", INDIRECT(ADDRESS(2,MATCH(_xlfn.MAXIFS(B73:IG73,metrics.rec,"Recall"),B73:IG73,0)+1)))</f>
        <v>k=5, r=0.1</v>
      </c>
      <c r="IU73" s="1" t="str" cm="1">
        <f t="array" aca="1" ref="IU73" ca="1">CONCATENATE(INDIRECT(ADDRESS(1,MATCH(_xlfn.MAXIFS(B73:IG73,metrics.rec,"Coverage"),B73:IG73,0)+1)), ", ", INDIRECT(ADDRESS(2,MATCH(_xlfn.MAXIFS(B73:IG73,metrics.rec,"Coverage"),B73:IG73,0)+1)))</f>
        <v>k=20, r=0.1</v>
      </c>
      <c r="IV73" s="1" t="str" cm="1">
        <f t="array" aca="1" ref="IV73" ca="1">CONCATENATE(INDIRECT(ADDRESS(1,MATCH(_xlfn.MAXIFS(B73:IG73,metrics.rec,"Recatio"),B73:IG73,0)+1)), ", ", INDIRECT(ADDRESS(2,MATCH(_xlfn.MAXIFS(B73:IG73,metrics.rec,"Recatio"),B73:IG73,0)+1)))</f>
        <v>k=5, r=0.1</v>
      </c>
      <c r="IW73" s="1" t="str" cm="1">
        <f t="array" aca="1" ref="IW73" ca="1">CONCATENATE(INDIRECT(ADDRESS(1,MATCH(_xlfn.MINIFS(B73:IG73,metrics.rec,"Time"),B73:IG73,0)+1)), ", ", INDIRECT(ADDRESS(2,MATCH(_xlfn.MINIFS(B73:IG73,metrics.rec,"Time"),B73:IG73,0)+1)))</f>
        <v>k=5, r=0.9</v>
      </c>
    </row>
    <row r="74" spans="1:257" x14ac:dyDescent="0.2">
      <c r="A74" s="1" t="s">
        <v>67</v>
      </c>
      <c r="B74" s="4">
        <v>0.62039999999999995</v>
      </c>
      <c r="C74" s="4">
        <v>0.66820000000000002</v>
      </c>
      <c r="D74" s="4">
        <v>0.28810000000000002</v>
      </c>
      <c r="E74" s="4">
        <v>1.6000000000000001E-3</v>
      </c>
      <c r="F74" s="4">
        <v>0.88580000000000003</v>
      </c>
      <c r="G74" s="4"/>
      <c r="H74" s="4">
        <v>1</v>
      </c>
      <c r="I74" s="4">
        <v>7.8380999999999998</v>
      </c>
      <c r="J74" s="5">
        <v>0.63319999999999999</v>
      </c>
      <c r="K74" s="5">
        <v>0.69810000000000005</v>
      </c>
      <c r="L74" s="5">
        <v>0.27500000000000002</v>
      </c>
      <c r="M74" s="5">
        <v>4.7000000000000002E-3</v>
      </c>
      <c r="N74" s="5">
        <v>0.87570000000000003</v>
      </c>
      <c r="O74" s="5"/>
      <c r="P74" s="5">
        <v>1</v>
      </c>
      <c r="Q74" s="5">
        <v>6.0881999999999996</v>
      </c>
      <c r="R74" s="4">
        <v>0.64480000000000004</v>
      </c>
      <c r="S74" s="4">
        <v>0.71950000000000003</v>
      </c>
      <c r="T74" s="4">
        <v>0.26419999999999999</v>
      </c>
      <c r="U74" s="4">
        <v>8.8000000000000005E-3</v>
      </c>
      <c r="V74" s="4">
        <v>0.86229999999999996</v>
      </c>
      <c r="W74" s="4"/>
      <c r="X74" s="4">
        <v>1</v>
      </c>
      <c r="Y74" s="4">
        <v>4.7542</v>
      </c>
      <c r="Z74" s="5">
        <v>0.6673</v>
      </c>
      <c r="AA74" s="5">
        <v>0.76839999999999997</v>
      </c>
      <c r="AB74" s="5">
        <v>0.23899999999999999</v>
      </c>
      <c r="AC74" s="5">
        <v>1.44E-2</v>
      </c>
      <c r="AD74" s="5">
        <v>0.8357</v>
      </c>
      <c r="AE74" s="5"/>
      <c r="AF74" s="5">
        <v>1</v>
      </c>
      <c r="AG74" s="5">
        <v>4.1414</v>
      </c>
      <c r="AH74" s="4">
        <v>0.72360000000000002</v>
      </c>
      <c r="AI74" s="4">
        <v>0.90269999999999995</v>
      </c>
      <c r="AJ74" s="4">
        <v>0.17979999999999999</v>
      </c>
      <c r="AK74" s="4">
        <v>2.7300000000000001E-2</v>
      </c>
      <c r="AL74" s="4">
        <v>0.73540000000000005</v>
      </c>
      <c r="AM74" s="4"/>
      <c r="AN74" s="4">
        <v>0.98260000000000003</v>
      </c>
      <c r="AO74" s="4">
        <v>1.4679</v>
      </c>
      <c r="AP74" s="14"/>
      <c r="AQ74" s="14"/>
      <c r="AR74" s="14"/>
      <c r="AS74" s="14"/>
      <c r="AT74" s="14"/>
      <c r="AU74" s="14"/>
      <c r="AV74" s="14"/>
      <c r="AW74" s="14"/>
      <c r="AX74" s="4"/>
      <c r="AY74" s="4"/>
      <c r="AZ74" s="4"/>
      <c r="BA74" s="4"/>
      <c r="BB74" s="4"/>
      <c r="BC74" s="4"/>
      <c r="BD74" s="4"/>
      <c r="BE74" s="4"/>
      <c r="BF74" s="14">
        <v>0.64580000000000004</v>
      </c>
      <c r="BG74" s="14">
        <v>0.72219999999999995</v>
      </c>
      <c r="BH74" s="14">
        <v>0.2656</v>
      </c>
      <c r="BI74" s="14">
        <v>8.6999999999999994E-3</v>
      </c>
      <c r="BJ74" s="14">
        <v>0.8629</v>
      </c>
      <c r="BK74" s="14">
        <v>0.66579999999999995</v>
      </c>
      <c r="BL74" s="14">
        <v>0.99980000000000002</v>
      </c>
      <c r="BM74" s="14">
        <v>7.4696999999999996</v>
      </c>
      <c r="BN74" s="4"/>
      <c r="BO74" s="4"/>
      <c r="BP74" s="4"/>
      <c r="BQ74" s="4"/>
      <c r="BR74" s="4"/>
      <c r="BS74" s="4"/>
      <c r="BT74" s="4"/>
      <c r="BU74" s="4"/>
      <c r="BV74" s="14"/>
      <c r="BW74" s="14"/>
      <c r="BX74" s="14"/>
      <c r="BY74" s="14"/>
      <c r="BZ74" s="14"/>
      <c r="CA74" s="14"/>
      <c r="CB74" s="14"/>
      <c r="CC74" s="14"/>
      <c r="CD74" s="4"/>
      <c r="CE74" s="4"/>
      <c r="CF74" s="4"/>
      <c r="CG74" s="4"/>
      <c r="CH74" s="4"/>
      <c r="CI74" s="4"/>
      <c r="CJ74" s="4"/>
      <c r="CK74" s="4"/>
      <c r="CL74" s="5"/>
      <c r="CM74" s="5"/>
      <c r="CN74" s="5"/>
      <c r="CO74" s="5"/>
      <c r="CP74" s="5"/>
      <c r="CQ74" s="5"/>
      <c r="CR74" s="5"/>
      <c r="CS74" s="5"/>
      <c r="CT74" s="4"/>
      <c r="CU74" s="4"/>
      <c r="CV74" s="4"/>
      <c r="CW74" s="4"/>
      <c r="CX74" s="4"/>
      <c r="CY74" s="4"/>
      <c r="CZ74" s="4"/>
      <c r="DA74" s="4"/>
      <c r="DB74" s="5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4"/>
      <c r="DR74" s="5">
        <v>0.61929999999999996</v>
      </c>
      <c r="DS74" s="5">
        <v>0.6663</v>
      </c>
      <c r="DT74" s="5">
        <v>0.2999</v>
      </c>
      <c r="DU74" s="5">
        <v>1.6000000000000001E-3</v>
      </c>
      <c r="DV74" s="5">
        <v>0.88570000000000004</v>
      </c>
      <c r="DW74" s="5">
        <v>0.66610000000000003</v>
      </c>
      <c r="DX74" s="5">
        <v>1</v>
      </c>
      <c r="DY74" s="5">
        <v>10.9992</v>
      </c>
      <c r="DZ74" s="4">
        <v>0.63229999999999997</v>
      </c>
      <c r="EA74" s="4">
        <v>0.69479999999999997</v>
      </c>
      <c r="EB74" s="4">
        <v>0.28199999999999997</v>
      </c>
      <c r="EC74" s="4">
        <v>4.7000000000000002E-3</v>
      </c>
      <c r="ED74" s="4">
        <v>0.87760000000000005</v>
      </c>
      <c r="EE74" s="4">
        <v>0.66320000000000001</v>
      </c>
      <c r="EF74" s="4">
        <v>1</v>
      </c>
      <c r="EG74" s="4">
        <v>6.1898999999999997</v>
      </c>
      <c r="EH74" s="5">
        <v>0.64629999999999999</v>
      </c>
      <c r="EI74" s="5">
        <v>0.72350000000000003</v>
      </c>
      <c r="EJ74" s="5">
        <v>0.2651</v>
      </c>
      <c r="EK74" s="5">
        <v>8.6999999999999994E-3</v>
      </c>
      <c r="EL74" s="5">
        <v>0.8629</v>
      </c>
      <c r="EM74" s="5">
        <v>0.66649999999999998</v>
      </c>
      <c r="EN74" s="5">
        <v>0.99990000000000001</v>
      </c>
      <c r="EO74" s="5">
        <v>6.3573000000000004</v>
      </c>
      <c r="EP74" s="4"/>
      <c r="EQ74" s="4"/>
      <c r="ER74" s="4"/>
      <c r="ES74" s="4"/>
      <c r="ET74" s="4"/>
      <c r="EU74" s="4"/>
      <c r="EV74" s="4"/>
      <c r="EW74" s="4"/>
      <c r="EX74" s="5"/>
      <c r="EY74" s="5"/>
      <c r="EZ74" s="5"/>
      <c r="FA74" s="5"/>
      <c r="FB74" s="5"/>
      <c r="FC74" s="5"/>
      <c r="FD74" s="5"/>
      <c r="FE74" s="5"/>
      <c r="FF74" s="4"/>
      <c r="FG74" s="4"/>
      <c r="FH74" s="4"/>
      <c r="FI74" s="4"/>
      <c r="FJ74" s="4"/>
      <c r="FK74" s="4"/>
      <c r="FL74" s="4"/>
      <c r="FM74" s="4"/>
      <c r="FN74" s="5"/>
      <c r="FO74" s="5"/>
      <c r="FP74" s="5"/>
      <c r="FQ74" s="5"/>
      <c r="FR74" s="5"/>
      <c r="FS74" s="5"/>
      <c r="FT74" s="5"/>
      <c r="FU74" s="5"/>
      <c r="FV74" s="4"/>
      <c r="FW74" s="4"/>
      <c r="FX74" s="4"/>
      <c r="FY74" s="4"/>
      <c r="FZ74" s="4"/>
      <c r="GA74" s="4"/>
      <c r="GB74" s="4"/>
      <c r="GC74" s="4"/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>
        <f t="shared" si="8"/>
        <v>0.64811111111111108</v>
      </c>
      <c r="II74" s="4">
        <f t="shared" si="9"/>
        <v>0.72929999999999984</v>
      </c>
      <c r="IJ74" s="4">
        <f t="shared" si="10"/>
        <v>0.26207777777777774</v>
      </c>
      <c r="IK74" s="4">
        <f t="shared" si="11"/>
        <v>8.9444444444444441E-3</v>
      </c>
      <c r="IL74" s="4">
        <f t="shared" si="12"/>
        <v>0.85377777777777775</v>
      </c>
      <c r="IM74" s="4">
        <f t="shared" si="13"/>
        <v>0.66539999999999999</v>
      </c>
      <c r="IN74" s="4">
        <f t="shared" si="14"/>
        <v>0.99803333333333333</v>
      </c>
      <c r="IO74" s="4">
        <f t="shared" si="15"/>
        <v>6.1451000000000002</v>
      </c>
      <c r="IP74" s="1" t="str" cm="1">
        <f t="array" aca="1" ref="IP74" ca="1">CONCATENATE(INDIRECT(ADDRESS(1,MATCH(_xlfn.MINIFS(B74:IG74,metrics.rec,"MAE"),B74:IG74,0)+1)), ", ", INDIRECT(ADDRESS(2,MATCH(_xlfn.MINIFS(B74:IG74,metrics.rec,"MAE"),B74:IG74,0)+1)))</f>
        <v>k=20, r=0.1</v>
      </c>
      <c r="IQ74" s="1" t="str" cm="1">
        <f t="array" aca="1" ref="IQ74" ca="1">CONCATENATE(INDIRECT(ADDRESS(1,MATCH(_xlfn.MINIFS(B74:IG74,metrics.rec,"MSE"),B74:IG74,0)+1)), ", ", INDIRECT(ADDRESS(2,MATCH(_xlfn.MINIFS(B74:IG74,metrics.rec,"MSE"),B74:IG74,0)+1)))</f>
        <v>k=20, r=0.1</v>
      </c>
      <c r="IR74" s="1" t="str" cm="1">
        <f t="array" aca="1" ref="IR74" ca="1">CONCATENATE(INDIRECT(ADDRESS(1,MATCH(_xlfn.MAXIFS(B74:IG74,metrics.rec,"R"),B74:IG74,0)+1)), ", ", INDIRECT(ADDRESS(2,MATCH(_xlfn.MAXIFS(B74:IG74,metrics.rec,"R"),B74:IG74,0)+1)))</f>
        <v>k=20, r=0.1</v>
      </c>
      <c r="IS74" s="1" t="str" cm="1">
        <f t="array" aca="1" ref="IS74" ca="1">CONCATENATE(INDIRECT(ADDRESS(1,MATCH(_xlfn.MAXIFS(B74:IG74,metrics.rec,"Precision"),B74:IG74,0)+1)), ", ", INDIRECT(ADDRESS(2,MATCH(_xlfn.MAXIFS(B74:IG74,metrics.rec,"Precision"),B74:IG74,0)+1)))</f>
        <v>k=5, r=0.9</v>
      </c>
      <c r="IT74" s="1" t="str" cm="1">
        <f t="array" aca="1" ref="IT74" ca="1">CONCATENATE(INDIRECT(ADDRESS(1,MATCH(_xlfn.MAXIFS(B74:IG74,metrics.rec,"Recall"),B74:IG74,0)+1)), ", ", INDIRECT(ADDRESS(2,MATCH(_xlfn.MAXIFS(B74:IG74,metrics.rec,"Recall"),B74:IG74,0)+1)))</f>
        <v>k=5, r=0.1</v>
      </c>
      <c r="IU74" s="1" t="str" cm="1">
        <f t="array" aca="1" ref="IU74" ca="1">CONCATENATE(INDIRECT(ADDRESS(1,MATCH(_xlfn.MAXIFS(B74:IG74,metrics.rec,"Coverage"),B74:IG74,0)+1)), ", ", INDIRECT(ADDRESS(2,MATCH(_xlfn.MAXIFS(B74:IG74,metrics.rec,"Coverage"),B74:IG74,0)+1)))</f>
        <v>k=20, r=0.5</v>
      </c>
      <c r="IV74" s="1" t="str" cm="1">
        <f t="array" aca="1" ref="IV74" ca="1">CONCATENATE(INDIRECT(ADDRESS(1,MATCH(_xlfn.MAXIFS(B74:IG74,metrics.rec,"Recatio"),B74:IG74,0)+1)), ", ", INDIRECT(ADDRESS(2,MATCH(_xlfn.MAXIFS(B74:IG74,metrics.rec,"Recatio"),B74:IG74,0)+1)))</f>
        <v>k=5, r=0.1</v>
      </c>
      <c r="IW74" s="1" t="str" cm="1">
        <f t="array" aca="1" ref="IW74" ca="1">CONCATENATE(INDIRECT(ADDRESS(1,MATCH(_xlfn.MINIFS(B74:IG74,metrics.rec,"Time"),B74:IG74,0)+1)), ", ", INDIRECT(ADDRESS(2,MATCH(_xlfn.MINIFS(B74:IG74,metrics.rec,"Time"),B74:IG74,0)+1)))</f>
        <v>k=5, r=0.9</v>
      </c>
    </row>
    <row r="75" spans="1:257" x14ac:dyDescent="0.2">
      <c r="A75" s="1" t="s">
        <v>68</v>
      </c>
      <c r="B75" s="4">
        <v>0.61099999999999999</v>
      </c>
      <c r="C75" s="4">
        <v>0.64990000000000003</v>
      </c>
      <c r="D75" s="4">
        <v>0.30099999999999999</v>
      </c>
      <c r="E75" s="4">
        <v>1.6000000000000001E-3</v>
      </c>
      <c r="F75" s="4">
        <v>0.88949999999999996</v>
      </c>
      <c r="G75" s="4"/>
      <c r="H75" s="4">
        <v>1</v>
      </c>
      <c r="I75" s="4">
        <v>7.4390999999999998</v>
      </c>
      <c r="J75" s="5">
        <v>0.62580000000000002</v>
      </c>
      <c r="K75" s="5">
        <v>0.68149999999999999</v>
      </c>
      <c r="L75" s="5">
        <v>0.29520000000000002</v>
      </c>
      <c r="M75" s="5">
        <v>4.8999999999999998E-3</v>
      </c>
      <c r="N75" s="5">
        <v>0.87880000000000003</v>
      </c>
      <c r="O75" s="5"/>
      <c r="P75" s="5">
        <v>1</v>
      </c>
      <c r="Q75" s="5">
        <v>6.35</v>
      </c>
      <c r="R75" s="4">
        <v>0.63859999999999995</v>
      </c>
      <c r="S75" s="4">
        <v>0.7087</v>
      </c>
      <c r="T75" s="4">
        <v>0.2697</v>
      </c>
      <c r="U75" s="4">
        <v>9.1999999999999998E-3</v>
      </c>
      <c r="V75" s="4">
        <v>0.86219999999999997</v>
      </c>
      <c r="W75" s="4"/>
      <c r="X75" s="4">
        <v>1</v>
      </c>
      <c r="Y75" s="4">
        <v>4.9466999999999999</v>
      </c>
      <c r="Z75" s="5">
        <v>0.66969999999999996</v>
      </c>
      <c r="AA75" s="5">
        <v>0.7823</v>
      </c>
      <c r="AB75" s="5">
        <v>0.20930000000000001</v>
      </c>
      <c r="AC75" s="5">
        <v>1.54E-2</v>
      </c>
      <c r="AD75" s="5">
        <v>0.82410000000000005</v>
      </c>
      <c r="AE75" s="5"/>
      <c r="AF75" s="5">
        <v>1</v>
      </c>
      <c r="AG75" s="5">
        <v>3.8525999999999998</v>
      </c>
      <c r="AH75" s="4">
        <v>0.7702</v>
      </c>
      <c r="AI75" s="4">
        <v>1.0291999999999999</v>
      </c>
      <c r="AJ75" s="4">
        <v>0.13750000000000001</v>
      </c>
      <c r="AK75" s="4">
        <v>2.86E-2</v>
      </c>
      <c r="AL75" s="4">
        <v>0.68910000000000005</v>
      </c>
      <c r="AM75" s="4"/>
      <c r="AN75" s="4">
        <v>0.9839</v>
      </c>
      <c r="AO75" s="4">
        <v>1.4888999999999999</v>
      </c>
      <c r="AP75" s="14"/>
      <c r="AQ75" s="14"/>
      <c r="AR75" s="14"/>
      <c r="AS75" s="14"/>
      <c r="AT75" s="14"/>
      <c r="AU75" s="14"/>
      <c r="AV75" s="14"/>
      <c r="AW75" s="14"/>
      <c r="AX75" s="4"/>
      <c r="AY75" s="4"/>
      <c r="AZ75" s="4"/>
      <c r="BA75" s="4"/>
      <c r="BB75" s="4"/>
      <c r="BC75" s="4"/>
      <c r="BD75" s="4"/>
      <c r="BE75" s="4"/>
      <c r="BF75" s="14">
        <v>0.63949999999999996</v>
      </c>
      <c r="BG75" s="14">
        <v>0.71160000000000001</v>
      </c>
      <c r="BH75" s="14">
        <v>0.26910000000000001</v>
      </c>
      <c r="BI75" s="14">
        <v>9.1000000000000004E-3</v>
      </c>
      <c r="BJ75" s="14">
        <v>0.8629</v>
      </c>
      <c r="BK75" s="14">
        <v>0.63719999999999999</v>
      </c>
      <c r="BL75" s="14">
        <v>1</v>
      </c>
      <c r="BM75" s="14">
        <v>6.2297000000000002</v>
      </c>
      <c r="BN75" s="4"/>
      <c r="BO75" s="4"/>
      <c r="BP75" s="4"/>
      <c r="BQ75" s="4"/>
      <c r="BR75" s="4"/>
      <c r="BS75" s="4"/>
      <c r="BT75" s="4"/>
      <c r="BU75" s="4"/>
      <c r="BV75" s="14"/>
      <c r="BW75" s="14"/>
      <c r="BX75" s="14"/>
      <c r="BY75" s="14"/>
      <c r="BZ75" s="14"/>
      <c r="CA75" s="14"/>
      <c r="CB75" s="14"/>
      <c r="CC75" s="14"/>
      <c r="CD75" s="4"/>
      <c r="CE75" s="4"/>
      <c r="CF75" s="4"/>
      <c r="CG75" s="4"/>
      <c r="CH75" s="4"/>
      <c r="CI75" s="4"/>
      <c r="CJ75" s="4"/>
      <c r="CK75" s="4"/>
      <c r="CL75" s="5"/>
      <c r="CM75" s="5"/>
      <c r="CN75" s="5"/>
      <c r="CO75" s="5"/>
      <c r="CP75" s="5"/>
      <c r="CQ75" s="5"/>
      <c r="CR75" s="5"/>
      <c r="CS75" s="5"/>
      <c r="CT75" s="4">
        <v>0.63990000000000002</v>
      </c>
      <c r="CU75" s="4">
        <v>0.71319999999999995</v>
      </c>
      <c r="CV75" s="4">
        <v>0.2732</v>
      </c>
      <c r="CW75" s="4">
        <v>9.1999999999999998E-3</v>
      </c>
      <c r="CX75" s="4">
        <v>0.86009999999999998</v>
      </c>
      <c r="CY75" s="4">
        <v>0.63580000000000003</v>
      </c>
      <c r="CZ75" s="4">
        <v>1</v>
      </c>
      <c r="DA75" s="4">
        <v>4.8108000000000004</v>
      </c>
      <c r="DB75" s="5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4"/>
      <c r="DR75" s="5">
        <v>0.6099</v>
      </c>
      <c r="DS75" s="5">
        <v>0.64759999999999995</v>
      </c>
      <c r="DT75" s="5">
        <v>0.32429999999999998</v>
      </c>
      <c r="DU75" s="5">
        <v>1.6000000000000001E-3</v>
      </c>
      <c r="DV75" s="5">
        <v>0.88880000000000003</v>
      </c>
      <c r="DW75" s="5">
        <v>0.65629999999999999</v>
      </c>
      <c r="DX75" s="5">
        <v>1</v>
      </c>
      <c r="DY75" s="5">
        <v>11.427</v>
      </c>
      <c r="DZ75" s="4">
        <v>0.62409999999999999</v>
      </c>
      <c r="EA75" s="4">
        <v>0.67820000000000003</v>
      </c>
      <c r="EB75" s="4">
        <v>0.29830000000000001</v>
      </c>
      <c r="EC75" s="4">
        <v>4.8999999999999998E-3</v>
      </c>
      <c r="ED75" s="4">
        <v>0.87949999999999995</v>
      </c>
      <c r="EE75" s="4">
        <v>0.64649999999999996</v>
      </c>
      <c r="EF75" s="4">
        <v>1</v>
      </c>
      <c r="EG75" s="4">
        <v>6.5747</v>
      </c>
      <c r="EH75" s="5">
        <v>0.63990000000000002</v>
      </c>
      <c r="EI75" s="5">
        <v>0.71289999999999998</v>
      </c>
      <c r="EJ75" s="5">
        <v>0.26679999999999998</v>
      </c>
      <c r="EK75" s="5">
        <v>9.1000000000000004E-3</v>
      </c>
      <c r="EL75" s="5">
        <v>0.86250000000000004</v>
      </c>
      <c r="EM75" s="5">
        <v>0.63680000000000003</v>
      </c>
      <c r="EN75" s="5">
        <v>1</v>
      </c>
      <c r="EO75" s="5">
        <v>6.5388000000000002</v>
      </c>
      <c r="EP75" s="4"/>
      <c r="EQ75" s="4"/>
      <c r="ER75" s="4"/>
      <c r="ES75" s="4"/>
      <c r="ET75" s="4"/>
      <c r="EU75" s="4"/>
      <c r="EV75" s="4"/>
      <c r="EW75" s="4"/>
      <c r="EX75" s="5"/>
      <c r="EY75" s="5"/>
      <c r="EZ75" s="5"/>
      <c r="FA75" s="5"/>
      <c r="FB75" s="5"/>
      <c r="FC75" s="5"/>
      <c r="FD75" s="5"/>
      <c r="FE75" s="5"/>
      <c r="FF75" s="4"/>
      <c r="FG75" s="4"/>
      <c r="FH75" s="4"/>
      <c r="FI75" s="4"/>
      <c r="FJ75" s="4"/>
      <c r="FK75" s="4"/>
      <c r="FL75" s="4"/>
      <c r="FM75" s="4"/>
      <c r="FN75" s="5"/>
      <c r="FO75" s="5"/>
      <c r="FP75" s="5"/>
      <c r="FQ75" s="5"/>
      <c r="FR75" s="5"/>
      <c r="FS75" s="5"/>
      <c r="FT75" s="5"/>
      <c r="FU75" s="5"/>
      <c r="FV75" s="4">
        <v>0.63939999999999997</v>
      </c>
      <c r="FW75" s="4">
        <v>0.7117</v>
      </c>
      <c r="FX75" s="4">
        <v>0.26800000000000002</v>
      </c>
      <c r="FY75" s="4">
        <v>9.1999999999999998E-3</v>
      </c>
      <c r="FZ75" s="4">
        <v>0.86160000000000003</v>
      </c>
      <c r="GA75" s="4">
        <v>0.63629999999999998</v>
      </c>
      <c r="GB75" s="4">
        <v>1</v>
      </c>
      <c r="GC75" s="4">
        <v>4.4897999999999998</v>
      </c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/>
      <c r="HC75" s="4"/>
      <c r="HD75" s="4"/>
      <c r="HE75" s="4"/>
      <c r="HF75" s="4"/>
      <c r="HG75" s="4"/>
      <c r="HH75" s="4"/>
      <c r="HI75" s="4"/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>
        <f t="shared" ref="IH75:IH109" si="16">AVERAGEIFS(B75:IG75,metrics.rec,"MAE")</f>
        <v>0.64618181818181819</v>
      </c>
      <c r="II75" s="4">
        <f t="shared" ref="II75:II109" si="17">AVERAGEIFS(B75:IG75,metrics.rec,"MSE")</f>
        <v>0.72970909090909086</v>
      </c>
      <c r="IJ75" s="4">
        <f t="shared" ref="IJ75:IJ109" si="18">AVERAGEIFS(B75:IG75,metrics.rec,"R")</f>
        <v>0.26476363636363637</v>
      </c>
      <c r="IK75" s="4">
        <f t="shared" ref="IK75:IK109" si="19">AVERAGEIFS(B75:IG75,metrics.rec,"Precision")</f>
        <v>9.3454545454545457E-3</v>
      </c>
      <c r="IL75" s="4">
        <f t="shared" ref="IL75:IL109" si="20">AVERAGEIFS(B75:IG75,metrics.rec,"Recall")</f>
        <v>0.85082727272727265</v>
      </c>
      <c r="IM75" s="4">
        <f t="shared" ref="IM75:IM109" si="21">AVERAGEIFS(B75:IG75,metrics.rec,"Coverage")</f>
        <v>0.64148333333333329</v>
      </c>
      <c r="IN75" s="4">
        <f t="shared" ref="IN75:IN109" si="22">AVERAGEIFS(B75:IG75,metrics.rec,"Recatio")</f>
        <v>0.99853636363636367</v>
      </c>
      <c r="IO75" s="4">
        <f t="shared" ref="IO75:IO109" si="23">AVERAGEIFS(B75:IG75,metrics.rec,"Time")</f>
        <v>5.8316454545454546</v>
      </c>
      <c r="IP75" s="1" t="str" cm="1">
        <f t="array" aca="1" ref="IP75" ca="1">CONCATENATE(INDIRECT(ADDRESS(1,MATCH(_xlfn.MINIFS(B75:IG75,metrics.rec,"MAE"),B75:IG75,0)+1)), ", ", INDIRECT(ADDRESS(2,MATCH(_xlfn.MINIFS(B75:IG75,metrics.rec,"MAE"),B75:IG75,0)+1)))</f>
        <v>k=20, r=0.1</v>
      </c>
      <c r="IQ75" s="1" t="str" cm="1">
        <f t="array" aca="1" ref="IQ75" ca="1">CONCATENATE(INDIRECT(ADDRESS(1,MATCH(_xlfn.MINIFS(B75:IG75,metrics.rec,"MSE"),B75:IG75,0)+1)), ", ", INDIRECT(ADDRESS(2,MATCH(_xlfn.MINIFS(B75:IG75,metrics.rec,"MSE"),B75:IG75,0)+1)))</f>
        <v>k=20, r=0.1</v>
      </c>
      <c r="IR75" s="1" t="str" cm="1">
        <f t="array" aca="1" ref="IR75" ca="1">CONCATENATE(INDIRECT(ADDRESS(1,MATCH(_xlfn.MAXIFS(B75:IG75,metrics.rec,"R"),B75:IG75,0)+1)), ", ", INDIRECT(ADDRESS(2,MATCH(_xlfn.MAXIFS(B75:IG75,metrics.rec,"R"),B75:IG75,0)+1)))</f>
        <v>k=20, r=0.1</v>
      </c>
      <c r="IS75" s="1" t="str" cm="1">
        <f t="array" aca="1" ref="IS75" ca="1">CONCATENATE(INDIRECT(ADDRESS(1,MATCH(_xlfn.MAXIFS(B75:IG75,metrics.rec,"Precision"),B75:IG75,0)+1)), ", ", INDIRECT(ADDRESS(2,MATCH(_xlfn.MAXIFS(B75:IG75,metrics.rec,"Precision"),B75:IG75,0)+1)))</f>
        <v>k=5, r=0.9</v>
      </c>
      <c r="IT75" s="1" t="str" cm="1">
        <f t="array" aca="1" ref="IT75" ca="1">CONCATENATE(INDIRECT(ADDRESS(1,MATCH(_xlfn.MAXIFS(B75:IG75,metrics.rec,"Recall"),B75:IG75,0)+1)), ", ", INDIRECT(ADDRESS(2,MATCH(_xlfn.MAXIFS(B75:IG75,metrics.rec,"Recall"),B75:IG75,0)+1)))</f>
        <v>k=5, r=0.1</v>
      </c>
      <c r="IU75" s="1" t="str" cm="1">
        <f t="array" aca="1" ref="IU75" ca="1">CONCATENATE(INDIRECT(ADDRESS(1,MATCH(_xlfn.MAXIFS(B75:IG75,metrics.rec,"Coverage"),B75:IG75,0)+1)), ", ", INDIRECT(ADDRESS(2,MATCH(_xlfn.MAXIFS(B75:IG75,metrics.rec,"Coverage"),B75:IG75,0)+1)))</f>
        <v>k=20, r=0.1</v>
      </c>
      <c r="IV75" s="1" t="str" cm="1">
        <f t="array" aca="1" ref="IV75" ca="1">CONCATENATE(INDIRECT(ADDRESS(1,MATCH(_xlfn.MAXIFS(B75:IG75,metrics.rec,"Recatio"),B75:IG75,0)+1)), ", ", INDIRECT(ADDRESS(2,MATCH(_xlfn.MAXIFS(B75:IG75,metrics.rec,"Recatio"),B75:IG75,0)+1)))</f>
        <v>k=5, r=0.1</v>
      </c>
      <c r="IW75" s="1" t="str" cm="1">
        <f t="array" aca="1" ref="IW75" ca="1">CONCATENATE(INDIRECT(ADDRESS(1,MATCH(_xlfn.MINIFS(B75:IG75,metrics.rec,"Time"),B75:IG75,0)+1)), ", ", INDIRECT(ADDRESS(2,MATCH(_xlfn.MINIFS(B75:IG75,metrics.rec,"Time"),B75:IG75,0)+1)))</f>
        <v>k=5, r=0.9</v>
      </c>
    </row>
    <row r="76" spans="1:257" x14ac:dyDescent="0.2">
      <c r="A76" s="1" t="s">
        <v>69</v>
      </c>
      <c r="B76" s="4">
        <v>0.63370000000000004</v>
      </c>
      <c r="C76" s="4">
        <v>0.69450000000000001</v>
      </c>
      <c r="D76" s="4">
        <v>0.28339999999999999</v>
      </c>
      <c r="E76" s="4">
        <v>1.6000000000000001E-3</v>
      </c>
      <c r="F76" s="4">
        <v>0.8831</v>
      </c>
      <c r="G76" s="4"/>
      <c r="H76" s="4">
        <v>1</v>
      </c>
      <c r="I76" s="4">
        <v>7.4840999999999998</v>
      </c>
      <c r="J76" s="5">
        <v>0.64080000000000004</v>
      </c>
      <c r="K76" s="5">
        <v>0.71120000000000005</v>
      </c>
      <c r="L76" s="5">
        <v>0.26819999999999999</v>
      </c>
      <c r="M76" s="5">
        <v>4.7999999999999996E-3</v>
      </c>
      <c r="N76" s="5">
        <v>0.87350000000000005</v>
      </c>
      <c r="O76" s="5"/>
      <c r="P76" s="5">
        <v>1</v>
      </c>
      <c r="Q76" s="5">
        <v>6.4724000000000004</v>
      </c>
      <c r="R76" s="4">
        <v>0.64800000000000002</v>
      </c>
      <c r="S76" s="4">
        <v>0.72540000000000004</v>
      </c>
      <c r="T76" s="4">
        <v>0.26500000000000001</v>
      </c>
      <c r="U76" s="4">
        <v>8.8999999999999999E-3</v>
      </c>
      <c r="V76" s="4">
        <v>0.86060000000000003</v>
      </c>
      <c r="W76" s="4"/>
      <c r="X76" s="4">
        <v>1</v>
      </c>
      <c r="Y76" s="4">
        <v>5.0396999999999998</v>
      </c>
      <c r="Z76" s="5">
        <v>0.66690000000000005</v>
      </c>
      <c r="AA76" s="5">
        <v>0.77</v>
      </c>
      <c r="AB76" s="5">
        <v>0.23330000000000001</v>
      </c>
      <c r="AC76" s="5">
        <v>1.49E-2</v>
      </c>
      <c r="AD76" s="5">
        <v>0.83130000000000004</v>
      </c>
      <c r="AE76" s="5"/>
      <c r="AF76" s="5">
        <v>1</v>
      </c>
      <c r="AG76" s="5">
        <v>3.5750999999999999</v>
      </c>
      <c r="AH76" s="4">
        <v>0.74639999999999995</v>
      </c>
      <c r="AI76" s="4">
        <v>0.97499999999999998</v>
      </c>
      <c r="AJ76" s="4">
        <v>0.1421</v>
      </c>
      <c r="AK76" s="4">
        <v>2.8299999999999999E-2</v>
      </c>
      <c r="AL76" s="4">
        <v>0.70740000000000003</v>
      </c>
      <c r="AM76" s="4"/>
      <c r="AN76" s="4">
        <v>0.98480000000000001</v>
      </c>
      <c r="AO76" s="4">
        <v>1.3409</v>
      </c>
      <c r="AP76" s="14"/>
      <c r="AQ76" s="14"/>
      <c r="AR76" s="14"/>
      <c r="AS76" s="14"/>
      <c r="AT76" s="14"/>
      <c r="AU76" s="14"/>
      <c r="AV76" s="14"/>
      <c r="AW76" s="14"/>
      <c r="AX76" s="4"/>
      <c r="AY76" s="4"/>
      <c r="AZ76" s="4"/>
      <c r="BA76" s="4"/>
      <c r="BB76" s="4"/>
      <c r="BC76" s="4"/>
      <c r="BD76" s="4"/>
      <c r="BE76" s="4"/>
      <c r="BF76" s="14">
        <v>0.64849999999999997</v>
      </c>
      <c r="BG76" s="14">
        <v>0.72699999999999998</v>
      </c>
      <c r="BH76" s="14">
        <v>0.26279999999999998</v>
      </c>
      <c r="BI76" s="14">
        <v>8.8999999999999999E-3</v>
      </c>
      <c r="BJ76" s="14">
        <v>0.86129999999999995</v>
      </c>
      <c r="BK76" s="14">
        <v>0.65359999999999996</v>
      </c>
      <c r="BL76" s="14">
        <v>1</v>
      </c>
      <c r="BM76" s="14">
        <v>7.2796000000000003</v>
      </c>
      <c r="BN76" s="4"/>
      <c r="BO76" s="4"/>
      <c r="BP76" s="4"/>
      <c r="BQ76" s="4"/>
      <c r="BR76" s="4"/>
      <c r="BS76" s="4"/>
      <c r="BT76" s="4"/>
      <c r="BU76" s="4"/>
      <c r="BV76" s="14"/>
      <c r="BW76" s="14"/>
      <c r="BX76" s="14"/>
      <c r="BY76" s="14"/>
      <c r="BZ76" s="14"/>
      <c r="CA76" s="14"/>
      <c r="CB76" s="14"/>
      <c r="CC76" s="14"/>
      <c r="CD76" s="4"/>
      <c r="CE76" s="4"/>
      <c r="CF76" s="4"/>
      <c r="CG76" s="4"/>
      <c r="CH76" s="4"/>
      <c r="CI76" s="4"/>
      <c r="CJ76" s="4"/>
      <c r="CK76" s="4"/>
      <c r="CL76" s="5"/>
      <c r="CM76" s="5"/>
      <c r="CN76" s="5"/>
      <c r="CO76" s="5"/>
      <c r="CP76" s="5"/>
      <c r="CQ76" s="5"/>
      <c r="CR76" s="5"/>
      <c r="CS76" s="5"/>
      <c r="CT76" s="4">
        <v>0.64890000000000003</v>
      </c>
      <c r="CU76" s="4">
        <v>0.72729999999999995</v>
      </c>
      <c r="CV76" s="4">
        <v>0.26679999999999998</v>
      </c>
      <c r="CW76" s="4">
        <v>8.8999999999999999E-3</v>
      </c>
      <c r="CX76" s="4">
        <v>0.85970000000000002</v>
      </c>
      <c r="CY76" s="4">
        <v>0.65229999999999999</v>
      </c>
      <c r="CZ76" s="4">
        <v>1</v>
      </c>
      <c r="DA76" s="4">
        <v>4.8292000000000002</v>
      </c>
      <c r="DB76" s="5"/>
      <c r="DC76" s="5"/>
      <c r="DD76" s="5"/>
      <c r="DE76" s="5"/>
      <c r="DF76" s="5"/>
      <c r="DG76" s="5"/>
      <c r="DH76" s="5"/>
      <c r="DI76" s="5"/>
      <c r="DJ76" s="4"/>
      <c r="DK76" s="4"/>
      <c r="DL76" s="4"/>
      <c r="DM76" s="4"/>
      <c r="DN76" s="4"/>
      <c r="DO76" s="4"/>
      <c r="DP76" s="4"/>
      <c r="DQ76" s="4"/>
      <c r="DR76" s="5">
        <v>0.63229999999999997</v>
      </c>
      <c r="DS76" s="5">
        <v>0.6905</v>
      </c>
      <c r="DT76" s="5">
        <v>0.29530000000000001</v>
      </c>
      <c r="DU76" s="5">
        <v>1.6000000000000001E-3</v>
      </c>
      <c r="DV76" s="5">
        <v>0.88129999999999997</v>
      </c>
      <c r="DW76" s="5">
        <v>0.65610000000000002</v>
      </c>
      <c r="DX76" s="5">
        <v>1</v>
      </c>
      <c r="DY76" s="5">
        <v>11.6678</v>
      </c>
      <c r="DZ76" s="4">
        <v>0.64090000000000003</v>
      </c>
      <c r="EA76" s="4">
        <v>0.71089999999999998</v>
      </c>
      <c r="EB76" s="4">
        <v>0.27900000000000003</v>
      </c>
      <c r="EC76" s="4">
        <v>4.7999999999999996E-3</v>
      </c>
      <c r="ED76" s="4">
        <v>0.87490000000000001</v>
      </c>
      <c r="EE76" s="4">
        <v>0.65380000000000005</v>
      </c>
      <c r="EF76" s="4">
        <v>1</v>
      </c>
      <c r="EG76" s="4">
        <v>7.8903999999999996</v>
      </c>
      <c r="EH76" s="5">
        <v>0.64939999999999998</v>
      </c>
      <c r="EI76" s="5">
        <v>0.72899999999999998</v>
      </c>
      <c r="EJ76" s="5">
        <v>0.26250000000000001</v>
      </c>
      <c r="EK76" s="5">
        <v>8.8999999999999999E-3</v>
      </c>
      <c r="EL76" s="5">
        <v>0.86129999999999995</v>
      </c>
      <c r="EM76" s="5">
        <v>0.65359999999999996</v>
      </c>
      <c r="EN76" s="5">
        <v>1</v>
      </c>
      <c r="EO76" s="5">
        <v>6.4703999999999997</v>
      </c>
      <c r="EP76" s="4"/>
      <c r="EQ76" s="4"/>
      <c r="ER76" s="4"/>
      <c r="ES76" s="4"/>
      <c r="ET76" s="4"/>
      <c r="EU76" s="4"/>
      <c r="EV76" s="4"/>
      <c r="EW76" s="4"/>
      <c r="EX76" s="5"/>
      <c r="EY76" s="5"/>
      <c r="EZ76" s="5"/>
      <c r="FA76" s="5"/>
      <c r="FB76" s="5"/>
      <c r="FC76" s="5"/>
      <c r="FD76" s="5"/>
      <c r="FE76" s="5"/>
      <c r="FF76" s="4"/>
      <c r="FG76" s="4"/>
      <c r="FH76" s="4"/>
      <c r="FI76" s="4"/>
      <c r="FJ76" s="4"/>
      <c r="FK76" s="4"/>
      <c r="FL76" s="4"/>
      <c r="FM76" s="4"/>
      <c r="FN76" s="5"/>
      <c r="FO76" s="5"/>
      <c r="FP76" s="5"/>
      <c r="FQ76" s="5"/>
      <c r="FR76" s="5"/>
      <c r="FS76" s="5"/>
      <c r="FT76" s="5"/>
      <c r="FU76" s="5"/>
      <c r="FV76" s="4">
        <v>0.64870000000000005</v>
      </c>
      <c r="FW76" s="4">
        <v>0.72789999999999999</v>
      </c>
      <c r="FX76" s="4">
        <v>0.26419999999999999</v>
      </c>
      <c r="FY76" s="4">
        <v>8.8999999999999999E-3</v>
      </c>
      <c r="FZ76" s="4">
        <v>0.86019999999999996</v>
      </c>
      <c r="GA76" s="4">
        <v>0.65300000000000002</v>
      </c>
      <c r="GB76" s="4">
        <v>1</v>
      </c>
      <c r="GC76" s="4">
        <v>4.4904999999999999</v>
      </c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/>
      <c r="HC76" s="4"/>
      <c r="HD76" s="4"/>
      <c r="HE76" s="4"/>
      <c r="HF76" s="4"/>
      <c r="HG76" s="4"/>
      <c r="HH76" s="4"/>
      <c r="HI76" s="4"/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>
        <f t="shared" si="16"/>
        <v>0.65495454545454546</v>
      </c>
      <c r="II76" s="4">
        <f t="shared" si="17"/>
        <v>0.74442727272727283</v>
      </c>
      <c r="IJ76" s="4">
        <f t="shared" si="18"/>
        <v>0.25660000000000005</v>
      </c>
      <c r="IK76" s="4">
        <f t="shared" si="19"/>
        <v>9.1363636363636386E-3</v>
      </c>
      <c r="IL76" s="4">
        <f t="shared" si="20"/>
        <v>0.85041818181818196</v>
      </c>
      <c r="IM76" s="4">
        <f t="shared" si="21"/>
        <v>0.65373333333333328</v>
      </c>
      <c r="IN76" s="4">
        <f t="shared" si="22"/>
        <v>0.99861818181818185</v>
      </c>
      <c r="IO76" s="4">
        <f t="shared" si="23"/>
        <v>6.0490999999999993</v>
      </c>
      <c r="IP76" s="1" t="str" cm="1">
        <f t="array" aca="1" ref="IP76" ca="1">CONCATENATE(INDIRECT(ADDRESS(1,MATCH(_xlfn.MINIFS(B76:IG76,metrics.rec,"MAE"),B76:IG76,0)+1)), ", ", INDIRECT(ADDRESS(2,MATCH(_xlfn.MINIFS(B76:IG76,metrics.rec,"MAE"),B76:IG76,0)+1)))</f>
        <v>k=20, r=0.1</v>
      </c>
      <c r="IQ76" s="1" t="str" cm="1">
        <f t="array" aca="1" ref="IQ76" ca="1">CONCATENATE(INDIRECT(ADDRESS(1,MATCH(_xlfn.MINIFS(B76:IG76,metrics.rec,"MSE"),B76:IG76,0)+1)), ", ", INDIRECT(ADDRESS(2,MATCH(_xlfn.MINIFS(B76:IG76,metrics.rec,"MSE"),B76:IG76,0)+1)))</f>
        <v>k=20, r=0.1</v>
      </c>
      <c r="IR76" s="1" t="str" cm="1">
        <f t="array" aca="1" ref="IR76" ca="1">CONCATENATE(INDIRECT(ADDRESS(1,MATCH(_xlfn.MAXIFS(B76:IG76,metrics.rec,"R"),B76:IG76,0)+1)), ", ", INDIRECT(ADDRESS(2,MATCH(_xlfn.MAXIFS(B76:IG76,metrics.rec,"R"),B76:IG76,0)+1)))</f>
        <v>k=20, r=0.1</v>
      </c>
      <c r="IS76" s="1" t="str" cm="1">
        <f t="array" aca="1" ref="IS76" ca="1">CONCATENATE(INDIRECT(ADDRESS(1,MATCH(_xlfn.MAXIFS(B76:IG76,metrics.rec,"Precision"),B76:IG76,0)+1)), ", ", INDIRECT(ADDRESS(2,MATCH(_xlfn.MAXIFS(B76:IG76,metrics.rec,"Precision"),B76:IG76,0)+1)))</f>
        <v>k=5, r=0.9</v>
      </c>
      <c r="IT76" s="1" t="str" cm="1">
        <f t="array" aca="1" ref="IT76" ca="1">CONCATENATE(INDIRECT(ADDRESS(1,MATCH(_xlfn.MAXIFS(B76:IG76,metrics.rec,"Recall"),B76:IG76,0)+1)), ", ", INDIRECT(ADDRESS(2,MATCH(_xlfn.MAXIFS(B76:IG76,metrics.rec,"Recall"),B76:IG76,0)+1)))</f>
        <v>k=5, r=0.1</v>
      </c>
      <c r="IU76" s="1" t="str" cm="1">
        <f t="array" aca="1" ref="IU76" ca="1">CONCATENATE(INDIRECT(ADDRESS(1,MATCH(_xlfn.MAXIFS(B76:IG76,metrics.rec,"Coverage"),B76:IG76,0)+1)), ", ", INDIRECT(ADDRESS(2,MATCH(_xlfn.MAXIFS(B76:IG76,metrics.rec,"Coverage"),B76:IG76,0)+1)))</f>
        <v>k=20, r=0.1</v>
      </c>
      <c r="IV76" s="1" t="str" cm="1">
        <f t="array" aca="1" ref="IV76" ca="1">CONCATENATE(INDIRECT(ADDRESS(1,MATCH(_xlfn.MAXIFS(B76:IG76,metrics.rec,"Recatio"),B76:IG76,0)+1)), ", ", INDIRECT(ADDRESS(2,MATCH(_xlfn.MAXIFS(B76:IG76,metrics.rec,"Recatio"),B76:IG76,0)+1)))</f>
        <v>k=5, r=0.1</v>
      </c>
      <c r="IW76" s="1" t="str" cm="1">
        <f t="array" aca="1" ref="IW76" ca="1">CONCATENATE(INDIRECT(ADDRESS(1,MATCH(_xlfn.MINIFS(B76:IG76,metrics.rec,"Time"),B76:IG76,0)+1)), ", ", INDIRECT(ADDRESS(2,MATCH(_xlfn.MINIFS(B76:IG76,metrics.rec,"Time"),B76:IG76,0)+1)))</f>
        <v>k=5, r=0.9</v>
      </c>
    </row>
    <row r="77" spans="1:257" x14ac:dyDescent="0.2">
      <c r="A77" s="1" t="s">
        <v>70</v>
      </c>
      <c r="B77" s="4">
        <v>0.64749999999999996</v>
      </c>
      <c r="C77" s="4">
        <v>0.71879999999999999</v>
      </c>
      <c r="D77" s="4">
        <v>0.26840000000000003</v>
      </c>
      <c r="E77" s="4">
        <v>1.6000000000000001E-3</v>
      </c>
      <c r="F77" s="4">
        <v>0.88339999999999996</v>
      </c>
      <c r="G77" s="4"/>
      <c r="H77" s="4">
        <v>1</v>
      </c>
      <c r="I77" s="4">
        <v>7.4340999999999999</v>
      </c>
      <c r="J77" s="5">
        <v>0.66669999999999996</v>
      </c>
      <c r="K77" s="5">
        <v>0.76429999999999998</v>
      </c>
      <c r="L77" s="5">
        <v>0.25590000000000002</v>
      </c>
      <c r="M77" s="5">
        <v>4.8999999999999998E-3</v>
      </c>
      <c r="N77" s="5">
        <v>0.87350000000000005</v>
      </c>
      <c r="O77" s="5"/>
      <c r="P77" s="5">
        <v>1</v>
      </c>
      <c r="Q77" s="5">
        <v>6.4146999999999998</v>
      </c>
      <c r="R77" s="4">
        <v>0.68740000000000001</v>
      </c>
      <c r="S77" s="4">
        <v>0.80730000000000002</v>
      </c>
      <c r="T77" s="4">
        <v>0.2407</v>
      </c>
      <c r="U77" s="4">
        <v>9.4000000000000004E-3</v>
      </c>
      <c r="V77" s="4">
        <v>0.85570000000000002</v>
      </c>
      <c r="W77" s="4"/>
      <c r="X77" s="4">
        <v>1</v>
      </c>
      <c r="Y77" s="4">
        <v>4.6859999999999999</v>
      </c>
      <c r="Z77" s="5">
        <v>0.72450000000000003</v>
      </c>
      <c r="AA77" s="5">
        <v>0.89559999999999995</v>
      </c>
      <c r="AB77" s="5">
        <v>0.19789999999999999</v>
      </c>
      <c r="AC77" s="5">
        <v>1.7100000000000001E-2</v>
      </c>
      <c r="AD77" s="5">
        <v>0.82499999999999996</v>
      </c>
      <c r="AE77" s="5"/>
      <c r="AF77" s="5">
        <v>1</v>
      </c>
      <c r="AG77" s="5">
        <v>3.4704999999999999</v>
      </c>
      <c r="AH77" s="4">
        <v>0.78580000000000005</v>
      </c>
      <c r="AI77" s="4">
        <v>1.0617000000000001</v>
      </c>
      <c r="AJ77" s="4">
        <v>0.12180000000000001</v>
      </c>
      <c r="AK77" s="4">
        <v>5.57E-2</v>
      </c>
      <c r="AL77" s="4">
        <v>0.59509999999999996</v>
      </c>
      <c r="AM77" s="4"/>
      <c r="AN77" s="4">
        <v>0.97770000000000001</v>
      </c>
      <c r="AO77" s="4">
        <v>1.3599000000000001</v>
      </c>
      <c r="AP77" s="14"/>
      <c r="AQ77" s="14"/>
      <c r="AR77" s="14"/>
      <c r="AS77" s="14"/>
      <c r="AT77" s="14"/>
      <c r="AU77" s="14"/>
      <c r="AV77" s="14"/>
      <c r="AW77" s="14"/>
      <c r="AX77" s="4"/>
      <c r="AY77" s="4"/>
      <c r="AZ77" s="4"/>
      <c r="BA77" s="4"/>
      <c r="BB77" s="4"/>
      <c r="BC77" s="4"/>
      <c r="BD77" s="4"/>
      <c r="BE77" s="4"/>
      <c r="BF77" s="14"/>
      <c r="BG77" s="14"/>
      <c r="BH77" s="14"/>
      <c r="BI77" s="14"/>
      <c r="BJ77" s="14"/>
      <c r="BK77" s="14"/>
      <c r="BL77" s="14"/>
      <c r="BM77" s="14"/>
      <c r="BN77" s="4"/>
      <c r="BO77" s="4"/>
      <c r="BP77" s="4"/>
      <c r="BQ77" s="4"/>
      <c r="BR77" s="4"/>
      <c r="BS77" s="4"/>
      <c r="BT77" s="4"/>
      <c r="BU77" s="4"/>
      <c r="BV77" s="14"/>
      <c r="BW77" s="14"/>
      <c r="BX77" s="14"/>
      <c r="BY77" s="14"/>
      <c r="BZ77" s="14"/>
      <c r="CA77" s="14"/>
      <c r="CB77" s="14"/>
      <c r="CC77" s="14"/>
      <c r="CD77" s="4"/>
      <c r="CE77" s="4"/>
      <c r="CF77" s="4"/>
      <c r="CG77" s="4"/>
      <c r="CH77" s="4"/>
      <c r="CI77" s="4"/>
      <c r="CJ77" s="4"/>
      <c r="CK77" s="4"/>
      <c r="CL77" s="5"/>
      <c r="CM77" s="5"/>
      <c r="CN77" s="5"/>
      <c r="CO77" s="5"/>
      <c r="CP77" s="5"/>
      <c r="CQ77" s="5"/>
      <c r="CR77" s="5"/>
      <c r="CS77" s="5"/>
      <c r="CT77" s="4"/>
      <c r="CU77" s="4"/>
      <c r="CV77" s="4"/>
      <c r="CW77" s="4"/>
      <c r="CX77" s="4"/>
      <c r="CY77" s="4"/>
      <c r="CZ77" s="4"/>
      <c r="DA77" s="4"/>
      <c r="DB77" s="5"/>
      <c r="DC77" s="5"/>
      <c r="DD77" s="5"/>
      <c r="DE77" s="5"/>
      <c r="DF77" s="5"/>
      <c r="DG77" s="5"/>
      <c r="DH77" s="5"/>
      <c r="DI77" s="5"/>
      <c r="DJ77" s="4"/>
      <c r="DK77" s="4"/>
      <c r="DL77" s="4"/>
      <c r="DM77" s="4"/>
      <c r="DN77" s="4"/>
      <c r="DO77" s="4"/>
      <c r="DP77" s="4"/>
      <c r="DQ77" s="4"/>
      <c r="DR77" s="5">
        <v>0.64629999999999999</v>
      </c>
      <c r="DS77" s="5">
        <v>0.71689999999999998</v>
      </c>
      <c r="DT77" s="5">
        <v>0.28000000000000003</v>
      </c>
      <c r="DU77" s="5">
        <v>1.6000000000000001E-3</v>
      </c>
      <c r="DV77" s="5">
        <v>0.88290000000000002</v>
      </c>
      <c r="DW77" s="5">
        <v>0.6361</v>
      </c>
      <c r="DX77" s="5">
        <v>1</v>
      </c>
      <c r="DY77" s="5">
        <v>10.1197</v>
      </c>
      <c r="DZ77" s="4">
        <v>0.6643</v>
      </c>
      <c r="EA77" s="4">
        <v>0.75890000000000002</v>
      </c>
      <c r="EB77" s="4">
        <v>0.26690000000000003</v>
      </c>
      <c r="EC77" s="4">
        <v>5.0000000000000001E-3</v>
      </c>
      <c r="ED77" s="4">
        <v>0.87380000000000002</v>
      </c>
      <c r="EE77" s="4">
        <v>0.63190000000000002</v>
      </c>
      <c r="EF77" s="4">
        <v>1</v>
      </c>
      <c r="EG77" s="4">
        <v>7.7628000000000004</v>
      </c>
      <c r="EH77" s="5">
        <v>0.68810000000000004</v>
      </c>
      <c r="EI77" s="5">
        <v>0.81020000000000003</v>
      </c>
      <c r="EJ77" s="5">
        <v>0.24379999999999999</v>
      </c>
      <c r="EK77" s="5">
        <v>9.2999999999999992E-3</v>
      </c>
      <c r="EL77" s="5">
        <v>0.85699999999999998</v>
      </c>
      <c r="EM77" s="5">
        <v>0.61899999999999999</v>
      </c>
      <c r="EN77" s="5">
        <v>1</v>
      </c>
      <c r="EO77" s="5">
        <v>6.3742999999999999</v>
      </c>
      <c r="EP77" s="4"/>
      <c r="EQ77" s="4"/>
      <c r="ER77" s="4"/>
      <c r="ES77" s="4"/>
      <c r="ET77" s="4"/>
      <c r="EU77" s="4"/>
      <c r="EV77" s="4"/>
      <c r="EW77" s="4"/>
      <c r="EX77" s="5"/>
      <c r="EY77" s="5"/>
      <c r="EZ77" s="5"/>
      <c r="FA77" s="5"/>
      <c r="FB77" s="5"/>
      <c r="FC77" s="5"/>
      <c r="FD77" s="5"/>
      <c r="FE77" s="5"/>
      <c r="FF77" s="4"/>
      <c r="FG77" s="4"/>
      <c r="FH77" s="4"/>
      <c r="FI77" s="4"/>
      <c r="FJ77" s="4"/>
      <c r="FK77" s="4"/>
      <c r="FL77" s="4"/>
      <c r="FM77" s="4"/>
      <c r="FN77" s="5"/>
      <c r="FO77" s="5"/>
      <c r="FP77" s="5"/>
      <c r="FQ77" s="5"/>
      <c r="FR77" s="5"/>
      <c r="FS77" s="5"/>
      <c r="FT77" s="5"/>
      <c r="FU77" s="5"/>
      <c r="FV77" s="4"/>
      <c r="FW77" s="4"/>
      <c r="FX77" s="4"/>
      <c r="FY77" s="4"/>
      <c r="FZ77" s="4"/>
      <c r="GA77" s="4"/>
      <c r="GB77" s="4"/>
      <c r="GC77" s="4"/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>
        <f t="shared" si="16"/>
        <v>0.68882500000000002</v>
      </c>
      <c r="II77" s="4">
        <f t="shared" si="17"/>
        <v>0.81671249999999995</v>
      </c>
      <c r="IJ77" s="4">
        <f t="shared" si="18"/>
        <v>0.23442500000000002</v>
      </c>
      <c r="IK77" s="4">
        <f t="shared" si="19"/>
        <v>1.3075000000000002E-2</v>
      </c>
      <c r="IL77" s="4">
        <f t="shared" si="20"/>
        <v>0.83080000000000009</v>
      </c>
      <c r="IM77" s="4">
        <f t="shared" si="21"/>
        <v>0.629</v>
      </c>
      <c r="IN77" s="4">
        <f t="shared" si="22"/>
        <v>0.99721250000000006</v>
      </c>
      <c r="IO77" s="4">
        <f t="shared" si="23"/>
        <v>5.95275</v>
      </c>
      <c r="IP77" s="1" t="str" cm="1">
        <f t="array" aca="1" ref="IP77" ca="1">CONCATENATE(INDIRECT(ADDRESS(1,MATCH(_xlfn.MINIFS(B77:IG77,metrics.rec,"MAE"),B77:IG77,0)+1)), ", ", INDIRECT(ADDRESS(2,MATCH(_xlfn.MINIFS(B77:IG77,metrics.rec,"MAE"),B77:IG77,0)+1)))</f>
        <v>k=20, r=0.1</v>
      </c>
      <c r="IQ77" s="1" t="str" cm="1">
        <f t="array" aca="1" ref="IQ77" ca="1">CONCATENATE(INDIRECT(ADDRESS(1,MATCH(_xlfn.MINIFS(B77:IG77,metrics.rec,"MSE"),B77:IG77,0)+1)), ", ", INDIRECT(ADDRESS(2,MATCH(_xlfn.MINIFS(B77:IG77,metrics.rec,"MSE"),B77:IG77,0)+1)))</f>
        <v>k=20, r=0.1</v>
      </c>
      <c r="IR77" s="1" t="str" cm="1">
        <f t="array" aca="1" ref="IR77" ca="1">CONCATENATE(INDIRECT(ADDRESS(1,MATCH(_xlfn.MAXIFS(B77:IG77,metrics.rec,"R"),B77:IG77,0)+1)), ", ", INDIRECT(ADDRESS(2,MATCH(_xlfn.MAXIFS(B77:IG77,metrics.rec,"R"),B77:IG77,0)+1)))</f>
        <v>k=20, r=0.1</v>
      </c>
      <c r="IS77" s="1" t="str" cm="1">
        <f t="array" aca="1" ref="IS77" ca="1">CONCATENATE(INDIRECT(ADDRESS(1,MATCH(_xlfn.MAXIFS(B77:IG77,metrics.rec,"Precision"),B77:IG77,0)+1)), ", ", INDIRECT(ADDRESS(2,MATCH(_xlfn.MAXIFS(B77:IG77,metrics.rec,"Precision"),B77:IG77,0)+1)))</f>
        <v>k=5, r=0.9</v>
      </c>
      <c r="IT77" s="1" t="str" cm="1">
        <f t="array" aca="1" ref="IT77" ca="1">CONCATENATE(INDIRECT(ADDRESS(1,MATCH(_xlfn.MAXIFS(B77:IG77,metrics.rec,"Recall"),B77:IG77,0)+1)), ", ", INDIRECT(ADDRESS(2,MATCH(_xlfn.MAXIFS(B77:IG77,metrics.rec,"Recall"),B77:IG77,0)+1)))</f>
        <v>k=5, r=0.1</v>
      </c>
      <c r="IU77" s="1" t="str" cm="1">
        <f t="array" aca="1" ref="IU77" ca="1">CONCATENATE(INDIRECT(ADDRESS(1,MATCH(_xlfn.MAXIFS(B77:IG77,metrics.rec,"Coverage"),B77:IG77,0)+1)), ", ", INDIRECT(ADDRESS(2,MATCH(_xlfn.MAXIFS(B77:IG77,metrics.rec,"Coverage"),B77:IG77,0)+1)))</f>
        <v>k=20, r=0.1</v>
      </c>
      <c r="IV77" s="1" t="str" cm="1">
        <f t="array" aca="1" ref="IV77" ca="1">CONCATENATE(INDIRECT(ADDRESS(1,MATCH(_xlfn.MAXIFS(B77:IG77,metrics.rec,"Recatio"),B77:IG77,0)+1)), ", ", INDIRECT(ADDRESS(2,MATCH(_xlfn.MAXIFS(B77:IG77,metrics.rec,"Recatio"),B77:IG77,0)+1)))</f>
        <v>k=5, r=0.1</v>
      </c>
      <c r="IW77" s="1" t="str" cm="1">
        <f t="array" aca="1" ref="IW77" ca="1">CONCATENATE(INDIRECT(ADDRESS(1,MATCH(_xlfn.MINIFS(B77:IG77,metrics.rec,"Time"),B77:IG77,0)+1)), ", ", INDIRECT(ADDRESS(2,MATCH(_xlfn.MINIFS(B77:IG77,metrics.rec,"Time"),B77:IG77,0)+1)))</f>
        <v>k=5, r=0.9</v>
      </c>
    </row>
    <row r="78" spans="1:257" x14ac:dyDescent="0.2">
      <c r="A78" s="1" t="s">
        <v>71</v>
      </c>
      <c r="B78" s="4">
        <v>0.61499999999999999</v>
      </c>
      <c r="C78" s="4">
        <v>0.65410000000000001</v>
      </c>
      <c r="D78" s="4">
        <v>0.30070000000000002</v>
      </c>
      <c r="E78" s="4">
        <v>1.6000000000000001E-3</v>
      </c>
      <c r="F78" s="4">
        <v>0.88249999999999995</v>
      </c>
      <c r="G78" s="4"/>
      <c r="H78" s="4">
        <v>1</v>
      </c>
      <c r="I78" s="4">
        <v>8.1262000000000008</v>
      </c>
      <c r="J78" s="5">
        <v>0.62749999999999995</v>
      </c>
      <c r="K78" s="5">
        <v>0.68359999999999999</v>
      </c>
      <c r="L78" s="5">
        <v>0.29039999999999999</v>
      </c>
      <c r="M78" s="5">
        <v>4.7999999999999996E-3</v>
      </c>
      <c r="N78" s="5">
        <v>0.87219999999999998</v>
      </c>
      <c r="O78" s="5"/>
      <c r="P78" s="5">
        <v>1</v>
      </c>
      <c r="Q78" s="5">
        <v>6.6969000000000003</v>
      </c>
      <c r="R78" s="4">
        <v>0.63900000000000001</v>
      </c>
      <c r="S78" s="4">
        <v>0.70509999999999995</v>
      </c>
      <c r="T78" s="4">
        <v>0.27779999999999999</v>
      </c>
      <c r="U78" s="4">
        <v>8.8999999999999999E-3</v>
      </c>
      <c r="V78" s="4">
        <v>0.85819999999999996</v>
      </c>
      <c r="W78" s="4"/>
      <c r="X78" s="4">
        <v>1</v>
      </c>
      <c r="Y78" s="4">
        <v>4.8457999999999997</v>
      </c>
      <c r="Z78" s="5">
        <v>0.6633</v>
      </c>
      <c r="AA78" s="5">
        <v>0.76090000000000002</v>
      </c>
      <c r="AB78" s="5">
        <v>0.23449999999999999</v>
      </c>
      <c r="AC78" s="5">
        <v>1.49E-2</v>
      </c>
      <c r="AD78" s="5">
        <v>0.82830000000000004</v>
      </c>
      <c r="AE78" s="5"/>
      <c r="AF78" s="5">
        <v>1</v>
      </c>
      <c r="AG78" s="5">
        <v>3.5684</v>
      </c>
      <c r="AH78" s="4">
        <v>0.74739999999999995</v>
      </c>
      <c r="AI78" s="4">
        <v>0.9758</v>
      </c>
      <c r="AJ78" s="4">
        <v>0.13719999999999999</v>
      </c>
      <c r="AK78" s="4">
        <v>2.86E-2</v>
      </c>
      <c r="AL78" s="4">
        <v>0.70120000000000005</v>
      </c>
      <c r="AM78" s="4"/>
      <c r="AN78" s="4">
        <v>0.9839</v>
      </c>
      <c r="AO78" s="4">
        <v>1.2851999999999999</v>
      </c>
      <c r="AP78" s="14"/>
      <c r="AQ78" s="14"/>
      <c r="AR78" s="14"/>
      <c r="AS78" s="14"/>
      <c r="AT78" s="14"/>
      <c r="AU78" s="14"/>
      <c r="AV78" s="14"/>
      <c r="AW78" s="14"/>
      <c r="AX78" s="4"/>
      <c r="AY78" s="4"/>
      <c r="AZ78" s="4"/>
      <c r="BA78" s="4"/>
      <c r="BB78" s="4"/>
      <c r="BC78" s="4"/>
      <c r="BD78" s="4"/>
      <c r="BE78" s="4"/>
      <c r="BF78" s="14"/>
      <c r="BG78" s="14"/>
      <c r="BH78" s="14"/>
      <c r="BI78" s="14"/>
      <c r="BJ78" s="14"/>
      <c r="BK78" s="14"/>
      <c r="BL78" s="14"/>
      <c r="BM78" s="14"/>
      <c r="BN78" s="4"/>
      <c r="BO78" s="4"/>
      <c r="BP78" s="4"/>
      <c r="BQ78" s="4"/>
      <c r="BR78" s="4"/>
      <c r="BS78" s="4"/>
      <c r="BT78" s="4"/>
      <c r="BU78" s="4"/>
      <c r="BV78" s="14"/>
      <c r="BW78" s="14"/>
      <c r="BX78" s="14"/>
      <c r="BY78" s="14"/>
      <c r="BZ78" s="14"/>
      <c r="CA78" s="14"/>
      <c r="CB78" s="14"/>
      <c r="CC78" s="14"/>
      <c r="CD78" s="4"/>
      <c r="CE78" s="4"/>
      <c r="CF78" s="4"/>
      <c r="CG78" s="4"/>
      <c r="CH78" s="4"/>
      <c r="CI78" s="4"/>
      <c r="CJ78" s="4"/>
      <c r="CK78" s="4"/>
      <c r="CL78" s="5"/>
      <c r="CM78" s="5"/>
      <c r="CN78" s="5"/>
      <c r="CO78" s="5"/>
      <c r="CP78" s="5"/>
      <c r="CQ78" s="5"/>
      <c r="CR78" s="5"/>
      <c r="CS78" s="5"/>
      <c r="CT78" s="4"/>
      <c r="CU78" s="4"/>
      <c r="CV78" s="4"/>
      <c r="CW78" s="4"/>
      <c r="CX78" s="4"/>
      <c r="CY78" s="4"/>
      <c r="CZ78" s="4"/>
      <c r="DA78" s="4"/>
      <c r="DB78" s="5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4"/>
      <c r="DR78" s="5">
        <v>0.6139</v>
      </c>
      <c r="DS78" s="5">
        <v>0.65300000000000002</v>
      </c>
      <c r="DT78" s="5">
        <v>0.31169999999999998</v>
      </c>
      <c r="DU78" s="5">
        <v>1.6000000000000001E-3</v>
      </c>
      <c r="DV78" s="5">
        <v>0.8831</v>
      </c>
      <c r="DW78" s="5">
        <v>0.65569999999999995</v>
      </c>
      <c r="DX78" s="5">
        <v>1</v>
      </c>
      <c r="DY78" s="5">
        <v>10.372199999999999</v>
      </c>
      <c r="DZ78" s="4">
        <v>0.62649999999999995</v>
      </c>
      <c r="EA78" s="4">
        <v>0.67989999999999995</v>
      </c>
      <c r="EB78" s="4">
        <v>0.29530000000000001</v>
      </c>
      <c r="EC78" s="4">
        <v>4.7999999999999996E-3</v>
      </c>
      <c r="ED78" s="4">
        <v>0.87419999999999998</v>
      </c>
      <c r="EE78" s="4">
        <v>0.65190000000000003</v>
      </c>
      <c r="EF78" s="4">
        <v>1</v>
      </c>
      <c r="EG78" s="4">
        <v>8.7761999999999993</v>
      </c>
      <c r="EH78" s="5">
        <v>0.64049999999999996</v>
      </c>
      <c r="EI78" s="5">
        <v>0.70950000000000002</v>
      </c>
      <c r="EJ78" s="5">
        <v>0.2762</v>
      </c>
      <c r="EK78" s="5">
        <v>8.8999999999999999E-3</v>
      </c>
      <c r="EL78" s="5">
        <v>0.85940000000000005</v>
      </c>
      <c r="EM78" s="5">
        <v>0.65169999999999995</v>
      </c>
      <c r="EN78" s="5">
        <v>1</v>
      </c>
      <c r="EO78" s="5">
        <v>6.7458</v>
      </c>
      <c r="EP78" s="4"/>
      <c r="EQ78" s="4"/>
      <c r="ER78" s="4"/>
      <c r="ES78" s="4"/>
      <c r="ET78" s="4"/>
      <c r="EU78" s="4"/>
      <c r="EV78" s="4"/>
      <c r="EW78" s="4"/>
      <c r="EX78" s="5"/>
      <c r="EY78" s="5"/>
      <c r="EZ78" s="5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4"/>
      <c r="FL78" s="4"/>
      <c r="FM78" s="4"/>
      <c r="FN78" s="5"/>
      <c r="FO78" s="5"/>
      <c r="FP78" s="5"/>
      <c r="FQ78" s="5"/>
      <c r="FR78" s="5"/>
      <c r="FS78" s="5"/>
      <c r="FT78" s="5"/>
      <c r="FU78" s="5"/>
      <c r="FV78" s="4"/>
      <c r="FW78" s="4"/>
      <c r="FX78" s="4"/>
      <c r="FY78" s="4"/>
      <c r="FZ78" s="4"/>
      <c r="GA78" s="4"/>
      <c r="GB78" s="4"/>
      <c r="GC78" s="4"/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>
        <f t="shared" si="16"/>
        <v>0.64663749999999998</v>
      </c>
      <c r="II78" s="4">
        <f t="shared" si="17"/>
        <v>0.72773749999999993</v>
      </c>
      <c r="IJ78" s="4">
        <f t="shared" si="18"/>
        <v>0.26547500000000002</v>
      </c>
      <c r="IK78" s="4">
        <f t="shared" si="19"/>
        <v>9.2624999999999999E-3</v>
      </c>
      <c r="IL78" s="4">
        <f t="shared" si="20"/>
        <v>0.84488750000000001</v>
      </c>
      <c r="IM78" s="4">
        <f t="shared" si="21"/>
        <v>0.6530999999999999</v>
      </c>
      <c r="IN78" s="4">
        <f t="shared" si="22"/>
        <v>0.99798750000000003</v>
      </c>
      <c r="IO78" s="4">
        <f t="shared" si="23"/>
        <v>6.3020875000000007</v>
      </c>
      <c r="IP78" s="1" t="str" cm="1">
        <f t="array" aca="1" ref="IP78" ca="1">CONCATENATE(INDIRECT(ADDRESS(1,MATCH(_xlfn.MINIFS(B78:IG78,metrics.rec,"MAE"),B78:IG78,0)+1)), ", ", INDIRECT(ADDRESS(2,MATCH(_xlfn.MINIFS(B78:IG78,metrics.rec,"MAE"),B78:IG78,0)+1)))</f>
        <v>k=20, r=0.1</v>
      </c>
      <c r="IQ78" s="1" t="str" cm="1">
        <f t="array" aca="1" ref="IQ78" ca="1">CONCATENATE(INDIRECT(ADDRESS(1,MATCH(_xlfn.MINIFS(B78:IG78,metrics.rec,"MSE"),B78:IG78,0)+1)), ", ", INDIRECT(ADDRESS(2,MATCH(_xlfn.MINIFS(B78:IG78,metrics.rec,"MSE"),B78:IG78,0)+1)))</f>
        <v>k=20, r=0.1</v>
      </c>
      <c r="IR78" s="1" t="str" cm="1">
        <f t="array" aca="1" ref="IR78" ca="1">CONCATENATE(INDIRECT(ADDRESS(1,MATCH(_xlfn.MAXIFS(B78:IG78,metrics.rec,"R"),B78:IG78,0)+1)), ", ", INDIRECT(ADDRESS(2,MATCH(_xlfn.MAXIFS(B78:IG78,metrics.rec,"R"),B78:IG78,0)+1)))</f>
        <v>k=20, r=0.1</v>
      </c>
      <c r="IS78" s="1" t="str" cm="1">
        <f t="array" aca="1" ref="IS78" ca="1">CONCATENATE(INDIRECT(ADDRESS(1,MATCH(_xlfn.MAXIFS(B78:IG78,metrics.rec,"Precision"),B78:IG78,0)+1)), ", ", INDIRECT(ADDRESS(2,MATCH(_xlfn.MAXIFS(B78:IG78,metrics.rec,"Precision"),B78:IG78,0)+1)))</f>
        <v>k=5, r=0.9</v>
      </c>
      <c r="IT78" s="1" t="str" cm="1">
        <f t="array" aca="1" ref="IT78" ca="1">CONCATENATE(INDIRECT(ADDRESS(1,MATCH(_xlfn.MAXIFS(B78:IG78,metrics.rec,"Recall"),B78:IG78,0)+1)), ", ", INDIRECT(ADDRESS(2,MATCH(_xlfn.MAXIFS(B78:IG78,metrics.rec,"Recall"),B78:IG78,0)+1)))</f>
        <v>k=20, r=0.1</v>
      </c>
      <c r="IU78" s="1" t="str" cm="1">
        <f t="array" aca="1" ref="IU78" ca="1">CONCATENATE(INDIRECT(ADDRESS(1,MATCH(_xlfn.MAXIFS(B78:IG78,metrics.rec,"Coverage"),B78:IG78,0)+1)), ", ", INDIRECT(ADDRESS(2,MATCH(_xlfn.MAXIFS(B78:IG78,metrics.rec,"Coverage"),B78:IG78,0)+1)))</f>
        <v>k=20, r=0.1</v>
      </c>
      <c r="IV78" s="1" t="str" cm="1">
        <f t="array" aca="1" ref="IV78" ca="1">CONCATENATE(INDIRECT(ADDRESS(1,MATCH(_xlfn.MAXIFS(B78:IG78,metrics.rec,"Recatio"),B78:IG78,0)+1)), ", ", INDIRECT(ADDRESS(2,MATCH(_xlfn.MAXIFS(B78:IG78,metrics.rec,"Recatio"),B78:IG78,0)+1)))</f>
        <v>k=5, r=0.1</v>
      </c>
      <c r="IW78" s="1" t="str" cm="1">
        <f t="array" aca="1" ref="IW78" ca="1">CONCATENATE(INDIRECT(ADDRESS(1,MATCH(_xlfn.MINIFS(B78:IG78,metrics.rec,"Time"),B78:IG78,0)+1)), ", ", INDIRECT(ADDRESS(2,MATCH(_xlfn.MINIFS(B78:IG78,metrics.rec,"Time"),B78:IG78,0)+1)))</f>
        <v>k=5, r=0.9</v>
      </c>
    </row>
    <row r="79" spans="1:257" x14ac:dyDescent="0.2">
      <c r="A79" s="1" t="s">
        <v>72</v>
      </c>
      <c r="B79" s="4">
        <v>0.61419999999999997</v>
      </c>
      <c r="C79" s="4">
        <v>0.65459999999999996</v>
      </c>
      <c r="D79" s="4">
        <v>0.30380000000000001</v>
      </c>
      <c r="E79" s="4">
        <v>1.6000000000000001E-3</v>
      </c>
      <c r="F79" s="4">
        <v>0.88880000000000003</v>
      </c>
      <c r="G79" s="4"/>
      <c r="H79" s="4">
        <v>1</v>
      </c>
      <c r="I79" s="4">
        <v>8.0657999999999994</v>
      </c>
      <c r="J79" s="5">
        <v>0.627</v>
      </c>
      <c r="K79" s="5">
        <v>0.68459999999999999</v>
      </c>
      <c r="L79" s="5">
        <v>0.29149999999999998</v>
      </c>
      <c r="M79" s="5">
        <v>4.8999999999999998E-3</v>
      </c>
      <c r="N79" s="5">
        <v>0.87819999999999998</v>
      </c>
      <c r="O79" s="5"/>
      <c r="P79" s="5">
        <v>1</v>
      </c>
      <c r="Q79" s="5">
        <v>6.7542999999999997</v>
      </c>
      <c r="R79" s="4">
        <v>0.63819999999999999</v>
      </c>
      <c r="S79" s="4">
        <v>0.70589999999999997</v>
      </c>
      <c r="T79" s="4">
        <v>0.28100000000000003</v>
      </c>
      <c r="U79" s="4">
        <v>9.2999999999999992E-3</v>
      </c>
      <c r="V79" s="4">
        <v>0.86309999999999998</v>
      </c>
      <c r="W79" s="4"/>
      <c r="X79" s="4">
        <v>1</v>
      </c>
      <c r="Y79" s="4">
        <v>4.7812000000000001</v>
      </c>
      <c r="Z79" s="5">
        <v>0.66180000000000005</v>
      </c>
      <c r="AA79" s="5">
        <v>0.7601</v>
      </c>
      <c r="AB79" s="5">
        <v>0.23910000000000001</v>
      </c>
      <c r="AC79" s="5">
        <v>1.6799999999999999E-2</v>
      </c>
      <c r="AD79" s="5">
        <v>0.83030000000000004</v>
      </c>
      <c r="AE79" s="5"/>
      <c r="AF79" s="5">
        <v>1</v>
      </c>
      <c r="AG79" s="5">
        <v>3.4005000000000001</v>
      </c>
      <c r="AH79" s="4">
        <v>0.72860000000000003</v>
      </c>
      <c r="AI79" s="4">
        <v>0.92479999999999996</v>
      </c>
      <c r="AJ79" s="4">
        <v>0.16009999999999999</v>
      </c>
      <c r="AK79" s="4">
        <v>5.5100000000000003E-2</v>
      </c>
      <c r="AL79" s="4">
        <v>0.60629999999999995</v>
      </c>
      <c r="AM79" s="4"/>
      <c r="AN79" s="4">
        <v>0.97599999999999998</v>
      </c>
      <c r="AO79" s="4">
        <v>1.2231000000000001</v>
      </c>
      <c r="AP79" s="14"/>
      <c r="AQ79" s="14"/>
      <c r="AR79" s="14"/>
      <c r="AS79" s="14"/>
      <c r="AT79" s="14"/>
      <c r="AU79" s="14"/>
      <c r="AV79" s="14"/>
      <c r="AW79" s="14"/>
      <c r="AX79" s="4"/>
      <c r="AY79" s="4"/>
      <c r="AZ79" s="4"/>
      <c r="BA79" s="4"/>
      <c r="BB79" s="4"/>
      <c r="BC79" s="4"/>
      <c r="BD79" s="4"/>
      <c r="BE79" s="4"/>
      <c r="BF79" s="14">
        <v>0.63959999999999995</v>
      </c>
      <c r="BG79" s="14">
        <v>0.70960000000000001</v>
      </c>
      <c r="BH79" s="14">
        <v>0.27910000000000001</v>
      </c>
      <c r="BI79" s="14">
        <v>9.1999999999999998E-3</v>
      </c>
      <c r="BJ79" s="14">
        <v>0.86460000000000004</v>
      </c>
      <c r="BK79" s="14">
        <v>0.63049999999999995</v>
      </c>
      <c r="BL79" s="14">
        <v>1</v>
      </c>
      <c r="BM79" s="14">
        <v>6.5134999999999996</v>
      </c>
      <c r="BN79" s="4"/>
      <c r="BO79" s="4"/>
      <c r="BP79" s="4"/>
      <c r="BQ79" s="4"/>
      <c r="BR79" s="4"/>
      <c r="BS79" s="4"/>
      <c r="BT79" s="4"/>
      <c r="BU79" s="4"/>
      <c r="BV79" s="14"/>
      <c r="BW79" s="14"/>
      <c r="BX79" s="14"/>
      <c r="BY79" s="14"/>
      <c r="BZ79" s="14"/>
      <c r="CA79" s="14"/>
      <c r="CB79" s="14"/>
      <c r="CC79" s="14"/>
      <c r="CD79" s="4"/>
      <c r="CE79" s="4"/>
      <c r="CF79" s="4"/>
      <c r="CG79" s="4"/>
      <c r="CH79" s="4"/>
      <c r="CI79" s="4"/>
      <c r="CJ79" s="4"/>
      <c r="CK79" s="4"/>
      <c r="CL79" s="5"/>
      <c r="CM79" s="5"/>
      <c r="CN79" s="5"/>
      <c r="CO79" s="5"/>
      <c r="CP79" s="5"/>
      <c r="CQ79" s="5"/>
      <c r="CR79" s="5"/>
      <c r="CS79" s="5"/>
      <c r="CT79" s="4">
        <v>0.63939999999999997</v>
      </c>
      <c r="CU79" s="4">
        <v>0.70889999999999997</v>
      </c>
      <c r="CV79" s="4">
        <v>0.28270000000000001</v>
      </c>
      <c r="CW79" s="4">
        <v>9.2999999999999992E-3</v>
      </c>
      <c r="CX79" s="4">
        <v>0.86299999999999999</v>
      </c>
      <c r="CY79" s="4">
        <v>0.62960000000000005</v>
      </c>
      <c r="CZ79" s="4">
        <v>1</v>
      </c>
      <c r="DA79" s="4">
        <v>4.8388</v>
      </c>
      <c r="DB79" s="5"/>
      <c r="DC79" s="5"/>
      <c r="DD79" s="5"/>
      <c r="DE79" s="5"/>
      <c r="DF79" s="5"/>
      <c r="DG79" s="5"/>
      <c r="DH79" s="5"/>
      <c r="DI79" s="5"/>
      <c r="DJ79" s="4"/>
      <c r="DK79" s="4"/>
      <c r="DL79" s="4"/>
      <c r="DM79" s="4"/>
      <c r="DN79" s="4"/>
      <c r="DO79" s="4"/>
      <c r="DP79" s="4"/>
      <c r="DQ79" s="4"/>
      <c r="DR79" s="5">
        <v>0.61360000000000003</v>
      </c>
      <c r="DS79" s="5">
        <v>0.65429999999999999</v>
      </c>
      <c r="DT79" s="5">
        <v>0.31690000000000002</v>
      </c>
      <c r="DU79" s="5">
        <v>1.6000000000000001E-3</v>
      </c>
      <c r="DV79" s="5">
        <v>0.88800000000000001</v>
      </c>
      <c r="DW79" s="5">
        <v>0.65600000000000003</v>
      </c>
      <c r="DX79" s="5">
        <v>1</v>
      </c>
      <c r="DY79" s="5">
        <v>10.2606</v>
      </c>
      <c r="DZ79" s="4">
        <v>0.62629999999999997</v>
      </c>
      <c r="EA79" s="4">
        <v>0.68169999999999997</v>
      </c>
      <c r="EB79" s="4">
        <v>0.29870000000000002</v>
      </c>
      <c r="EC79" s="4">
        <v>4.8999999999999998E-3</v>
      </c>
      <c r="ED79" s="4">
        <v>0.87970000000000004</v>
      </c>
      <c r="EE79" s="4">
        <v>0.64529999999999998</v>
      </c>
      <c r="EF79" s="4">
        <v>1</v>
      </c>
      <c r="EG79" s="4">
        <v>8.4438999999999993</v>
      </c>
      <c r="EH79" s="5">
        <v>0.63990000000000002</v>
      </c>
      <c r="EI79" s="5">
        <v>0.71050000000000002</v>
      </c>
      <c r="EJ79" s="5">
        <v>0.27829999999999999</v>
      </c>
      <c r="EK79" s="5">
        <v>9.2999999999999992E-3</v>
      </c>
      <c r="EL79" s="5">
        <v>0.86439999999999995</v>
      </c>
      <c r="EM79" s="5">
        <v>0.63029999999999997</v>
      </c>
      <c r="EN79" s="5">
        <v>1</v>
      </c>
      <c r="EO79" s="5">
        <v>6.3928000000000003</v>
      </c>
      <c r="EP79" s="4"/>
      <c r="EQ79" s="4"/>
      <c r="ER79" s="4"/>
      <c r="ES79" s="4"/>
      <c r="ET79" s="4"/>
      <c r="EU79" s="4"/>
      <c r="EV79" s="4"/>
      <c r="EW79" s="4"/>
      <c r="EX79" s="5"/>
      <c r="EY79" s="5"/>
      <c r="EZ79" s="5"/>
      <c r="FA79" s="5"/>
      <c r="FB79" s="5"/>
      <c r="FC79" s="5"/>
      <c r="FD79" s="5"/>
      <c r="FE79" s="5"/>
      <c r="FF79" s="4"/>
      <c r="FG79" s="4"/>
      <c r="FH79" s="4"/>
      <c r="FI79" s="4"/>
      <c r="FJ79" s="4"/>
      <c r="FK79" s="4"/>
      <c r="FL79" s="4"/>
      <c r="FM79" s="4"/>
      <c r="FN79" s="5"/>
      <c r="FO79" s="5"/>
      <c r="FP79" s="5"/>
      <c r="FQ79" s="5"/>
      <c r="FR79" s="5"/>
      <c r="FS79" s="5"/>
      <c r="FT79" s="5"/>
      <c r="FU79" s="5"/>
      <c r="FV79" s="4">
        <v>0.63949999999999996</v>
      </c>
      <c r="FW79" s="4">
        <v>0.70950000000000002</v>
      </c>
      <c r="FX79" s="4">
        <v>0.2792</v>
      </c>
      <c r="FY79" s="4">
        <v>9.2999999999999992E-3</v>
      </c>
      <c r="FZ79" s="4">
        <v>0.86350000000000005</v>
      </c>
      <c r="GA79" s="4"/>
      <c r="GB79" s="4">
        <v>1</v>
      </c>
      <c r="GC79" s="4">
        <v>4.7469000000000001</v>
      </c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/>
      <c r="HC79" s="4"/>
      <c r="HD79" s="4"/>
      <c r="HE79" s="4"/>
      <c r="HF79" s="4"/>
      <c r="HG79" s="4"/>
      <c r="HH79" s="4"/>
      <c r="HI79" s="4"/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>
        <f t="shared" si="16"/>
        <v>0.64255454545454538</v>
      </c>
      <c r="II79" s="4">
        <f t="shared" si="17"/>
        <v>0.71859090909090906</v>
      </c>
      <c r="IJ79" s="4">
        <f t="shared" si="18"/>
        <v>0.27367272727272729</v>
      </c>
      <c r="IK79" s="4">
        <f t="shared" si="19"/>
        <v>1.1936363636363636E-2</v>
      </c>
      <c r="IL79" s="4">
        <f t="shared" si="20"/>
        <v>0.84453636363636353</v>
      </c>
      <c r="IM79" s="4">
        <f t="shared" si="21"/>
        <v>0.63834000000000002</v>
      </c>
      <c r="IN79" s="4">
        <f t="shared" si="22"/>
        <v>0.99781818181818172</v>
      </c>
      <c r="IO79" s="4">
        <f t="shared" si="23"/>
        <v>5.9474000000000009</v>
      </c>
      <c r="IP79" s="1" t="str" cm="1">
        <f t="array" aca="1" ref="IP79" ca="1">CONCATENATE(INDIRECT(ADDRESS(1,MATCH(_xlfn.MINIFS(B79:IG79,metrics.rec,"MAE"),B79:IG79,0)+1)), ", ", INDIRECT(ADDRESS(2,MATCH(_xlfn.MINIFS(B79:IG79,metrics.rec,"MAE"),B79:IG79,0)+1)))</f>
        <v>k=20, r=0.1</v>
      </c>
      <c r="IQ79" s="1" t="str" cm="1">
        <f t="array" aca="1" ref="IQ79" ca="1">CONCATENATE(INDIRECT(ADDRESS(1,MATCH(_xlfn.MINIFS(B79:IG79,metrics.rec,"MSE"),B79:IG79,0)+1)), ", ", INDIRECT(ADDRESS(2,MATCH(_xlfn.MINIFS(B79:IG79,metrics.rec,"MSE"),B79:IG79,0)+1)))</f>
        <v>k=20, r=0.1</v>
      </c>
      <c r="IR79" s="1" t="str" cm="1">
        <f t="array" aca="1" ref="IR79" ca="1">CONCATENATE(INDIRECT(ADDRESS(1,MATCH(_xlfn.MAXIFS(B79:IG79,metrics.rec,"R"),B79:IG79,0)+1)), ", ", INDIRECT(ADDRESS(2,MATCH(_xlfn.MAXIFS(B79:IG79,metrics.rec,"R"),B79:IG79,0)+1)))</f>
        <v>k=20, r=0.1</v>
      </c>
      <c r="IS79" s="1" t="str" cm="1">
        <f t="array" aca="1" ref="IS79" ca="1">CONCATENATE(INDIRECT(ADDRESS(1,MATCH(_xlfn.MAXIFS(B79:IG79,metrics.rec,"Precision"),B79:IG79,0)+1)), ", ", INDIRECT(ADDRESS(2,MATCH(_xlfn.MAXIFS(B79:IG79,metrics.rec,"Precision"),B79:IG79,0)+1)))</f>
        <v>k=5, r=0.9</v>
      </c>
      <c r="IT79" s="1" t="str" cm="1">
        <f t="array" aca="1" ref="IT79" ca="1">CONCATENATE(INDIRECT(ADDRESS(1,MATCH(_xlfn.MAXIFS(B79:IG79,metrics.rec,"Recall"),B79:IG79,0)+1)), ", ", INDIRECT(ADDRESS(2,MATCH(_xlfn.MAXIFS(B79:IG79,metrics.rec,"Recall"),B79:IG79,0)+1)))</f>
        <v>k=5, r=0.1</v>
      </c>
      <c r="IU79" s="1" t="str" cm="1">
        <f t="array" aca="1" ref="IU79" ca="1">CONCATENATE(INDIRECT(ADDRESS(1,MATCH(_xlfn.MAXIFS(B79:IG79,metrics.rec,"Coverage"),B79:IG79,0)+1)), ", ", INDIRECT(ADDRESS(2,MATCH(_xlfn.MAXIFS(B79:IG79,metrics.rec,"Coverage"),B79:IG79,0)+1)))</f>
        <v>k=20, r=0.1</v>
      </c>
      <c r="IV79" s="1" t="str" cm="1">
        <f t="array" aca="1" ref="IV79" ca="1">CONCATENATE(INDIRECT(ADDRESS(1,MATCH(_xlfn.MAXIFS(B79:IG79,metrics.rec,"Recatio"),B79:IG79,0)+1)), ", ", INDIRECT(ADDRESS(2,MATCH(_xlfn.MAXIFS(B79:IG79,metrics.rec,"Recatio"),B79:IG79,0)+1)))</f>
        <v>k=5, r=0.1</v>
      </c>
      <c r="IW79" s="1" t="str" cm="1">
        <f t="array" aca="1" ref="IW79" ca="1">CONCATENATE(INDIRECT(ADDRESS(1,MATCH(_xlfn.MINIFS(B79:IG79,metrics.rec,"Time"),B79:IG79,0)+1)), ", ", INDIRECT(ADDRESS(2,MATCH(_xlfn.MINIFS(B79:IG79,metrics.rec,"Time"),B79:IG79,0)+1)))</f>
        <v>k=5, r=0.9</v>
      </c>
    </row>
    <row r="80" spans="1:257" x14ac:dyDescent="0.2">
      <c r="A80" s="1" t="s">
        <v>73</v>
      </c>
      <c r="B80" s="4">
        <v>0.63500000000000001</v>
      </c>
      <c r="C80" s="4">
        <v>0.68910000000000005</v>
      </c>
      <c r="D80" s="4">
        <v>0.27879999999999999</v>
      </c>
      <c r="E80" s="4">
        <v>1.6999999999999999E-3</v>
      </c>
      <c r="F80" s="4">
        <v>0.87739999999999996</v>
      </c>
      <c r="G80" s="4"/>
      <c r="H80" s="4">
        <v>1</v>
      </c>
      <c r="I80" s="4">
        <v>8.7448999999999995</v>
      </c>
      <c r="J80" s="5">
        <v>0.64590000000000003</v>
      </c>
      <c r="K80" s="5">
        <v>0.71779999999999999</v>
      </c>
      <c r="L80" s="5">
        <v>0.2661</v>
      </c>
      <c r="M80" s="5">
        <v>5.3E-3</v>
      </c>
      <c r="N80" s="5">
        <v>0.86560000000000004</v>
      </c>
      <c r="O80" s="5"/>
      <c r="P80" s="5">
        <v>1</v>
      </c>
      <c r="Q80" s="5">
        <v>6.5420999999999996</v>
      </c>
      <c r="R80" s="4">
        <v>0.65959999999999996</v>
      </c>
      <c r="S80" s="4">
        <v>0.745</v>
      </c>
      <c r="T80" s="4">
        <v>0.24610000000000001</v>
      </c>
      <c r="U80" s="4">
        <v>1.01E-2</v>
      </c>
      <c r="V80" s="4">
        <v>0.84689999999999999</v>
      </c>
      <c r="W80" s="4"/>
      <c r="X80" s="4">
        <v>1</v>
      </c>
      <c r="Y80" s="4">
        <v>4.6768999999999998</v>
      </c>
      <c r="Z80" s="5">
        <v>0.68830000000000002</v>
      </c>
      <c r="AA80" s="5">
        <v>0.81240000000000001</v>
      </c>
      <c r="AB80" s="5">
        <v>0.2024</v>
      </c>
      <c r="AC80" s="5">
        <v>1.9E-2</v>
      </c>
      <c r="AD80" s="5">
        <v>0.81159999999999999</v>
      </c>
      <c r="AE80" s="5"/>
      <c r="AF80" s="5">
        <v>1</v>
      </c>
      <c r="AG80" s="5">
        <v>3.4575999999999998</v>
      </c>
      <c r="AH80" s="4">
        <v>0.75019999999999998</v>
      </c>
      <c r="AI80" s="4">
        <v>0.9758</v>
      </c>
      <c r="AJ80" s="4">
        <v>0.12230000000000001</v>
      </c>
      <c r="AK80" s="4">
        <v>6.4699999999999994E-2</v>
      </c>
      <c r="AL80" s="4">
        <v>0.54310000000000003</v>
      </c>
      <c r="AM80" s="4"/>
      <c r="AN80" s="4">
        <v>0.97409999999999997</v>
      </c>
      <c r="AO80" s="4">
        <v>1.429</v>
      </c>
      <c r="AP80" s="14"/>
      <c r="AQ80" s="14"/>
      <c r="AR80" s="14"/>
      <c r="AS80" s="14"/>
      <c r="AT80" s="14"/>
      <c r="AU80" s="14"/>
      <c r="AV80" s="14"/>
      <c r="AW80" s="14"/>
      <c r="AX80" s="4"/>
      <c r="AY80" s="4"/>
      <c r="AZ80" s="4"/>
      <c r="BA80" s="4"/>
      <c r="BB80" s="4"/>
      <c r="BC80" s="4"/>
      <c r="BD80" s="4"/>
      <c r="BE80" s="4"/>
      <c r="BF80" s="14"/>
      <c r="BG80" s="14"/>
      <c r="BH80" s="14"/>
      <c r="BI80" s="14"/>
      <c r="BJ80" s="14"/>
      <c r="BK80" s="14"/>
      <c r="BL80" s="14"/>
      <c r="BM80" s="14"/>
      <c r="BN80" s="4"/>
      <c r="BO80" s="4"/>
      <c r="BP80" s="4"/>
      <c r="BQ80" s="4"/>
      <c r="BR80" s="4"/>
      <c r="BS80" s="4"/>
      <c r="BT80" s="4"/>
      <c r="BU80" s="4"/>
      <c r="BV80" s="14"/>
      <c r="BW80" s="14"/>
      <c r="BX80" s="14"/>
      <c r="BY80" s="14"/>
      <c r="BZ80" s="14"/>
      <c r="CA80" s="14"/>
      <c r="CB80" s="14"/>
      <c r="CC80" s="14"/>
      <c r="CD80" s="4"/>
      <c r="CE80" s="4"/>
      <c r="CF80" s="4"/>
      <c r="CG80" s="4"/>
      <c r="CH80" s="4"/>
      <c r="CI80" s="4"/>
      <c r="CJ80" s="4"/>
      <c r="CK80" s="4"/>
      <c r="CL80" s="5"/>
      <c r="CM80" s="5"/>
      <c r="CN80" s="5"/>
      <c r="CO80" s="5"/>
      <c r="CP80" s="5"/>
      <c r="CQ80" s="5"/>
      <c r="CR80" s="5"/>
      <c r="CS80" s="5"/>
      <c r="CT80" s="4"/>
      <c r="CU80" s="4"/>
      <c r="CV80" s="4"/>
      <c r="CW80" s="4"/>
      <c r="CX80" s="4"/>
      <c r="CY80" s="4"/>
      <c r="CZ80" s="4"/>
      <c r="DA80" s="4"/>
      <c r="DB80" s="5"/>
      <c r="DC80" s="5"/>
      <c r="DD80" s="5"/>
      <c r="DE80" s="5"/>
      <c r="DF80" s="5"/>
      <c r="DG80" s="5"/>
      <c r="DH80" s="5"/>
      <c r="DI80" s="5"/>
      <c r="DJ80" s="4"/>
      <c r="DK80" s="4"/>
      <c r="DL80" s="4"/>
      <c r="DM80" s="4"/>
      <c r="DN80" s="4"/>
      <c r="DO80" s="4"/>
      <c r="DP80" s="4"/>
      <c r="DQ80" s="4"/>
      <c r="DR80" s="5">
        <v>0.63329999999999997</v>
      </c>
      <c r="DS80" s="5">
        <v>0.68830000000000002</v>
      </c>
      <c r="DT80" s="5">
        <v>0.28810000000000002</v>
      </c>
      <c r="DU80" s="5">
        <v>1.6999999999999999E-3</v>
      </c>
      <c r="DV80" s="5">
        <v>0.877</v>
      </c>
      <c r="DW80" s="5">
        <v>0.59540000000000004</v>
      </c>
      <c r="DX80" s="5">
        <v>1</v>
      </c>
      <c r="DY80" s="5">
        <v>11.5932</v>
      </c>
      <c r="DZ80" s="4">
        <v>0.64500000000000002</v>
      </c>
      <c r="EA80" s="4">
        <v>0.71560000000000001</v>
      </c>
      <c r="EB80" s="4">
        <v>0.27250000000000002</v>
      </c>
      <c r="EC80" s="4">
        <v>5.3E-3</v>
      </c>
      <c r="ED80" s="4">
        <v>0.86639999999999995</v>
      </c>
      <c r="EE80" s="4">
        <v>0.58599999999999997</v>
      </c>
      <c r="EF80" s="4">
        <v>1</v>
      </c>
      <c r="EG80" s="4">
        <v>7.7237999999999998</v>
      </c>
      <c r="EH80" s="5">
        <v>0.66090000000000004</v>
      </c>
      <c r="EI80" s="5">
        <v>0.749</v>
      </c>
      <c r="EJ80" s="5">
        <v>0.25109999999999999</v>
      </c>
      <c r="EK80" s="5">
        <v>1.01E-2</v>
      </c>
      <c r="EL80" s="5">
        <v>0.84840000000000004</v>
      </c>
      <c r="EM80" s="5">
        <v>0.56630000000000003</v>
      </c>
      <c r="EN80" s="5">
        <v>1</v>
      </c>
      <c r="EO80" s="5">
        <v>6.1313000000000004</v>
      </c>
      <c r="EP80" s="4"/>
      <c r="EQ80" s="4"/>
      <c r="ER80" s="4"/>
      <c r="ES80" s="4"/>
      <c r="ET80" s="4"/>
      <c r="EU80" s="4"/>
      <c r="EV80" s="4"/>
      <c r="EW80" s="4"/>
      <c r="EX80" s="5"/>
      <c r="EY80" s="5"/>
      <c r="EZ80" s="5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4"/>
      <c r="FL80" s="4"/>
      <c r="FM80" s="4"/>
      <c r="FN80" s="5"/>
      <c r="FO80" s="5"/>
      <c r="FP80" s="5"/>
      <c r="FQ80" s="5"/>
      <c r="FR80" s="5"/>
      <c r="FS80" s="5"/>
      <c r="FT80" s="5"/>
      <c r="FU80" s="5"/>
      <c r="FV80" s="4"/>
      <c r="FW80" s="4"/>
      <c r="FX80" s="4"/>
      <c r="FY80" s="4"/>
      <c r="FZ80" s="4"/>
      <c r="GA80" s="4"/>
      <c r="GB80" s="4"/>
      <c r="GC80" s="4"/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>
        <f t="shared" si="16"/>
        <v>0.66477499999999989</v>
      </c>
      <c r="II80" s="4">
        <f t="shared" si="17"/>
        <v>0.761625</v>
      </c>
      <c r="IJ80" s="4">
        <f t="shared" si="18"/>
        <v>0.240925</v>
      </c>
      <c r="IK80" s="4">
        <f t="shared" si="19"/>
        <v>1.4737499999999999E-2</v>
      </c>
      <c r="IL80" s="4">
        <f t="shared" si="20"/>
        <v>0.81704999999999994</v>
      </c>
      <c r="IM80" s="4">
        <f t="shared" si="21"/>
        <v>0.58256666666666668</v>
      </c>
      <c r="IN80" s="4">
        <f t="shared" si="22"/>
        <v>0.9967625</v>
      </c>
      <c r="IO80" s="4">
        <f t="shared" si="23"/>
        <v>6.2873499999999991</v>
      </c>
      <c r="IP80" s="1" t="str" cm="1">
        <f t="array" aca="1" ref="IP80" ca="1">CONCATENATE(INDIRECT(ADDRESS(1,MATCH(_xlfn.MINIFS(B80:IG80,metrics.rec,"MAE"),B80:IG80,0)+1)), ", ", INDIRECT(ADDRESS(2,MATCH(_xlfn.MINIFS(B80:IG80,metrics.rec,"MAE"),B80:IG80,0)+1)))</f>
        <v>k=20, r=0.1</v>
      </c>
      <c r="IQ80" s="1" t="str" cm="1">
        <f t="array" aca="1" ref="IQ80" ca="1">CONCATENATE(INDIRECT(ADDRESS(1,MATCH(_xlfn.MINIFS(B80:IG80,metrics.rec,"MSE"),B80:IG80,0)+1)), ", ", INDIRECT(ADDRESS(2,MATCH(_xlfn.MINIFS(B80:IG80,metrics.rec,"MSE"),B80:IG80,0)+1)))</f>
        <v>k=5, r=0.7</v>
      </c>
      <c r="IR80" s="1" t="str" cm="1">
        <f t="array" aca="1" ref="IR80" ca="1">CONCATENATE(INDIRECT(ADDRESS(1,MATCH(_xlfn.MAXIFS(B80:IG80,metrics.rec,"R"),B80:IG80,0)+1)), ", ", INDIRECT(ADDRESS(2,MATCH(_xlfn.MAXIFS(B80:IG80,metrics.rec,"R"),B80:IG80,0)+1)))</f>
        <v>k=20, r=0.1</v>
      </c>
      <c r="IS80" s="1" t="str" cm="1">
        <f t="array" aca="1" ref="IS80" ca="1">CONCATENATE(INDIRECT(ADDRESS(1,MATCH(_xlfn.MAXIFS(B80:IG80,metrics.rec,"Precision"),B80:IG80,0)+1)), ", ", INDIRECT(ADDRESS(2,MATCH(_xlfn.MAXIFS(B80:IG80,metrics.rec,"Precision"),B80:IG80,0)+1)))</f>
        <v>k=5, r=0.9</v>
      </c>
      <c r="IT80" s="1" t="str" cm="1">
        <f t="array" aca="1" ref="IT80" ca="1">CONCATENATE(INDIRECT(ADDRESS(1,MATCH(_xlfn.MAXIFS(B80:IG80,metrics.rec,"Recall"),B80:IG80,0)+1)), ", ", INDIRECT(ADDRESS(2,MATCH(_xlfn.MAXIFS(B80:IG80,metrics.rec,"Recall"),B80:IG80,0)+1)))</f>
        <v>k=5, r=0.1</v>
      </c>
      <c r="IU80" s="1" t="str" cm="1">
        <f t="array" aca="1" ref="IU80" ca="1">CONCATENATE(INDIRECT(ADDRESS(1,MATCH(_xlfn.MAXIFS(B80:IG80,metrics.rec,"Coverage"),B80:IG80,0)+1)), ", ", INDIRECT(ADDRESS(2,MATCH(_xlfn.MAXIFS(B80:IG80,metrics.rec,"Coverage"),B80:IG80,0)+1)))</f>
        <v>k=20, r=0.1</v>
      </c>
      <c r="IV80" s="1" t="str" cm="1">
        <f t="array" aca="1" ref="IV80" ca="1">CONCATENATE(INDIRECT(ADDRESS(1,MATCH(_xlfn.MAXIFS(B80:IG80,metrics.rec,"Recatio"),B80:IG80,0)+1)), ", ", INDIRECT(ADDRESS(2,MATCH(_xlfn.MAXIFS(B80:IG80,metrics.rec,"Recatio"),B80:IG80,0)+1)))</f>
        <v>k=5, r=0.1</v>
      </c>
      <c r="IW80" s="1" t="str" cm="1">
        <f t="array" aca="1" ref="IW80" ca="1">CONCATENATE(INDIRECT(ADDRESS(1,MATCH(_xlfn.MINIFS(B80:IG80,metrics.rec,"Time"),B80:IG80,0)+1)), ", ", INDIRECT(ADDRESS(2,MATCH(_xlfn.MINIFS(B80:IG80,metrics.rec,"Time"),B80:IG80,0)+1)))</f>
        <v>k=5, r=0.9</v>
      </c>
    </row>
    <row r="81" spans="1:257" s="11" customFormat="1" x14ac:dyDescent="0.2">
      <c r="A81" s="11" t="s">
        <v>74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4"/>
      <c r="AQ81" s="14"/>
      <c r="AR81" s="14"/>
      <c r="AS81" s="14"/>
      <c r="AT81" s="14"/>
      <c r="AU81" s="14"/>
      <c r="AV81" s="14"/>
      <c r="AW81" s="14"/>
      <c r="AX81" s="4"/>
      <c r="AY81" s="4"/>
      <c r="AZ81" s="4"/>
      <c r="BA81" s="4"/>
      <c r="BB81" s="4"/>
      <c r="BC81" s="4"/>
      <c r="BD81" s="4"/>
      <c r="BE81" s="4"/>
      <c r="BF81" s="14"/>
      <c r="BG81" s="14"/>
      <c r="BH81" s="14"/>
      <c r="BI81" s="14"/>
      <c r="BJ81" s="14"/>
      <c r="BK81" s="14"/>
      <c r="BL81" s="14"/>
      <c r="BM81" s="14"/>
      <c r="BN81" s="4"/>
      <c r="BO81" s="4"/>
      <c r="BP81" s="4"/>
      <c r="BQ81" s="4"/>
      <c r="BR81" s="4"/>
      <c r="BS81" s="4"/>
      <c r="BT81" s="4"/>
      <c r="BU81" s="4"/>
      <c r="BV81" s="14"/>
      <c r="BW81" s="14"/>
      <c r="BX81" s="14"/>
      <c r="BY81" s="14"/>
      <c r="BZ81" s="14"/>
      <c r="CA81" s="14"/>
      <c r="CB81" s="14"/>
      <c r="CC81" s="14"/>
      <c r="CD81" s="4"/>
      <c r="CE81" s="4"/>
      <c r="CF81" s="4"/>
      <c r="CG81" s="4"/>
      <c r="CH81" s="4"/>
      <c r="CI81" s="4"/>
      <c r="CJ81" s="4"/>
      <c r="CK81" s="4"/>
      <c r="CL81" s="14"/>
      <c r="CM81" s="14"/>
      <c r="CN81" s="14"/>
      <c r="CO81" s="14"/>
      <c r="CP81" s="14"/>
      <c r="CQ81" s="14"/>
      <c r="CR81" s="14"/>
      <c r="CS81" s="14"/>
      <c r="CT81" s="4"/>
      <c r="CU81" s="4"/>
      <c r="CV81" s="4"/>
      <c r="CW81" s="4"/>
      <c r="CX81" s="4"/>
      <c r="CY81" s="4"/>
      <c r="CZ81" s="4"/>
      <c r="DA81" s="4"/>
      <c r="DB81" s="14"/>
      <c r="DC81" s="14"/>
      <c r="DD81" s="14"/>
      <c r="DE81" s="14"/>
      <c r="DF81" s="14"/>
      <c r="DG81" s="14"/>
      <c r="DH81" s="14"/>
      <c r="DI81" s="14"/>
      <c r="DJ81" s="4"/>
      <c r="DK81" s="4"/>
      <c r="DL81" s="4"/>
      <c r="DM81" s="4"/>
      <c r="DN81" s="4"/>
      <c r="DO81" s="4"/>
      <c r="DP81" s="4"/>
      <c r="DQ81" s="4"/>
      <c r="DR81" s="14">
        <v>0.61339999999999995</v>
      </c>
      <c r="DS81" s="14">
        <v>0.65559999999999996</v>
      </c>
      <c r="DT81" s="14">
        <v>0.2959</v>
      </c>
      <c r="DU81" s="14">
        <v>1.6000000000000001E-3</v>
      </c>
      <c r="DV81" s="14">
        <v>0.88160000000000005</v>
      </c>
      <c r="DW81" s="14">
        <v>0.63529999999999998</v>
      </c>
      <c r="DX81" s="14">
        <v>1</v>
      </c>
      <c r="DY81" s="14">
        <v>13.0488</v>
      </c>
      <c r="DZ81" s="4">
        <v>0.62629999999999997</v>
      </c>
      <c r="EA81" s="4">
        <v>0.68440000000000001</v>
      </c>
      <c r="EB81" s="4">
        <v>0.28349999999999997</v>
      </c>
      <c r="EC81" s="4">
        <v>4.8999999999999998E-3</v>
      </c>
      <c r="ED81" s="4">
        <v>0.87219999999999998</v>
      </c>
      <c r="EE81" s="4">
        <v>0.63460000000000005</v>
      </c>
      <c r="EF81" s="4">
        <v>1</v>
      </c>
      <c r="EG81" s="4">
        <v>8.5789000000000009</v>
      </c>
      <c r="EH81" s="14">
        <v>0.64159999999999995</v>
      </c>
      <c r="EI81" s="14">
        <v>0.71799999999999997</v>
      </c>
      <c r="EJ81" s="14">
        <v>0.25419999999999998</v>
      </c>
      <c r="EK81" s="14">
        <v>9.1000000000000004E-3</v>
      </c>
      <c r="EL81" s="14">
        <v>0.85529999999999995</v>
      </c>
      <c r="EM81" s="14">
        <v>0.63280000000000003</v>
      </c>
      <c r="EN81" s="14">
        <v>1</v>
      </c>
      <c r="EO81" s="14">
        <v>6.7637999999999998</v>
      </c>
      <c r="EP81" s="4"/>
      <c r="EQ81" s="4"/>
      <c r="ER81" s="4"/>
      <c r="ES81" s="4"/>
      <c r="ET81" s="4"/>
      <c r="EU81" s="4"/>
      <c r="EV81" s="4"/>
      <c r="EW81" s="4"/>
      <c r="EX81" s="14"/>
      <c r="EY81" s="14"/>
      <c r="EZ81" s="14"/>
      <c r="FA81" s="14"/>
      <c r="FB81" s="14"/>
      <c r="FC81" s="14"/>
      <c r="FD81" s="14"/>
      <c r="FE81" s="14"/>
      <c r="FF81" s="4"/>
      <c r="FG81" s="4"/>
      <c r="FH81" s="4"/>
      <c r="FI81" s="4"/>
      <c r="FJ81" s="4"/>
      <c r="FK81" s="4"/>
      <c r="FL81" s="4"/>
      <c r="FM81" s="4"/>
      <c r="FN81" s="14"/>
      <c r="FO81" s="14"/>
      <c r="FP81" s="14"/>
      <c r="FQ81" s="14"/>
      <c r="FR81" s="14"/>
      <c r="FS81" s="14"/>
      <c r="FT81" s="14"/>
      <c r="FU81" s="14"/>
      <c r="FV81" s="4"/>
      <c r="FW81" s="4"/>
      <c r="FX81" s="4"/>
      <c r="FY81" s="4"/>
      <c r="FZ81" s="4"/>
      <c r="GA81" s="4"/>
      <c r="GB81" s="4"/>
      <c r="GC81" s="4"/>
      <c r="GD81" s="14"/>
      <c r="GE81" s="14"/>
      <c r="GF81" s="14"/>
      <c r="GG81" s="14"/>
      <c r="GH81" s="14"/>
      <c r="GI81" s="14"/>
      <c r="GJ81" s="14"/>
      <c r="GK81" s="14"/>
      <c r="GL81" s="4"/>
      <c r="GM81" s="4"/>
      <c r="GN81" s="4"/>
      <c r="GO81" s="4"/>
      <c r="GP81" s="4"/>
      <c r="GQ81" s="4"/>
      <c r="GR81" s="4"/>
      <c r="GS81" s="4"/>
      <c r="GT81" s="14"/>
      <c r="GU81" s="14"/>
      <c r="GV81" s="14"/>
      <c r="GW81" s="14"/>
      <c r="GX81" s="14"/>
      <c r="GY81" s="14"/>
      <c r="GZ81" s="14"/>
      <c r="HA81" s="14"/>
      <c r="HB81" s="4"/>
      <c r="HC81" s="4"/>
      <c r="HD81" s="4"/>
      <c r="HE81" s="4"/>
      <c r="HF81" s="4"/>
      <c r="HG81" s="4"/>
      <c r="HH81" s="4"/>
      <c r="HI81" s="4"/>
      <c r="HJ81" s="14"/>
      <c r="HK81" s="14"/>
      <c r="HL81" s="14"/>
      <c r="HM81" s="14"/>
      <c r="HN81" s="14"/>
      <c r="HO81" s="14"/>
      <c r="HP81" s="14"/>
      <c r="HQ81" s="14"/>
      <c r="HR81" s="4"/>
      <c r="HS81" s="4"/>
      <c r="HT81" s="4"/>
      <c r="HU81" s="4"/>
      <c r="HV81" s="4"/>
      <c r="HW81" s="4"/>
      <c r="HX81" s="4"/>
      <c r="HY81" s="4"/>
      <c r="HZ81" s="14"/>
      <c r="IA81" s="14"/>
      <c r="IB81" s="14"/>
      <c r="IC81" s="14"/>
      <c r="ID81" s="14"/>
      <c r="IE81" s="14"/>
      <c r="IF81" s="14"/>
      <c r="IG81" s="14"/>
      <c r="IH81" s="4">
        <f t="shared" si="16"/>
        <v>0.62709999999999999</v>
      </c>
      <c r="II81" s="4">
        <f t="shared" si="17"/>
        <v>0.68599999999999994</v>
      </c>
      <c r="IJ81" s="4">
        <f t="shared" si="18"/>
        <v>0.27786666666666665</v>
      </c>
      <c r="IK81" s="4">
        <f t="shared" si="19"/>
        <v>5.1999999999999998E-3</v>
      </c>
      <c r="IL81" s="4">
        <f t="shared" si="20"/>
        <v>0.86969999999999992</v>
      </c>
      <c r="IM81" s="4">
        <f t="shared" si="21"/>
        <v>0.63423333333333332</v>
      </c>
      <c r="IN81" s="4">
        <f t="shared" si="22"/>
        <v>1</v>
      </c>
      <c r="IO81" s="4">
        <f t="shared" si="23"/>
        <v>9.4638333333333335</v>
      </c>
      <c r="IP81" s="11" t="str" cm="1">
        <f t="array" aca="1" ref="IP81" ca="1">CONCATENATE(INDIRECT(ADDRESS(1,MATCH(_xlfn.MINIFS(B81:IG81,metrics.rec,"MAE"),B81:IG81,0)+1)), ", ", INDIRECT(ADDRESS(2,MATCH(_xlfn.MINIFS(B81:IG81,metrics.rec,"MAE"),B81:IG81,0)+1)))</f>
        <v>k=20, r=0.1</v>
      </c>
      <c r="IQ81" s="11" t="str" cm="1">
        <f t="array" aca="1" ref="IQ81" ca="1">CONCATENATE(INDIRECT(ADDRESS(1,MATCH(_xlfn.MINIFS(B81:IG81,metrics.rec,"MSE"),B81:IG81,0)+1)), ", ", INDIRECT(ADDRESS(2,MATCH(_xlfn.MINIFS(B81:IG81,metrics.rec,"MSE"),B81:IG81,0)+1)))</f>
        <v>k=20, r=0.1</v>
      </c>
      <c r="IR81" s="11" t="str" cm="1">
        <f t="array" aca="1" ref="IR81" ca="1">CONCATENATE(INDIRECT(ADDRESS(1,MATCH(_xlfn.MAXIFS(B81:IG81,metrics.rec,"R"),B81:IG81,0)+1)), ", ", INDIRECT(ADDRESS(2,MATCH(_xlfn.MAXIFS(B81:IG81,metrics.rec,"R"),B81:IG81,0)+1)))</f>
        <v>k=20, r=0.1</v>
      </c>
      <c r="IS81" s="11" t="str" cm="1">
        <f t="array" aca="1" ref="IS81" ca="1">CONCATENATE(INDIRECT(ADDRESS(1,MATCH(_xlfn.MAXIFS(B81:IG81,metrics.rec,"Precision"),B81:IG81,0)+1)), ", ", INDIRECT(ADDRESS(2,MATCH(_xlfn.MAXIFS(B81:IG81,metrics.rec,"Precision"),B81:IG81,0)+1)))</f>
        <v>k=20, r=0.5</v>
      </c>
      <c r="IT81" s="11" t="str" cm="1">
        <f t="array" aca="1" ref="IT81" ca="1">CONCATENATE(INDIRECT(ADDRESS(1,MATCH(_xlfn.MAXIFS(B81:IG81,metrics.rec,"Recall"),B81:IG81,0)+1)), ", ", INDIRECT(ADDRESS(2,MATCH(_xlfn.MAXIFS(B81:IG81,metrics.rec,"Recall"),B81:IG81,0)+1)))</f>
        <v>k=20, r=0.1</v>
      </c>
      <c r="IU81" s="11" t="str" cm="1">
        <f t="array" aca="1" ref="IU81" ca="1">CONCATENATE(INDIRECT(ADDRESS(1,MATCH(_xlfn.MAXIFS(B81:IG81,metrics.rec,"Coverage"),B81:IG81,0)+1)), ", ", INDIRECT(ADDRESS(2,MATCH(_xlfn.MAXIFS(B81:IG81,metrics.rec,"Coverage"),B81:IG81,0)+1)))</f>
        <v>k=20, r=0.1</v>
      </c>
      <c r="IV81" s="11" t="str" cm="1">
        <f t="array" aca="1" ref="IV81" ca="1">CONCATENATE(INDIRECT(ADDRESS(1,MATCH(_xlfn.MAXIFS(B81:IG81,metrics.rec,"Recatio"),B81:IG81,0)+1)), ", ", INDIRECT(ADDRESS(2,MATCH(_xlfn.MAXIFS(B81:IG81,metrics.rec,"Recatio"),B81:IG81,0)+1)))</f>
        <v>k=20, r=0.1</v>
      </c>
      <c r="IW81" s="11" t="str" cm="1">
        <f t="array" aca="1" ref="IW81" ca="1">CONCATENATE(INDIRECT(ADDRESS(1,MATCH(_xlfn.MINIFS(B81:IG81,metrics.rec,"Time"),B81:IG81,0)+1)), ", ", INDIRECT(ADDRESS(2,MATCH(_xlfn.MINIFS(B81:IG81,metrics.rec,"Time"),B81:IG81,0)+1)))</f>
        <v>k=20, r=0.5</v>
      </c>
    </row>
    <row r="82" spans="1:257" s="11" customFormat="1" x14ac:dyDescent="0.2">
      <c r="A82" s="11" t="s">
        <v>75</v>
      </c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4"/>
      <c r="AQ82" s="14"/>
      <c r="AR82" s="14"/>
      <c r="AS82" s="14"/>
      <c r="AT82" s="14"/>
      <c r="AU82" s="14"/>
      <c r="AV82" s="14"/>
      <c r="AW82" s="14"/>
      <c r="AX82" s="4"/>
      <c r="AY82" s="4"/>
      <c r="AZ82" s="4"/>
      <c r="BA82" s="4"/>
      <c r="BB82" s="4"/>
      <c r="BC82" s="4"/>
      <c r="BD82" s="4"/>
      <c r="BE82" s="4"/>
      <c r="BF82" s="14"/>
      <c r="BG82" s="14"/>
      <c r="BH82" s="14"/>
      <c r="BI82" s="14"/>
      <c r="BJ82" s="14"/>
      <c r="BK82" s="14"/>
      <c r="BL82" s="14"/>
      <c r="BM82" s="14"/>
      <c r="BN82" s="4"/>
      <c r="BO82" s="4"/>
      <c r="BP82" s="4"/>
      <c r="BQ82" s="4"/>
      <c r="BR82" s="4"/>
      <c r="BS82" s="4"/>
      <c r="BT82" s="4"/>
      <c r="BU82" s="4"/>
      <c r="BV82" s="14"/>
      <c r="BW82" s="14"/>
      <c r="BX82" s="14"/>
      <c r="BY82" s="14"/>
      <c r="BZ82" s="14"/>
      <c r="CA82" s="14"/>
      <c r="CB82" s="14"/>
      <c r="CC82" s="14"/>
      <c r="CD82" s="4"/>
      <c r="CE82" s="4"/>
      <c r="CF82" s="4"/>
      <c r="CG82" s="4"/>
      <c r="CH82" s="4"/>
      <c r="CI82" s="4"/>
      <c r="CJ82" s="4"/>
      <c r="CK82" s="4"/>
      <c r="CL82" s="14"/>
      <c r="CM82" s="14"/>
      <c r="CN82" s="14"/>
      <c r="CO82" s="14"/>
      <c r="CP82" s="14"/>
      <c r="CQ82" s="14"/>
      <c r="CR82" s="14"/>
      <c r="CS82" s="14"/>
      <c r="CT82" s="4"/>
      <c r="CU82" s="4"/>
      <c r="CV82" s="4"/>
      <c r="CW82" s="4"/>
      <c r="CX82" s="4"/>
      <c r="CY82" s="4"/>
      <c r="CZ82" s="4"/>
      <c r="DA82" s="4"/>
      <c r="DB82" s="14"/>
      <c r="DC82" s="14"/>
      <c r="DD82" s="14"/>
      <c r="DE82" s="14"/>
      <c r="DF82" s="14"/>
      <c r="DG82" s="14"/>
      <c r="DH82" s="14"/>
      <c r="DI82" s="14"/>
      <c r="DJ82" s="4"/>
      <c r="DK82" s="4"/>
      <c r="DL82" s="4"/>
      <c r="DM82" s="4"/>
      <c r="DN82" s="4"/>
      <c r="DO82" s="4"/>
      <c r="DP82" s="4"/>
      <c r="DQ82" s="4"/>
      <c r="DR82" s="14">
        <v>0.61439999999999995</v>
      </c>
      <c r="DS82" s="14">
        <v>0.65610000000000002</v>
      </c>
      <c r="DT82" s="14">
        <v>0.30249999999999999</v>
      </c>
      <c r="DU82" s="14">
        <v>2.3E-3</v>
      </c>
      <c r="DV82" s="14">
        <v>0.8669</v>
      </c>
      <c r="DW82" s="14">
        <v>0.438</v>
      </c>
      <c r="DX82" s="14">
        <v>1</v>
      </c>
      <c r="DY82" s="14">
        <v>12.852600000000001</v>
      </c>
      <c r="DZ82" s="4">
        <v>0.626</v>
      </c>
      <c r="EA82" s="4">
        <v>0.68110000000000004</v>
      </c>
      <c r="EB82" s="4">
        <v>0.28660000000000002</v>
      </c>
      <c r="EC82" s="4">
        <v>7.1000000000000004E-3</v>
      </c>
      <c r="ED82" s="4">
        <v>0.85570000000000002</v>
      </c>
      <c r="EE82" s="4">
        <v>0.42930000000000001</v>
      </c>
      <c r="EF82" s="4">
        <v>0.99990000000000001</v>
      </c>
      <c r="EG82" s="4">
        <v>9.4</v>
      </c>
      <c r="EH82" s="14">
        <v>0.63859999999999995</v>
      </c>
      <c r="EI82" s="14">
        <v>0.70609999999999995</v>
      </c>
      <c r="EJ82" s="14">
        <v>0.2732</v>
      </c>
      <c r="EK82" s="14">
        <v>1.3299999999999999E-2</v>
      </c>
      <c r="EL82" s="14">
        <v>0.83660000000000001</v>
      </c>
      <c r="EM82" s="14">
        <v>0.4234</v>
      </c>
      <c r="EN82" s="14">
        <v>0.99980000000000002</v>
      </c>
      <c r="EO82" s="14">
        <v>7.3503999999999996</v>
      </c>
      <c r="EP82" s="4"/>
      <c r="EQ82" s="4"/>
      <c r="ER82" s="4"/>
      <c r="ES82" s="4"/>
      <c r="ET82" s="4"/>
      <c r="EU82" s="4"/>
      <c r="EV82" s="4"/>
      <c r="EW82" s="4"/>
      <c r="EX82" s="14"/>
      <c r="EY82" s="14"/>
      <c r="EZ82" s="14"/>
      <c r="FA82" s="14"/>
      <c r="FB82" s="14"/>
      <c r="FC82" s="14"/>
      <c r="FD82" s="14"/>
      <c r="FE82" s="14"/>
      <c r="FF82" s="4"/>
      <c r="FG82" s="4"/>
      <c r="FH82" s="4"/>
      <c r="FI82" s="4"/>
      <c r="FJ82" s="4"/>
      <c r="FK82" s="4"/>
      <c r="FL82" s="4"/>
      <c r="FM82" s="4"/>
      <c r="FN82" s="14"/>
      <c r="FO82" s="14"/>
      <c r="FP82" s="14"/>
      <c r="FQ82" s="14"/>
      <c r="FR82" s="14"/>
      <c r="FS82" s="14"/>
      <c r="FT82" s="14"/>
      <c r="FU82" s="14"/>
      <c r="FV82" s="4"/>
      <c r="FW82" s="4"/>
      <c r="FX82" s="4"/>
      <c r="FY82" s="4"/>
      <c r="FZ82" s="4"/>
      <c r="GA82" s="4"/>
      <c r="GB82" s="4"/>
      <c r="GC82" s="4"/>
      <c r="GD82" s="14"/>
      <c r="GE82" s="14"/>
      <c r="GF82" s="14"/>
      <c r="GG82" s="14"/>
      <c r="GH82" s="14"/>
      <c r="GI82" s="14"/>
      <c r="GJ82" s="14"/>
      <c r="GK82" s="14"/>
      <c r="GL82" s="4"/>
      <c r="GM82" s="4"/>
      <c r="GN82" s="4"/>
      <c r="GO82" s="4"/>
      <c r="GP82" s="4"/>
      <c r="GQ82" s="4"/>
      <c r="GR82" s="4"/>
      <c r="GS82" s="4"/>
      <c r="GT82" s="14"/>
      <c r="GU82" s="14"/>
      <c r="GV82" s="14"/>
      <c r="GW82" s="14"/>
      <c r="GX82" s="14"/>
      <c r="GY82" s="14"/>
      <c r="GZ82" s="14"/>
      <c r="HA82" s="14"/>
      <c r="HB82" s="4"/>
      <c r="HC82" s="4"/>
      <c r="HD82" s="4"/>
      <c r="HE82" s="4"/>
      <c r="HF82" s="4"/>
      <c r="HG82" s="4"/>
      <c r="HH82" s="4"/>
      <c r="HI82" s="4"/>
      <c r="HJ82" s="14"/>
      <c r="HK82" s="14"/>
      <c r="HL82" s="14"/>
      <c r="HM82" s="14"/>
      <c r="HN82" s="14"/>
      <c r="HO82" s="14"/>
      <c r="HP82" s="14"/>
      <c r="HQ82" s="14"/>
      <c r="HR82" s="4"/>
      <c r="HS82" s="4"/>
      <c r="HT82" s="4"/>
      <c r="HU82" s="4"/>
      <c r="HV82" s="4"/>
      <c r="HW82" s="4"/>
      <c r="HX82" s="4"/>
      <c r="HY82" s="4"/>
      <c r="HZ82" s="14"/>
      <c r="IA82" s="14"/>
      <c r="IB82" s="14"/>
      <c r="IC82" s="14"/>
      <c r="ID82" s="14"/>
      <c r="IE82" s="14"/>
      <c r="IF82" s="14"/>
      <c r="IG82" s="14"/>
      <c r="IH82" s="4">
        <f t="shared" si="16"/>
        <v>0.6263333333333333</v>
      </c>
      <c r="II82" s="4">
        <f t="shared" si="17"/>
        <v>0.68110000000000015</v>
      </c>
      <c r="IJ82" s="4">
        <f t="shared" si="18"/>
        <v>0.28743333333333332</v>
      </c>
      <c r="IK82" s="4">
        <f t="shared" si="19"/>
        <v>7.566666666666666E-3</v>
      </c>
      <c r="IL82" s="4">
        <f t="shared" si="20"/>
        <v>0.85306666666666653</v>
      </c>
      <c r="IM82" s="4">
        <f t="shared" si="21"/>
        <v>0.4302333333333333</v>
      </c>
      <c r="IN82" s="4">
        <f t="shared" si="22"/>
        <v>0.9998999999999999</v>
      </c>
      <c r="IO82" s="4">
        <f t="shared" si="23"/>
        <v>9.8676666666666666</v>
      </c>
      <c r="IP82" s="11" t="str" cm="1">
        <f t="array" aca="1" ref="IP82" ca="1">CONCATENATE(INDIRECT(ADDRESS(1,MATCH(_xlfn.MINIFS(B82:IG82,metrics.rec,"MAE"),B82:IG82,0)+1)), ", ", INDIRECT(ADDRESS(2,MATCH(_xlfn.MINIFS(B82:IG82,metrics.rec,"MAE"),B82:IG82,0)+1)))</f>
        <v>k=20, r=0.1</v>
      </c>
      <c r="IQ82" s="11" t="str" cm="1">
        <f t="array" aca="1" ref="IQ82" ca="1">CONCATENATE(INDIRECT(ADDRESS(1,MATCH(_xlfn.MINIFS(B82:IG82,metrics.rec,"MSE"),B82:IG82,0)+1)), ", ", INDIRECT(ADDRESS(2,MATCH(_xlfn.MINIFS(B82:IG82,metrics.rec,"MSE"),B82:IG82,0)+1)))</f>
        <v>k=20, r=0.1</v>
      </c>
      <c r="IR82" s="11" t="str" cm="1">
        <f t="array" aca="1" ref="IR82" ca="1">CONCATENATE(INDIRECT(ADDRESS(1,MATCH(_xlfn.MAXIFS(B82:IG82,metrics.rec,"R"),B82:IG82,0)+1)), ", ", INDIRECT(ADDRESS(2,MATCH(_xlfn.MAXIFS(B82:IG82,metrics.rec,"R"),B82:IG82,0)+1)))</f>
        <v>k=20, r=0.1</v>
      </c>
      <c r="IS82" s="11" t="str" cm="1">
        <f t="array" aca="1" ref="IS82" ca="1">CONCATENATE(INDIRECT(ADDRESS(1,MATCH(_xlfn.MAXIFS(B82:IG82,metrics.rec,"Precision"),B82:IG82,0)+1)), ", ", INDIRECT(ADDRESS(2,MATCH(_xlfn.MAXIFS(B82:IG82,metrics.rec,"Precision"),B82:IG82,0)+1)))</f>
        <v>k=20, r=0.5</v>
      </c>
      <c r="IT82" s="11" t="str" cm="1">
        <f t="array" aca="1" ref="IT82" ca="1">CONCATENATE(INDIRECT(ADDRESS(1,MATCH(_xlfn.MAXIFS(B82:IG82,metrics.rec,"Recall"),B82:IG82,0)+1)), ", ", INDIRECT(ADDRESS(2,MATCH(_xlfn.MAXIFS(B82:IG82,metrics.rec,"Recall"),B82:IG82,0)+1)))</f>
        <v>k=20, r=0.1</v>
      </c>
      <c r="IU82" s="11" t="str" cm="1">
        <f t="array" aca="1" ref="IU82" ca="1">CONCATENATE(INDIRECT(ADDRESS(1,MATCH(_xlfn.MAXIFS(B82:IG82,metrics.rec,"Coverage"),B82:IG82,0)+1)), ", ", INDIRECT(ADDRESS(2,MATCH(_xlfn.MAXIFS(B82:IG82,metrics.rec,"Coverage"),B82:IG82,0)+1)))</f>
        <v>k=20, r=0.1</v>
      </c>
      <c r="IV82" s="11" t="str" cm="1">
        <f t="array" aca="1" ref="IV82" ca="1">CONCATENATE(INDIRECT(ADDRESS(1,MATCH(_xlfn.MAXIFS(B82:IG82,metrics.rec,"Recatio"),B82:IG82,0)+1)), ", ", INDIRECT(ADDRESS(2,MATCH(_xlfn.MAXIFS(B82:IG82,metrics.rec,"Recatio"),B82:IG82,0)+1)))</f>
        <v>k=20, r=0.1</v>
      </c>
      <c r="IW82" s="11" t="str" cm="1">
        <f t="array" aca="1" ref="IW82" ca="1">CONCATENATE(INDIRECT(ADDRESS(1,MATCH(_xlfn.MINIFS(B82:IG82,metrics.rec,"Time"),B82:IG82,0)+1)), ", ", INDIRECT(ADDRESS(2,MATCH(_xlfn.MINIFS(B82:IG82,metrics.rec,"Time"),B82:IG82,0)+1)))</f>
        <v>k=20, r=0.5</v>
      </c>
    </row>
    <row r="83" spans="1:257" x14ac:dyDescent="0.2">
      <c r="A83" s="1" t="s">
        <v>76</v>
      </c>
      <c r="B83" s="4">
        <v>0.64570000000000005</v>
      </c>
      <c r="C83" s="4">
        <v>0.71889999999999998</v>
      </c>
      <c r="D83" s="4">
        <v>0.2732</v>
      </c>
      <c r="E83" s="4">
        <v>1.6000000000000001E-3</v>
      </c>
      <c r="F83" s="4">
        <v>0.87960000000000005</v>
      </c>
      <c r="G83" s="4"/>
      <c r="H83" s="4">
        <v>0.99790000000000001</v>
      </c>
      <c r="I83" s="4">
        <v>28.7044</v>
      </c>
      <c r="J83" s="5">
        <v>0.66520000000000001</v>
      </c>
      <c r="K83" s="5">
        <v>0.76639999999999997</v>
      </c>
      <c r="L83" s="5">
        <v>0.26450000000000001</v>
      </c>
      <c r="M83" s="5">
        <v>4.8999999999999998E-3</v>
      </c>
      <c r="N83" s="5">
        <v>0.86939999999999995</v>
      </c>
      <c r="O83" s="5"/>
      <c r="P83" s="5">
        <v>0.99839999999999995</v>
      </c>
      <c r="Q83" s="5">
        <v>15.4579</v>
      </c>
      <c r="R83" s="4">
        <v>0.68669999999999998</v>
      </c>
      <c r="S83" s="4">
        <v>0.81010000000000004</v>
      </c>
      <c r="T83" s="4">
        <v>0.2465</v>
      </c>
      <c r="U83" s="4">
        <v>9.4000000000000004E-3</v>
      </c>
      <c r="V83" s="4">
        <v>0.85289999999999999</v>
      </c>
      <c r="W83" s="4"/>
      <c r="X83" s="4">
        <v>0.998</v>
      </c>
      <c r="Y83" s="4">
        <v>8.3712</v>
      </c>
      <c r="Z83" s="5">
        <v>0.72489999999999999</v>
      </c>
      <c r="AA83" s="5">
        <v>0.89910000000000001</v>
      </c>
      <c r="AB83" s="5">
        <v>0.20069999999999999</v>
      </c>
      <c r="AC83" s="5">
        <v>1.72E-2</v>
      </c>
      <c r="AD83" s="5">
        <v>0.82330000000000003</v>
      </c>
      <c r="AE83" s="5"/>
      <c r="AF83" s="5">
        <v>0.99150000000000005</v>
      </c>
      <c r="AG83" s="5">
        <v>3.7616999999999998</v>
      </c>
      <c r="AH83" s="4">
        <v>0.78649999999999998</v>
      </c>
      <c r="AI83" s="4">
        <v>1.0640000000000001</v>
      </c>
      <c r="AJ83" s="4">
        <v>0.1206</v>
      </c>
      <c r="AK83" s="4">
        <v>5.7599999999999998E-2</v>
      </c>
      <c r="AL83" s="4">
        <v>0.59660000000000002</v>
      </c>
      <c r="AM83" s="4"/>
      <c r="AN83" s="4">
        <v>0.88080000000000003</v>
      </c>
      <c r="AO83" s="4">
        <v>1.4185000000000001</v>
      </c>
      <c r="AP83" s="14"/>
      <c r="AQ83" s="14"/>
      <c r="AR83" s="14"/>
      <c r="AS83" s="14"/>
      <c r="AT83" s="14"/>
      <c r="AU83" s="14"/>
      <c r="AV83" s="14"/>
      <c r="AW83" s="14"/>
      <c r="AX83" s="4"/>
      <c r="AY83" s="4"/>
      <c r="AZ83" s="4"/>
      <c r="BA83" s="4"/>
      <c r="BB83" s="4"/>
      <c r="BC83" s="4"/>
      <c r="BD83" s="4"/>
      <c r="BE83" s="4"/>
      <c r="BF83" s="14"/>
      <c r="BG83" s="14"/>
      <c r="BH83" s="14"/>
      <c r="BI83" s="14"/>
      <c r="BJ83" s="14"/>
      <c r="BK83" s="14"/>
      <c r="BL83" s="14"/>
      <c r="BM83" s="14"/>
      <c r="BN83" s="4"/>
      <c r="BO83" s="4"/>
      <c r="BP83" s="4"/>
      <c r="BQ83" s="4"/>
      <c r="BR83" s="4"/>
      <c r="BS83" s="4"/>
      <c r="BT83" s="4"/>
      <c r="BU83" s="4"/>
      <c r="BV83" s="14"/>
      <c r="BW83" s="14"/>
      <c r="BX83" s="14"/>
      <c r="BY83" s="14"/>
      <c r="BZ83" s="14"/>
      <c r="CA83" s="14"/>
      <c r="CB83" s="14"/>
      <c r="CC83" s="14"/>
      <c r="CD83" s="4"/>
      <c r="CE83" s="4"/>
      <c r="CF83" s="4"/>
      <c r="CG83" s="4"/>
      <c r="CH83" s="4"/>
      <c r="CI83" s="4"/>
      <c r="CJ83" s="4"/>
      <c r="CK83" s="4"/>
      <c r="CL83" s="5"/>
      <c r="CM83" s="5"/>
      <c r="CN83" s="5"/>
      <c r="CO83" s="5"/>
      <c r="CP83" s="5"/>
      <c r="CQ83" s="5"/>
      <c r="CR83" s="5"/>
      <c r="CS83" s="5"/>
      <c r="CT83" s="4"/>
      <c r="CU83" s="4"/>
      <c r="CV83" s="4"/>
      <c r="CW83" s="4"/>
      <c r="CX83" s="4"/>
      <c r="CY83" s="4"/>
      <c r="CZ83" s="4"/>
      <c r="DA83" s="4"/>
      <c r="DB83" s="5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>
        <v>0.66259999999999997</v>
      </c>
      <c r="EA83" s="4">
        <v>0.76070000000000004</v>
      </c>
      <c r="EB83" s="4">
        <v>0.27139999999999997</v>
      </c>
      <c r="EC83" s="4">
        <v>5.0000000000000001E-3</v>
      </c>
      <c r="ED83" s="4">
        <v>0.87</v>
      </c>
      <c r="EE83" s="4">
        <v>0.62809999999999999</v>
      </c>
      <c r="EF83" s="4">
        <v>0.99829999999999997</v>
      </c>
      <c r="EG83" s="4">
        <v>20.022400000000001</v>
      </c>
      <c r="EH83" s="5">
        <v>0.68769999999999998</v>
      </c>
      <c r="EI83" s="5">
        <v>0.81389999999999996</v>
      </c>
      <c r="EJ83" s="5">
        <v>0.2485</v>
      </c>
      <c r="EK83" s="5">
        <v>9.4000000000000004E-3</v>
      </c>
      <c r="EL83" s="5">
        <v>0.85419999999999996</v>
      </c>
      <c r="EM83" s="5">
        <v>0.61529999999999996</v>
      </c>
      <c r="EN83" s="5">
        <v>0.99770000000000003</v>
      </c>
      <c r="EO83" s="5">
        <v>10.543699999999999</v>
      </c>
      <c r="EP83" s="4"/>
      <c r="EQ83" s="4"/>
      <c r="ER83" s="4"/>
      <c r="ES83" s="4"/>
      <c r="ET83" s="4"/>
      <c r="EU83" s="4"/>
      <c r="EV83" s="4"/>
      <c r="EW83" s="4"/>
      <c r="EX83" s="5"/>
      <c r="EY83" s="5"/>
      <c r="EZ83" s="5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4"/>
      <c r="FL83" s="4"/>
      <c r="FM83" s="4"/>
      <c r="FN83" s="5"/>
      <c r="FO83" s="5"/>
      <c r="FP83" s="5"/>
      <c r="FQ83" s="5"/>
      <c r="FR83" s="5"/>
      <c r="FS83" s="5"/>
      <c r="FT83" s="5"/>
      <c r="FU83" s="5"/>
      <c r="FV83" s="4"/>
      <c r="FW83" s="4"/>
      <c r="FX83" s="4"/>
      <c r="FY83" s="4"/>
      <c r="FZ83" s="4"/>
      <c r="GA83" s="4"/>
      <c r="GB83" s="4"/>
      <c r="GC83" s="4"/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>
        <f t="shared" si="16"/>
        <v>0.69418571428571441</v>
      </c>
      <c r="II83" s="4">
        <f t="shared" si="17"/>
        <v>0.83330000000000004</v>
      </c>
      <c r="IJ83" s="4">
        <f t="shared" si="18"/>
        <v>0.23219999999999999</v>
      </c>
      <c r="IK83" s="4">
        <f t="shared" si="19"/>
        <v>1.5014285714285716E-2</v>
      </c>
      <c r="IL83" s="4">
        <f t="shared" si="20"/>
        <v>0.82085714285714295</v>
      </c>
      <c r="IM83" s="4">
        <f t="shared" si="21"/>
        <v>0.62169999999999992</v>
      </c>
      <c r="IN83" s="4">
        <f t="shared" si="22"/>
        <v>0.98037142857142867</v>
      </c>
      <c r="IO83" s="4">
        <f t="shared" si="23"/>
        <v>12.611400000000001</v>
      </c>
      <c r="IP83" s="1" t="str" cm="1">
        <f t="array" aca="1" ref="IP83" ca="1">CONCATENATE(INDIRECT(ADDRESS(1,MATCH(_xlfn.MINIFS(B83:IG83,metrics.rec,"MAE"),B83:IG83,0)+1)), ", ", INDIRECT(ADDRESS(2,MATCH(_xlfn.MINIFS(B83:IG83,metrics.rec,"MAE"),B83:IG83,0)+1)))</f>
        <v>k=5, r=0.1</v>
      </c>
      <c r="IQ83" s="1" t="str" cm="1">
        <f t="array" aca="1" ref="IQ83" ca="1">CONCATENATE(INDIRECT(ADDRESS(1,MATCH(_xlfn.MINIFS(B83:IG83,metrics.rec,"MSE"),B83:IG83,0)+1)), ", ", INDIRECT(ADDRESS(2,MATCH(_xlfn.MINIFS(B83:IG83,metrics.rec,"MSE"),B83:IG83,0)+1)))</f>
        <v>k=5, r=0.1</v>
      </c>
      <c r="IR83" s="1" t="str" cm="1">
        <f t="array" aca="1" ref="IR83" ca="1">CONCATENATE(INDIRECT(ADDRESS(1,MATCH(_xlfn.MAXIFS(B83:IG83,metrics.rec,"R"),B83:IG83,0)+1)), ", ", INDIRECT(ADDRESS(2,MATCH(_xlfn.MAXIFS(B83:IG83,metrics.rec,"R"),B83:IG83,0)+1)))</f>
        <v>k=5, r=0.1</v>
      </c>
      <c r="IS83" s="1" t="str" cm="1">
        <f t="array" aca="1" ref="IS83" ca="1">CONCATENATE(INDIRECT(ADDRESS(1,MATCH(_xlfn.MAXIFS(B83:IG83,metrics.rec,"Precision"),B83:IG83,0)+1)), ", ", INDIRECT(ADDRESS(2,MATCH(_xlfn.MAXIFS(B83:IG83,metrics.rec,"Precision"),B83:IG83,0)+1)))</f>
        <v>k=5, r=0.9</v>
      </c>
      <c r="IT83" s="1" t="str" cm="1">
        <f t="array" aca="1" ref="IT83" ca="1">CONCATENATE(INDIRECT(ADDRESS(1,MATCH(_xlfn.MAXIFS(B83:IG83,metrics.rec,"Recall"),B83:IG83,0)+1)), ", ", INDIRECT(ADDRESS(2,MATCH(_xlfn.MAXIFS(B83:IG83,metrics.rec,"Recall"),B83:IG83,0)+1)))</f>
        <v>k=5, r=0.1</v>
      </c>
      <c r="IU83" s="1" t="str" cm="1">
        <f t="array" aca="1" ref="IU83" ca="1">CONCATENATE(INDIRECT(ADDRESS(1,MATCH(_xlfn.MAXIFS(B83:IG83,metrics.rec,"Coverage"),B83:IG83,0)+1)), ", ", INDIRECT(ADDRESS(2,MATCH(_xlfn.MAXIFS(B83:IG83,metrics.rec,"Coverage"),B83:IG83,0)+1)))</f>
        <v>k=20, r=0.3</v>
      </c>
      <c r="IV83" s="1" t="str" cm="1">
        <f t="array" aca="1" ref="IV83" ca="1">CONCATENATE(INDIRECT(ADDRESS(1,MATCH(_xlfn.MAXIFS(B83:IG83,metrics.rec,"Recatio"),B83:IG83,0)+1)), ", ", INDIRECT(ADDRESS(2,MATCH(_xlfn.MAXIFS(B83:IG83,metrics.rec,"Recatio"),B83:IG83,0)+1)))</f>
        <v>k=5, r=0.3</v>
      </c>
      <c r="IW83" s="1" t="str" cm="1">
        <f t="array" aca="1" ref="IW83" ca="1">CONCATENATE(INDIRECT(ADDRESS(1,MATCH(_xlfn.MINIFS(B83:IG83,metrics.rec,"Time"),B83:IG83,0)+1)), ", ", INDIRECT(ADDRESS(2,MATCH(_xlfn.MINIFS(B83:IG83,metrics.rec,"Time"),B83:IG83,0)+1)))</f>
        <v>k=5, r=0.9</v>
      </c>
    </row>
    <row r="84" spans="1:257" x14ac:dyDescent="0.2">
      <c r="A84" s="1" t="s">
        <v>77</v>
      </c>
      <c r="B84" s="4">
        <v>0.61180000000000001</v>
      </c>
      <c r="C84" s="4">
        <v>0.64690000000000003</v>
      </c>
      <c r="D84" s="4">
        <v>0.31519999999999998</v>
      </c>
      <c r="E84" s="4">
        <v>2.5000000000000001E-3</v>
      </c>
      <c r="F84" s="4">
        <v>0.86880000000000002</v>
      </c>
      <c r="G84" s="4"/>
      <c r="H84" s="4">
        <v>1</v>
      </c>
      <c r="I84" s="4">
        <v>9.8534000000000006</v>
      </c>
      <c r="J84" s="5">
        <v>0.63160000000000005</v>
      </c>
      <c r="K84" s="5">
        <v>0.68959999999999999</v>
      </c>
      <c r="L84" s="5">
        <v>0.3019</v>
      </c>
      <c r="M84" s="5">
        <v>7.6E-3</v>
      </c>
      <c r="N84" s="5">
        <v>0.85389999999999999</v>
      </c>
      <c r="O84" s="5"/>
      <c r="P84" s="5">
        <v>1</v>
      </c>
      <c r="Q84" s="5">
        <v>7.0095000000000001</v>
      </c>
      <c r="R84" s="4">
        <v>0.65580000000000005</v>
      </c>
      <c r="S84" s="4">
        <v>0.73980000000000001</v>
      </c>
      <c r="T84" s="4">
        <v>0.2717</v>
      </c>
      <c r="U84" s="4">
        <v>1.4500000000000001E-2</v>
      </c>
      <c r="V84" s="4">
        <v>0.82799999999999996</v>
      </c>
      <c r="W84" s="4"/>
      <c r="X84" s="4">
        <v>1</v>
      </c>
      <c r="Y84" s="4">
        <v>5.1577999999999999</v>
      </c>
      <c r="Z84" s="5">
        <v>0.70479999999999998</v>
      </c>
      <c r="AA84" s="5">
        <v>0.85019999999999996</v>
      </c>
      <c r="AB84" s="5">
        <v>0.2155</v>
      </c>
      <c r="AC84" s="5">
        <v>2.5499999999999998E-2</v>
      </c>
      <c r="AD84" s="5">
        <v>0.78269999999999995</v>
      </c>
      <c r="AE84" s="5"/>
      <c r="AF84" s="5">
        <v>1</v>
      </c>
      <c r="AG84" s="5">
        <v>3.1907999999999999</v>
      </c>
      <c r="AH84" s="4">
        <v>0.77880000000000005</v>
      </c>
      <c r="AI84" s="4">
        <v>1.0429999999999999</v>
      </c>
      <c r="AJ84" s="4">
        <v>0.1278</v>
      </c>
      <c r="AK84" s="4">
        <v>7.8899999999999998E-2</v>
      </c>
      <c r="AL84" s="4">
        <v>0.52990000000000004</v>
      </c>
      <c r="AM84" s="4"/>
      <c r="AN84" s="4">
        <v>0.97670000000000001</v>
      </c>
      <c r="AO84" s="4">
        <v>1.4206000000000001</v>
      </c>
      <c r="AP84" s="14"/>
      <c r="AQ84" s="14"/>
      <c r="AR84" s="14"/>
      <c r="AS84" s="14"/>
      <c r="AT84" s="14"/>
      <c r="AU84" s="14"/>
      <c r="AV84" s="14"/>
      <c r="AW84" s="14"/>
      <c r="AX84" s="4"/>
      <c r="AY84" s="4"/>
      <c r="AZ84" s="4"/>
      <c r="BA84" s="4"/>
      <c r="BB84" s="4"/>
      <c r="BC84" s="4"/>
      <c r="BD84" s="4"/>
      <c r="BE84" s="4"/>
      <c r="BF84" s="14">
        <v>0.65820000000000001</v>
      </c>
      <c r="BG84" s="14">
        <v>0.74560000000000004</v>
      </c>
      <c r="BH84" s="14">
        <v>0.26960000000000001</v>
      </c>
      <c r="BI84" s="14">
        <v>1.43E-2</v>
      </c>
      <c r="BJ84" s="14">
        <v>0.83050000000000002</v>
      </c>
      <c r="BK84" s="14">
        <v>0.39019999999999999</v>
      </c>
      <c r="BL84" s="14">
        <v>1</v>
      </c>
      <c r="BM84" s="14">
        <v>6.4366000000000003</v>
      </c>
      <c r="BN84" s="4"/>
      <c r="BO84" s="4"/>
      <c r="BP84" s="4"/>
      <c r="BQ84" s="4"/>
      <c r="BR84" s="4"/>
      <c r="BS84" s="4"/>
      <c r="BT84" s="4"/>
      <c r="BU84" s="4"/>
      <c r="BV84" s="14"/>
      <c r="BW84" s="14"/>
      <c r="BX84" s="14"/>
      <c r="BY84" s="14"/>
      <c r="BZ84" s="14"/>
      <c r="CA84" s="14"/>
      <c r="CB84" s="14"/>
      <c r="CC84" s="14"/>
      <c r="CD84" s="4"/>
      <c r="CE84" s="4"/>
      <c r="CF84" s="4"/>
      <c r="CG84" s="4"/>
      <c r="CH84" s="4"/>
      <c r="CI84" s="4"/>
      <c r="CJ84" s="4"/>
      <c r="CK84" s="4"/>
      <c r="CL84" s="5"/>
      <c r="CM84" s="5"/>
      <c r="CN84" s="5"/>
      <c r="CO84" s="5"/>
      <c r="CP84" s="5"/>
      <c r="CQ84" s="5"/>
      <c r="CR84" s="5"/>
      <c r="CS84" s="5"/>
      <c r="CT84" s="4">
        <v>0.65790000000000004</v>
      </c>
      <c r="CU84" s="4">
        <v>0.74470000000000003</v>
      </c>
      <c r="CV84" s="4">
        <v>0.26929999999999998</v>
      </c>
      <c r="CW84" s="4">
        <v>1.44E-2</v>
      </c>
      <c r="CX84" s="4">
        <v>0.82930000000000004</v>
      </c>
      <c r="CY84" s="4">
        <v>0.39050000000000001</v>
      </c>
      <c r="CZ84" s="4">
        <v>1</v>
      </c>
      <c r="DA84" s="4">
        <v>4.7960000000000003</v>
      </c>
      <c r="DB84" s="5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>
        <v>0.62970000000000004</v>
      </c>
      <c r="EA84" s="4">
        <v>0.68730000000000002</v>
      </c>
      <c r="EB84" s="4">
        <v>0.307</v>
      </c>
      <c r="EC84" s="4">
        <v>7.6E-3</v>
      </c>
      <c r="ED84" s="4">
        <v>0.85409999999999997</v>
      </c>
      <c r="EE84" s="4">
        <v>0.40050000000000002</v>
      </c>
      <c r="EF84" s="4">
        <v>1</v>
      </c>
      <c r="EG84" s="4">
        <v>8.1034000000000006</v>
      </c>
      <c r="EH84" s="5">
        <v>0.65749999999999997</v>
      </c>
      <c r="EI84" s="5">
        <v>0.74460000000000004</v>
      </c>
      <c r="EJ84" s="5">
        <v>0.27279999999999999</v>
      </c>
      <c r="EK84" s="5">
        <v>1.43E-2</v>
      </c>
      <c r="EL84" s="5">
        <v>0.83050000000000002</v>
      </c>
      <c r="EM84" s="5">
        <v>0.39069999999999999</v>
      </c>
      <c r="EN84" s="5">
        <v>1</v>
      </c>
      <c r="EO84" s="5">
        <v>5.9151999999999996</v>
      </c>
      <c r="EP84" s="4"/>
      <c r="EQ84" s="4"/>
      <c r="ER84" s="4"/>
      <c r="ES84" s="4"/>
      <c r="ET84" s="4"/>
      <c r="EU84" s="4"/>
      <c r="EV84" s="4"/>
      <c r="EW84" s="4"/>
      <c r="EX84" s="5"/>
      <c r="EY84" s="5"/>
      <c r="EZ84" s="5"/>
      <c r="FA84" s="5"/>
      <c r="FB84" s="5"/>
      <c r="FC84" s="5"/>
      <c r="FD84" s="5"/>
      <c r="FE84" s="5"/>
      <c r="FF84" s="4"/>
      <c r="FG84" s="4"/>
      <c r="FH84" s="4"/>
      <c r="FI84" s="4"/>
      <c r="FJ84" s="4"/>
      <c r="FK84" s="4"/>
      <c r="FL84" s="4"/>
      <c r="FM84" s="4"/>
      <c r="FN84" s="5"/>
      <c r="FO84" s="5"/>
      <c r="FP84" s="5"/>
      <c r="FQ84" s="5"/>
      <c r="FR84" s="5"/>
      <c r="FS84" s="5"/>
      <c r="FT84" s="5"/>
      <c r="FU84" s="5"/>
      <c r="FV84" s="4">
        <v>0.6573</v>
      </c>
      <c r="FW84" s="4">
        <v>0.74380000000000002</v>
      </c>
      <c r="FX84" s="4">
        <v>0.2722</v>
      </c>
      <c r="FY84" s="4">
        <v>1.44E-2</v>
      </c>
      <c r="FZ84" s="4">
        <v>0.82879999999999998</v>
      </c>
      <c r="GA84" s="4"/>
      <c r="GB84" s="4">
        <v>1</v>
      </c>
      <c r="GC84" s="4">
        <v>4.6829000000000001</v>
      </c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/>
      <c r="HC84" s="4"/>
      <c r="HD84" s="4"/>
      <c r="HE84" s="4"/>
      <c r="HF84" s="4"/>
      <c r="HG84" s="4"/>
      <c r="HH84" s="4"/>
      <c r="HI84" s="4"/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>
        <f t="shared" si="16"/>
        <v>0.66433999999999993</v>
      </c>
      <c r="II84" s="4">
        <f t="shared" si="17"/>
        <v>0.76355000000000006</v>
      </c>
      <c r="IJ84" s="4">
        <f t="shared" si="18"/>
        <v>0.26230000000000003</v>
      </c>
      <c r="IK84" s="4">
        <f t="shared" si="19"/>
        <v>1.9400000000000001E-2</v>
      </c>
      <c r="IL84" s="4">
        <f t="shared" si="20"/>
        <v>0.80364999999999998</v>
      </c>
      <c r="IM84" s="4">
        <f t="shared" si="21"/>
        <v>0.39297500000000002</v>
      </c>
      <c r="IN84" s="4">
        <f t="shared" si="22"/>
        <v>0.99767000000000006</v>
      </c>
      <c r="IO84" s="4">
        <f t="shared" si="23"/>
        <v>5.6566199999999993</v>
      </c>
      <c r="IP84" s="1" t="str" cm="1">
        <f t="array" aca="1" ref="IP84" ca="1">CONCATENATE(INDIRECT(ADDRESS(1,MATCH(_xlfn.MINIFS(B84:IG84,metrics.rec,"MAE"),B84:IG84,0)+1)), ", ", INDIRECT(ADDRESS(2,MATCH(_xlfn.MINIFS(B84:IG84,metrics.rec,"MAE"),B84:IG84,0)+1)))</f>
        <v>k=5, r=0.1</v>
      </c>
      <c r="IQ84" s="1" t="str" cm="1">
        <f t="array" aca="1" ref="IQ84" ca="1">CONCATENATE(INDIRECT(ADDRESS(1,MATCH(_xlfn.MINIFS(B84:IG84,metrics.rec,"MSE"),B84:IG84,0)+1)), ", ", INDIRECT(ADDRESS(2,MATCH(_xlfn.MINIFS(B84:IG84,metrics.rec,"MSE"),B84:IG84,0)+1)))</f>
        <v>k=5, r=0.1</v>
      </c>
      <c r="IR84" s="1" t="str" cm="1">
        <f t="array" aca="1" ref="IR84" ca="1">CONCATENATE(INDIRECT(ADDRESS(1,MATCH(_xlfn.MAXIFS(B84:IG84,metrics.rec,"R"),B84:IG84,0)+1)), ", ", INDIRECT(ADDRESS(2,MATCH(_xlfn.MAXIFS(B84:IG84,metrics.rec,"R"),B84:IG84,0)+1)))</f>
        <v>k=5, r=0.1</v>
      </c>
      <c r="IS84" s="1" t="str" cm="1">
        <f t="array" aca="1" ref="IS84" ca="1">CONCATENATE(INDIRECT(ADDRESS(1,MATCH(_xlfn.MAXIFS(B84:IG84,metrics.rec,"Precision"),B84:IG84,0)+1)), ", ", INDIRECT(ADDRESS(2,MATCH(_xlfn.MAXIFS(B84:IG84,metrics.rec,"Precision"),B84:IG84,0)+1)))</f>
        <v>k=5, r=0.9</v>
      </c>
      <c r="IT84" s="1" t="str" cm="1">
        <f t="array" aca="1" ref="IT84" ca="1">CONCATENATE(INDIRECT(ADDRESS(1,MATCH(_xlfn.MAXIFS(B84:IG84,metrics.rec,"Recall"),B84:IG84,0)+1)), ", ", INDIRECT(ADDRESS(2,MATCH(_xlfn.MAXIFS(B84:IG84,metrics.rec,"Recall"),B84:IG84,0)+1)))</f>
        <v>k=5, r=0.1</v>
      </c>
      <c r="IU84" s="1" t="str" cm="1">
        <f t="array" aca="1" ref="IU84" ca="1">CONCATENATE(INDIRECT(ADDRESS(1,MATCH(_xlfn.MAXIFS(B84:IG84,metrics.rec,"Coverage"),B84:IG84,0)+1)), ", ", INDIRECT(ADDRESS(2,MATCH(_xlfn.MAXIFS(B84:IG84,metrics.rec,"Coverage"),B84:IG84,0)+1)))</f>
        <v>k=20, r=0.3</v>
      </c>
      <c r="IV84" s="1" t="str" cm="1">
        <f t="array" aca="1" ref="IV84" ca="1">CONCATENATE(INDIRECT(ADDRESS(1,MATCH(_xlfn.MAXIFS(B84:IG84,metrics.rec,"Recatio"),B84:IG84,0)+1)), ", ", INDIRECT(ADDRESS(2,MATCH(_xlfn.MAXIFS(B84:IG84,metrics.rec,"Recatio"),B84:IG84,0)+1)))</f>
        <v>k=5, r=0.1</v>
      </c>
      <c r="IW84" s="1" t="str" cm="1">
        <f t="array" aca="1" ref="IW84" ca="1">CONCATENATE(INDIRECT(ADDRESS(1,MATCH(_xlfn.MINIFS(B84:IG84,metrics.rec,"Time"),B84:IG84,0)+1)), ", ", INDIRECT(ADDRESS(2,MATCH(_xlfn.MINIFS(B84:IG84,metrics.rec,"Time"),B84:IG84,0)+1)))</f>
        <v>k=5, r=0.9</v>
      </c>
    </row>
    <row r="85" spans="1:257" x14ac:dyDescent="0.2">
      <c r="A85" s="1" t="s">
        <v>78</v>
      </c>
      <c r="B85" s="4">
        <v>0.63380000000000003</v>
      </c>
      <c r="C85" s="4">
        <v>0.69089999999999996</v>
      </c>
      <c r="D85" s="4">
        <v>0.2848</v>
      </c>
      <c r="E85" s="4">
        <v>2.5000000000000001E-3</v>
      </c>
      <c r="F85" s="4">
        <v>0.8649</v>
      </c>
      <c r="G85" s="4"/>
      <c r="H85" s="4">
        <v>1</v>
      </c>
      <c r="I85" s="4">
        <v>8.8478999999999992</v>
      </c>
      <c r="J85" s="5">
        <v>0.64880000000000004</v>
      </c>
      <c r="K85" s="5">
        <v>0.7248</v>
      </c>
      <c r="L85" s="5">
        <v>0.27760000000000001</v>
      </c>
      <c r="M85" s="5">
        <v>7.6E-3</v>
      </c>
      <c r="N85" s="5">
        <v>0.84970000000000001</v>
      </c>
      <c r="O85" s="5"/>
      <c r="P85" s="5">
        <v>1</v>
      </c>
      <c r="Q85" s="5">
        <v>7.0042999999999997</v>
      </c>
      <c r="R85" s="4">
        <v>0.66830000000000001</v>
      </c>
      <c r="S85" s="4">
        <v>0.76429999999999998</v>
      </c>
      <c r="T85" s="4">
        <v>0.25790000000000002</v>
      </c>
      <c r="U85" s="4">
        <v>1.44E-2</v>
      </c>
      <c r="V85" s="4">
        <v>0.82569999999999999</v>
      </c>
      <c r="W85" s="4"/>
      <c r="X85" s="4">
        <v>1</v>
      </c>
      <c r="Y85" s="4">
        <v>5.1718000000000002</v>
      </c>
      <c r="Z85" s="5">
        <v>0.70909999999999995</v>
      </c>
      <c r="AA85" s="5">
        <v>0.85809999999999997</v>
      </c>
      <c r="AB85" s="5">
        <v>0.2142</v>
      </c>
      <c r="AC85" s="5">
        <v>2.5499999999999998E-2</v>
      </c>
      <c r="AD85" s="5">
        <v>0.78249999999999997</v>
      </c>
      <c r="AE85" s="5"/>
      <c r="AF85" s="5">
        <v>1</v>
      </c>
      <c r="AG85" s="5">
        <v>3.036</v>
      </c>
      <c r="AH85" s="4">
        <v>0.77649999999999997</v>
      </c>
      <c r="AI85" s="4">
        <v>1.036</v>
      </c>
      <c r="AJ85" s="4">
        <v>0.12909999999999999</v>
      </c>
      <c r="AK85" s="4">
        <v>7.8899999999999998E-2</v>
      </c>
      <c r="AL85" s="4">
        <v>0.53100000000000003</v>
      </c>
      <c r="AM85" s="4"/>
      <c r="AN85" s="4">
        <v>0.97670000000000001</v>
      </c>
      <c r="AO85" s="4">
        <v>1.3495999999999999</v>
      </c>
      <c r="AP85" s="14"/>
      <c r="AQ85" s="14"/>
      <c r="AR85" s="14"/>
      <c r="AS85" s="14"/>
      <c r="AT85" s="14"/>
      <c r="AU85" s="14"/>
      <c r="AV85" s="14"/>
      <c r="AW85" s="14"/>
      <c r="AX85" s="4"/>
      <c r="AY85" s="4"/>
      <c r="AZ85" s="4"/>
      <c r="BA85" s="4"/>
      <c r="BB85" s="4"/>
      <c r="BC85" s="4"/>
      <c r="BD85" s="4"/>
      <c r="BE85" s="4"/>
      <c r="BF85" s="14"/>
      <c r="BG85" s="14"/>
      <c r="BH85" s="14"/>
      <c r="BI85" s="14"/>
      <c r="BJ85" s="14"/>
      <c r="BK85" s="14"/>
      <c r="BL85" s="14"/>
      <c r="BM85" s="14"/>
      <c r="BN85" s="4"/>
      <c r="BO85" s="4"/>
      <c r="BP85" s="4"/>
      <c r="BQ85" s="4"/>
      <c r="BR85" s="4"/>
      <c r="BS85" s="4"/>
      <c r="BT85" s="4"/>
      <c r="BU85" s="4"/>
      <c r="BV85" s="14"/>
      <c r="BW85" s="14"/>
      <c r="BX85" s="14"/>
      <c r="BY85" s="14"/>
      <c r="BZ85" s="14"/>
      <c r="CA85" s="14"/>
      <c r="CB85" s="14"/>
      <c r="CC85" s="14"/>
      <c r="CD85" s="4"/>
      <c r="CE85" s="4"/>
      <c r="CF85" s="4"/>
      <c r="CG85" s="4"/>
      <c r="CH85" s="4"/>
      <c r="CI85" s="4"/>
      <c r="CJ85" s="4"/>
      <c r="CK85" s="4"/>
      <c r="CL85" s="5"/>
      <c r="CM85" s="5"/>
      <c r="CN85" s="5"/>
      <c r="CO85" s="5"/>
      <c r="CP85" s="5"/>
      <c r="CQ85" s="5"/>
      <c r="CR85" s="5"/>
      <c r="CS85" s="5"/>
      <c r="CT85" s="4"/>
      <c r="CU85" s="4"/>
      <c r="CV85" s="4"/>
      <c r="CW85" s="4"/>
      <c r="CX85" s="4"/>
      <c r="CY85" s="4"/>
      <c r="CZ85" s="4"/>
      <c r="DA85" s="4"/>
      <c r="DB85" s="5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>
        <v>0.64749999999999996</v>
      </c>
      <c r="EA85" s="4">
        <v>0.72240000000000004</v>
      </c>
      <c r="EB85" s="4">
        <v>0.28520000000000001</v>
      </c>
      <c r="EC85" s="4">
        <v>7.6E-3</v>
      </c>
      <c r="ED85" s="4">
        <v>0.85040000000000004</v>
      </c>
      <c r="EE85" s="4">
        <v>0.4002</v>
      </c>
      <c r="EF85" s="4">
        <v>1</v>
      </c>
      <c r="EG85" s="4">
        <v>8.0779999999999994</v>
      </c>
      <c r="EH85" s="5">
        <v>0.67</v>
      </c>
      <c r="EI85" s="5">
        <v>0.76890000000000003</v>
      </c>
      <c r="EJ85" s="5">
        <v>0.25900000000000001</v>
      </c>
      <c r="EK85" s="5">
        <v>1.43E-2</v>
      </c>
      <c r="EL85" s="5">
        <v>0.82840000000000003</v>
      </c>
      <c r="EM85" s="5">
        <v>0.39119999999999999</v>
      </c>
      <c r="EN85" s="5">
        <v>1</v>
      </c>
      <c r="EO85" s="5">
        <v>5.9477000000000002</v>
      </c>
      <c r="EP85" s="4"/>
      <c r="EQ85" s="4"/>
      <c r="ER85" s="4"/>
      <c r="ES85" s="4"/>
      <c r="ET85" s="4"/>
      <c r="EU85" s="4"/>
      <c r="EV85" s="4"/>
      <c r="EW85" s="4"/>
      <c r="EX85" s="5"/>
      <c r="EY85" s="5"/>
      <c r="EZ85" s="5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4"/>
      <c r="FL85" s="4"/>
      <c r="FM85" s="4"/>
      <c r="FN85" s="5"/>
      <c r="FO85" s="5"/>
      <c r="FP85" s="5"/>
      <c r="FQ85" s="5"/>
      <c r="FR85" s="5"/>
      <c r="FS85" s="5"/>
      <c r="FT85" s="5"/>
      <c r="FU85" s="5"/>
      <c r="FV85" s="4"/>
      <c r="FW85" s="4"/>
      <c r="FX85" s="4"/>
      <c r="FY85" s="4"/>
      <c r="FZ85" s="4"/>
      <c r="GA85" s="4"/>
      <c r="GB85" s="4"/>
      <c r="GC85" s="4"/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>
        <f t="shared" si="16"/>
        <v>0.67914285714285705</v>
      </c>
      <c r="II85" s="4">
        <f t="shared" si="17"/>
        <v>0.79505714285714291</v>
      </c>
      <c r="IJ85" s="4">
        <f t="shared" si="18"/>
        <v>0.24397142857142853</v>
      </c>
      <c r="IK85" s="4">
        <f t="shared" si="19"/>
        <v>2.1542857142857145E-2</v>
      </c>
      <c r="IL85" s="4">
        <f t="shared" si="20"/>
        <v>0.79037142857142861</v>
      </c>
      <c r="IM85" s="4">
        <f t="shared" si="21"/>
        <v>0.3957</v>
      </c>
      <c r="IN85" s="4">
        <f t="shared" si="22"/>
        <v>0.99667142857142854</v>
      </c>
      <c r="IO85" s="4">
        <f t="shared" si="23"/>
        <v>5.6336142857142857</v>
      </c>
      <c r="IP85" s="1" t="str" cm="1">
        <f t="array" aca="1" ref="IP85" ca="1">CONCATENATE(INDIRECT(ADDRESS(1,MATCH(_xlfn.MINIFS(B85:IG85,metrics.rec,"MAE"),B85:IG85,0)+1)), ", ", INDIRECT(ADDRESS(2,MATCH(_xlfn.MINIFS(B85:IG85,metrics.rec,"MAE"),B85:IG85,0)+1)))</f>
        <v>k=5, r=0.1</v>
      </c>
      <c r="IQ85" s="1" t="str" cm="1">
        <f t="array" aca="1" ref="IQ85" ca="1">CONCATENATE(INDIRECT(ADDRESS(1,MATCH(_xlfn.MINIFS(B85:IG85,metrics.rec,"MSE"),B85:IG85,0)+1)), ", ", INDIRECT(ADDRESS(2,MATCH(_xlfn.MINIFS(B85:IG85,metrics.rec,"MSE"),B85:IG85,0)+1)))</f>
        <v>k=5, r=0.1</v>
      </c>
      <c r="IR85" s="1" t="str" cm="1">
        <f t="array" aca="1" ref="IR85" ca="1">CONCATENATE(INDIRECT(ADDRESS(1,MATCH(_xlfn.MAXIFS(B85:IG85,metrics.rec,"R"),B85:IG85,0)+1)), ", ", INDIRECT(ADDRESS(2,MATCH(_xlfn.MAXIFS(B85:IG85,metrics.rec,"R"),B85:IG85,0)+1)))</f>
        <v>k=20, r=0.3</v>
      </c>
      <c r="IS85" s="1" t="str" cm="1">
        <f t="array" aca="1" ref="IS85" ca="1">CONCATENATE(INDIRECT(ADDRESS(1,MATCH(_xlfn.MAXIFS(B85:IG85,metrics.rec,"Precision"),B85:IG85,0)+1)), ", ", INDIRECT(ADDRESS(2,MATCH(_xlfn.MAXIFS(B85:IG85,metrics.rec,"Precision"),B85:IG85,0)+1)))</f>
        <v>k=5, r=0.9</v>
      </c>
      <c r="IT85" s="1" t="str" cm="1">
        <f t="array" aca="1" ref="IT85" ca="1">CONCATENATE(INDIRECT(ADDRESS(1,MATCH(_xlfn.MAXIFS(B85:IG85,metrics.rec,"Recall"),B85:IG85,0)+1)), ", ", INDIRECT(ADDRESS(2,MATCH(_xlfn.MAXIFS(B85:IG85,metrics.rec,"Recall"),B85:IG85,0)+1)))</f>
        <v>k=5, r=0.1</v>
      </c>
      <c r="IU85" s="1" t="str" cm="1">
        <f t="array" aca="1" ref="IU85" ca="1">CONCATENATE(INDIRECT(ADDRESS(1,MATCH(_xlfn.MAXIFS(B85:IG85,metrics.rec,"Coverage"),B85:IG85,0)+1)), ", ", INDIRECT(ADDRESS(2,MATCH(_xlfn.MAXIFS(B85:IG85,metrics.rec,"Coverage"),B85:IG85,0)+1)))</f>
        <v>k=20, r=0.3</v>
      </c>
      <c r="IV85" s="1" t="str" cm="1">
        <f t="array" aca="1" ref="IV85" ca="1">CONCATENATE(INDIRECT(ADDRESS(1,MATCH(_xlfn.MAXIFS(B85:IG85,metrics.rec,"Recatio"),B85:IG85,0)+1)), ", ", INDIRECT(ADDRESS(2,MATCH(_xlfn.MAXIFS(B85:IG85,metrics.rec,"Recatio"),B85:IG85,0)+1)))</f>
        <v>k=5, r=0.1</v>
      </c>
      <c r="IW85" s="1" t="str" cm="1">
        <f t="array" aca="1" ref="IW85" ca="1">CONCATENATE(INDIRECT(ADDRESS(1,MATCH(_xlfn.MINIFS(B85:IG85,metrics.rec,"Time"),B85:IG85,0)+1)), ", ", INDIRECT(ADDRESS(2,MATCH(_xlfn.MINIFS(B85:IG85,metrics.rec,"Time"),B85:IG85,0)+1)))</f>
        <v>k=5, r=0.9</v>
      </c>
    </row>
    <row r="86" spans="1:257" x14ac:dyDescent="0.2">
      <c r="A86" s="1" t="s">
        <v>79</v>
      </c>
      <c r="B86" s="4">
        <v>0.61729999999999996</v>
      </c>
      <c r="C86" s="4">
        <v>0.65590000000000004</v>
      </c>
      <c r="D86" s="4">
        <v>0.30459999999999998</v>
      </c>
      <c r="E86" s="4">
        <v>2.5000000000000001E-3</v>
      </c>
      <c r="F86" s="4">
        <v>0.86339999999999995</v>
      </c>
      <c r="G86" s="4"/>
      <c r="H86" s="4">
        <v>1</v>
      </c>
      <c r="I86" s="4">
        <v>8.7754999999999992</v>
      </c>
      <c r="J86" s="5">
        <v>0.63349999999999995</v>
      </c>
      <c r="K86" s="5">
        <v>0.69179999999999997</v>
      </c>
      <c r="L86" s="5">
        <v>0.29799999999999999</v>
      </c>
      <c r="M86" s="5">
        <v>7.6E-3</v>
      </c>
      <c r="N86" s="5">
        <v>0.84989999999999999</v>
      </c>
      <c r="O86" s="5"/>
      <c r="P86" s="5">
        <v>1</v>
      </c>
      <c r="Q86" s="5">
        <v>6.7691999999999997</v>
      </c>
      <c r="R86" s="4">
        <v>0.65610000000000002</v>
      </c>
      <c r="S86" s="4">
        <v>0.73899999999999999</v>
      </c>
      <c r="T86" s="4">
        <v>0.27010000000000001</v>
      </c>
      <c r="U86" s="4">
        <v>1.4500000000000001E-2</v>
      </c>
      <c r="V86" s="4">
        <v>0.82599999999999996</v>
      </c>
      <c r="W86" s="4"/>
      <c r="X86" s="4">
        <v>1</v>
      </c>
      <c r="Y86" s="4">
        <v>5.1748000000000003</v>
      </c>
      <c r="Z86" s="5">
        <v>0.7026</v>
      </c>
      <c r="AA86" s="5">
        <v>0.84470000000000001</v>
      </c>
      <c r="AB86" s="5">
        <v>0.22339999999999999</v>
      </c>
      <c r="AC86" s="5">
        <v>2.5499999999999998E-2</v>
      </c>
      <c r="AD86" s="5">
        <v>0.7823</v>
      </c>
      <c r="AE86" s="5"/>
      <c r="AF86" s="5">
        <v>1</v>
      </c>
      <c r="AG86" s="5">
        <v>3.0183</v>
      </c>
      <c r="AH86" s="4">
        <v>0.7954</v>
      </c>
      <c r="AI86" s="4">
        <v>1.0882000000000001</v>
      </c>
      <c r="AJ86" s="4">
        <v>0.12130000000000001</v>
      </c>
      <c r="AK86" s="4">
        <v>7.5700000000000003E-2</v>
      </c>
      <c r="AL86" s="4">
        <v>0.52990000000000004</v>
      </c>
      <c r="AM86" s="4"/>
      <c r="AN86" s="4">
        <v>0.97819999999999996</v>
      </c>
      <c r="AO86" s="4">
        <v>1.4581</v>
      </c>
      <c r="AP86" s="14"/>
      <c r="AQ86" s="14"/>
      <c r="AR86" s="14"/>
      <c r="AS86" s="14"/>
      <c r="AT86" s="14"/>
      <c r="AU86" s="14"/>
      <c r="AV86" s="14"/>
      <c r="AW86" s="14"/>
      <c r="AX86" s="4"/>
      <c r="AY86" s="4"/>
      <c r="AZ86" s="4"/>
      <c r="BA86" s="4"/>
      <c r="BB86" s="4"/>
      <c r="BC86" s="4"/>
      <c r="BD86" s="4"/>
      <c r="BE86" s="4"/>
      <c r="BF86" s="14"/>
      <c r="BG86" s="14"/>
      <c r="BH86" s="14"/>
      <c r="BI86" s="14"/>
      <c r="BJ86" s="14"/>
      <c r="BK86" s="14"/>
      <c r="BL86" s="14"/>
      <c r="BM86" s="14"/>
      <c r="BN86" s="4"/>
      <c r="BO86" s="4"/>
      <c r="BP86" s="4"/>
      <c r="BQ86" s="4"/>
      <c r="BR86" s="4"/>
      <c r="BS86" s="4"/>
      <c r="BT86" s="4"/>
      <c r="BU86" s="4"/>
      <c r="BV86" s="14"/>
      <c r="BW86" s="14"/>
      <c r="BX86" s="14"/>
      <c r="BY86" s="14"/>
      <c r="BZ86" s="14"/>
      <c r="CA86" s="14"/>
      <c r="CB86" s="14"/>
      <c r="CC86" s="14"/>
      <c r="CD86" s="4"/>
      <c r="CE86" s="4"/>
      <c r="CF86" s="4"/>
      <c r="CG86" s="4"/>
      <c r="CH86" s="4"/>
      <c r="CI86" s="4"/>
      <c r="CJ86" s="4"/>
      <c r="CK86" s="4"/>
      <c r="CL86" s="5"/>
      <c r="CM86" s="5"/>
      <c r="CN86" s="5"/>
      <c r="CO86" s="5"/>
      <c r="CP86" s="5"/>
      <c r="CQ86" s="5"/>
      <c r="CR86" s="5"/>
      <c r="CS86" s="5"/>
      <c r="CT86" s="4"/>
      <c r="CU86" s="4"/>
      <c r="CV86" s="4"/>
      <c r="CW86" s="4"/>
      <c r="CX86" s="4"/>
      <c r="CY86" s="4"/>
      <c r="CZ86" s="4"/>
      <c r="DA86" s="4"/>
      <c r="DB86" s="5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>
        <v>0.63239999999999996</v>
      </c>
      <c r="EA86" s="4">
        <v>0.69010000000000005</v>
      </c>
      <c r="EB86" s="4">
        <v>0.3049</v>
      </c>
      <c r="EC86" s="4">
        <v>7.6E-3</v>
      </c>
      <c r="ED86" s="4">
        <v>0.85050000000000003</v>
      </c>
      <c r="EE86" s="4">
        <v>0.39900000000000002</v>
      </c>
      <c r="EF86" s="4">
        <v>1</v>
      </c>
      <c r="EG86" s="4">
        <v>7.8204000000000002</v>
      </c>
      <c r="EH86" s="5">
        <v>0.65749999999999997</v>
      </c>
      <c r="EI86" s="5">
        <v>0.74329999999999996</v>
      </c>
      <c r="EJ86" s="5">
        <v>0.27350000000000002</v>
      </c>
      <c r="EK86" s="5">
        <v>1.43E-2</v>
      </c>
      <c r="EL86" s="5">
        <v>0.82840000000000003</v>
      </c>
      <c r="EM86" s="5">
        <v>0.39040000000000002</v>
      </c>
      <c r="EN86" s="5">
        <v>1</v>
      </c>
      <c r="EO86" s="5">
        <v>6.4191000000000003</v>
      </c>
      <c r="EP86" s="4"/>
      <c r="EQ86" s="4"/>
      <c r="ER86" s="4"/>
      <c r="ES86" s="4"/>
      <c r="ET86" s="4"/>
      <c r="EU86" s="4"/>
      <c r="EV86" s="4"/>
      <c r="EW86" s="4"/>
      <c r="EX86" s="5"/>
      <c r="EY86" s="5"/>
      <c r="EZ86" s="5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4"/>
      <c r="FL86" s="4"/>
      <c r="FM86" s="4"/>
      <c r="FN86" s="5"/>
      <c r="FO86" s="5"/>
      <c r="FP86" s="5"/>
      <c r="FQ86" s="5"/>
      <c r="FR86" s="5"/>
      <c r="FS86" s="5"/>
      <c r="FT86" s="5"/>
      <c r="FU86" s="5"/>
      <c r="FV86" s="4"/>
      <c r="FW86" s="4"/>
      <c r="FX86" s="4"/>
      <c r="FY86" s="4"/>
      <c r="FZ86" s="4"/>
      <c r="GA86" s="4"/>
      <c r="GB86" s="4"/>
      <c r="GC86" s="4"/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>
        <f t="shared" si="16"/>
        <v>0.67068571428571411</v>
      </c>
      <c r="II86" s="4">
        <f t="shared" si="17"/>
        <v>0.77900000000000003</v>
      </c>
      <c r="IJ86" s="4">
        <f t="shared" si="18"/>
        <v>0.25654285714285713</v>
      </c>
      <c r="IK86" s="4">
        <f t="shared" si="19"/>
        <v>2.1100000000000001E-2</v>
      </c>
      <c r="IL86" s="4">
        <f t="shared" si="20"/>
        <v>0.7900571428571429</v>
      </c>
      <c r="IM86" s="4">
        <f t="shared" si="21"/>
        <v>0.39470000000000005</v>
      </c>
      <c r="IN86" s="4">
        <f t="shared" si="22"/>
        <v>0.99688571428571426</v>
      </c>
      <c r="IO86" s="4">
        <f t="shared" si="23"/>
        <v>5.6336285714285719</v>
      </c>
      <c r="IP86" s="1" t="str" cm="1">
        <f t="array" aca="1" ref="IP86" ca="1">CONCATENATE(INDIRECT(ADDRESS(1,MATCH(_xlfn.MINIFS(B86:IG86,metrics.rec,"MAE"),B86:IG86,0)+1)), ", ", INDIRECT(ADDRESS(2,MATCH(_xlfn.MINIFS(B86:IG86,metrics.rec,"MAE"),B86:IG86,0)+1)))</f>
        <v>k=5, r=0.1</v>
      </c>
      <c r="IQ86" s="1" t="str" cm="1">
        <f t="array" aca="1" ref="IQ86" ca="1">CONCATENATE(INDIRECT(ADDRESS(1,MATCH(_xlfn.MINIFS(B86:IG86,metrics.rec,"MSE"),B86:IG86,0)+1)), ", ", INDIRECT(ADDRESS(2,MATCH(_xlfn.MINIFS(B86:IG86,metrics.rec,"MSE"),B86:IG86,0)+1)))</f>
        <v>k=5, r=0.1</v>
      </c>
      <c r="IR86" s="1" t="str" cm="1">
        <f t="array" aca="1" ref="IR86" ca="1">CONCATENATE(INDIRECT(ADDRESS(1,MATCH(_xlfn.MAXIFS(B86:IG86,metrics.rec,"R"),B86:IG86,0)+1)), ", ", INDIRECT(ADDRESS(2,MATCH(_xlfn.MAXIFS(B86:IG86,metrics.rec,"R"),B86:IG86,0)+1)))</f>
        <v>k=20, r=0.3</v>
      </c>
      <c r="IS86" s="1" t="str" cm="1">
        <f t="array" aca="1" ref="IS86" ca="1">CONCATENATE(INDIRECT(ADDRESS(1,MATCH(_xlfn.MAXIFS(B86:IG86,metrics.rec,"Precision"),B86:IG86,0)+1)), ", ", INDIRECT(ADDRESS(2,MATCH(_xlfn.MAXIFS(B86:IG86,metrics.rec,"Precision"),B86:IG86,0)+1)))</f>
        <v>k=5, r=0.9</v>
      </c>
      <c r="IT86" s="1" t="str" cm="1">
        <f t="array" aca="1" ref="IT86" ca="1">CONCATENATE(INDIRECT(ADDRESS(1,MATCH(_xlfn.MAXIFS(B86:IG86,metrics.rec,"Recall"),B86:IG86,0)+1)), ", ", INDIRECT(ADDRESS(2,MATCH(_xlfn.MAXIFS(B86:IG86,metrics.rec,"Recall"),B86:IG86,0)+1)))</f>
        <v>k=5, r=0.1</v>
      </c>
      <c r="IU86" s="1" t="str" cm="1">
        <f t="array" aca="1" ref="IU86" ca="1">CONCATENATE(INDIRECT(ADDRESS(1,MATCH(_xlfn.MAXIFS(B86:IG86,metrics.rec,"Coverage"),B86:IG86,0)+1)), ", ", INDIRECT(ADDRESS(2,MATCH(_xlfn.MAXIFS(B86:IG86,metrics.rec,"Coverage"),B86:IG86,0)+1)))</f>
        <v>k=20, r=0.3</v>
      </c>
      <c r="IV86" s="1" t="str" cm="1">
        <f t="array" aca="1" ref="IV86" ca="1">CONCATENATE(INDIRECT(ADDRESS(1,MATCH(_xlfn.MAXIFS(B86:IG86,metrics.rec,"Recatio"),B86:IG86,0)+1)), ", ", INDIRECT(ADDRESS(2,MATCH(_xlfn.MAXIFS(B86:IG86,metrics.rec,"Recatio"),B86:IG86,0)+1)))</f>
        <v>k=5, r=0.1</v>
      </c>
      <c r="IW86" s="1" t="str" cm="1">
        <f t="array" aca="1" ref="IW86" ca="1">CONCATENATE(INDIRECT(ADDRESS(1,MATCH(_xlfn.MINIFS(B86:IG86,metrics.rec,"Time"),B86:IG86,0)+1)), ", ", INDIRECT(ADDRESS(2,MATCH(_xlfn.MINIFS(B86:IG86,metrics.rec,"Time"),B86:IG86,0)+1)))</f>
        <v>k=5, r=0.9</v>
      </c>
    </row>
    <row r="87" spans="1:257" x14ac:dyDescent="0.2">
      <c r="A87" s="1" t="s">
        <v>80</v>
      </c>
      <c r="B87" s="4">
        <v>0.61339999999999995</v>
      </c>
      <c r="C87" s="4">
        <v>0.65280000000000005</v>
      </c>
      <c r="D87" s="4">
        <v>0.30180000000000001</v>
      </c>
      <c r="E87" s="4">
        <v>1.6000000000000001E-3</v>
      </c>
      <c r="F87" s="4">
        <v>0.88919999999999999</v>
      </c>
      <c r="G87" s="4"/>
      <c r="H87" s="4">
        <v>1</v>
      </c>
      <c r="I87" s="4">
        <v>8.8591999999999995</v>
      </c>
      <c r="J87" s="5">
        <v>0.62590000000000001</v>
      </c>
      <c r="K87" s="5">
        <v>0.68200000000000005</v>
      </c>
      <c r="L87" s="5">
        <v>0.29260000000000003</v>
      </c>
      <c r="M87" s="5">
        <v>4.8999999999999998E-3</v>
      </c>
      <c r="N87" s="5">
        <v>0.87880000000000003</v>
      </c>
      <c r="O87" s="5"/>
      <c r="P87" s="5">
        <v>1</v>
      </c>
      <c r="Q87" s="5">
        <v>6.1302000000000003</v>
      </c>
      <c r="R87" s="4">
        <v>0.63700000000000001</v>
      </c>
      <c r="S87" s="4">
        <v>0.70279999999999998</v>
      </c>
      <c r="T87" s="4">
        <v>0.28320000000000001</v>
      </c>
      <c r="U87" s="4">
        <v>9.2999999999999992E-3</v>
      </c>
      <c r="V87" s="4">
        <v>0.86339999999999995</v>
      </c>
      <c r="W87" s="4"/>
      <c r="X87" s="4">
        <v>1</v>
      </c>
      <c r="Y87" s="4">
        <v>5.2248000000000001</v>
      </c>
      <c r="Z87" s="5">
        <v>0.66069999999999995</v>
      </c>
      <c r="AA87" s="5">
        <v>0.75739999999999996</v>
      </c>
      <c r="AB87" s="5">
        <v>0.2384</v>
      </c>
      <c r="AC87" s="5">
        <v>1.6799999999999999E-2</v>
      </c>
      <c r="AD87" s="5">
        <v>0.83069999999999999</v>
      </c>
      <c r="AE87" s="5"/>
      <c r="AF87" s="5">
        <v>1</v>
      </c>
      <c r="AG87" s="5">
        <v>3.0398999999999998</v>
      </c>
      <c r="AH87" s="4">
        <v>0.72719999999999996</v>
      </c>
      <c r="AI87" s="4">
        <v>0.92159999999999997</v>
      </c>
      <c r="AJ87" s="4">
        <v>0.15939999999999999</v>
      </c>
      <c r="AK87" s="4">
        <v>5.5E-2</v>
      </c>
      <c r="AL87" s="4">
        <v>0.60629999999999995</v>
      </c>
      <c r="AM87" s="4"/>
      <c r="AN87" s="4">
        <v>0.97670000000000001</v>
      </c>
      <c r="AO87" s="4">
        <v>1.2839</v>
      </c>
      <c r="AP87" s="14"/>
      <c r="AQ87" s="14"/>
      <c r="AR87" s="14"/>
      <c r="AS87" s="14"/>
      <c r="AT87" s="14"/>
      <c r="AU87" s="14"/>
      <c r="AV87" s="14"/>
      <c r="AW87" s="14"/>
      <c r="AX87" s="4"/>
      <c r="AY87" s="4"/>
      <c r="AZ87" s="4"/>
      <c r="BA87" s="4"/>
      <c r="BB87" s="4"/>
      <c r="BC87" s="4"/>
      <c r="BD87" s="4"/>
      <c r="BE87" s="4"/>
      <c r="BF87" s="14">
        <v>0.63819999999999999</v>
      </c>
      <c r="BG87" s="14">
        <v>0.70660000000000001</v>
      </c>
      <c r="BH87" s="14">
        <v>0.28179999999999999</v>
      </c>
      <c r="BI87" s="14">
        <v>9.1999999999999998E-3</v>
      </c>
      <c r="BJ87" s="14">
        <v>0.8649</v>
      </c>
      <c r="BK87" s="14">
        <v>0.63109999999999999</v>
      </c>
      <c r="BL87" s="14">
        <v>1</v>
      </c>
      <c r="BM87" s="14">
        <v>6.0934999999999997</v>
      </c>
      <c r="BN87" s="4"/>
      <c r="BO87" s="4"/>
      <c r="BP87" s="4"/>
      <c r="BQ87" s="4"/>
      <c r="BR87" s="4"/>
      <c r="BS87" s="4"/>
      <c r="BT87" s="4"/>
      <c r="BU87" s="4"/>
      <c r="BV87" s="14"/>
      <c r="BW87" s="14"/>
      <c r="BX87" s="14"/>
      <c r="BY87" s="14"/>
      <c r="BZ87" s="14"/>
      <c r="CA87" s="14"/>
      <c r="CB87" s="14"/>
      <c r="CC87" s="14"/>
      <c r="CD87" s="4"/>
      <c r="CE87" s="4"/>
      <c r="CF87" s="4"/>
      <c r="CG87" s="4"/>
      <c r="CH87" s="4"/>
      <c r="CI87" s="4"/>
      <c r="CJ87" s="4"/>
      <c r="CK87" s="4"/>
      <c r="CL87" s="5"/>
      <c r="CM87" s="5"/>
      <c r="CN87" s="5"/>
      <c r="CO87" s="5"/>
      <c r="CP87" s="5"/>
      <c r="CQ87" s="5"/>
      <c r="CR87" s="5"/>
      <c r="CS87" s="5"/>
      <c r="CT87" s="4">
        <v>0.63819999999999999</v>
      </c>
      <c r="CU87" s="4">
        <v>0.70599999999999996</v>
      </c>
      <c r="CV87" s="4">
        <v>0.2833</v>
      </c>
      <c r="CW87" s="4">
        <v>9.2999999999999992E-3</v>
      </c>
      <c r="CX87" s="4">
        <v>0.86350000000000005</v>
      </c>
      <c r="CY87" s="4">
        <v>0.63019999999999998</v>
      </c>
      <c r="CZ87" s="4">
        <v>1</v>
      </c>
      <c r="DA87" s="4">
        <v>4.8314000000000004</v>
      </c>
      <c r="DB87" s="5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>
        <v>0.625</v>
      </c>
      <c r="EA87" s="4">
        <v>0.67879999999999996</v>
      </c>
      <c r="EB87" s="4">
        <v>0.29970000000000002</v>
      </c>
      <c r="EC87" s="4">
        <v>4.8999999999999998E-3</v>
      </c>
      <c r="ED87" s="4">
        <v>0.88</v>
      </c>
      <c r="EE87" s="4">
        <v>0.64590000000000003</v>
      </c>
      <c r="EF87" s="4">
        <v>1</v>
      </c>
      <c r="EG87" s="4">
        <v>8.0001999999999995</v>
      </c>
      <c r="EH87" s="5">
        <v>0.63829999999999998</v>
      </c>
      <c r="EI87" s="5">
        <v>0.70660000000000001</v>
      </c>
      <c r="EJ87" s="5">
        <v>0.27910000000000001</v>
      </c>
      <c r="EK87" s="5">
        <v>9.1999999999999998E-3</v>
      </c>
      <c r="EL87" s="5">
        <v>0.8649</v>
      </c>
      <c r="EM87" s="5">
        <v>0.63119999999999998</v>
      </c>
      <c r="EN87" s="5">
        <v>1</v>
      </c>
      <c r="EO87" s="5">
        <v>6.6839000000000004</v>
      </c>
      <c r="EP87" s="4"/>
      <c r="EQ87" s="4"/>
      <c r="ER87" s="4"/>
      <c r="ES87" s="4"/>
      <c r="ET87" s="4"/>
      <c r="EU87" s="4"/>
      <c r="EV87" s="4"/>
      <c r="EW87" s="4"/>
      <c r="EX87" s="5"/>
      <c r="EY87" s="5"/>
      <c r="EZ87" s="5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4"/>
      <c r="FL87" s="4"/>
      <c r="FM87" s="4"/>
      <c r="FN87" s="5"/>
      <c r="FO87" s="5"/>
      <c r="FP87" s="5"/>
      <c r="FQ87" s="5"/>
      <c r="FR87" s="5"/>
      <c r="FS87" s="5"/>
      <c r="FT87" s="5"/>
      <c r="FU87" s="5"/>
      <c r="FV87" s="4"/>
      <c r="FW87" s="4"/>
      <c r="FX87" s="4"/>
      <c r="FY87" s="4"/>
      <c r="FZ87" s="4"/>
      <c r="GA87" s="4"/>
      <c r="GB87" s="4"/>
      <c r="GC87" s="4"/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>
        <f t="shared" si="16"/>
        <v>0.64487777777777777</v>
      </c>
      <c r="II87" s="4">
        <f t="shared" si="17"/>
        <v>0.72384444444444429</v>
      </c>
      <c r="IJ87" s="4">
        <f t="shared" si="18"/>
        <v>0.26881111111111111</v>
      </c>
      <c r="IK87" s="4">
        <f t="shared" si="19"/>
        <v>1.3355555555555556E-2</v>
      </c>
      <c r="IL87" s="4">
        <f t="shared" si="20"/>
        <v>0.83796666666666675</v>
      </c>
      <c r="IM87" s="4">
        <f t="shared" si="21"/>
        <v>0.63460000000000005</v>
      </c>
      <c r="IN87" s="4">
        <f t="shared" si="22"/>
        <v>0.99741111111111125</v>
      </c>
      <c r="IO87" s="4">
        <f t="shared" si="23"/>
        <v>5.5718888888888891</v>
      </c>
      <c r="IP87" s="1" t="str" cm="1">
        <f t="array" aca="1" ref="IP87" ca="1">CONCATENATE(INDIRECT(ADDRESS(1,MATCH(_xlfn.MINIFS(B87:IG87,metrics.rec,"MAE"),B87:IG87,0)+1)), ", ", INDIRECT(ADDRESS(2,MATCH(_xlfn.MINIFS(B87:IG87,metrics.rec,"MAE"),B87:IG87,0)+1)))</f>
        <v>k=5, r=0.1</v>
      </c>
      <c r="IQ87" s="1" t="str" cm="1">
        <f t="array" aca="1" ref="IQ87" ca="1">CONCATENATE(INDIRECT(ADDRESS(1,MATCH(_xlfn.MINIFS(B87:IG87,metrics.rec,"MSE"),B87:IG87,0)+1)), ", ", INDIRECT(ADDRESS(2,MATCH(_xlfn.MINIFS(B87:IG87,metrics.rec,"MSE"),B87:IG87,0)+1)))</f>
        <v>k=5, r=0.1</v>
      </c>
      <c r="IR87" s="1" t="str" cm="1">
        <f t="array" aca="1" ref="IR87" ca="1">CONCATENATE(INDIRECT(ADDRESS(1,MATCH(_xlfn.MAXIFS(B87:IG87,metrics.rec,"R"),B87:IG87,0)+1)), ", ", INDIRECT(ADDRESS(2,MATCH(_xlfn.MAXIFS(B87:IG87,metrics.rec,"R"),B87:IG87,0)+1)))</f>
        <v>k=5, r=0.1</v>
      </c>
      <c r="IS87" s="1" t="str" cm="1">
        <f t="array" aca="1" ref="IS87" ca="1">CONCATENATE(INDIRECT(ADDRESS(1,MATCH(_xlfn.MAXIFS(B87:IG87,metrics.rec,"Precision"),B87:IG87,0)+1)), ", ", INDIRECT(ADDRESS(2,MATCH(_xlfn.MAXIFS(B87:IG87,metrics.rec,"Precision"),B87:IG87,0)+1)))</f>
        <v>k=5, r=0.9</v>
      </c>
      <c r="IT87" s="1" t="str" cm="1">
        <f t="array" aca="1" ref="IT87" ca="1">CONCATENATE(INDIRECT(ADDRESS(1,MATCH(_xlfn.MAXIFS(B87:IG87,metrics.rec,"Recall"),B87:IG87,0)+1)), ", ", INDIRECT(ADDRESS(2,MATCH(_xlfn.MAXIFS(B87:IG87,metrics.rec,"Recall"),B87:IG87,0)+1)))</f>
        <v>k=5, r=0.1</v>
      </c>
      <c r="IU87" s="1" t="str" cm="1">
        <f t="array" aca="1" ref="IU87" ca="1">CONCATENATE(INDIRECT(ADDRESS(1,MATCH(_xlfn.MAXIFS(B87:IG87,metrics.rec,"Coverage"),B87:IG87,0)+1)), ", ", INDIRECT(ADDRESS(2,MATCH(_xlfn.MAXIFS(B87:IG87,metrics.rec,"Coverage"),B87:IG87,0)+1)))</f>
        <v>k=20, r=0.3</v>
      </c>
      <c r="IV87" s="1" t="str" cm="1">
        <f t="array" aca="1" ref="IV87" ca="1">CONCATENATE(INDIRECT(ADDRESS(1,MATCH(_xlfn.MAXIFS(B87:IG87,metrics.rec,"Recatio"),B87:IG87,0)+1)), ", ", INDIRECT(ADDRESS(2,MATCH(_xlfn.MAXIFS(B87:IG87,metrics.rec,"Recatio"),B87:IG87,0)+1)))</f>
        <v>k=5, r=0.1</v>
      </c>
      <c r="IW87" s="1" t="str" cm="1">
        <f t="array" aca="1" ref="IW87" ca="1">CONCATENATE(INDIRECT(ADDRESS(1,MATCH(_xlfn.MINIFS(B87:IG87,metrics.rec,"Time"),B87:IG87,0)+1)), ", ", INDIRECT(ADDRESS(2,MATCH(_xlfn.MINIFS(B87:IG87,metrics.rec,"Time"),B87:IG87,0)+1)))</f>
        <v>k=5, r=0.9</v>
      </c>
    </row>
    <row r="88" spans="1:257" x14ac:dyDescent="0.2">
      <c r="A88" s="1" t="s">
        <v>81</v>
      </c>
      <c r="B88" s="4">
        <v>0.62190000000000001</v>
      </c>
      <c r="C88" s="4">
        <v>0.66790000000000005</v>
      </c>
      <c r="D88" s="4">
        <v>0.29759999999999998</v>
      </c>
      <c r="E88" s="4">
        <v>1.6000000000000001E-3</v>
      </c>
      <c r="F88" s="4">
        <v>0.88300000000000001</v>
      </c>
      <c r="G88" s="4"/>
      <c r="H88" s="4">
        <v>1</v>
      </c>
      <c r="I88" s="4">
        <v>8.6357999999999997</v>
      </c>
      <c r="J88" s="5">
        <v>0.63080000000000003</v>
      </c>
      <c r="K88" s="5">
        <v>0.68889999999999996</v>
      </c>
      <c r="L88" s="5">
        <v>0.2959</v>
      </c>
      <c r="M88" s="5">
        <v>4.8999999999999998E-3</v>
      </c>
      <c r="N88" s="5">
        <v>0.87429999999999997</v>
      </c>
      <c r="O88" s="5"/>
      <c r="P88" s="5">
        <v>1</v>
      </c>
      <c r="Q88" s="5">
        <v>6.2569999999999997</v>
      </c>
      <c r="R88" s="4">
        <v>0.63900000000000001</v>
      </c>
      <c r="S88" s="4">
        <v>0.7056</v>
      </c>
      <c r="T88" s="4">
        <v>0.28489999999999999</v>
      </c>
      <c r="U88" s="4">
        <v>9.1999999999999998E-3</v>
      </c>
      <c r="V88" s="4">
        <v>0.86029999999999995</v>
      </c>
      <c r="W88" s="4"/>
      <c r="X88" s="4">
        <v>1</v>
      </c>
      <c r="Y88" s="4">
        <v>4.6059999999999999</v>
      </c>
      <c r="Z88" s="5">
        <v>0.6603</v>
      </c>
      <c r="AA88" s="5">
        <v>0.755</v>
      </c>
      <c r="AB88" s="5">
        <v>0.23830000000000001</v>
      </c>
      <c r="AC88" s="5">
        <v>1.6799999999999999E-2</v>
      </c>
      <c r="AD88" s="5">
        <v>0.82720000000000005</v>
      </c>
      <c r="AE88" s="5"/>
      <c r="AF88" s="5">
        <v>1</v>
      </c>
      <c r="AG88" s="5">
        <v>3.0175999999999998</v>
      </c>
      <c r="AH88" s="4">
        <v>0.72989999999999999</v>
      </c>
      <c r="AI88" s="4">
        <v>0.92920000000000003</v>
      </c>
      <c r="AJ88" s="4">
        <v>0.15409999999999999</v>
      </c>
      <c r="AK88" s="4">
        <v>5.4800000000000001E-2</v>
      </c>
      <c r="AL88" s="4">
        <v>0.60199999999999998</v>
      </c>
      <c r="AM88" s="4"/>
      <c r="AN88" s="4">
        <v>0.97599999999999998</v>
      </c>
      <c r="AO88" s="4">
        <v>1.3250999999999999</v>
      </c>
      <c r="AP88" s="14"/>
      <c r="AQ88" s="14"/>
      <c r="AR88" s="14"/>
      <c r="AS88" s="14"/>
      <c r="AT88" s="14"/>
      <c r="AU88" s="14"/>
      <c r="AV88" s="14"/>
      <c r="AW88" s="14"/>
      <c r="AX88" s="4"/>
      <c r="AY88" s="4"/>
      <c r="AZ88" s="4"/>
      <c r="BA88" s="4"/>
      <c r="BB88" s="4"/>
      <c r="BC88" s="4"/>
      <c r="BD88" s="4"/>
      <c r="BE88" s="4"/>
      <c r="BF88" s="14"/>
      <c r="BG88" s="14"/>
      <c r="BH88" s="14"/>
      <c r="BI88" s="14"/>
      <c r="BJ88" s="14"/>
      <c r="BK88" s="14"/>
      <c r="BL88" s="14"/>
      <c r="BM88" s="14"/>
      <c r="BN88" s="4"/>
      <c r="BO88" s="4"/>
      <c r="BP88" s="4"/>
      <c r="BQ88" s="4"/>
      <c r="BR88" s="4"/>
      <c r="BS88" s="4"/>
      <c r="BT88" s="4"/>
      <c r="BU88" s="4"/>
      <c r="BV88" s="14"/>
      <c r="BW88" s="14"/>
      <c r="BX88" s="14"/>
      <c r="BY88" s="14"/>
      <c r="BZ88" s="14"/>
      <c r="CA88" s="14"/>
      <c r="CB88" s="14"/>
      <c r="CC88" s="14"/>
      <c r="CD88" s="4"/>
      <c r="CE88" s="4"/>
      <c r="CF88" s="4"/>
      <c r="CG88" s="4"/>
      <c r="CH88" s="4"/>
      <c r="CI88" s="4"/>
      <c r="CJ88" s="4"/>
      <c r="CK88" s="4"/>
      <c r="CL88" s="5"/>
      <c r="CM88" s="5"/>
      <c r="CN88" s="5"/>
      <c r="CO88" s="5"/>
      <c r="CP88" s="5"/>
      <c r="CQ88" s="5"/>
      <c r="CR88" s="5"/>
      <c r="CS88" s="5"/>
      <c r="CT88" s="4"/>
      <c r="CU88" s="4"/>
      <c r="CV88" s="4"/>
      <c r="CW88" s="4"/>
      <c r="CX88" s="4"/>
      <c r="CY88" s="4"/>
      <c r="CZ88" s="4"/>
      <c r="DA88" s="4"/>
      <c r="DB88" s="5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>
        <v>0.63</v>
      </c>
      <c r="EA88" s="4">
        <v>0.6865</v>
      </c>
      <c r="EB88" s="4">
        <v>0.3024</v>
      </c>
      <c r="EC88" s="4">
        <v>4.8999999999999998E-3</v>
      </c>
      <c r="ED88" s="4">
        <v>0.87529999999999997</v>
      </c>
      <c r="EE88" s="4">
        <v>0.64359999999999995</v>
      </c>
      <c r="EF88" s="4">
        <v>1</v>
      </c>
      <c r="EG88" s="4">
        <v>7.4336000000000002</v>
      </c>
      <c r="EH88" s="5">
        <v>0.64070000000000005</v>
      </c>
      <c r="EI88" s="5">
        <v>0.71020000000000005</v>
      </c>
      <c r="EJ88" s="5">
        <v>0.2823</v>
      </c>
      <c r="EK88" s="5">
        <v>9.1999999999999998E-3</v>
      </c>
      <c r="EL88" s="5">
        <v>0.86109999999999998</v>
      </c>
      <c r="EM88" s="5">
        <v>0.63009999999999999</v>
      </c>
      <c r="EN88" s="5">
        <v>1</v>
      </c>
      <c r="EO88" s="5">
        <v>6.3396999999999997</v>
      </c>
      <c r="EP88" s="4"/>
      <c r="EQ88" s="4"/>
      <c r="ER88" s="4"/>
      <c r="ES88" s="4"/>
      <c r="ET88" s="4"/>
      <c r="EU88" s="4"/>
      <c r="EV88" s="4"/>
      <c r="EW88" s="4"/>
      <c r="EX88" s="5"/>
      <c r="EY88" s="5"/>
      <c r="EZ88" s="5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4"/>
      <c r="FL88" s="4"/>
      <c r="FM88" s="4"/>
      <c r="FN88" s="5"/>
      <c r="FO88" s="5"/>
      <c r="FP88" s="5"/>
      <c r="FQ88" s="5"/>
      <c r="FR88" s="5"/>
      <c r="FS88" s="5"/>
      <c r="FT88" s="5"/>
      <c r="FU88" s="5"/>
      <c r="FV88" s="4"/>
      <c r="FW88" s="4"/>
      <c r="FX88" s="4"/>
      <c r="FY88" s="4"/>
      <c r="FZ88" s="4"/>
      <c r="GA88" s="4"/>
      <c r="GB88" s="4"/>
      <c r="GC88" s="4"/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>
        <f t="shared" si="16"/>
        <v>0.6503714285714286</v>
      </c>
      <c r="II88" s="4">
        <f t="shared" si="17"/>
        <v>0.73475714285714289</v>
      </c>
      <c r="IJ88" s="4">
        <f t="shared" si="18"/>
        <v>0.26507142857142851</v>
      </c>
      <c r="IK88" s="4">
        <f t="shared" si="19"/>
        <v>1.4485714285714286E-2</v>
      </c>
      <c r="IL88" s="4">
        <f t="shared" si="20"/>
        <v>0.82617142857142867</v>
      </c>
      <c r="IM88" s="4">
        <f t="shared" si="21"/>
        <v>0.63684999999999992</v>
      </c>
      <c r="IN88" s="4">
        <f t="shared" si="22"/>
        <v>0.99657142857142855</v>
      </c>
      <c r="IO88" s="4">
        <f t="shared" si="23"/>
        <v>5.3735428571428567</v>
      </c>
      <c r="IP88" s="1" t="str" cm="1">
        <f t="array" aca="1" ref="IP88" ca="1">CONCATENATE(INDIRECT(ADDRESS(1,MATCH(_xlfn.MINIFS(B88:IG88,metrics.rec,"MAE"),B88:IG88,0)+1)), ", ", INDIRECT(ADDRESS(2,MATCH(_xlfn.MINIFS(B88:IG88,metrics.rec,"MAE"),B88:IG88,0)+1)))</f>
        <v>k=5, r=0.1</v>
      </c>
      <c r="IQ88" s="1" t="str" cm="1">
        <f t="array" aca="1" ref="IQ88" ca="1">CONCATENATE(INDIRECT(ADDRESS(1,MATCH(_xlfn.MINIFS(B88:IG88,metrics.rec,"MSE"),B88:IG88,0)+1)), ", ", INDIRECT(ADDRESS(2,MATCH(_xlfn.MINIFS(B88:IG88,metrics.rec,"MSE"),B88:IG88,0)+1)))</f>
        <v>k=5, r=0.1</v>
      </c>
      <c r="IR88" s="1" t="str" cm="1">
        <f t="array" aca="1" ref="IR88" ca="1">CONCATENATE(INDIRECT(ADDRESS(1,MATCH(_xlfn.MAXIFS(B88:IG88,metrics.rec,"R"),B88:IG88,0)+1)), ", ", INDIRECT(ADDRESS(2,MATCH(_xlfn.MAXIFS(B88:IG88,metrics.rec,"R"),B88:IG88,0)+1)))</f>
        <v>k=20, r=0.3</v>
      </c>
      <c r="IS88" s="1" t="str" cm="1">
        <f t="array" aca="1" ref="IS88" ca="1">CONCATENATE(INDIRECT(ADDRESS(1,MATCH(_xlfn.MAXIFS(B88:IG88,metrics.rec,"Precision"),B88:IG88,0)+1)), ", ", INDIRECT(ADDRESS(2,MATCH(_xlfn.MAXIFS(B88:IG88,metrics.rec,"Precision"),B88:IG88,0)+1)))</f>
        <v>k=5, r=0.9</v>
      </c>
      <c r="IT88" s="1" t="str" cm="1">
        <f t="array" aca="1" ref="IT88" ca="1">CONCATENATE(INDIRECT(ADDRESS(1,MATCH(_xlfn.MAXIFS(B88:IG88,metrics.rec,"Recall"),B88:IG88,0)+1)), ", ", INDIRECT(ADDRESS(2,MATCH(_xlfn.MAXIFS(B88:IG88,metrics.rec,"Recall"),B88:IG88,0)+1)))</f>
        <v>k=5, r=0.1</v>
      </c>
      <c r="IU88" s="1" t="str" cm="1">
        <f t="array" aca="1" ref="IU88" ca="1">CONCATENATE(INDIRECT(ADDRESS(1,MATCH(_xlfn.MAXIFS(B88:IG88,metrics.rec,"Coverage"),B88:IG88,0)+1)), ", ", INDIRECT(ADDRESS(2,MATCH(_xlfn.MAXIFS(B88:IG88,metrics.rec,"Coverage"),B88:IG88,0)+1)))</f>
        <v>k=20, r=0.3</v>
      </c>
      <c r="IV88" s="1" t="str" cm="1">
        <f t="array" aca="1" ref="IV88" ca="1">CONCATENATE(INDIRECT(ADDRESS(1,MATCH(_xlfn.MAXIFS(B88:IG88,metrics.rec,"Recatio"),B88:IG88,0)+1)), ", ", INDIRECT(ADDRESS(2,MATCH(_xlfn.MAXIFS(B88:IG88,metrics.rec,"Recatio"),B88:IG88,0)+1)))</f>
        <v>k=5, r=0.1</v>
      </c>
      <c r="IW88" s="1" t="str" cm="1">
        <f t="array" aca="1" ref="IW88" ca="1">CONCATENATE(INDIRECT(ADDRESS(1,MATCH(_xlfn.MINIFS(B88:IG88,metrics.rec,"Time"),B88:IG88,0)+1)), ", ", INDIRECT(ADDRESS(2,MATCH(_xlfn.MINIFS(B88:IG88,metrics.rec,"Time"),B88:IG88,0)+1)))</f>
        <v>k=5, r=0.9</v>
      </c>
    </row>
    <row r="89" spans="1:257" x14ac:dyDescent="0.2">
      <c r="A89" s="1" t="s">
        <v>82</v>
      </c>
      <c r="B89" s="4">
        <v>0.60919999999999996</v>
      </c>
      <c r="C89" s="4">
        <v>0.64429999999999998</v>
      </c>
      <c r="D89" s="4">
        <v>0.308</v>
      </c>
      <c r="E89" s="4">
        <v>1.6000000000000001E-3</v>
      </c>
      <c r="F89" s="4">
        <v>0.89</v>
      </c>
      <c r="G89" s="4"/>
      <c r="H89" s="4">
        <v>1</v>
      </c>
      <c r="I89" s="4">
        <v>9.484</v>
      </c>
      <c r="J89" s="5">
        <v>0.621</v>
      </c>
      <c r="K89" s="5">
        <v>0.67249999999999999</v>
      </c>
      <c r="L89" s="5">
        <v>0.30280000000000001</v>
      </c>
      <c r="M89" s="5">
        <v>4.8999999999999998E-3</v>
      </c>
      <c r="N89" s="5">
        <v>0.87980000000000003</v>
      </c>
      <c r="O89" s="5"/>
      <c r="P89" s="5">
        <v>1</v>
      </c>
      <c r="Q89" s="5">
        <v>6.8956999999999997</v>
      </c>
      <c r="R89" s="4">
        <v>0.63290000000000002</v>
      </c>
      <c r="S89" s="4">
        <v>0.69610000000000005</v>
      </c>
      <c r="T89" s="4">
        <v>0.28399999999999997</v>
      </c>
      <c r="U89" s="4">
        <v>9.2999999999999992E-3</v>
      </c>
      <c r="V89" s="4">
        <v>0.86380000000000001</v>
      </c>
      <c r="W89" s="4"/>
      <c r="X89" s="4">
        <v>1</v>
      </c>
      <c r="Y89" s="4">
        <v>4.8205999999999998</v>
      </c>
      <c r="Z89" s="5">
        <v>0.65869999999999995</v>
      </c>
      <c r="AA89" s="5">
        <v>0.75509999999999999</v>
      </c>
      <c r="AB89" s="5">
        <v>0.23480000000000001</v>
      </c>
      <c r="AC89" s="5">
        <v>1.6799999999999999E-2</v>
      </c>
      <c r="AD89" s="5">
        <v>0.82889999999999997</v>
      </c>
      <c r="AE89" s="5"/>
      <c r="AF89" s="5">
        <v>1</v>
      </c>
      <c r="AG89" s="5">
        <v>3.1705000000000001</v>
      </c>
      <c r="AH89" s="4">
        <v>0.73099999999999998</v>
      </c>
      <c r="AI89" s="4">
        <v>0.93340000000000001</v>
      </c>
      <c r="AJ89" s="4">
        <v>0.15540000000000001</v>
      </c>
      <c r="AK89" s="4">
        <v>5.4800000000000001E-2</v>
      </c>
      <c r="AL89" s="4">
        <v>0.60350000000000004</v>
      </c>
      <c r="AM89" s="4"/>
      <c r="AN89" s="4">
        <v>0.97599999999999998</v>
      </c>
      <c r="AO89" s="4">
        <v>1.4018999999999999</v>
      </c>
      <c r="AP89" s="14"/>
      <c r="AQ89" s="14"/>
      <c r="AR89" s="14"/>
      <c r="AS89" s="14"/>
      <c r="AT89" s="14"/>
      <c r="AU89" s="14"/>
      <c r="AV89" s="14"/>
      <c r="AW89" s="14"/>
      <c r="AX89" s="4"/>
      <c r="AY89" s="4"/>
      <c r="AZ89" s="4"/>
      <c r="BA89" s="4"/>
      <c r="BB89" s="4"/>
      <c r="BC89" s="4"/>
      <c r="BD89" s="4"/>
      <c r="BE89" s="4"/>
      <c r="BF89" s="14">
        <v>0.6341</v>
      </c>
      <c r="BG89" s="14">
        <v>0.69940000000000002</v>
      </c>
      <c r="BH89" s="14">
        <v>0.2838</v>
      </c>
      <c r="BI89" s="14">
        <v>9.1999999999999998E-3</v>
      </c>
      <c r="BJ89" s="14">
        <v>0.86529999999999996</v>
      </c>
      <c r="BK89" s="14">
        <v>0.63080000000000003</v>
      </c>
      <c r="BL89" s="14">
        <v>1</v>
      </c>
      <c r="BM89" s="14">
        <v>9.6204999999999998</v>
      </c>
      <c r="BN89" s="4"/>
      <c r="BO89" s="4"/>
      <c r="BP89" s="4"/>
      <c r="BQ89" s="4"/>
      <c r="BR89" s="4"/>
      <c r="BS89" s="4"/>
      <c r="BT89" s="4"/>
      <c r="BU89" s="4"/>
      <c r="BV89" s="14"/>
      <c r="BW89" s="14"/>
      <c r="BX89" s="14"/>
      <c r="BY89" s="14"/>
      <c r="BZ89" s="14"/>
      <c r="CA89" s="14"/>
      <c r="CB89" s="14"/>
      <c r="CC89" s="14"/>
      <c r="CD89" s="4"/>
      <c r="CE89" s="4"/>
      <c r="CF89" s="4"/>
      <c r="CG89" s="4"/>
      <c r="CH89" s="4"/>
      <c r="CI89" s="4"/>
      <c r="CJ89" s="4"/>
      <c r="CK89" s="4"/>
      <c r="CL89" s="5"/>
      <c r="CM89" s="5"/>
      <c r="CN89" s="5"/>
      <c r="CO89" s="5"/>
      <c r="CP89" s="5"/>
      <c r="CQ89" s="5"/>
      <c r="CR89" s="5"/>
      <c r="CS89" s="5"/>
      <c r="CT89" s="4">
        <v>0.63380000000000003</v>
      </c>
      <c r="CU89" s="4">
        <v>0.6986</v>
      </c>
      <c r="CV89" s="4">
        <v>0.28689999999999999</v>
      </c>
      <c r="CW89" s="4">
        <v>9.2999999999999992E-3</v>
      </c>
      <c r="CX89" s="4">
        <v>0.86350000000000005</v>
      </c>
      <c r="CY89" s="4">
        <v>0.62980000000000003</v>
      </c>
      <c r="CZ89" s="4">
        <v>1</v>
      </c>
      <c r="DA89" s="4">
        <v>5.1132999999999997</v>
      </c>
      <c r="DB89" s="5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>
        <v>0.61990000000000001</v>
      </c>
      <c r="EA89" s="4">
        <v>0.66910000000000003</v>
      </c>
      <c r="EB89" s="4">
        <v>0.30980000000000002</v>
      </c>
      <c r="EC89" s="4">
        <v>4.8999999999999998E-3</v>
      </c>
      <c r="ED89" s="4">
        <v>0.88070000000000004</v>
      </c>
      <c r="EE89" s="4">
        <v>0.64539999999999997</v>
      </c>
      <c r="EF89" s="4">
        <v>1</v>
      </c>
      <c r="EG89" s="4">
        <v>8.1559000000000008</v>
      </c>
      <c r="EH89" s="5">
        <v>0.63429999999999997</v>
      </c>
      <c r="EI89" s="5">
        <v>0.7</v>
      </c>
      <c r="EJ89" s="5">
        <v>0.28139999999999998</v>
      </c>
      <c r="EK89" s="5">
        <v>9.2999999999999992E-3</v>
      </c>
      <c r="EL89" s="5">
        <v>0.8649</v>
      </c>
      <c r="EM89" s="5">
        <v>0.63080000000000003</v>
      </c>
      <c r="EN89" s="5">
        <v>1</v>
      </c>
      <c r="EO89" s="5">
        <v>6.8978999999999999</v>
      </c>
      <c r="EP89" s="4"/>
      <c r="EQ89" s="4"/>
      <c r="ER89" s="4"/>
      <c r="ES89" s="4"/>
      <c r="ET89" s="4"/>
      <c r="EU89" s="4"/>
      <c r="EV89" s="4"/>
      <c r="EW89" s="4"/>
      <c r="EX89" s="5"/>
      <c r="EY89" s="5"/>
      <c r="EZ89" s="5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4"/>
      <c r="FL89" s="4"/>
      <c r="FM89" s="4"/>
      <c r="FN89" s="5"/>
      <c r="FO89" s="5"/>
      <c r="FP89" s="5"/>
      <c r="FQ89" s="5"/>
      <c r="FR89" s="5"/>
      <c r="FS89" s="5"/>
      <c r="FT89" s="5"/>
      <c r="FU89" s="5"/>
      <c r="FV89" s="4"/>
      <c r="FW89" s="4"/>
      <c r="FX89" s="4"/>
      <c r="FY89" s="4"/>
      <c r="FZ89" s="4"/>
      <c r="GA89" s="4"/>
      <c r="GB89" s="4"/>
      <c r="GC89" s="4"/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>
        <f t="shared" si="16"/>
        <v>0.64165555555555553</v>
      </c>
      <c r="II89" s="4">
        <f t="shared" si="17"/>
        <v>0.71872222222222226</v>
      </c>
      <c r="IJ89" s="4">
        <f t="shared" si="18"/>
        <v>0.27187777777777777</v>
      </c>
      <c r="IK89" s="4">
        <f t="shared" si="19"/>
        <v>1.3344444444444445E-2</v>
      </c>
      <c r="IL89" s="4">
        <f t="shared" si="20"/>
        <v>0.83782222222222225</v>
      </c>
      <c r="IM89" s="4">
        <f t="shared" si="21"/>
        <v>0.6342000000000001</v>
      </c>
      <c r="IN89" s="4">
        <f t="shared" si="22"/>
        <v>0.99733333333333318</v>
      </c>
      <c r="IO89" s="4">
        <f t="shared" si="23"/>
        <v>6.1733666666666673</v>
      </c>
      <c r="IP89" s="1" t="str" cm="1">
        <f t="array" aca="1" ref="IP89" ca="1">CONCATENATE(INDIRECT(ADDRESS(1,MATCH(_xlfn.MINIFS(B89:IG89,metrics.rec,"MAE"),B89:IG89,0)+1)), ", ", INDIRECT(ADDRESS(2,MATCH(_xlfn.MINIFS(B89:IG89,metrics.rec,"MAE"),B89:IG89,0)+1)))</f>
        <v>k=5, r=0.1</v>
      </c>
      <c r="IQ89" s="1" t="str" cm="1">
        <f t="array" aca="1" ref="IQ89" ca="1">CONCATENATE(INDIRECT(ADDRESS(1,MATCH(_xlfn.MINIFS(B89:IG89,metrics.rec,"MSE"),B89:IG89,0)+1)), ", ", INDIRECT(ADDRESS(2,MATCH(_xlfn.MINIFS(B89:IG89,metrics.rec,"MSE"),B89:IG89,0)+1)))</f>
        <v>k=5, r=0.1</v>
      </c>
      <c r="IR89" s="1" t="str" cm="1">
        <f t="array" aca="1" ref="IR89" ca="1">CONCATENATE(INDIRECT(ADDRESS(1,MATCH(_xlfn.MAXIFS(B89:IG89,metrics.rec,"R"),B89:IG89,0)+1)), ", ", INDIRECT(ADDRESS(2,MATCH(_xlfn.MAXIFS(B89:IG89,metrics.rec,"R"),B89:IG89,0)+1)))</f>
        <v>k=20, r=0.3</v>
      </c>
      <c r="IS89" s="1" t="str" cm="1">
        <f t="array" aca="1" ref="IS89" ca="1">CONCATENATE(INDIRECT(ADDRESS(1,MATCH(_xlfn.MAXIFS(B89:IG89,metrics.rec,"Precision"),B89:IG89,0)+1)), ", ", INDIRECT(ADDRESS(2,MATCH(_xlfn.MAXIFS(B89:IG89,metrics.rec,"Precision"),B89:IG89,0)+1)))</f>
        <v>k=5, r=0.9</v>
      </c>
      <c r="IT89" s="1" t="str" cm="1">
        <f t="array" aca="1" ref="IT89" ca="1">CONCATENATE(INDIRECT(ADDRESS(1,MATCH(_xlfn.MAXIFS(B89:IG89,metrics.rec,"Recall"),B89:IG89,0)+1)), ", ", INDIRECT(ADDRESS(2,MATCH(_xlfn.MAXIFS(B89:IG89,metrics.rec,"Recall"),B89:IG89,0)+1)))</f>
        <v>k=5, r=0.1</v>
      </c>
      <c r="IU89" s="1" t="str" cm="1">
        <f t="array" aca="1" ref="IU89" ca="1">CONCATENATE(INDIRECT(ADDRESS(1,MATCH(_xlfn.MAXIFS(B89:IG89,metrics.rec,"Coverage"),B89:IG89,0)+1)), ", ", INDIRECT(ADDRESS(2,MATCH(_xlfn.MAXIFS(B89:IG89,metrics.rec,"Coverage"),B89:IG89,0)+1)))</f>
        <v>k=20, r=0.3</v>
      </c>
      <c r="IV89" s="1" t="str" cm="1">
        <f t="array" aca="1" ref="IV89" ca="1">CONCATENATE(INDIRECT(ADDRESS(1,MATCH(_xlfn.MAXIFS(B89:IG89,metrics.rec,"Recatio"),B89:IG89,0)+1)), ", ", INDIRECT(ADDRESS(2,MATCH(_xlfn.MAXIFS(B89:IG89,metrics.rec,"Recatio"),B89:IG89,0)+1)))</f>
        <v>k=5, r=0.1</v>
      </c>
      <c r="IW89" s="1" t="str" cm="1">
        <f t="array" aca="1" ref="IW89" ca="1">CONCATENATE(INDIRECT(ADDRESS(1,MATCH(_xlfn.MINIFS(B89:IG89,metrics.rec,"Time"),B89:IG89,0)+1)), ", ", INDIRECT(ADDRESS(2,MATCH(_xlfn.MINIFS(B89:IG89,metrics.rec,"Time"),B89:IG89,0)+1)))</f>
        <v>k=5, r=0.9</v>
      </c>
    </row>
    <row r="90" spans="1:257" x14ac:dyDescent="0.2">
      <c r="A90" s="1" t="s">
        <v>238</v>
      </c>
      <c r="B90" s="4"/>
      <c r="C90" s="4"/>
      <c r="D90" s="4"/>
      <c r="E90" s="4"/>
      <c r="F90" s="4"/>
      <c r="G90" s="4"/>
      <c r="H90" s="4"/>
      <c r="I90" s="4"/>
      <c r="J90" s="5"/>
      <c r="K90" s="5"/>
      <c r="L90" s="5"/>
      <c r="M90" s="5"/>
      <c r="N90" s="5"/>
      <c r="O90" s="5"/>
      <c r="P90" s="5"/>
      <c r="Q90" s="5"/>
      <c r="R90" s="4"/>
      <c r="S90" s="4"/>
      <c r="T90" s="4"/>
      <c r="U90" s="4"/>
      <c r="V90" s="4"/>
      <c r="W90" s="4"/>
      <c r="X90" s="4"/>
      <c r="Y90" s="4"/>
      <c r="Z90" s="5"/>
      <c r="AA90" s="5"/>
      <c r="AB90" s="5"/>
      <c r="AC90" s="5"/>
      <c r="AD90" s="5"/>
      <c r="AE90" s="5"/>
      <c r="AF90" s="5"/>
      <c r="AG90" s="5"/>
      <c r="AH90" s="4"/>
      <c r="AI90" s="4"/>
      <c r="AJ90" s="4"/>
      <c r="AK90" s="4"/>
      <c r="AL90" s="4"/>
      <c r="AM90" s="4"/>
      <c r="AN90" s="4"/>
      <c r="AO90" s="4"/>
      <c r="AP90" s="14"/>
      <c r="AQ90" s="14"/>
      <c r="AR90" s="14"/>
      <c r="AS90" s="14"/>
      <c r="AT90" s="14"/>
      <c r="AU90" s="14"/>
      <c r="AV90" s="14"/>
      <c r="AW90" s="14"/>
      <c r="AX90" s="4"/>
      <c r="AY90" s="4"/>
      <c r="AZ90" s="4"/>
      <c r="BA90" s="4"/>
      <c r="BB90" s="4"/>
      <c r="BC90" s="4"/>
      <c r="BD90" s="4"/>
      <c r="BE90" s="4"/>
      <c r="BF90" s="14">
        <v>0.63380000000000003</v>
      </c>
      <c r="BG90" s="14">
        <v>0.69830000000000003</v>
      </c>
      <c r="BH90" s="14">
        <v>0.28460000000000002</v>
      </c>
      <c r="BI90" s="14">
        <v>9.1999999999999998E-3</v>
      </c>
      <c r="BJ90" s="14">
        <v>0.86319999999999997</v>
      </c>
      <c r="BK90" s="14">
        <v>0.63</v>
      </c>
      <c r="BL90" s="14">
        <v>1</v>
      </c>
      <c r="BM90" s="14">
        <v>6.7012</v>
      </c>
      <c r="BN90" s="4"/>
      <c r="BO90" s="4"/>
      <c r="BP90" s="4"/>
      <c r="BQ90" s="4"/>
      <c r="BR90" s="4"/>
      <c r="BS90" s="4"/>
      <c r="BT90" s="4"/>
      <c r="BU90" s="4"/>
      <c r="BV90" s="14"/>
      <c r="BW90" s="14"/>
      <c r="BX90" s="14"/>
      <c r="BY90" s="14"/>
      <c r="BZ90" s="14"/>
      <c r="CA90" s="14"/>
      <c r="CB90" s="14"/>
      <c r="CC90" s="14"/>
      <c r="CD90" s="4"/>
      <c r="CE90" s="4"/>
      <c r="CF90" s="4"/>
      <c r="CG90" s="4"/>
      <c r="CH90" s="4"/>
      <c r="CI90" s="4"/>
      <c r="CJ90" s="4"/>
      <c r="CK90" s="4"/>
      <c r="CL90" s="5"/>
      <c r="CM90" s="5"/>
      <c r="CN90" s="5"/>
      <c r="CO90" s="5"/>
      <c r="CP90" s="5"/>
      <c r="CQ90" s="5"/>
      <c r="CR90" s="5"/>
      <c r="CS90" s="5"/>
      <c r="CT90" s="4">
        <v>0.63390000000000002</v>
      </c>
      <c r="CU90" s="4">
        <v>0.69820000000000004</v>
      </c>
      <c r="CV90" s="4">
        <v>0.28820000000000001</v>
      </c>
      <c r="CW90" s="4">
        <v>9.2999999999999992E-3</v>
      </c>
      <c r="CX90" s="4">
        <v>0.86140000000000005</v>
      </c>
      <c r="CY90" s="4">
        <v>0.629</v>
      </c>
      <c r="CZ90" s="4">
        <v>1</v>
      </c>
      <c r="DA90" s="4">
        <v>5.2384000000000004</v>
      </c>
      <c r="DB90" s="5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/>
      <c r="EA90" s="4"/>
      <c r="EB90" s="4"/>
      <c r="EC90" s="4"/>
      <c r="ED90" s="4"/>
      <c r="EE90" s="4"/>
      <c r="EF90" s="4"/>
      <c r="EG90" s="4"/>
      <c r="EH90" s="5"/>
      <c r="EI90" s="5"/>
      <c r="EJ90" s="5"/>
      <c r="EK90" s="5"/>
      <c r="EL90" s="5"/>
      <c r="EM90" s="5"/>
      <c r="EN90" s="5"/>
      <c r="EO90" s="5"/>
      <c r="EP90" s="4"/>
      <c r="EQ90" s="4"/>
      <c r="ER90" s="4"/>
      <c r="ES90" s="4"/>
      <c r="ET90" s="4"/>
      <c r="EU90" s="4"/>
      <c r="EV90" s="4"/>
      <c r="EW90" s="4"/>
      <c r="EX90" s="5"/>
      <c r="EY90" s="5"/>
      <c r="EZ90" s="5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4"/>
      <c r="FL90" s="4"/>
      <c r="FM90" s="4"/>
      <c r="FN90" s="5"/>
      <c r="FO90" s="5"/>
      <c r="FP90" s="5"/>
      <c r="FQ90" s="5"/>
      <c r="FR90" s="5"/>
      <c r="FS90" s="5"/>
      <c r="FT90" s="5"/>
      <c r="FU90" s="5"/>
      <c r="FV90" s="4"/>
      <c r="FW90" s="4"/>
      <c r="FX90" s="4"/>
      <c r="FY90" s="4"/>
      <c r="FZ90" s="4"/>
      <c r="GA90" s="4"/>
      <c r="GB90" s="4"/>
      <c r="GC90" s="4"/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>
        <f t="shared" ref="IH90" si="24">AVERAGEIFS(B90:IG90,metrics.rec,"MAE")</f>
        <v>0.63385000000000002</v>
      </c>
      <c r="II90" s="4">
        <f t="shared" ref="II90" si="25">AVERAGEIFS(B90:IG90,metrics.rec,"MSE")</f>
        <v>0.69825000000000004</v>
      </c>
      <c r="IJ90" s="4">
        <f t="shared" ref="IJ90" si="26">AVERAGEIFS(B90:IG90,metrics.rec,"R")</f>
        <v>0.28639999999999999</v>
      </c>
      <c r="IK90" s="4">
        <f t="shared" ref="IK90" si="27">AVERAGEIFS(B90:IG90,metrics.rec,"Precision")</f>
        <v>9.2499999999999995E-3</v>
      </c>
      <c r="IL90" s="4">
        <f t="shared" ref="IL90" si="28">AVERAGEIFS(B90:IG90,metrics.rec,"Recall")</f>
        <v>0.86230000000000007</v>
      </c>
      <c r="IM90" s="4">
        <f t="shared" ref="IM90" si="29">AVERAGEIFS(B90:IG90,metrics.rec,"Coverage")</f>
        <v>0.62949999999999995</v>
      </c>
      <c r="IN90" s="4">
        <f t="shared" ref="IN90" si="30">AVERAGEIFS(B90:IG90,metrics.rec,"Recatio")</f>
        <v>1</v>
      </c>
      <c r="IO90" s="4">
        <f t="shared" ref="IO90" si="31">AVERAGEIFS(B90:IG90,metrics.rec,"Time")</f>
        <v>5.9698000000000002</v>
      </c>
      <c r="IP90" s="1" t="str" cm="1">
        <f t="array" aca="1" ref="IP90" ca="1">CONCATENATE(INDIRECT(ADDRESS(1,MATCH(_xlfn.MINIFS(B90:IG90,metrics.rec,"MAE"),B90:IG90,0)+1)), ", ", INDIRECT(ADDRESS(2,MATCH(_xlfn.MINIFS(B90:IG90,metrics.rec,"MAE"),B90:IG90,0)+1)))</f>
        <v>k=10, r=0.5</v>
      </c>
      <c r="IQ90" s="1" t="str" cm="1">
        <f t="array" aca="1" ref="IQ90" ca="1">CONCATENATE(INDIRECT(ADDRESS(1,MATCH(_xlfn.MINIFS(B90:IG90,metrics.rec,"MSE"),B90:IG90,0)+1)), ", ", INDIRECT(ADDRESS(2,MATCH(_xlfn.MINIFS(B90:IG90,metrics.rec,"MSE"),B90:IG90,0)+1)))</f>
        <v>k=15, r=0.5</v>
      </c>
      <c r="IR90" s="1" t="str" cm="1">
        <f t="array" aca="1" ref="IR90" ca="1">CONCATENATE(INDIRECT(ADDRESS(1,MATCH(_xlfn.MAXIFS(B90:IG90,metrics.rec,"R"),B90:IG90,0)+1)), ", ", INDIRECT(ADDRESS(2,MATCH(_xlfn.MAXIFS(B90:IG90,metrics.rec,"R"),B90:IG90,0)+1)))</f>
        <v>k=15, r=0.5</v>
      </c>
      <c r="IS90" s="1" t="str" cm="1">
        <f t="array" aca="1" ref="IS90" ca="1">CONCATENATE(INDIRECT(ADDRESS(1,MATCH(_xlfn.MAXIFS(B90:IG90,metrics.rec,"Precision"),B90:IG90,0)+1)), ", ", INDIRECT(ADDRESS(2,MATCH(_xlfn.MAXIFS(B90:IG90,metrics.rec,"Precision"),B90:IG90,0)+1)))</f>
        <v>k=15, r=0.5</v>
      </c>
      <c r="IT90" s="1" t="str" cm="1">
        <f t="array" aca="1" ref="IT90" ca="1">CONCATENATE(INDIRECT(ADDRESS(1,MATCH(_xlfn.MAXIFS(B90:IG90,metrics.rec,"Recall"),B90:IG90,0)+1)), ", ", INDIRECT(ADDRESS(2,MATCH(_xlfn.MAXIFS(B90:IG90,metrics.rec,"Recall"),B90:IG90,0)+1)))</f>
        <v>k=10, r=0.5</v>
      </c>
      <c r="IU90" s="1" t="str" cm="1">
        <f t="array" aca="1" ref="IU90" ca="1">CONCATENATE(INDIRECT(ADDRESS(1,MATCH(_xlfn.MAXIFS(B90:IG90,metrics.rec,"Coverage"),B90:IG90,0)+1)), ", ", INDIRECT(ADDRESS(2,MATCH(_xlfn.MAXIFS(B90:IG90,metrics.rec,"Coverage"),B90:IG90,0)+1)))</f>
        <v>k=10, r=0.5</v>
      </c>
      <c r="IV90" s="1" t="str" cm="1">
        <f t="array" aca="1" ref="IV90" ca="1">CONCATENATE(INDIRECT(ADDRESS(1,MATCH(_xlfn.MAXIFS(B90:IG90,metrics.rec,"Recatio"),B90:IG90,0)+1)), ", ", INDIRECT(ADDRESS(2,MATCH(_xlfn.MAXIFS(B90:IG90,metrics.rec,"Recatio"),B90:IG90,0)+1)))</f>
        <v>k=10, r=0.5</v>
      </c>
      <c r="IW90" s="1" t="str" cm="1">
        <f t="array" aca="1" ref="IW90" ca="1">CONCATENATE(INDIRECT(ADDRESS(1,MATCH(_xlfn.MINIFS(B90:IG90,metrics.rec,"Time"),B90:IG90,0)+1)), ", ", INDIRECT(ADDRESS(2,MATCH(_xlfn.MINIFS(B90:IG90,metrics.rec,"Time"),B90:IG90,0)+1)))</f>
        <v>k=15, r=0.5</v>
      </c>
    </row>
    <row r="91" spans="1:257" x14ac:dyDescent="0.2">
      <c r="A91" s="1" t="s">
        <v>239</v>
      </c>
      <c r="B91" s="4"/>
      <c r="C91" s="4"/>
      <c r="D91" s="4"/>
      <c r="E91" s="4"/>
      <c r="F91" s="4"/>
      <c r="G91" s="4"/>
      <c r="H91" s="4"/>
      <c r="I91" s="4"/>
      <c r="J91" s="5"/>
      <c r="K91" s="5"/>
      <c r="L91" s="5"/>
      <c r="M91" s="5"/>
      <c r="N91" s="5"/>
      <c r="O91" s="5"/>
      <c r="P91" s="5"/>
      <c r="Q91" s="5"/>
      <c r="R91" s="4"/>
      <c r="S91" s="4"/>
      <c r="T91" s="4"/>
      <c r="U91" s="4"/>
      <c r="V91" s="4"/>
      <c r="W91" s="4"/>
      <c r="X91" s="4"/>
      <c r="Y91" s="4"/>
      <c r="Z91" s="5"/>
      <c r="AA91" s="5"/>
      <c r="AB91" s="5"/>
      <c r="AC91" s="5"/>
      <c r="AD91" s="5"/>
      <c r="AE91" s="5"/>
      <c r="AF91" s="5"/>
      <c r="AG91" s="5"/>
      <c r="AH91" s="4"/>
      <c r="AI91" s="4"/>
      <c r="AJ91" s="4"/>
      <c r="AK91" s="4"/>
      <c r="AL91" s="4"/>
      <c r="AM91" s="4"/>
      <c r="AN91" s="4"/>
      <c r="AO91" s="4"/>
      <c r="AP91" s="14"/>
      <c r="AQ91" s="14"/>
      <c r="AR91" s="14"/>
      <c r="AS91" s="14"/>
      <c r="AT91" s="14"/>
      <c r="AU91" s="14"/>
      <c r="AV91" s="14"/>
      <c r="AW91" s="14"/>
      <c r="AX91" s="4"/>
      <c r="AY91" s="4"/>
      <c r="AZ91" s="4"/>
      <c r="BA91" s="4"/>
      <c r="BB91" s="4"/>
      <c r="BC91" s="4"/>
      <c r="BD91" s="4"/>
      <c r="BE91" s="4"/>
      <c r="BF91" s="14">
        <v>0.6351</v>
      </c>
      <c r="BG91" s="14">
        <v>0.70089999999999997</v>
      </c>
      <c r="BH91" s="14">
        <v>0.2823</v>
      </c>
      <c r="BI91" s="14">
        <v>9.1999999999999998E-3</v>
      </c>
      <c r="BJ91" s="14">
        <v>0.86260000000000003</v>
      </c>
      <c r="BK91" s="14">
        <v>0.62929999999999997</v>
      </c>
      <c r="BL91" s="14">
        <v>1</v>
      </c>
      <c r="BM91" s="14">
        <v>7.5145999999999997</v>
      </c>
      <c r="BN91" s="4"/>
      <c r="BO91" s="4"/>
      <c r="BP91" s="4"/>
      <c r="BQ91" s="4"/>
      <c r="BR91" s="4"/>
      <c r="BS91" s="4"/>
      <c r="BT91" s="4"/>
      <c r="BU91" s="4"/>
      <c r="BV91" s="14"/>
      <c r="BW91" s="14"/>
      <c r="BX91" s="14"/>
      <c r="BY91" s="14"/>
      <c r="BZ91" s="14"/>
      <c r="CA91" s="14"/>
      <c r="CB91" s="14"/>
      <c r="CC91" s="14"/>
      <c r="CD91" s="4"/>
      <c r="CE91" s="4"/>
      <c r="CF91" s="4"/>
      <c r="CG91" s="4"/>
      <c r="CH91" s="4"/>
      <c r="CI91" s="4"/>
      <c r="CJ91" s="4"/>
      <c r="CK91" s="4"/>
      <c r="CL91" s="5"/>
      <c r="CM91" s="5"/>
      <c r="CN91" s="5"/>
      <c r="CO91" s="5"/>
      <c r="CP91" s="5"/>
      <c r="CQ91" s="5"/>
      <c r="CR91" s="5"/>
      <c r="CS91" s="5"/>
      <c r="CT91" s="4">
        <v>0.63490000000000002</v>
      </c>
      <c r="CU91" s="4">
        <v>0.70040000000000002</v>
      </c>
      <c r="CV91" s="4">
        <v>0.2858</v>
      </c>
      <c r="CW91" s="4">
        <v>9.2999999999999992E-3</v>
      </c>
      <c r="CX91" s="4">
        <v>0.86050000000000004</v>
      </c>
      <c r="CY91" s="4">
        <v>0.62809999999999999</v>
      </c>
      <c r="CZ91" s="4">
        <v>1</v>
      </c>
      <c r="DA91" s="4">
        <v>5.2550999999999997</v>
      </c>
      <c r="DB91" s="5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/>
      <c r="EA91" s="4"/>
      <c r="EB91" s="4"/>
      <c r="EC91" s="4"/>
      <c r="ED91" s="4"/>
      <c r="EE91" s="4"/>
      <c r="EF91" s="4"/>
      <c r="EG91" s="4"/>
      <c r="EH91" s="5"/>
      <c r="EI91" s="5"/>
      <c r="EJ91" s="5"/>
      <c r="EK91" s="5"/>
      <c r="EL91" s="5"/>
      <c r="EM91" s="5"/>
      <c r="EN91" s="5"/>
      <c r="EO91" s="5"/>
      <c r="EP91" s="4"/>
      <c r="EQ91" s="4"/>
      <c r="ER91" s="4"/>
      <c r="ES91" s="4"/>
      <c r="ET91" s="4"/>
      <c r="EU91" s="4"/>
      <c r="EV91" s="4"/>
      <c r="EW91" s="4"/>
      <c r="EX91" s="5"/>
      <c r="EY91" s="5"/>
      <c r="EZ91" s="5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4"/>
      <c r="FL91" s="4"/>
      <c r="FM91" s="4"/>
      <c r="FN91" s="5"/>
      <c r="FO91" s="5"/>
      <c r="FP91" s="5"/>
      <c r="FQ91" s="5"/>
      <c r="FR91" s="5"/>
      <c r="FS91" s="5"/>
      <c r="FT91" s="5"/>
      <c r="FU91" s="5"/>
      <c r="FV91" s="4"/>
      <c r="FW91" s="4"/>
      <c r="FX91" s="4"/>
      <c r="FY91" s="4"/>
      <c r="FZ91" s="4"/>
      <c r="GA91" s="4"/>
      <c r="GB91" s="4"/>
      <c r="GC91" s="4"/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>
        <f t="shared" ref="IH91" si="32">AVERAGEIFS(B91:IG91,metrics.rec,"MAE")</f>
        <v>0.63500000000000001</v>
      </c>
      <c r="II91" s="4">
        <f t="shared" ref="II91" si="33">AVERAGEIFS(B91:IG91,metrics.rec,"MSE")</f>
        <v>0.70065</v>
      </c>
      <c r="IJ91" s="4">
        <f t="shared" ref="IJ91" si="34">AVERAGEIFS(B91:IG91,metrics.rec,"R")</f>
        <v>0.28405000000000002</v>
      </c>
      <c r="IK91" s="4">
        <f t="shared" ref="IK91" si="35">AVERAGEIFS(B91:IG91,metrics.rec,"Precision")</f>
        <v>9.2499999999999995E-3</v>
      </c>
      <c r="IL91" s="4">
        <f t="shared" ref="IL91" si="36">AVERAGEIFS(B91:IG91,metrics.rec,"Recall")</f>
        <v>0.86155000000000004</v>
      </c>
      <c r="IM91" s="4">
        <f t="shared" ref="IM91" si="37">AVERAGEIFS(B91:IG91,metrics.rec,"Coverage")</f>
        <v>0.62870000000000004</v>
      </c>
      <c r="IN91" s="4">
        <f t="shared" ref="IN91" si="38">AVERAGEIFS(B91:IG91,metrics.rec,"Recatio")</f>
        <v>1</v>
      </c>
      <c r="IO91" s="4">
        <f t="shared" ref="IO91" si="39">AVERAGEIFS(B91:IG91,metrics.rec,"Time")</f>
        <v>6.3848500000000001</v>
      </c>
      <c r="IP91" s="1" t="str" cm="1">
        <f t="array" aca="1" ref="IP91" ca="1">CONCATENATE(INDIRECT(ADDRESS(1,MATCH(_xlfn.MINIFS(B91:IG91,metrics.rec,"MAE"),B91:IG91,0)+1)), ", ", INDIRECT(ADDRESS(2,MATCH(_xlfn.MINIFS(B91:IG91,metrics.rec,"MAE"),B91:IG91,0)+1)))</f>
        <v>k=15, r=0.5</v>
      </c>
      <c r="IQ91" s="1" t="str" cm="1">
        <f t="array" aca="1" ref="IQ91" ca="1">CONCATENATE(INDIRECT(ADDRESS(1,MATCH(_xlfn.MINIFS(B91:IG91,metrics.rec,"MSE"),B91:IG91,0)+1)), ", ", INDIRECT(ADDRESS(2,MATCH(_xlfn.MINIFS(B91:IG91,metrics.rec,"MSE"),B91:IG91,0)+1)))</f>
        <v>k=15, r=0.5</v>
      </c>
      <c r="IR91" s="1" t="str" cm="1">
        <f t="array" aca="1" ref="IR91" ca="1">CONCATENATE(INDIRECT(ADDRESS(1,MATCH(_xlfn.MAXIFS(B91:IG91,metrics.rec,"R"),B91:IG91,0)+1)), ", ", INDIRECT(ADDRESS(2,MATCH(_xlfn.MAXIFS(B91:IG91,metrics.rec,"R"),B91:IG91,0)+1)))</f>
        <v>k=15, r=0.5</v>
      </c>
      <c r="IS91" s="1" t="str" cm="1">
        <f t="array" aca="1" ref="IS91" ca="1">CONCATENATE(INDIRECT(ADDRESS(1,MATCH(_xlfn.MAXIFS(B91:IG91,metrics.rec,"Precision"),B91:IG91,0)+1)), ", ", INDIRECT(ADDRESS(2,MATCH(_xlfn.MAXIFS(B91:IG91,metrics.rec,"Precision"),B91:IG91,0)+1)))</f>
        <v>k=15, r=0.5</v>
      </c>
      <c r="IT91" s="1" t="str" cm="1">
        <f t="array" aca="1" ref="IT91" ca="1">CONCATENATE(INDIRECT(ADDRESS(1,MATCH(_xlfn.MAXIFS(B91:IG91,metrics.rec,"Recall"),B91:IG91,0)+1)), ", ", INDIRECT(ADDRESS(2,MATCH(_xlfn.MAXIFS(B91:IG91,metrics.rec,"Recall"),B91:IG91,0)+1)))</f>
        <v>k=10, r=0.5</v>
      </c>
      <c r="IU91" s="1" t="str" cm="1">
        <f t="array" aca="1" ref="IU91" ca="1">CONCATENATE(INDIRECT(ADDRESS(1,MATCH(_xlfn.MAXIFS(B91:IG91,metrics.rec,"Coverage"),B91:IG91,0)+1)), ", ", INDIRECT(ADDRESS(2,MATCH(_xlfn.MAXIFS(B91:IG91,metrics.rec,"Coverage"),B91:IG91,0)+1)))</f>
        <v>k=10, r=0.5</v>
      </c>
      <c r="IV91" s="1" t="str" cm="1">
        <f t="array" aca="1" ref="IV91" ca="1">CONCATENATE(INDIRECT(ADDRESS(1,MATCH(_xlfn.MAXIFS(B91:IG91,metrics.rec,"Recatio"),B91:IG91,0)+1)), ", ", INDIRECT(ADDRESS(2,MATCH(_xlfn.MAXIFS(B91:IG91,metrics.rec,"Recatio"),B91:IG91,0)+1)))</f>
        <v>k=10, r=0.5</v>
      </c>
      <c r="IW91" s="1" t="str" cm="1">
        <f t="array" aca="1" ref="IW91" ca="1">CONCATENATE(INDIRECT(ADDRESS(1,MATCH(_xlfn.MINIFS(B91:IG91,metrics.rec,"Time"),B91:IG91,0)+1)), ", ", INDIRECT(ADDRESS(2,MATCH(_xlfn.MINIFS(B91:IG91,metrics.rec,"Time"),B91:IG91,0)+1)))</f>
        <v>k=15, r=0.5</v>
      </c>
    </row>
    <row r="92" spans="1:257" x14ac:dyDescent="0.2">
      <c r="A92" s="1" t="s">
        <v>83</v>
      </c>
      <c r="B92" s="4">
        <v>0.61280000000000001</v>
      </c>
      <c r="C92" s="4">
        <v>0.6492</v>
      </c>
      <c r="D92" s="4">
        <v>0.30759999999999998</v>
      </c>
      <c r="E92" s="4">
        <v>1.6000000000000001E-3</v>
      </c>
      <c r="F92" s="4">
        <v>0.88670000000000004</v>
      </c>
      <c r="G92" s="4"/>
      <c r="H92" s="4">
        <v>1</v>
      </c>
      <c r="I92" s="4">
        <v>7.8768000000000002</v>
      </c>
      <c r="J92" s="5">
        <v>0.62329999999999997</v>
      </c>
      <c r="K92" s="5">
        <v>0.67479999999999996</v>
      </c>
      <c r="L92" s="5">
        <v>0.30299999999999999</v>
      </c>
      <c r="M92" s="5">
        <v>4.8999999999999998E-3</v>
      </c>
      <c r="N92" s="5">
        <v>0.87609999999999999</v>
      </c>
      <c r="O92" s="5"/>
      <c r="P92" s="5">
        <v>1</v>
      </c>
      <c r="Q92" s="5">
        <v>6.4398999999999997</v>
      </c>
      <c r="R92" s="4">
        <v>0.63400000000000001</v>
      </c>
      <c r="S92" s="4">
        <v>0.69640000000000002</v>
      </c>
      <c r="T92" s="4">
        <v>0.29070000000000001</v>
      </c>
      <c r="U92" s="4">
        <v>9.2999999999999992E-3</v>
      </c>
      <c r="V92" s="4">
        <v>0.86029999999999995</v>
      </c>
      <c r="W92" s="4"/>
      <c r="X92" s="4">
        <v>1</v>
      </c>
      <c r="Y92" s="4">
        <v>4.5397999999999996</v>
      </c>
      <c r="Z92" s="5">
        <v>0.6593</v>
      </c>
      <c r="AA92" s="5">
        <v>0.75519999999999998</v>
      </c>
      <c r="AB92" s="5">
        <v>0.2336</v>
      </c>
      <c r="AC92" s="5">
        <v>1.6799999999999999E-2</v>
      </c>
      <c r="AD92" s="5">
        <v>0.82540000000000002</v>
      </c>
      <c r="AE92" s="5"/>
      <c r="AF92" s="5">
        <v>1</v>
      </c>
      <c r="AG92" s="5">
        <v>3.0687000000000002</v>
      </c>
      <c r="AH92" s="4">
        <v>0.73019999999999996</v>
      </c>
      <c r="AI92" s="4">
        <v>0.9304</v>
      </c>
      <c r="AJ92" s="4">
        <v>0.15690000000000001</v>
      </c>
      <c r="AK92" s="4">
        <v>5.4800000000000001E-2</v>
      </c>
      <c r="AL92" s="4">
        <v>0.6018</v>
      </c>
      <c r="AM92" s="4"/>
      <c r="AN92" s="4">
        <v>0.97599999999999998</v>
      </c>
      <c r="AO92" s="4">
        <v>1.1902999999999999</v>
      </c>
      <c r="AP92" s="14"/>
      <c r="AQ92" s="14"/>
      <c r="AR92" s="14"/>
      <c r="AS92" s="14"/>
      <c r="AT92" s="14"/>
      <c r="AU92" s="14"/>
      <c r="AV92" s="14"/>
      <c r="AW92" s="14"/>
      <c r="AX92" s="4"/>
      <c r="AY92" s="4"/>
      <c r="AZ92" s="4"/>
      <c r="BA92" s="4"/>
      <c r="BB92" s="4"/>
      <c r="BC92" s="4"/>
      <c r="BD92" s="4"/>
      <c r="BE92" s="4"/>
      <c r="BF92" s="14">
        <v>0.63549999999999995</v>
      </c>
      <c r="BG92" s="14">
        <v>0.70069999999999999</v>
      </c>
      <c r="BH92" s="14">
        <v>0.28339999999999999</v>
      </c>
      <c r="BI92" s="14">
        <v>9.2999999999999992E-3</v>
      </c>
      <c r="BJ92" s="14">
        <v>0.86199999999999999</v>
      </c>
      <c r="BK92" s="14">
        <v>0.62790000000000001</v>
      </c>
      <c r="BL92" s="14">
        <v>1</v>
      </c>
      <c r="BM92" s="14">
        <v>7.2323000000000004</v>
      </c>
      <c r="BN92" s="4"/>
      <c r="BO92" s="4"/>
      <c r="BP92" s="4"/>
      <c r="BQ92" s="4"/>
      <c r="BR92" s="4"/>
      <c r="BS92" s="4"/>
      <c r="BT92" s="4"/>
      <c r="BU92" s="4"/>
      <c r="BV92" s="14"/>
      <c r="BW92" s="14"/>
      <c r="BX92" s="14"/>
      <c r="BY92" s="14"/>
      <c r="BZ92" s="14"/>
      <c r="CA92" s="14"/>
      <c r="CB92" s="14"/>
      <c r="CC92" s="14"/>
      <c r="CD92" s="4"/>
      <c r="CE92" s="4"/>
      <c r="CF92" s="4"/>
      <c r="CG92" s="4"/>
      <c r="CH92" s="4"/>
      <c r="CI92" s="4"/>
      <c r="CJ92" s="4"/>
      <c r="CK92" s="4"/>
      <c r="CL92" s="5"/>
      <c r="CM92" s="5"/>
      <c r="CN92" s="5"/>
      <c r="CO92" s="5"/>
      <c r="CP92" s="5"/>
      <c r="CQ92" s="5"/>
      <c r="CR92" s="5"/>
      <c r="CS92" s="5"/>
      <c r="CT92" s="4">
        <v>0.63519999999999999</v>
      </c>
      <c r="CU92" s="4">
        <v>0.69989999999999997</v>
      </c>
      <c r="CV92" s="4">
        <v>0.28570000000000001</v>
      </c>
      <c r="CW92" s="4">
        <v>9.2999999999999992E-3</v>
      </c>
      <c r="CX92" s="4">
        <v>0.8599</v>
      </c>
      <c r="CY92" s="4">
        <v>0.62690000000000001</v>
      </c>
      <c r="CZ92" s="4">
        <v>1</v>
      </c>
      <c r="DA92" s="4">
        <v>4.8319000000000001</v>
      </c>
      <c r="DB92" s="5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>
        <v>0.62260000000000004</v>
      </c>
      <c r="EA92" s="4">
        <v>0.6724</v>
      </c>
      <c r="EB92" s="4">
        <v>0.31140000000000001</v>
      </c>
      <c r="EC92" s="4">
        <v>4.8999999999999998E-3</v>
      </c>
      <c r="ED92" s="4">
        <v>0.877</v>
      </c>
      <c r="EE92" s="4">
        <v>0.64229999999999998</v>
      </c>
      <c r="EF92" s="4">
        <v>1</v>
      </c>
      <c r="EG92" s="4">
        <v>7.5378999999999996</v>
      </c>
      <c r="EH92" s="5">
        <v>0.63590000000000002</v>
      </c>
      <c r="EI92" s="5">
        <v>0.70169999999999999</v>
      </c>
      <c r="EJ92" s="5">
        <v>0.28499999999999998</v>
      </c>
      <c r="EK92" s="5">
        <v>9.2999999999999992E-3</v>
      </c>
      <c r="EL92" s="5">
        <v>0.86129999999999995</v>
      </c>
      <c r="EM92" s="5">
        <v>0.62790000000000001</v>
      </c>
      <c r="EN92" s="5">
        <v>1</v>
      </c>
      <c r="EO92" s="5">
        <v>6.3765999999999998</v>
      </c>
      <c r="EP92" s="4"/>
      <c r="EQ92" s="4"/>
      <c r="ER92" s="4"/>
      <c r="ES92" s="4"/>
      <c r="ET92" s="4"/>
      <c r="EU92" s="4"/>
      <c r="EV92" s="4"/>
      <c r="EW92" s="4"/>
      <c r="EX92" s="5"/>
      <c r="EY92" s="5"/>
      <c r="EZ92" s="5"/>
      <c r="FA92" s="5"/>
      <c r="FB92" s="5"/>
      <c r="FC92" s="5"/>
      <c r="FD92" s="5"/>
      <c r="FE92" s="5"/>
      <c r="FF92" s="4"/>
      <c r="FG92" s="4"/>
      <c r="FH92" s="4"/>
      <c r="FI92" s="4"/>
      <c r="FJ92" s="4"/>
      <c r="FK92" s="4"/>
      <c r="FL92" s="4"/>
      <c r="FM92" s="4"/>
      <c r="FN92" s="5"/>
      <c r="FO92" s="5"/>
      <c r="FP92" s="5"/>
      <c r="FQ92" s="5"/>
      <c r="FR92" s="5"/>
      <c r="FS92" s="5"/>
      <c r="FT92" s="5"/>
      <c r="FU92" s="5"/>
      <c r="FV92" s="4">
        <v>0.63539999999999996</v>
      </c>
      <c r="FW92" s="4">
        <v>0.7006</v>
      </c>
      <c r="FX92" s="4">
        <v>0.28549999999999998</v>
      </c>
      <c r="FY92" s="4">
        <v>9.2999999999999992E-3</v>
      </c>
      <c r="FZ92" s="4">
        <v>0.86060000000000003</v>
      </c>
      <c r="GA92" s="4"/>
      <c r="GB92" s="4">
        <v>1</v>
      </c>
      <c r="GC92" s="4">
        <v>4.7493999999999996</v>
      </c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/>
      <c r="HC92" s="4"/>
      <c r="HD92" s="4"/>
      <c r="HE92" s="4"/>
      <c r="HF92" s="4"/>
      <c r="HG92" s="4"/>
      <c r="HH92" s="4"/>
      <c r="HI92" s="4"/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>
        <f t="shared" si="16"/>
        <v>0.64241999999999999</v>
      </c>
      <c r="II92" s="4">
        <f t="shared" si="17"/>
        <v>0.71812999999999994</v>
      </c>
      <c r="IJ92" s="4">
        <f t="shared" si="18"/>
        <v>0.27428000000000002</v>
      </c>
      <c r="IK92" s="4">
        <f t="shared" si="19"/>
        <v>1.295E-2</v>
      </c>
      <c r="IL92" s="4">
        <f t="shared" si="20"/>
        <v>0.83711000000000002</v>
      </c>
      <c r="IM92" s="4">
        <f t="shared" si="21"/>
        <v>0.63124999999999998</v>
      </c>
      <c r="IN92" s="4">
        <f t="shared" si="22"/>
        <v>0.99759999999999993</v>
      </c>
      <c r="IO92" s="4">
        <f t="shared" si="23"/>
        <v>5.38436</v>
      </c>
      <c r="IP92" s="1" t="str" cm="1">
        <f t="array" aca="1" ref="IP92" ca="1">CONCATENATE(INDIRECT(ADDRESS(1,MATCH(_xlfn.MINIFS(B92:IG92,metrics.rec,"MAE"),B92:IG92,0)+1)), ", ", INDIRECT(ADDRESS(2,MATCH(_xlfn.MINIFS(B92:IG92,metrics.rec,"MAE"),B92:IG92,0)+1)))</f>
        <v>k=5, r=0.1</v>
      </c>
      <c r="IQ92" s="1" t="str" cm="1">
        <f t="array" aca="1" ref="IQ92" ca="1">CONCATENATE(INDIRECT(ADDRESS(1,MATCH(_xlfn.MINIFS(B92:IG92,metrics.rec,"MSE"),B92:IG92,0)+1)), ", ", INDIRECT(ADDRESS(2,MATCH(_xlfn.MINIFS(B92:IG92,metrics.rec,"MSE"),B92:IG92,0)+1)))</f>
        <v>k=5, r=0.1</v>
      </c>
      <c r="IR92" s="1" t="str" cm="1">
        <f t="array" aca="1" ref="IR92" ca="1">CONCATENATE(INDIRECT(ADDRESS(1,MATCH(_xlfn.MAXIFS(B92:IG92,metrics.rec,"R"),B92:IG92,0)+1)), ", ", INDIRECT(ADDRESS(2,MATCH(_xlfn.MAXIFS(B92:IG92,metrics.rec,"R"),B92:IG92,0)+1)))</f>
        <v>k=20, r=0.3</v>
      </c>
      <c r="IS92" s="1" t="str" cm="1">
        <f t="array" aca="1" ref="IS92" ca="1">CONCATENATE(INDIRECT(ADDRESS(1,MATCH(_xlfn.MAXIFS(B92:IG92,metrics.rec,"Precision"),B92:IG92,0)+1)), ", ", INDIRECT(ADDRESS(2,MATCH(_xlfn.MAXIFS(B92:IG92,metrics.rec,"Precision"),B92:IG92,0)+1)))</f>
        <v>k=5, r=0.9</v>
      </c>
      <c r="IT92" s="1" t="str" cm="1">
        <f t="array" aca="1" ref="IT92" ca="1">CONCATENATE(INDIRECT(ADDRESS(1,MATCH(_xlfn.MAXIFS(B92:IG92,metrics.rec,"Recall"),B92:IG92,0)+1)), ", ", INDIRECT(ADDRESS(2,MATCH(_xlfn.MAXIFS(B92:IG92,metrics.rec,"Recall"),B92:IG92,0)+1)))</f>
        <v>k=5, r=0.1</v>
      </c>
      <c r="IU92" s="1" t="str" cm="1">
        <f t="array" aca="1" ref="IU92" ca="1">CONCATENATE(INDIRECT(ADDRESS(1,MATCH(_xlfn.MAXIFS(B92:IG92,metrics.rec,"Coverage"),B92:IG92,0)+1)), ", ", INDIRECT(ADDRESS(2,MATCH(_xlfn.MAXIFS(B92:IG92,metrics.rec,"Coverage"),B92:IG92,0)+1)))</f>
        <v>k=20, r=0.3</v>
      </c>
      <c r="IV92" s="1" t="str" cm="1">
        <f t="array" aca="1" ref="IV92" ca="1">CONCATENATE(INDIRECT(ADDRESS(1,MATCH(_xlfn.MAXIFS(B92:IG92,metrics.rec,"Recatio"),B92:IG92,0)+1)), ", ", INDIRECT(ADDRESS(2,MATCH(_xlfn.MAXIFS(B92:IG92,metrics.rec,"Recatio"),B92:IG92,0)+1)))</f>
        <v>k=5, r=0.1</v>
      </c>
      <c r="IW92" s="1" t="str" cm="1">
        <f t="array" aca="1" ref="IW92" ca="1">CONCATENATE(INDIRECT(ADDRESS(1,MATCH(_xlfn.MINIFS(B92:IG92,metrics.rec,"Time"),B92:IG92,0)+1)), ", ", INDIRECT(ADDRESS(2,MATCH(_xlfn.MINIFS(B92:IG92,metrics.rec,"Time"),B92:IG92,0)+1)))</f>
        <v>k=5, r=0.9</v>
      </c>
    </row>
    <row r="93" spans="1:257" x14ac:dyDescent="0.2">
      <c r="A93" s="1" t="s">
        <v>84</v>
      </c>
      <c r="B93" s="4">
        <v>0.64559999999999995</v>
      </c>
      <c r="C93" s="4">
        <v>0.71489999999999998</v>
      </c>
      <c r="D93" s="4">
        <v>0.27139999999999997</v>
      </c>
      <c r="E93" s="4">
        <v>1.6000000000000001E-3</v>
      </c>
      <c r="F93" s="4">
        <v>0.87009999999999998</v>
      </c>
      <c r="G93" s="4"/>
      <c r="H93" s="4">
        <v>1</v>
      </c>
      <c r="I93" s="4">
        <v>10.2531</v>
      </c>
      <c r="J93" s="5">
        <v>0.65429999999999999</v>
      </c>
      <c r="K93" s="5">
        <v>0.73860000000000003</v>
      </c>
      <c r="L93" s="5">
        <v>0.26169999999999999</v>
      </c>
      <c r="M93" s="5">
        <v>4.7999999999999996E-3</v>
      </c>
      <c r="N93" s="5">
        <v>0.8599</v>
      </c>
      <c r="O93" s="5"/>
      <c r="P93" s="5">
        <v>1</v>
      </c>
      <c r="Q93" s="5">
        <v>8.0497999999999994</v>
      </c>
      <c r="R93" s="4">
        <v>0.65820000000000001</v>
      </c>
      <c r="S93" s="4">
        <v>0.74760000000000004</v>
      </c>
      <c r="T93" s="4">
        <v>0.2505</v>
      </c>
      <c r="U93" s="4">
        <v>8.8999999999999999E-3</v>
      </c>
      <c r="V93" s="4">
        <v>0.8427</v>
      </c>
      <c r="W93" s="4"/>
      <c r="X93" s="4">
        <v>1</v>
      </c>
      <c r="Y93" s="4">
        <v>5.3998999999999997</v>
      </c>
      <c r="Z93" s="5">
        <v>0.67479999999999996</v>
      </c>
      <c r="AA93" s="5">
        <v>0.78869999999999996</v>
      </c>
      <c r="AB93" s="5">
        <v>0.22420000000000001</v>
      </c>
      <c r="AC93" s="5">
        <v>1.47E-2</v>
      </c>
      <c r="AD93" s="5">
        <v>0.81499999999999995</v>
      </c>
      <c r="AE93" s="5"/>
      <c r="AF93" s="5">
        <v>1</v>
      </c>
      <c r="AG93" s="5">
        <v>3.5207999999999999</v>
      </c>
      <c r="AH93" s="4">
        <v>0.72499999999999998</v>
      </c>
      <c r="AI93" s="4">
        <v>0.91659999999999997</v>
      </c>
      <c r="AJ93" s="4">
        <v>0.1608</v>
      </c>
      <c r="AK93" s="4">
        <v>2.9000000000000001E-2</v>
      </c>
      <c r="AL93" s="4">
        <v>0.71020000000000005</v>
      </c>
      <c r="AM93" s="4"/>
      <c r="AN93" s="4">
        <v>0.9839</v>
      </c>
      <c r="AO93" s="4">
        <v>1.3677999999999999</v>
      </c>
      <c r="AP93" s="14"/>
      <c r="AQ93" s="14"/>
      <c r="AR93" s="14"/>
      <c r="AS93" s="14"/>
      <c r="AT93" s="14"/>
      <c r="AU93" s="14"/>
      <c r="AV93" s="14"/>
      <c r="AW93" s="14"/>
      <c r="AX93" s="4"/>
      <c r="AY93" s="4"/>
      <c r="AZ93" s="4"/>
      <c r="BA93" s="4"/>
      <c r="BB93" s="4"/>
      <c r="BC93" s="4"/>
      <c r="BD93" s="4"/>
      <c r="BE93" s="4"/>
      <c r="BF93" s="14"/>
      <c r="BG93" s="14"/>
      <c r="BH93" s="14"/>
      <c r="BI93" s="14"/>
      <c r="BJ93" s="14"/>
      <c r="BK93" s="14"/>
      <c r="BL93" s="14"/>
      <c r="BM93" s="14"/>
      <c r="BN93" s="4"/>
      <c r="BO93" s="4"/>
      <c r="BP93" s="4"/>
      <c r="BQ93" s="4"/>
      <c r="BR93" s="4"/>
      <c r="BS93" s="4"/>
      <c r="BT93" s="4"/>
      <c r="BU93" s="4"/>
      <c r="BV93" s="14"/>
      <c r="BW93" s="14"/>
      <c r="BX93" s="14"/>
      <c r="BY93" s="14"/>
      <c r="BZ93" s="14"/>
      <c r="CA93" s="14"/>
      <c r="CB93" s="14"/>
      <c r="CC93" s="14"/>
      <c r="CD93" s="4"/>
      <c r="CE93" s="4"/>
      <c r="CF93" s="4"/>
      <c r="CG93" s="4"/>
      <c r="CH93" s="4"/>
      <c r="CI93" s="4"/>
      <c r="CJ93" s="4"/>
      <c r="CK93" s="4"/>
      <c r="CL93" s="5"/>
      <c r="CM93" s="5"/>
      <c r="CN93" s="5"/>
      <c r="CO93" s="5"/>
      <c r="CP93" s="5"/>
      <c r="CQ93" s="5"/>
      <c r="CR93" s="5"/>
      <c r="CS93" s="5"/>
      <c r="CT93" s="4"/>
      <c r="CU93" s="4"/>
      <c r="CV93" s="4"/>
      <c r="CW93" s="4"/>
      <c r="CX93" s="4"/>
      <c r="CY93" s="4"/>
      <c r="CZ93" s="4"/>
      <c r="DA93" s="4"/>
      <c r="DB93" s="5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>
        <v>0.65239999999999998</v>
      </c>
      <c r="EA93" s="4">
        <v>0.73329999999999995</v>
      </c>
      <c r="EB93" s="4">
        <v>0.26769999999999999</v>
      </c>
      <c r="EC93" s="4">
        <v>4.7999999999999996E-3</v>
      </c>
      <c r="ED93" s="4">
        <v>0.85940000000000005</v>
      </c>
      <c r="EE93" s="4">
        <v>0.64329999999999998</v>
      </c>
      <c r="EF93" s="4">
        <v>1</v>
      </c>
      <c r="EG93" s="4">
        <v>10.2479</v>
      </c>
      <c r="EH93" s="14">
        <v>0.66049999999999998</v>
      </c>
      <c r="EI93" s="14">
        <v>0.75260000000000005</v>
      </c>
      <c r="EJ93" s="14">
        <v>0.254</v>
      </c>
      <c r="EK93" s="14">
        <v>8.8000000000000005E-3</v>
      </c>
      <c r="EL93" s="14">
        <v>0.84430000000000005</v>
      </c>
      <c r="EM93" s="14">
        <v>0.64410000000000001</v>
      </c>
      <c r="EN93" s="14">
        <v>1</v>
      </c>
      <c r="EO93" s="14">
        <v>7.1298000000000004</v>
      </c>
      <c r="EP93" s="4"/>
      <c r="EQ93" s="4"/>
      <c r="ER93" s="4"/>
      <c r="ES93" s="4"/>
      <c r="ET93" s="4"/>
      <c r="EU93" s="4"/>
      <c r="EV93" s="4"/>
      <c r="EW93" s="4"/>
      <c r="EX93" s="5"/>
      <c r="EY93" s="5"/>
      <c r="EZ93" s="5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4"/>
      <c r="FL93" s="4"/>
      <c r="FM93" s="4"/>
      <c r="FN93" s="5"/>
      <c r="FO93" s="5"/>
      <c r="FP93" s="5"/>
      <c r="FQ93" s="5"/>
      <c r="FR93" s="5"/>
      <c r="FS93" s="5"/>
      <c r="FT93" s="5"/>
      <c r="FU93" s="5"/>
      <c r="FV93" s="4"/>
      <c r="FW93" s="4"/>
      <c r="FX93" s="4"/>
      <c r="FY93" s="4"/>
      <c r="FZ93" s="4"/>
      <c r="GA93" s="4"/>
      <c r="GB93" s="4"/>
      <c r="GC93" s="4"/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>
        <f t="shared" si="16"/>
        <v>0.66725714285714288</v>
      </c>
      <c r="II93" s="4">
        <f t="shared" si="17"/>
        <v>0.77032857142857147</v>
      </c>
      <c r="IJ93" s="4">
        <f t="shared" si="18"/>
        <v>0.24147142857142856</v>
      </c>
      <c r="IK93" s="4">
        <f t="shared" si="19"/>
        <v>1.0371428571428571E-2</v>
      </c>
      <c r="IL93" s="4">
        <f t="shared" si="20"/>
        <v>0.82880000000000009</v>
      </c>
      <c r="IM93" s="4">
        <f t="shared" si="21"/>
        <v>0.64369999999999994</v>
      </c>
      <c r="IN93" s="4">
        <f t="shared" si="22"/>
        <v>0.99770000000000003</v>
      </c>
      <c r="IO93" s="4">
        <f t="shared" si="23"/>
        <v>6.5670142857142864</v>
      </c>
      <c r="IP93" s="1" t="str" cm="1">
        <f t="array" aca="1" ref="IP93" ca="1">CONCATENATE(INDIRECT(ADDRESS(1,MATCH(_xlfn.MINIFS(B93:IG93,metrics.rec,"MAE"),B93:IG93,0)+1)), ", ", INDIRECT(ADDRESS(2,MATCH(_xlfn.MINIFS(B93:IG93,metrics.rec,"MAE"),B93:IG93,0)+1)))</f>
        <v>k=5, r=0.1</v>
      </c>
      <c r="IQ93" s="1" t="str" cm="1">
        <f t="array" aca="1" ref="IQ93" ca="1">CONCATENATE(INDIRECT(ADDRESS(1,MATCH(_xlfn.MINIFS(B93:IG93,metrics.rec,"MSE"),B93:IG93,0)+1)), ", ", INDIRECT(ADDRESS(2,MATCH(_xlfn.MINIFS(B93:IG93,metrics.rec,"MSE"),B93:IG93,0)+1)))</f>
        <v>k=5, r=0.1</v>
      </c>
      <c r="IR93" s="1" t="str" cm="1">
        <f t="array" aca="1" ref="IR93" ca="1">CONCATENATE(INDIRECT(ADDRESS(1,MATCH(_xlfn.MAXIFS(B93:IG93,metrics.rec,"R"),B93:IG93,0)+1)), ", ", INDIRECT(ADDRESS(2,MATCH(_xlfn.MAXIFS(B93:IG93,metrics.rec,"R"),B93:IG93,0)+1)))</f>
        <v>k=5, r=0.1</v>
      </c>
      <c r="IS93" s="1" t="str" cm="1">
        <f t="array" aca="1" ref="IS93" ca="1">CONCATENATE(INDIRECT(ADDRESS(1,MATCH(_xlfn.MAXIFS(B93:IG93,metrics.rec,"Precision"),B93:IG93,0)+1)), ", ", INDIRECT(ADDRESS(2,MATCH(_xlfn.MAXIFS(B93:IG93,metrics.rec,"Precision"),B93:IG93,0)+1)))</f>
        <v>k=5, r=0.9</v>
      </c>
      <c r="IT93" s="1" t="str" cm="1">
        <f t="array" aca="1" ref="IT93" ca="1">CONCATENATE(INDIRECT(ADDRESS(1,MATCH(_xlfn.MAXIFS(B93:IG93,metrics.rec,"Recall"),B93:IG93,0)+1)), ", ", INDIRECT(ADDRESS(2,MATCH(_xlfn.MAXIFS(B93:IG93,metrics.rec,"Recall"),B93:IG93,0)+1)))</f>
        <v>k=5, r=0.1</v>
      </c>
      <c r="IU93" s="1" t="str" cm="1">
        <f t="array" aca="1" ref="IU93" ca="1">CONCATENATE(INDIRECT(ADDRESS(1,MATCH(_xlfn.MAXIFS(B93:IG93,metrics.rec,"Coverage"),B93:IG93,0)+1)), ", ", INDIRECT(ADDRESS(2,MATCH(_xlfn.MAXIFS(B93:IG93,metrics.rec,"Coverage"),B93:IG93,0)+1)))</f>
        <v>k=20, r=0.5</v>
      </c>
      <c r="IV93" s="1" t="str" cm="1">
        <f t="array" aca="1" ref="IV93" ca="1">CONCATENATE(INDIRECT(ADDRESS(1,MATCH(_xlfn.MAXIFS(B93:IG93,metrics.rec,"Recatio"),B93:IG93,0)+1)), ", ", INDIRECT(ADDRESS(2,MATCH(_xlfn.MAXIFS(B93:IG93,metrics.rec,"Recatio"),B93:IG93,0)+1)))</f>
        <v>k=5, r=0.1</v>
      </c>
      <c r="IW93" s="1" t="str" cm="1">
        <f t="array" aca="1" ref="IW93" ca="1">CONCATENATE(INDIRECT(ADDRESS(1,MATCH(_xlfn.MINIFS(B93:IG93,metrics.rec,"Time"),B93:IG93,0)+1)), ", ", INDIRECT(ADDRESS(2,MATCH(_xlfn.MINIFS(B93:IG93,metrics.rec,"Time"),B93:IG93,0)+1)))</f>
        <v>k=5, r=0.9</v>
      </c>
    </row>
    <row r="94" spans="1:257" x14ac:dyDescent="0.2">
      <c r="A94" s="1" t="s">
        <v>85</v>
      </c>
      <c r="B94" s="4">
        <v>0.67679999999999996</v>
      </c>
      <c r="C94" s="4">
        <v>0.7883</v>
      </c>
      <c r="D94" s="4">
        <v>0.20930000000000001</v>
      </c>
      <c r="E94" s="4">
        <v>1.6000000000000001E-3</v>
      </c>
      <c r="F94" s="4">
        <v>0.85850000000000004</v>
      </c>
      <c r="G94" s="4"/>
      <c r="H94" s="4">
        <v>1</v>
      </c>
      <c r="I94" s="4">
        <v>8.9893999999999998</v>
      </c>
      <c r="J94" s="5">
        <v>0.70169999999999999</v>
      </c>
      <c r="K94" s="5">
        <v>0.85760000000000003</v>
      </c>
      <c r="L94" s="5">
        <v>0.2034</v>
      </c>
      <c r="M94" s="5">
        <v>4.8999999999999998E-3</v>
      </c>
      <c r="N94" s="5">
        <v>0.84660000000000002</v>
      </c>
      <c r="O94" s="5"/>
      <c r="P94" s="5">
        <v>1</v>
      </c>
      <c r="Q94" s="5">
        <v>7.0811000000000002</v>
      </c>
      <c r="R94" s="4">
        <v>0.73160000000000003</v>
      </c>
      <c r="S94" s="4">
        <v>0.92920000000000003</v>
      </c>
      <c r="T94" s="4">
        <v>0.18110000000000001</v>
      </c>
      <c r="U94" s="4">
        <v>9.1999999999999998E-3</v>
      </c>
      <c r="V94" s="4">
        <v>0.82740000000000002</v>
      </c>
      <c r="W94" s="4"/>
      <c r="X94" s="4">
        <v>1</v>
      </c>
      <c r="Y94" s="4">
        <v>4.8627000000000002</v>
      </c>
      <c r="Z94" s="5">
        <v>0.77729999999999999</v>
      </c>
      <c r="AA94" s="5">
        <v>1.0450999999999999</v>
      </c>
      <c r="AB94" s="5">
        <v>0.1522</v>
      </c>
      <c r="AC94" s="5">
        <v>1.67E-2</v>
      </c>
      <c r="AD94" s="5">
        <v>0.79400000000000004</v>
      </c>
      <c r="AE94" s="5"/>
      <c r="AF94" s="5">
        <v>1</v>
      </c>
      <c r="AG94" s="5">
        <v>3.2595999999999998</v>
      </c>
      <c r="AH94" s="4">
        <v>0.7893</v>
      </c>
      <c r="AI94" s="4">
        <v>1.0807</v>
      </c>
      <c r="AJ94" s="4">
        <v>0.111</v>
      </c>
      <c r="AK94" s="4">
        <v>5.4600000000000003E-2</v>
      </c>
      <c r="AL94" s="4">
        <v>0.59299999999999997</v>
      </c>
      <c r="AM94" s="4"/>
      <c r="AN94" s="4">
        <v>0.97729999999999995</v>
      </c>
      <c r="AO94" s="4">
        <v>1.3426</v>
      </c>
      <c r="AP94" s="14"/>
      <c r="AQ94" s="14"/>
      <c r="AR94" s="14"/>
      <c r="AS94" s="14"/>
      <c r="AT94" s="14"/>
      <c r="AU94" s="14"/>
      <c r="AV94" s="14"/>
      <c r="AW94" s="14"/>
      <c r="AX94" s="4"/>
      <c r="AY94" s="4"/>
      <c r="AZ94" s="4"/>
      <c r="BA94" s="4"/>
      <c r="BB94" s="4"/>
      <c r="BC94" s="4"/>
      <c r="BD94" s="4"/>
      <c r="BE94" s="4"/>
      <c r="BF94" s="14"/>
      <c r="BG94" s="14"/>
      <c r="BH94" s="14"/>
      <c r="BI94" s="14"/>
      <c r="BJ94" s="14"/>
      <c r="BK94" s="14"/>
      <c r="BL94" s="14"/>
      <c r="BM94" s="14"/>
      <c r="BN94" s="4"/>
      <c r="BO94" s="4"/>
      <c r="BP94" s="4"/>
      <c r="BQ94" s="4"/>
      <c r="BR94" s="4"/>
      <c r="BS94" s="4"/>
      <c r="BT94" s="4"/>
      <c r="BU94" s="4"/>
      <c r="BV94" s="14"/>
      <c r="BW94" s="14"/>
      <c r="BX94" s="14"/>
      <c r="BY94" s="14"/>
      <c r="BZ94" s="14"/>
      <c r="CA94" s="14"/>
      <c r="CB94" s="14"/>
      <c r="CC94" s="14"/>
      <c r="CD94" s="4"/>
      <c r="CE94" s="4"/>
      <c r="CF94" s="4"/>
      <c r="CG94" s="4"/>
      <c r="CH94" s="4"/>
      <c r="CI94" s="4"/>
      <c r="CJ94" s="4"/>
      <c r="CK94" s="4"/>
      <c r="CL94" s="5"/>
      <c r="CM94" s="5"/>
      <c r="CN94" s="5"/>
      <c r="CO94" s="5"/>
      <c r="CP94" s="5"/>
      <c r="CQ94" s="5"/>
      <c r="CR94" s="5"/>
      <c r="CS94" s="5"/>
      <c r="CT94" s="4"/>
      <c r="CU94" s="4"/>
      <c r="CV94" s="4"/>
      <c r="CW94" s="4"/>
      <c r="CX94" s="4"/>
      <c r="CY94" s="4"/>
      <c r="CZ94" s="4"/>
      <c r="DA94" s="4"/>
      <c r="DB94" s="5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>
        <v>0.6996</v>
      </c>
      <c r="EA94" s="4">
        <v>0.85060000000000002</v>
      </c>
      <c r="EB94" s="4">
        <v>0.2097</v>
      </c>
      <c r="EC94" s="4">
        <v>4.8999999999999998E-3</v>
      </c>
      <c r="ED94" s="4">
        <v>0.84730000000000005</v>
      </c>
      <c r="EE94" s="4">
        <v>0.62060000000000004</v>
      </c>
      <c r="EF94" s="4">
        <v>1</v>
      </c>
      <c r="EG94" s="4">
        <v>8.9210999999999991</v>
      </c>
      <c r="EH94" s="14">
        <v>0.73229999999999995</v>
      </c>
      <c r="EI94" s="14">
        <v>0.93049999999999999</v>
      </c>
      <c r="EJ94" s="14">
        <v>0.18790000000000001</v>
      </c>
      <c r="EK94" s="14">
        <v>9.1999999999999998E-3</v>
      </c>
      <c r="EL94" s="14">
        <v>0.82750000000000001</v>
      </c>
      <c r="EM94" s="14">
        <v>0.60770000000000002</v>
      </c>
      <c r="EN94" s="14">
        <v>1</v>
      </c>
      <c r="EO94" s="14">
        <v>6.0678999999999998</v>
      </c>
      <c r="EP94" s="4"/>
      <c r="EQ94" s="4"/>
      <c r="ER94" s="4"/>
      <c r="ES94" s="4"/>
      <c r="ET94" s="4"/>
      <c r="EU94" s="4"/>
      <c r="EV94" s="4"/>
      <c r="EW94" s="4"/>
      <c r="EX94" s="5"/>
      <c r="EY94" s="5"/>
      <c r="EZ94" s="5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4"/>
      <c r="FL94" s="4"/>
      <c r="FM94" s="4"/>
      <c r="FN94" s="5"/>
      <c r="FO94" s="5"/>
      <c r="FP94" s="5"/>
      <c r="FQ94" s="5"/>
      <c r="FR94" s="5"/>
      <c r="FS94" s="5"/>
      <c r="FT94" s="5"/>
      <c r="FU94" s="5"/>
      <c r="FV94" s="4"/>
      <c r="FW94" s="4"/>
      <c r="FX94" s="4"/>
      <c r="FY94" s="4"/>
      <c r="FZ94" s="4"/>
      <c r="GA94" s="4"/>
      <c r="GB94" s="4"/>
      <c r="GC94" s="4"/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>
        <f t="shared" si="16"/>
        <v>0.72979999999999989</v>
      </c>
      <c r="II94" s="4">
        <f t="shared" si="17"/>
        <v>0.92600000000000005</v>
      </c>
      <c r="IJ94" s="4">
        <f t="shared" si="18"/>
        <v>0.17922857142857143</v>
      </c>
      <c r="IK94" s="4">
        <f t="shared" si="19"/>
        <v>1.4442857142857143E-2</v>
      </c>
      <c r="IL94" s="4">
        <f t="shared" si="20"/>
        <v>0.79918571428571428</v>
      </c>
      <c r="IM94" s="4">
        <f t="shared" si="21"/>
        <v>0.61414999999999997</v>
      </c>
      <c r="IN94" s="4">
        <f t="shared" si="22"/>
        <v>0.99675714285714279</v>
      </c>
      <c r="IO94" s="4">
        <f t="shared" si="23"/>
        <v>5.7892000000000001</v>
      </c>
      <c r="IP94" s="1" t="str" cm="1">
        <f t="array" aca="1" ref="IP94" ca="1">CONCATENATE(INDIRECT(ADDRESS(1,MATCH(_xlfn.MINIFS(B94:IG94,metrics.rec,"MAE"),B94:IG94,0)+1)), ", ", INDIRECT(ADDRESS(2,MATCH(_xlfn.MINIFS(B94:IG94,metrics.rec,"MAE"),B94:IG94,0)+1)))</f>
        <v>k=5, r=0.1</v>
      </c>
      <c r="IQ94" s="1" t="str" cm="1">
        <f t="array" aca="1" ref="IQ94" ca="1">CONCATENATE(INDIRECT(ADDRESS(1,MATCH(_xlfn.MINIFS(B94:IG94,metrics.rec,"MSE"),B94:IG94,0)+1)), ", ", INDIRECT(ADDRESS(2,MATCH(_xlfn.MINIFS(B94:IG94,metrics.rec,"MSE"),B94:IG94,0)+1)))</f>
        <v>k=5, r=0.1</v>
      </c>
      <c r="IR94" s="1" t="str" cm="1">
        <f t="array" aca="1" ref="IR94" ca="1">CONCATENATE(INDIRECT(ADDRESS(1,MATCH(_xlfn.MAXIFS(B94:IG94,metrics.rec,"R"),B94:IG94,0)+1)), ", ", INDIRECT(ADDRESS(2,MATCH(_xlfn.MAXIFS(B94:IG94,metrics.rec,"R"),B94:IG94,0)+1)))</f>
        <v>k=20, r=0.3</v>
      </c>
      <c r="IS94" s="1" t="str" cm="1">
        <f t="array" aca="1" ref="IS94" ca="1">CONCATENATE(INDIRECT(ADDRESS(1,MATCH(_xlfn.MAXIFS(B94:IG94,metrics.rec,"Precision"),B94:IG94,0)+1)), ", ", INDIRECT(ADDRESS(2,MATCH(_xlfn.MAXIFS(B94:IG94,metrics.rec,"Precision"),B94:IG94,0)+1)))</f>
        <v>k=5, r=0.9</v>
      </c>
      <c r="IT94" s="1" t="str" cm="1">
        <f t="array" aca="1" ref="IT94" ca="1">CONCATENATE(INDIRECT(ADDRESS(1,MATCH(_xlfn.MAXIFS(B94:IG94,metrics.rec,"Recall"),B94:IG94,0)+1)), ", ", INDIRECT(ADDRESS(2,MATCH(_xlfn.MAXIFS(B94:IG94,metrics.rec,"Recall"),B94:IG94,0)+1)))</f>
        <v>k=5, r=0.1</v>
      </c>
      <c r="IU94" s="1" t="str" cm="1">
        <f t="array" aca="1" ref="IU94" ca="1">CONCATENATE(INDIRECT(ADDRESS(1,MATCH(_xlfn.MAXIFS(B94:IG94,metrics.rec,"Coverage"),B94:IG94,0)+1)), ", ", INDIRECT(ADDRESS(2,MATCH(_xlfn.MAXIFS(B94:IG94,metrics.rec,"Coverage"),B94:IG94,0)+1)))</f>
        <v>k=20, r=0.3</v>
      </c>
      <c r="IV94" s="1" t="str" cm="1">
        <f t="array" aca="1" ref="IV94" ca="1">CONCATENATE(INDIRECT(ADDRESS(1,MATCH(_xlfn.MAXIFS(B94:IG94,metrics.rec,"Recatio"),B94:IG94,0)+1)), ", ", INDIRECT(ADDRESS(2,MATCH(_xlfn.MAXIFS(B94:IG94,metrics.rec,"Recatio"),B94:IG94,0)+1)))</f>
        <v>k=5, r=0.1</v>
      </c>
      <c r="IW94" s="1" t="str" cm="1">
        <f t="array" aca="1" ref="IW94" ca="1">CONCATENATE(INDIRECT(ADDRESS(1,MATCH(_xlfn.MINIFS(B94:IG94,metrics.rec,"Time"),B94:IG94,0)+1)), ", ", INDIRECT(ADDRESS(2,MATCH(_xlfn.MINIFS(B94:IG94,metrics.rec,"Time"),B94:IG94,0)+1)))</f>
        <v>k=5, r=0.9</v>
      </c>
    </row>
    <row r="95" spans="1:257" x14ac:dyDescent="0.2">
      <c r="A95" s="1" t="s">
        <v>86</v>
      </c>
      <c r="B95" s="4">
        <v>0.61409999999999998</v>
      </c>
      <c r="C95" s="4">
        <v>0.65439999999999998</v>
      </c>
      <c r="D95" s="4">
        <v>0.30280000000000001</v>
      </c>
      <c r="E95" s="4">
        <v>1.6000000000000001E-3</v>
      </c>
      <c r="F95" s="4">
        <v>0.88880000000000003</v>
      </c>
      <c r="G95" s="4"/>
      <c r="H95" s="4">
        <v>1</v>
      </c>
      <c r="I95" s="4">
        <v>8.9221000000000004</v>
      </c>
      <c r="J95" s="5">
        <v>0.62680000000000002</v>
      </c>
      <c r="K95" s="5">
        <v>0.68420000000000003</v>
      </c>
      <c r="L95" s="5">
        <v>0.29320000000000002</v>
      </c>
      <c r="M95" s="5">
        <v>4.8999999999999998E-3</v>
      </c>
      <c r="N95" s="5">
        <v>0.87809999999999999</v>
      </c>
      <c r="O95" s="5"/>
      <c r="P95" s="5">
        <v>1</v>
      </c>
      <c r="Q95" s="5">
        <v>7.6582999999999997</v>
      </c>
      <c r="R95" s="4">
        <v>0.63800000000000001</v>
      </c>
      <c r="S95" s="4">
        <v>0.70520000000000005</v>
      </c>
      <c r="T95" s="4">
        <v>0.28100000000000003</v>
      </c>
      <c r="U95" s="4">
        <v>9.2999999999999992E-3</v>
      </c>
      <c r="V95" s="4">
        <v>0.86319999999999997</v>
      </c>
      <c r="W95" s="4"/>
      <c r="X95" s="4">
        <v>1</v>
      </c>
      <c r="Y95" s="4">
        <v>4.6356000000000002</v>
      </c>
      <c r="Z95" s="5">
        <v>0.66159999999999997</v>
      </c>
      <c r="AA95" s="5">
        <v>0.75949999999999995</v>
      </c>
      <c r="AB95" s="5">
        <v>0.23860000000000001</v>
      </c>
      <c r="AC95" s="5">
        <v>1.6799999999999999E-2</v>
      </c>
      <c r="AD95" s="5">
        <v>0.83030000000000004</v>
      </c>
      <c r="AE95" s="5"/>
      <c r="AF95" s="5">
        <v>1</v>
      </c>
      <c r="AG95" s="5">
        <v>3.2193000000000001</v>
      </c>
      <c r="AH95" s="4">
        <v>0.72789999999999999</v>
      </c>
      <c r="AI95" s="4">
        <v>0.92320000000000002</v>
      </c>
      <c r="AJ95" s="4">
        <v>0.16020000000000001</v>
      </c>
      <c r="AK95" s="4">
        <v>5.5100000000000003E-2</v>
      </c>
      <c r="AL95" s="4">
        <v>0.60640000000000005</v>
      </c>
      <c r="AM95" s="4"/>
      <c r="AN95" s="4">
        <v>0.97599999999999998</v>
      </c>
      <c r="AO95" s="4">
        <v>1.3505</v>
      </c>
      <c r="AP95" s="14"/>
      <c r="AQ95" s="14"/>
      <c r="AR95" s="14"/>
      <c r="AS95" s="14"/>
      <c r="AT95" s="14"/>
      <c r="AU95" s="14"/>
      <c r="AV95" s="14"/>
      <c r="AW95" s="14"/>
      <c r="AX95" s="4"/>
      <c r="AY95" s="4"/>
      <c r="AZ95" s="4"/>
      <c r="BA95" s="4"/>
      <c r="BB95" s="4"/>
      <c r="BC95" s="4"/>
      <c r="BD95" s="4"/>
      <c r="BE95" s="4"/>
      <c r="BF95" s="14"/>
      <c r="BG95" s="14"/>
      <c r="BH95" s="14"/>
      <c r="BI95" s="14"/>
      <c r="BJ95" s="14"/>
      <c r="BK95" s="14"/>
      <c r="BL95" s="14"/>
      <c r="BM95" s="14"/>
      <c r="BN95" s="4"/>
      <c r="BO95" s="4"/>
      <c r="BP95" s="4"/>
      <c r="BQ95" s="4"/>
      <c r="BR95" s="4"/>
      <c r="BS95" s="4"/>
      <c r="BT95" s="4"/>
      <c r="BU95" s="4"/>
      <c r="BV95" s="14"/>
      <c r="BW95" s="14"/>
      <c r="BX95" s="14"/>
      <c r="BY95" s="14"/>
      <c r="BZ95" s="14"/>
      <c r="CA95" s="14"/>
      <c r="CB95" s="14"/>
      <c r="CC95" s="14"/>
      <c r="CD95" s="4"/>
      <c r="CE95" s="4"/>
      <c r="CF95" s="4"/>
      <c r="CG95" s="4"/>
      <c r="CH95" s="4"/>
      <c r="CI95" s="4"/>
      <c r="CJ95" s="4"/>
      <c r="CK95" s="4"/>
      <c r="CL95" s="5"/>
      <c r="CM95" s="5"/>
      <c r="CN95" s="5"/>
      <c r="CO95" s="5"/>
      <c r="CP95" s="5"/>
      <c r="CQ95" s="5"/>
      <c r="CR95" s="5"/>
      <c r="CS95" s="5"/>
      <c r="CT95" s="4"/>
      <c r="CU95" s="4"/>
      <c r="CV95" s="4"/>
      <c r="CW95" s="4"/>
      <c r="CX95" s="4"/>
      <c r="CY95" s="4"/>
      <c r="CZ95" s="4"/>
      <c r="DA95" s="4"/>
      <c r="DB95" s="5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>
        <v>0.62619999999999998</v>
      </c>
      <c r="EA95" s="4">
        <v>0.68130000000000002</v>
      </c>
      <c r="EB95" s="4">
        <v>0.29899999999999999</v>
      </c>
      <c r="EC95" s="4">
        <v>4.8999999999999998E-3</v>
      </c>
      <c r="ED95" s="4">
        <v>0.87970000000000004</v>
      </c>
      <c r="EE95" s="4">
        <v>0.64529999999999998</v>
      </c>
      <c r="EF95" s="4">
        <v>1</v>
      </c>
      <c r="EG95" s="4">
        <v>8.4085000000000001</v>
      </c>
      <c r="EH95" s="14">
        <v>0.63970000000000005</v>
      </c>
      <c r="EI95" s="14">
        <v>0.71</v>
      </c>
      <c r="EJ95" s="14">
        <v>0.27860000000000001</v>
      </c>
      <c r="EK95" s="14">
        <v>9.2999999999999992E-3</v>
      </c>
      <c r="EL95" s="14">
        <v>0.86439999999999995</v>
      </c>
      <c r="EM95" s="14">
        <v>0.63039999999999996</v>
      </c>
      <c r="EN95" s="14">
        <v>1</v>
      </c>
      <c r="EO95" s="14">
        <v>5.8362999999999996</v>
      </c>
      <c r="EP95" s="4"/>
      <c r="EQ95" s="4"/>
      <c r="ER95" s="4"/>
      <c r="ES95" s="4"/>
      <c r="ET95" s="4"/>
      <c r="EU95" s="4"/>
      <c r="EV95" s="4"/>
      <c r="EW95" s="4"/>
      <c r="EX95" s="5"/>
      <c r="EY95" s="5"/>
      <c r="EZ95" s="5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4"/>
      <c r="FL95" s="4"/>
      <c r="FM95" s="4"/>
      <c r="FN95" s="5"/>
      <c r="FO95" s="5"/>
      <c r="FP95" s="5"/>
      <c r="FQ95" s="5"/>
      <c r="FR95" s="5"/>
      <c r="FS95" s="5"/>
      <c r="FT95" s="5"/>
      <c r="FU95" s="5"/>
      <c r="FV95" s="4"/>
      <c r="FW95" s="4"/>
      <c r="FX95" s="4"/>
      <c r="FY95" s="4"/>
      <c r="FZ95" s="4"/>
      <c r="GA95" s="4"/>
      <c r="GB95" s="4"/>
      <c r="GC95" s="4"/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>
        <f t="shared" si="16"/>
        <v>0.64775714285714281</v>
      </c>
      <c r="II95" s="4">
        <f t="shared" si="17"/>
        <v>0.73111428571428572</v>
      </c>
      <c r="IJ95" s="4">
        <f t="shared" si="18"/>
        <v>0.2647714285714286</v>
      </c>
      <c r="IK95" s="4">
        <f t="shared" si="19"/>
        <v>1.4557142857142857E-2</v>
      </c>
      <c r="IL95" s="4">
        <f t="shared" si="20"/>
        <v>0.83012857142857133</v>
      </c>
      <c r="IM95" s="4">
        <f t="shared" si="21"/>
        <v>0.63785000000000003</v>
      </c>
      <c r="IN95" s="4">
        <f t="shared" si="22"/>
        <v>0.99657142857142855</v>
      </c>
      <c r="IO95" s="4">
        <f t="shared" si="23"/>
        <v>5.7186571428571424</v>
      </c>
      <c r="IP95" s="1" t="str" cm="1">
        <f t="array" aca="1" ref="IP95" ca="1">CONCATENATE(INDIRECT(ADDRESS(1,MATCH(_xlfn.MINIFS(B95:IG95,metrics.rec,"MAE"),B95:IG95,0)+1)), ", ", INDIRECT(ADDRESS(2,MATCH(_xlfn.MINIFS(B95:IG95,metrics.rec,"MAE"),B95:IG95,0)+1)))</f>
        <v>k=5, r=0.1</v>
      </c>
      <c r="IQ95" s="1" t="str" cm="1">
        <f t="array" aca="1" ref="IQ95" ca="1">CONCATENATE(INDIRECT(ADDRESS(1,MATCH(_xlfn.MINIFS(B95:IG95,metrics.rec,"MSE"),B95:IG95,0)+1)), ", ", INDIRECT(ADDRESS(2,MATCH(_xlfn.MINIFS(B95:IG95,metrics.rec,"MSE"),B95:IG95,0)+1)))</f>
        <v>k=5, r=0.1</v>
      </c>
      <c r="IR95" s="1" t="str" cm="1">
        <f t="array" aca="1" ref="IR95" ca="1">CONCATENATE(INDIRECT(ADDRESS(1,MATCH(_xlfn.MAXIFS(B95:IG95,metrics.rec,"R"),B95:IG95,0)+1)), ", ", INDIRECT(ADDRESS(2,MATCH(_xlfn.MAXIFS(B95:IG95,metrics.rec,"R"),B95:IG95,0)+1)))</f>
        <v>k=5, r=0.1</v>
      </c>
      <c r="IS95" s="1" t="str" cm="1">
        <f t="array" aca="1" ref="IS95" ca="1">CONCATENATE(INDIRECT(ADDRESS(1,MATCH(_xlfn.MAXIFS(B95:IG95,metrics.rec,"Precision"),B95:IG95,0)+1)), ", ", INDIRECT(ADDRESS(2,MATCH(_xlfn.MAXIFS(B95:IG95,metrics.rec,"Precision"),B95:IG95,0)+1)))</f>
        <v>k=5, r=0.9</v>
      </c>
      <c r="IT95" s="1" t="str" cm="1">
        <f t="array" aca="1" ref="IT95" ca="1">CONCATENATE(INDIRECT(ADDRESS(1,MATCH(_xlfn.MAXIFS(B95:IG95,metrics.rec,"Recall"),B95:IG95,0)+1)), ", ", INDIRECT(ADDRESS(2,MATCH(_xlfn.MAXIFS(B95:IG95,metrics.rec,"Recall"),B95:IG95,0)+1)))</f>
        <v>k=5, r=0.1</v>
      </c>
      <c r="IU95" s="1" t="str" cm="1">
        <f t="array" aca="1" ref="IU95" ca="1">CONCATENATE(INDIRECT(ADDRESS(1,MATCH(_xlfn.MAXIFS(B95:IG95,metrics.rec,"Coverage"),B95:IG95,0)+1)), ", ", INDIRECT(ADDRESS(2,MATCH(_xlfn.MAXIFS(B95:IG95,metrics.rec,"Coverage"),B95:IG95,0)+1)))</f>
        <v>k=20, r=0.3</v>
      </c>
      <c r="IV95" s="1" t="str" cm="1">
        <f t="array" aca="1" ref="IV95" ca="1">CONCATENATE(INDIRECT(ADDRESS(1,MATCH(_xlfn.MAXIFS(B95:IG95,metrics.rec,"Recatio"),B95:IG95,0)+1)), ", ", INDIRECT(ADDRESS(2,MATCH(_xlfn.MAXIFS(B95:IG95,metrics.rec,"Recatio"),B95:IG95,0)+1)))</f>
        <v>k=5, r=0.1</v>
      </c>
      <c r="IW95" s="1" t="str" cm="1">
        <f t="array" aca="1" ref="IW95" ca="1">CONCATENATE(INDIRECT(ADDRESS(1,MATCH(_xlfn.MINIFS(B95:IG95,metrics.rec,"Time"),B95:IG95,0)+1)), ", ", INDIRECT(ADDRESS(2,MATCH(_xlfn.MINIFS(B95:IG95,metrics.rec,"Time"),B95:IG95,0)+1)))</f>
        <v>k=5, r=0.9</v>
      </c>
    </row>
    <row r="96" spans="1:257" x14ac:dyDescent="0.2">
      <c r="A96" s="1" t="s">
        <v>87</v>
      </c>
      <c r="B96" s="4">
        <v>0.61229999999999996</v>
      </c>
      <c r="C96" s="4">
        <v>0.65129999999999999</v>
      </c>
      <c r="D96" s="4">
        <v>0.30109999999999998</v>
      </c>
      <c r="E96" s="4">
        <v>1.6000000000000001E-3</v>
      </c>
      <c r="F96" s="4">
        <v>0.89</v>
      </c>
      <c r="G96" s="4"/>
      <c r="H96" s="4">
        <v>1</v>
      </c>
      <c r="I96" s="4">
        <v>9.0254999999999992</v>
      </c>
      <c r="J96" s="5">
        <v>0.62549999999999994</v>
      </c>
      <c r="K96" s="5">
        <v>0.68120000000000003</v>
      </c>
      <c r="L96" s="5">
        <v>0.29520000000000002</v>
      </c>
      <c r="M96" s="5">
        <v>4.7999999999999996E-3</v>
      </c>
      <c r="N96" s="5">
        <v>0.88009999999999999</v>
      </c>
      <c r="O96" s="5"/>
      <c r="P96" s="5">
        <v>1</v>
      </c>
      <c r="Q96" s="5">
        <v>7.0034999999999998</v>
      </c>
      <c r="R96" s="4">
        <v>0.6371</v>
      </c>
      <c r="S96" s="4">
        <v>0.7036</v>
      </c>
      <c r="T96" s="4">
        <v>0.28310000000000002</v>
      </c>
      <c r="U96" s="4">
        <v>8.8999999999999999E-3</v>
      </c>
      <c r="V96" s="4">
        <v>0.8649</v>
      </c>
      <c r="W96" s="4"/>
      <c r="X96" s="4">
        <v>1</v>
      </c>
      <c r="Y96" s="4">
        <v>4.8651999999999997</v>
      </c>
      <c r="Z96" s="5">
        <v>0.66149999999999998</v>
      </c>
      <c r="AA96" s="5">
        <v>0.75960000000000005</v>
      </c>
      <c r="AB96" s="5">
        <v>0.2346</v>
      </c>
      <c r="AC96" s="5">
        <v>1.4800000000000001E-2</v>
      </c>
      <c r="AD96" s="5">
        <v>0.83430000000000004</v>
      </c>
      <c r="AE96" s="5"/>
      <c r="AF96" s="5">
        <v>1</v>
      </c>
      <c r="AG96" s="5">
        <v>3.3748999999999998</v>
      </c>
      <c r="AH96" s="4">
        <v>0.74690000000000001</v>
      </c>
      <c r="AI96" s="4">
        <v>0.97570000000000001</v>
      </c>
      <c r="AJ96" s="4">
        <v>0.14050000000000001</v>
      </c>
      <c r="AK96" s="4">
        <v>2.87E-2</v>
      </c>
      <c r="AL96" s="4">
        <v>0.70599999999999996</v>
      </c>
      <c r="AM96" s="4"/>
      <c r="AN96" s="4">
        <v>0.9839</v>
      </c>
      <c r="AO96" s="4">
        <v>1.3541000000000001</v>
      </c>
      <c r="AP96" s="14"/>
      <c r="AQ96" s="14"/>
      <c r="AR96" s="14"/>
      <c r="AS96" s="14"/>
      <c r="AT96" s="14"/>
      <c r="AU96" s="14"/>
      <c r="AV96" s="14"/>
      <c r="AW96" s="14"/>
      <c r="AX96" s="4"/>
      <c r="AY96" s="4"/>
      <c r="AZ96" s="4"/>
      <c r="BA96" s="4"/>
      <c r="BB96" s="4"/>
      <c r="BC96" s="4"/>
      <c r="BD96" s="4"/>
      <c r="BE96" s="4"/>
      <c r="BF96" s="14">
        <v>0.63790000000000002</v>
      </c>
      <c r="BG96" s="14">
        <v>0.70589999999999997</v>
      </c>
      <c r="BH96" s="14">
        <v>0.28160000000000002</v>
      </c>
      <c r="BI96" s="14">
        <v>8.8999999999999999E-3</v>
      </c>
      <c r="BJ96" s="14">
        <v>0.86629999999999996</v>
      </c>
      <c r="BK96" s="14">
        <v>0.65849999999999997</v>
      </c>
      <c r="BL96" s="14">
        <v>1</v>
      </c>
      <c r="BM96" s="14">
        <v>6.1798999999999999</v>
      </c>
      <c r="BN96" s="4"/>
      <c r="BO96" s="4"/>
      <c r="BP96" s="4"/>
      <c r="BQ96" s="4"/>
      <c r="BR96" s="4"/>
      <c r="BS96" s="4"/>
      <c r="BT96" s="4"/>
      <c r="BU96" s="4"/>
      <c r="BV96" s="14"/>
      <c r="BW96" s="14"/>
      <c r="BX96" s="14"/>
      <c r="BY96" s="14"/>
      <c r="BZ96" s="14"/>
      <c r="CA96" s="14"/>
      <c r="CB96" s="14"/>
      <c r="CC96" s="14"/>
      <c r="CD96" s="4"/>
      <c r="CE96" s="4"/>
      <c r="CF96" s="4"/>
      <c r="CG96" s="4"/>
      <c r="CH96" s="4"/>
      <c r="CI96" s="4"/>
      <c r="CJ96" s="4"/>
      <c r="CK96" s="4"/>
      <c r="CL96" s="5"/>
      <c r="CM96" s="5"/>
      <c r="CN96" s="5"/>
      <c r="CO96" s="5"/>
      <c r="CP96" s="5"/>
      <c r="CQ96" s="5"/>
      <c r="CR96" s="5"/>
      <c r="CS96" s="5"/>
      <c r="CT96" s="4">
        <v>0.63780000000000003</v>
      </c>
      <c r="CU96" s="4">
        <v>0.70540000000000003</v>
      </c>
      <c r="CV96" s="4">
        <v>0.28170000000000001</v>
      </c>
      <c r="CW96" s="4">
        <v>8.8999999999999999E-3</v>
      </c>
      <c r="CX96" s="4">
        <v>0.86480000000000001</v>
      </c>
      <c r="CY96" s="4">
        <v>0.65759999999999996</v>
      </c>
      <c r="CZ96" s="4">
        <v>1</v>
      </c>
      <c r="DA96" s="4">
        <v>4.9417</v>
      </c>
      <c r="DB96" s="5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>
        <v>0.62460000000000004</v>
      </c>
      <c r="EA96" s="4">
        <v>0.67789999999999995</v>
      </c>
      <c r="EB96" s="4">
        <v>0.29959999999999998</v>
      </c>
      <c r="EC96" s="4">
        <v>4.7999999999999996E-3</v>
      </c>
      <c r="ED96" s="4">
        <v>0.88149999999999995</v>
      </c>
      <c r="EE96" s="4">
        <v>0.65990000000000004</v>
      </c>
      <c r="EF96" s="4">
        <v>1</v>
      </c>
      <c r="EG96" s="4">
        <v>7.8556999999999997</v>
      </c>
      <c r="EH96" s="5">
        <v>0.63829999999999998</v>
      </c>
      <c r="EI96" s="5">
        <v>0.70720000000000005</v>
      </c>
      <c r="EJ96" s="5">
        <v>0.27889999999999998</v>
      </c>
      <c r="EK96" s="5">
        <v>8.8999999999999999E-3</v>
      </c>
      <c r="EL96" s="5">
        <v>0.86619999999999997</v>
      </c>
      <c r="EM96" s="5">
        <v>0.65869999999999995</v>
      </c>
      <c r="EN96" s="5">
        <v>1</v>
      </c>
      <c r="EO96" s="5">
        <v>6.093</v>
      </c>
      <c r="EP96" s="4"/>
      <c r="EQ96" s="4"/>
      <c r="ER96" s="4"/>
      <c r="ES96" s="4"/>
      <c r="ET96" s="4"/>
      <c r="EU96" s="4"/>
      <c r="EV96" s="4"/>
      <c r="EW96" s="4"/>
      <c r="EX96" s="5"/>
      <c r="EY96" s="5"/>
      <c r="EZ96" s="5"/>
      <c r="FA96" s="5"/>
      <c r="FB96" s="5"/>
      <c r="FC96" s="5"/>
      <c r="FD96" s="5"/>
      <c r="FE96" s="5"/>
      <c r="FF96" s="4"/>
      <c r="FG96" s="4"/>
      <c r="FH96" s="4"/>
      <c r="FI96" s="4"/>
      <c r="FJ96" s="4"/>
      <c r="FK96" s="4"/>
      <c r="FL96" s="4"/>
      <c r="FM96" s="4"/>
      <c r="FN96" s="5"/>
      <c r="FO96" s="5"/>
      <c r="FP96" s="5"/>
      <c r="FQ96" s="5"/>
      <c r="FR96" s="5"/>
      <c r="FS96" s="5"/>
      <c r="FT96" s="5"/>
      <c r="FU96" s="5"/>
      <c r="FV96" s="4">
        <v>0.63780000000000003</v>
      </c>
      <c r="FW96" s="4">
        <v>0.70589999999999997</v>
      </c>
      <c r="FX96" s="4">
        <v>0.27929999999999999</v>
      </c>
      <c r="FY96" s="4">
        <v>8.8999999999999999E-3</v>
      </c>
      <c r="FZ96" s="4">
        <v>0.86519999999999997</v>
      </c>
      <c r="GA96" s="4"/>
      <c r="GB96" s="4">
        <v>1</v>
      </c>
      <c r="GC96" s="4">
        <v>4.8569000000000004</v>
      </c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/>
      <c r="HC96" s="4"/>
      <c r="HD96" s="4"/>
      <c r="HE96" s="4"/>
      <c r="HF96" s="4"/>
      <c r="HG96" s="4"/>
      <c r="HH96" s="4"/>
      <c r="HI96" s="4"/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>
        <f t="shared" si="16"/>
        <v>0.64597000000000004</v>
      </c>
      <c r="II96" s="4">
        <f t="shared" si="17"/>
        <v>0.72736999999999996</v>
      </c>
      <c r="IJ96" s="4">
        <f t="shared" si="18"/>
        <v>0.26756000000000008</v>
      </c>
      <c r="IK96" s="4">
        <f t="shared" si="19"/>
        <v>9.9200000000000017E-3</v>
      </c>
      <c r="IL96" s="4">
        <f t="shared" si="20"/>
        <v>0.85192999999999997</v>
      </c>
      <c r="IM96" s="4">
        <f t="shared" si="21"/>
        <v>0.65867500000000001</v>
      </c>
      <c r="IN96" s="4">
        <f t="shared" si="22"/>
        <v>0.99839</v>
      </c>
      <c r="IO96" s="4">
        <f t="shared" si="23"/>
        <v>5.55504</v>
      </c>
      <c r="IP96" s="1" t="str" cm="1">
        <f t="array" aca="1" ref="IP96" ca="1">CONCATENATE(INDIRECT(ADDRESS(1,MATCH(_xlfn.MINIFS(B96:IG96,metrics.rec,"MAE"),B96:IG96,0)+1)), ", ", INDIRECT(ADDRESS(2,MATCH(_xlfn.MINIFS(B96:IG96,metrics.rec,"MAE"),B96:IG96,0)+1)))</f>
        <v>k=5, r=0.1</v>
      </c>
      <c r="IQ96" s="1" t="str" cm="1">
        <f t="array" aca="1" ref="IQ96" ca="1">CONCATENATE(INDIRECT(ADDRESS(1,MATCH(_xlfn.MINIFS(B96:IG96,metrics.rec,"MSE"),B96:IG96,0)+1)), ", ", INDIRECT(ADDRESS(2,MATCH(_xlfn.MINIFS(B96:IG96,metrics.rec,"MSE"),B96:IG96,0)+1)))</f>
        <v>k=5, r=0.1</v>
      </c>
      <c r="IR96" s="1" t="str" cm="1">
        <f t="array" aca="1" ref="IR96" ca="1">CONCATENATE(INDIRECT(ADDRESS(1,MATCH(_xlfn.MAXIFS(B96:IG96,metrics.rec,"R"),B96:IG96,0)+1)), ", ", INDIRECT(ADDRESS(2,MATCH(_xlfn.MAXIFS(B96:IG96,metrics.rec,"R"),B96:IG96,0)+1)))</f>
        <v>k=5, r=0.1</v>
      </c>
      <c r="IS96" s="1" t="str" cm="1">
        <f t="array" aca="1" ref="IS96" ca="1">CONCATENATE(INDIRECT(ADDRESS(1,MATCH(_xlfn.MAXIFS(B96:IG96,metrics.rec,"Precision"),B96:IG96,0)+1)), ", ", INDIRECT(ADDRESS(2,MATCH(_xlfn.MAXIFS(B96:IG96,metrics.rec,"Precision"),B96:IG96,0)+1)))</f>
        <v>k=5, r=0.9</v>
      </c>
      <c r="IT96" s="1" t="str" cm="1">
        <f t="array" aca="1" ref="IT96" ca="1">CONCATENATE(INDIRECT(ADDRESS(1,MATCH(_xlfn.MAXIFS(B96:IG96,metrics.rec,"Recall"),B96:IG96,0)+1)), ", ", INDIRECT(ADDRESS(2,MATCH(_xlfn.MAXIFS(B96:IG96,metrics.rec,"Recall"),B96:IG96,0)+1)))</f>
        <v>k=5, r=0.1</v>
      </c>
      <c r="IU96" s="1" t="str" cm="1">
        <f t="array" aca="1" ref="IU96" ca="1">CONCATENATE(INDIRECT(ADDRESS(1,MATCH(_xlfn.MAXIFS(B96:IG96,metrics.rec,"Coverage"),B96:IG96,0)+1)), ", ", INDIRECT(ADDRESS(2,MATCH(_xlfn.MAXIFS(B96:IG96,metrics.rec,"Coverage"),B96:IG96,0)+1)))</f>
        <v>k=20, r=0.3</v>
      </c>
      <c r="IV96" s="1" t="str" cm="1">
        <f t="array" aca="1" ref="IV96" ca="1">CONCATENATE(INDIRECT(ADDRESS(1,MATCH(_xlfn.MAXIFS(B96:IG96,metrics.rec,"Recatio"),B96:IG96,0)+1)), ", ", INDIRECT(ADDRESS(2,MATCH(_xlfn.MAXIFS(B96:IG96,metrics.rec,"Recatio"),B96:IG96,0)+1)))</f>
        <v>k=5, r=0.1</v>
      </c>
      <c r="IW96" s="1" t="str" cm="1">
        <f t="array" aca="1" ref="IW96" ca="1">CONCATENATE(INDIRECT(ADDRESS(1,MATCH(_xlfn.MINIFS(B96:IG96,metrics.rec,"Time"),B96:IG96,0)+1)), ", ", INDIRECT(ADDRESS(2,MATCH(_xlfn.MINIFS(B96:IG96,metrics.rec,"Time"),B96:IG96,0)+1)))</f>
        <v>k=5, r=0.9</v>
      </c>
    </row>
    <row r="97" spans="1:257" x14ac:dyDescent="0.2">
      <c r="A97" s="1" t="s">
        <v>88</v>
      </c>
      <c r="B97" s="4">
        <v>0.60750000000000004</v>
      </c>
      <c r="C97" s="4">
        <v>0.6411</v>
      </c>
      <c r="D97" s="4">
        <v>0.30919999999999997</v>
      </c>
      <c r="E97" s="4">
        <v>1.6000000000000001E-3</v>
      </c>
      <c r="F97" s="4">
        <v>0.8921</v>
      </c>
      <c r="G97" s="4"/>
      <c r="H97" s="4">
        <v>1</v>
      </c>
      <c r="I97" s="4">
        <v>9.3269000000000002</v>
      </c>
      <c r="J97" s="5">
        <v>0.62129999999999996</v>
      </c>
      <c r="K97" s="5">
        <v>0.67330000000000001</v>
      </c>
      <c r="L97" s="5">
        <v>0.30459999999999998</v>
      </c>
      <c r="M97" s="5">
        <v>4.7999999999999996E-3</v>
      </c>
      <c r="N97" s="5">
        <v>0.88149999999999995</v>
      </c>
      <c r="O97" s="5"/>
      <c r="P97" s="5">
        <v>1</v>
      </c>
      <c r="Q97" s="5">
        <v>7.1871</v>
      </c>
      <c r="R97" s="4">
        <v>0.63390000000000002</v>
      </c>
      <c r="S97" s="4">
        <v>0.6986</v>
      </c>
      <c r="T97" s="4">
        <v>0.28039999999999998</v>
      </c>
      <c r="U97" s="4">
        <v>8.8999999999999999E-3</v>
      </c>
      <c r="V97" s="4">
        <v>0.86550000000000005</v>
      </c>
      <c r="W97" s="4"/>
      <c r="X97" s="4">
        <v>1</v>
      </c>
      <c r="Y97" s="4">
        <v>4.7920999999999996</v>
      </c>
      <c r="Z97" s="5">
        <v>0.66269999999999996</v>
      </c>
      <c r="AA97" s="5">
        <v>0.76559999999999995</v>
      </c>
      <c r="AB97" s="5">
        <v>0.2286</v>
      </c>
      <c r="AC97" s="5">
        <v>1.4800000000000001E-2</v>
      </c>
      <c r="AD97" s="5">
        <v>0.83279999999999998</v>
      </c>
      <c r="AE97" s="5"/>
      <c r="AF97" s="5">
        <v>1</v>
      </c>
      <c r="AG97" s="5">
        <v>3.4115000000000002</v>
      </c>
      <c r="AH97" s="4">
        <v>0.75249999999999995</v>
      </c>
      <c r="AI97" s="4">
        <v>0.99099999999999999</v>
      </c>
      <c r="AJ97" s="4">
        <v>0.13750000000000001</v>
      </c>
      <c r="AK97" s="4">
        <v>2.86E-2</v>
      </c>
      <c r="AL97" s="4">
        <v>0.70309999999999995</v>
      </c>
      <c r="AM97" s="4"/>
      <c r="AN97" s="4">
        <v>0.9839</v>
      </c>
      <c r="AO97" s="4">
        <v>1.4422999999999999</v>
      </c>
      <c r="AP97" s="14"/>
      <c r="AQ97" s="14"/>
      <c r="AR97" s="14"/>
      <c r="AS97" s="14"/>
      <c r="AT97" s="14"/>
      <c r="AU97" s="14"/>
      <c r="AV97" s="14"/>
      <c r="AW97" s="14"/>
      <c r="AX97" s="4"/>
      <c r="AY97" s="4"/>
      <c r="AZ97" s="4"/>
      <c r="BA97" s="4"/>
      <c r="BB97" s="4"/>
      <c r="BC97" s="4"/>
      <c r="BD97" s="4"/>
      <c r="BE97" s="4"/>
      <c r="BF97" s="14">
        <v>0.6351</v>
      </c>
      <c r="BG97" s="14">
        <v>0.70189999999999997</v>
      </c>
      <c r="BH97" s="14">
        <v>0.28320000000000001</v>
      </c>
      <c r="BI97" s="14">
        <v>8.8999999999999999E-3</v>
      </c>
      <c r="BJ97" s="14">
        <v>0.86699999999999999</v>
      </c>
      <c r="BK97" s="14">
        <v>0.65839999999999999</v>
      </c>
      <c r="BL97" s="14">
        <v>1</v>
      </c>
      <c r="BM97" s="14">
        <v>6.1161000000000003</v>
      </c>
      <c r="BN97" s="4"/>
      <c r="BO97" s="4"/>
      <c r="BP97" s="4"/>
      <c r="BQ97" s="4"/>
      <c r="BR97" s="4"/>
      <c r="BS97" s="4"/>
      <c r="BT97" s="4"/>
      <c r="BU97" s="4"/>
      <c r="BV97" s="14"/>
      <c r="BW97" s="14"/>
      <c r="BX97" s="14"/>
      <c r="BY97" s="14"/>
      <c r="BZ97" s="14"/>
      <c r="CA97" s="14"/>
      <c r="CB97" s="14"/>
      <c r="CC97" s="14"/>
      <c r="CD97" s="4"/>
      <c r="CE97" s="4"/>
      <c r="CF97" s="4"/>
      <c r="CG97" s="4"/>
      <c r="CH97" s="4"/>
      <c r="CI97" s="4"/>
      <c r="CJ97" s="4"/>
      <c r="CK97" s="4"/>
      <c r="CL97" s="5"/>
      <c r="CM97" s="5"/>
      <c r="CN97" s="5"/>
      <c r="CO97" s="5"/>
      <c r="CP97" s="5"/>
      <c r="CQ97" s="5"/>
      <c r="CR97" s="5"/>
      <c r="CS97" s="5"/>
      <c r="CT97" s="4">
        <v>0.63529999999999998</v>
      </c>
      <c r="CU97" s="4">
        <v>0.7016</v>
      </c>
      <c r="CV97" s="4">
        <v>0.2838</v>
      </c>
      <c r="CW97" s="4">
        <v>8.8999999999999999E-3</v>
      </c>
      <c r="CX97" s="4">
        <v>0.86539999999999995</v>
      </c>
      <c r="CY97" s="4">
        <v>0.65759999999999996</v>
      </c>
      <c r="CZ97" s="4">
        <v>1</v>
      </c>
      <c r="DA97" s="4">
        <v>5.0259</v>
      </c>
      <c r="DB97" s="5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>
        <v>0.62050000000000005</v>
      </c>
      <c r="EA97" s="4">
        <v>0.67020000000000002</v>
      </c>
      <c r="EB97" s="4">
        <v>0.30880000000000002</v>
      </c>
      <c r="EC97" s="4">
        <v>4.7999999999999996E-3</v>
      </c>
      <c r="ED97" s="4">
        <v>0.88280000000000003</v>
      </c>
      <c r="EE97" s="4">
        <v>0.66049999999999998</v>
      </c>
      <c r="EF97" s="4">
        <v>1</v>
      </c>
      <c r="EG97" s="4">
        <v>6.7484000000000002</v>
      </c>
      <c r="EH97" s="5">
        <v>0.63549999999999995</v>
      </c>
      <c r="EI97" s="5">
        <v>0.70279999999999998</v>
      </c>
      <c r="EJ97" s="5">
        <v>0.28239999999999998</v>
      </c>
      <c r="EK97" s="5">
        <v>8.8999999999999999E-3</v>
      </c>
      <c r="EL97" s="5">
        <v>0.86680000000000001</v>
      </c>
      <c r="EM97" s="5">
        <v>0.65859999999999996</v>
      </c>
      <c r="EN97" s="5">
        <v>1</v>
      </c>
      <c r="EO97" s="5">
        <v>6.2259000000000002</v>
      </c>
      <c r="EP97" s="4"/>
      <c r="EQ97" s="4"/>
      <c r="ER97" s="4"/>
      <c r="ES97" s="4"/>
      <c r="ET97" s="4"/>
      <c r="EU97" s="4"/>
      <c r="EV97" s="4"/>
      <c r="EW97" s="4"/>
      <c r="EX97" s="5"/>
      <c r="EY97" s="5"/>
      <c r="EZ97" s="5"/>
      <c r="FA97" s="5"/>
      <c r="FB97" s="5"/>
      <c r="FC97" s="5"/>
      <c r="FD97" s="5"/>
      <c r="FE97" s="5"/>
      <c r="FF97" s="4"/>
      <c r="FG97" s="4"/>
      <c r="FH97" s="4"/>
      <c r="FI97" s="4"/>
      <c r="FJ97" s="4"/>
      <c r="FK97" s="4"/>
      <c r="FL97" s="4"/>
      <c r="FM97" s="4"/>
      <c r="FN97" s="5"/>
      <c r="FO97" s="5"/>
      <c r="FP97" s="5"/>
      <c r="FQ97" s="5"/>
      <c r="FR97" s="5"/>
      <c r="FS97" s="5"/>
      <c r="FT97" s="5"/>
      <c r="FU97" s="5"/>
      <c r="FV97" s="4">
        <v>0.63500000000000001</v>
      </c>
      <c r="FW97" s="4">
        <v>0.70179999999999998</v>
      </c>
      <c r="FX97" s="4">
        <v>0.28199999999999997</v>
      </c>
      <c r="FY97" s="4">
        <v>8.8999999999999999E-3</v>
      </c>
      <c r="FZ97" s="4">
        <v>0.86580000000000001</v>
      </c>
      <c r="GA97" s="4"/>
      <c r="GB97" s="4">
        <v>1</v>
      </c>
      <c r="GC97" s="4">
        <v>4.9482999999999997</v>
      </c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/>
      <c r="HC97" s="4"/>
      <c r="HD97" s="4"/>
      <c r="HE97" s="4"/>
      <c r="HF97" s="4"/>
      <c r="HG97" s="4"/>
      <c r="HH97" s="4"/>
      <c r="HI97" s="4"/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>
        <f t="shared" si="16"/>
        <v>0.64392999999999989</v>
      </c>
      <c r="II97" s="4">
        <f t="shared" si="17"/>
        <v>0.72478999999999993</v>
      </c>
      <c r="IJ97" s="4">
        <f t="shared" si="18"/>
        <v>0.27005000000000001</v>
      </c>
      <c r="IK97" s="4">
        <f t="shared" si="19"/>
        <v>9.9100000000000021E-3</v>
      </c>
      <c r="IL97" s="4">
        <f t="shared" si="20"/>
        <v>0.85228000000000004</v>
      </c>
      <c r="IM97" s="4">
        <f t="shared" si="21"/>
        <v>0.65877499999999989</v>
      </c>
      <c r="IN97" s="4">
        <f t="shared" si="22"/>
        <v>0.99839</v>
      </c>
      <c r="IO97" s="4">
        <f t="shared" si="23"/>
        <v>5.522450000000001</v>
      </c>
      <c r="IP97" s="1" t="str" cm="1">
        <f t="array" aca="1" ref="IP97" ca="1">CONCATENATE(INDIRECT(ADDRESS(1,MATCH(_xlfn.MINIFS(B97:IG97,metrics.rec,"MAE"),B97:IG97,0)+1)), ", ", INDIRECT(ADDRESS(2,MATCH(_xlfn.MINIFS(B97:IG97,metrics.rec,"MAE"),B97:IG97,0)+1)))</f>
        <v>k=5, r=0.1</v>
      </c>
      <c r="IQ97" s="1" t="str" cm="1">
        <f t="array" aca="1" ref="IQ97" ca="1">CONCATENATE(INDIRECT(ADDRESS(1,MATCH(_xlfn.MINIFS(B97:IG97,metrics.rec,"MSE"),B97:IG97,0)+1)), ", ", INDIRECT(ADDRESS(2,MATCH(_xlfn.MINIFS(B97:IG97,metrics.rec,"MSE"),B97:IG97,0)+1)))</f>
        <v>k=5, r=0.1</v>
      </c>
      <c r="IR97" s="1" t="str" cm="1">
        <f t="array" aca="1" ref="IR97" ca="1">CONCATENATE(INDIRECT(ADDRESS(1,MATCH(_xlfn.MAXIFS(B97:IG97,metrics.rec,"R"),B97:IG97,0)+1)), ", ", INDIRECT(ADDRESS(2,MATCH(_xlfn.MAXIFS(B97:IG97,metrics.rec,"R"),B97:IG97,0)+1)))</f>
        <v>k=5, r=0.1</v>
      </c>
      <c r="IS97" s="1" t="str" cm="1">
        <f t="array" aca="1" ref="IS97" ca="1">CONCATENATE(INDIRECT(ADDRESS(1,MATCH(_xlfn.MAXIFS(B97:IG97,metrics.rec,"Precision"),B97:IG97,0)+1)), ", ", INDIRECT(ADDRESS(2,MATCH(_xlfn.MAXIFS(B97:IG97,metrics.rec,"Precision"),B97:IG97,0)+1)))</f>
        <v>k=5, r=0.9</v>
      </c>
      <c r="IT97" s="1" t="str" cm="1">
        <f t="array" aca="1" ref="IT97" ca="1">CONCATENATE(INDIRECT(ADDRESS(1,MATCH(_xlfn.MAXIFS(B97:IG97,metrics.rec,"Recall"),B97:IG97,0)+1)), ", ", INDIRECT(ADDRESS(2,MATCH(_xlfn.MAXIFS(B97:IG97,metrics.rec,"Recall"),B97:IG97,0)+1)))</f>
        <v>k=5, r=0.1</v>
      </c>
      <c r="IU97" s="1" t="str" cm="1">
        <f t="array" aca="1" ref="IU97" ca="1">CONCATENATE(INDIRECT(ADDRESS(1,MATCH(_xlfn.MAXIFS(B97:IG97,metrics.rec,"Coverage"),B97:IG97,0)+1)), ", ", INDIRECT(ADDRESS(2,MATCH(_xlfn.MAXIFS(B97:IG97,metrics.rec,"Coverage"),B97:IG97,0)+1)))</f>
        <v>k=20, r=0.3</v>
      </c>
      <c r="IV97" s="1" t="str" cm="1">
        <f t="array" aca="1" ref="IV97" ca="1">CONCATENATE(INDIRECT(ADDRESS(1,MATCH(_xlfn.MAXIFS(B97:IG97,metrics.rec,"Recatio"),B97:IG97,0)+1)), ", ", INDIRECT(ADDRESS(2,MATCH(_xlfn.MAXIFS(B97:IG97,metrics.rec,"Recatio"),B97:IG97,0)+1)))</f>
        <v>k=5, r=0.1</v>
      </c>
      <c r="IW97" s="1" t="str" cm="1">
        <f t="array" aca="1" ref="IW97" ca="1">CONCATENATE(INDIRECT(ADDRESS(1,MATCH(_xlfn.MINIFS(B97:IG97,metrics.rec,"Time"),B97:IG97,0)+1)), ", ", INDIRECT(ADDRESS(2,MATCH(_xlfn.MINIFS(B97:IG97,metrics.rec,"Time"),B97:IG97,0)+1)))</f>
        <v>k=5, r=0.9</v>
      </c>
    </row>
    <row r="98" spans="1:257" x14ac:dyDescent="0.2">
      <c r="A98" s="1" t="s">
        <v>89</v>
      </c>
      <c r="B98" s="4">
        <v>0.62549999999999994</v>
      </c>
      <c r="C98" s="4">
        <v>0.67469999999999997</v>
      </c>
      <c r="D98" s="4">
        <v>0.28889999999999999</v>
      </c>
      <c r="E98" s="4">
        <v>1.6000000000000001E-3</v>
      </c>
      <c r="F98" s="4">
        <v>0.88080000000000003</v>
      </c>
      <c r="G98" s="4"/>
      <c r="H98" s="4">
        <v>1</v>
      </c>
      <c r="I98" s="4">
        <v>8.7735000000000003</v>
      </c>
      <c r="J98" s="5">
        <v>0.63519999999999999</v>
      </c>
      <c r="K98" s="5">
        <v>0.69779999999999998</v>
      </c>
      <c r="L98" s="5">
        <v>0.27910000000000001</v>
      </c>
      <c r="M98" s="5">
        <v>4.7999999999999996E-3</v>
      </c>
      <c r="N98" s="5">
        <v>0.87209999999999999</v>
      </c>
      <c r="O98" s="5"/>
      <c r="P98" s="5">
        <v>1</v>
      </c>
      <c r="Q98" s="5">
        <v>6.9813999999999998</v>
      </c>
      <c r="R98" s="4">
        <v>0.64429999999999998</v>
      </c>
      <c r="S98" s="4">
        <v>0.7157</v>
      </c>
      <c r="T98" s="4">
        <v>0.27089999999999997</v>
      </c>
      <c r="U98" s="4">
        <v>8.8000000000000005E-3</v>
      </c>
      <c r="V98" s="4">
        <v>0.85960000000000003</v>
      </c>
      <c r="W98" s="4"/>
      <c r="X98" s="4">
        <v>1</v>
      </c>
      <c r="Y98" s="4">
        <v>5.3250999999999999</v>
      </c>
      <c r="Z98" s="5">
        <v>0.6673</v>
      </c>
      <c r="AA98" s="5">
        <v>0.76949999999999996</v>
      </c>
      <c r="AB98" s="5">
        <v>0.23300000000000001</v>
      </c>
      <c r="AC98" s="5">
        <v>1.4800000000000001E-2</v>
      </c>
      <c r="AD98" s="5">
        <v>0.83</v>
      </c>
      <c r="AE98" s="5"/>
      <c r="AF98" s="5">
        <v>1</v>
      </c>
      <c r="AG98" s="5">
        <v>3.2860999999999998</v>
      </c>
      <c r="AH98" s="4">
        <v>0.75890000000000002</v>
      </c>
      <c r="AI98" s="4">
        <v>1.0027999999999999</v>
      </c>
      <c r="AJ98" s="4">
        <v>0.1381</v>
      </c>
      <c r="AK98" s="4">
        <v>2.7900000000000001E-2</v>
      </c>
      <c r="AL98" s="4">
        <v>0.70779999999999998</v>
      </c>
      <c r="AM98" s="4"/>
      <c r="AN98" s="4">
        <v>0.9839</v>
      </c>
      <c r="AO98" s="4">
        <v>1.421</v>
      </c>
      <c r="AP98" s="14"/>
      <c r="AQ98" s="14"/>
      <c r="AR98" s="14"/>
      <c r="AS98" s="14"/>
      <c r="AT98" s="14"/>
      <c r="AU98" s="14"/>
      <c r="AV98" s="14"/>
      <c r="AW98" s="14"/>
      <c r="AX98" s="4"/>
      <c r="AY98" s="4"/>
      <c r="AZ98" s="4"/>
      <c r="BA98" s="4"/>
      <c r="BB98" s="4"/>
      <c r="BC98" s="4"/>
      <c r="BD98" s="4"/>
      <c r="BE98" s="4"/>
      <c r="BF98" s="14">
        <v>0.64570000000000005</v>
      </c>
      <c r="BG98" s="14">
        <v>0.71930000000000005</v>
      </c>
      <c r="BH98" s="14">
        <v>0.26869999999999999</v>
      </c>
      <c r="BI98" s="14">
        <v>8.8999999999999999E-3</v>
      </c>
      <c r="BJ98" s="14">
        <v>0.86019999999999996</v>
      </c>
      <c r="BK98" s="14">
        <v>0.65369999999999995</v>
      </c>
      <c r="BL98" s="14">
        <v>1</v>
      </c>
      <c r="BM98" s="14">
        <v>5.2321</v>
      </c>
      <c r="BN98" s="4"/>
      <c r="BO98" s="4"/>
      <c r="BP98" s="4"/>
      <c r="BQ98" s="4"/>
      <c r="BR98" s="4"/>
      <c r="BS98" s="4"/>
      <c r="BT98" s="4"/>
      <c r="BU98" s="4"/>
      <c r="BV98" s="14"/>
      <c r="BW98" s="14"/>
      <c r="BX98" s="14"/>
      <c r="BY98" s="14"/>
      <c r="BZ98" s="14"/>
      <c r="CA98" s="14"/>
      <c r="CB98" s="14"/>
      <c r="CC98" s="14"/>
      <c r="CD98" s="4"/>
      <c r="CE98" s="4"/>
      <c r="CF98" s="4"/>
      <c r="CG98" s="4"/>
      <c r="CH98" s="4"/>
      <c r="CI98" s="4"/>
      <c r="CJ98" s="4"/>
      <c r="CK98" s="4"/>
      <c r="CL98" s="5"/>
      <c r="CM98" s="5"/>
      <c r="CN98" s="5"/>
      <c r="CO98" s="5"/>
      <c r="CP98" s="5"/>
      <c r="CQ98" s="5"/>
      <c r="CR98" s="5"/>
      <c r="CS98" s="5"/>
      <c r="CT98" s="4">
        <v>0.64539999999999997</v>
      </c>
      <c r="CU98" s="4">
        <v>0.71889999999999998</v>
      </c>
      <c r="CV98" s="4">
        <v>0.27189999999999998</v>
      </c>
      <c r="CW98" s="4">
        <v>8.8999999999999999E-3</v>
      </c>
      <c r="CX98" s="4">
        <v>0.85870000000000002</v>
      </c>
      <c r="CY98" s="4">
        <v>0.65259999999999996</v>
      </c>
      <c r="CZ98" s="4">
        <v>1</v>
      </c>
      <c r="DA98" s="4">
        <v>4.9581999999999997</v>
      </c>
      <c r="DB98" s="5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/>
      <c r="EA98" s="4"/>
      <c r="EB98" s="4"/>
      <c r="EC98" s="4"/>
      <c r="ED98" s="4"/>
      <c r="EE98" s="4"/>
      <c r="EF98" s="4"/>
      <c r="EG98" s="4"/>
      <c r="EH98" s="5">
        <v>0.64610000000000001</v>
      </c>
      <c r="EI98" s="5">
        <v>0.72140000000000004</v>
      </c>
      <c r="EJ98" s="5">
        <v>0.26929999999999998</v>
      </c>
      <c r="EK98" s="5">
        <v>8.8000000000000005E-3</v>
      </c>
      <c r="EL98" s="5">
        <v>0.85870000000000002</v>
      </c>
      <c r="EM98" s="5">
        <v>0.65449999999999997</v>
      </c>
      <c r="EN98" s="5">
        <v>1</v>
      </c>
      <c r="EO98" s="5">
        <v>6.1193</v>
      </c>
      <c r="EP98" s="4"/>
      <c r="EQ98" s="4"/>
      <c r="ER98" s="4"/>
      <c r="ES98" s="4"/>
      <c r="ET98" s="4"/>
      <c r="EU98" s="4"/>
      <c r="EV98" s="4"/>
      <c r="EW98" s="4"/>
      <c r="EX98" s="5"/>
      <c r="EY98" s="5"/>
      <c r="EZ98" s="5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4"/>
      <c r="FL98" s="4"/>
      <c r="FM98" s="4"/>
      <c r="FN98" s="5"/>
      <c r="FO98" s="5"/>
      <c r="FP98" s="5"/>
      <c r="FQ98" s="5"/>
      <c r="FR98" s="5"/>
      <c r="FS98" s="5"/>
      <c r="FT98" s="5"/>
      <c r="FU98" s="5"/>
      <c r="FV98" s="4"/>
      <c r="FW98" s="4"/>
      <c r="FX98" s="4"/>
      <c r="FY98" s="4"/>
      <c r="FZ98" s="4"/>
      <c r="GA98" s="4"/>
      <c r="GB98" s="4"/>
      <c r="GC98" s="4"/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>
        <f t="shared" si="16"/>
        <v>0.65854999999999997</v>
      </c>
      <c r="II98" s="4">
        <f t="shared" si="17"/>
        <v>0.75251250000000003</v>
      </c>
      <c r="IJ98" s="4">
        <f t="shared" si="18"/>
        <v>0.25248749999999998</v>
      </c>
      <c r="IK98" s="4">
        <f t="shared" si="19"/>
        <v>1.0562500000000001E-2</v>
      </c>
      <c r="IL98" s="4">
        <f t="shared" si="20"/>
        <v>0.84098749999999989</v>
      </c>
      <c r="IM98" s="4">
        <f t="shared" si="21"/>
        <v>0.65359999999999996</v>
      </c>
      <c r="IN98" s="4">
        <f t="shared" si="22"/>
        <v>0.99798750000000003</v>
      </c>
      <c r="IO98" s="4">
        <f t="shared" si="23"/>
        <v>5.2620874999999998</v>
      </c>
      <c r="IP98" s="1" t="str" cm="1">
        <f t="array" aca="1" ref="IP98" ca="1">CONCATENATE(INDIRECT(ADDRESS(1,MATCH(_xlfn.MINIFS(B98:IG98,metrics.rec,"MAE"),B98:IG98,0)+1)), ", ", INDIRECT(ADDRESS(2,MATCH(_xlfn.MINIFS(B98:IG98,metrics.rec,"MAE"),B98:IG98,0)+1)))</f>
        <v>k=5, r=0.1</v>
      </c>
      <c r="IQ98" s="1" t="str" cm="1">
        <f t="array" aca="1" ref="IQ98" ca="1">CONCATENATE(INDIRECT(ADDRESS(1,MATCH(_xlfn.MINIFS(B98:IG98,metrics.rec,"MSE"),B98:IG98,0)+1)), ", ", INDIRECT(ADDRESS(2,MATCH(_xlfn.MINIFS(B98:IG98,metrics.rec,"MSE"),B98:IG98,0)+1)))</f>
        <v>k=5, r=0.1</v>
      </c>
      <c r="IR98" s="1" t="str" cm="1">
        <f t="array" aca="1" ref="IR98" ca="1">CONCATENATE(INDIRECT(ADDRESS(1,MATCH(_xlfn.MAXIFS(B98:IG98,metrics.rec,"R"),B98:IG98,0)+1)), ", ", INDIRECT(ADDRESS(2,MATCH(_xlfn.MAXIFS(B98:IG98,metrics.rec,"R"),B98:IG98,0)+1)))</f>
        <v>k=5, r=0.1</v>
      </c>
      <c r="IS98" s="1" t="str" cm="1">
        <f t="array" aca="1" ref="IS98" ca="1">CONCATENATE(INDIRECT(ADDRESS(1,MATCH(_xlfn.MAXIFS(B98:IG98,metrics.rec,"Precision"),B98:IG98,0)+1)), ", ", INDIRECT(ADDRESS(2,MATCH(_xlfn.MAXIFS(B98:IG98,metrics.rec,"Precision"),B98:IG98,0)+1)))</f>
        <v>k=5, r=0.9</v>
      </c>
      <c r="IT98" s="1" t="str" cm="1">
        <f t="array" aca="1" ref="IT98" ca="1">CONCATENATE(INDIRECT(ADDRESS(1,MATCH(_xlfn.MAXIFS(B98:IG98,metrics.rec,"Recall"),B98:IG98,0)+1)), ", ", INDIRECT(ADDRESS(2,MATCH(_xlfn.MAXIFS(B98:IG98,metrics.rec,"Recall"),B98:IG98,0)+1)))</f>
        <v>k=5, r=0.1</v>
      </c>
      <c r="IU98" s="1" t="str" cm="1">
        <f t="array" aca="1" ref="IU98" ca="1">CONCATENATE(INDIRECT(ADDRESS(1,MATCH(_xlfn.MAXIFS(B98:IG98,metrics.rec,"Coverage"),B98:IG98,0)+1)), ", ", INDIRECT(ADDRESS(2,MATCH(_xlfn.MAXIFS(B98:IG98,metrics.rec,"Coverage"),B98:IG98,0)+1)))</f>
        <v>k=20, r=0.5</v>
      </c>
      <c r="IV98" s="1" t="str" cm="1">
        <f t="array" aca="1" ref="IV98" ca="1">CONCATENATE(INDIRECT(ADDRESS(1,MATCH(_xlfn.MAXIFS(B98:IG98,metrics.rec,"Recatio"),B98:IG98,0)+1)), ", ", INDIRECT(ADDRESS(2,MATCH(_xlfn.MAXIFS(B98:IG98,metrics.rec,"Recatio"),B98:IG98,0)+1)))</f>
        <v>k=5, r=0.1</v>
      </c>
      <c r="IW98" s="1" t="str" cm="1">
        <f t="array" aca="1" ref="IW98" ca="1">CONCATENATE(INDIRECT(ADDRESS(1,MATCH(_xlfn.MINIFS(B98:IG98,metrics.rec,"Time"),B98:IG98,0)+1)), ", ", INDIRECT(ADDRESS(2,MATCH(_xlfn.MINIFS(B98:IG98,metrics.rec,"Time"),B98:IG98,0)+1)))</f>
        <v>k=5, r=0.9</v>
      </c>
    </row>
    <row r="99" spans="1:257" x14ac:dyDescent="0.2">
      <c r="A99" s="1" t="s">
        <v>90</v>
      </c>
      <c r="B99" s="4">
        <v>0.61229999999999996</v>
      </c>
      <c r="C99" s="4">
        <v>0.64939999999999998</v>
      </c>
      <c r="D99" s="4">
        <v>0.3095</v>
      </c>
      <c r="E99" s="4">
        <v>1.6000000000000001E-3</v>
      </c>
      <c r="F99" s="4">
        <v>0.88729999999999998</v>
      </c>
      <c r="G99" s="4"/>
      <c r="H99" s="4">
        <v>1</v>
      </c>
      <c r="I99" s="4">
        <v>7.9621000000000004</v>
      </c>
      <c r="J99" s="5">
        <v>0.62480000000000002</v>
      </c>
      <c r="K99" s="5">
        <v>0.67910000000000004</v>
      </c>
      <c r="L99" s="5">
        <v>0.29820000000000002</v>
      </c>
      <c r="M99" s="5">
        <v>4.7999999999999996E-3</v>
      </c>
      <c r="N99" s="5">
        <v>0.87709999999999999</v>
      </c>
      <c r="O99" s="5"/>
      <c r="P99" s="5">
        <v>1</v>
      </c>
      <c r="Q99" s="5">
        <v>7.1859000000000002</v>
      </c>
      <c r="R99" s="4">
        <v>0.63749999999999996</v>
      </c>
      <c r="S99" s="4">
        <v>0.70479999999999998</v>
      </c>
      <c r="T99" s="4">
        <v>0.27950000000000003</v>
      </c>
      <c r="U99" s="4">
        <v>8.8999999999999999E-3</v>
      </c>
      <c r="V99" s="4">
        <v>0.86129999999999995</v>
      </c>
      <c r="W99" s="4"/>
      <c r="X99" s="4">
        <v>1</v>
      </c>
      <c r="Y99" s="4">
        <v>5.5347999999999997</v>
      </c>
      <c r="Z99" s="5">
        <v>0.66390000000000005</v>
      </c>
      <c r="AA99" s="5">
        <v>0.76539999999999997</v>
      </c>
      <c r="AB99" s="5">
        <v>0.2291</v>
      </c>
      <c r="AC99" s="5">
        <v>1.4800000000000001E-2</v>
      </c>
      <c r="AD99" s="5">
        <v>0.82979999999999998</v>
      </c>
      <c r="AE99" s="5"/>
      <c r="AF99" s="5">
        <v>1</v>
      </c>
      <c r="AG99" s="5">
        <v>3.2238000000000002</v>
      </c>
      <c r="AH99" s="4">
        <v>0.75190000000000001</v>
      </c>
      <c r="AI99" s="4">
        <v>0.98799999999999999</v>
      </c>
      <c r="AJ99" s="4">
        <v>0.13650000000000001</v>
      </c>
      <c r="AK99" s="4">
        <v>2.86E-2</v>
      </c>
      <c r="AL99" s="4">
        <v>0.70179999999999998</v>
      </c>
      <c r="AM99" s="4"/>
      <c r="AN99" s="4">
        <v>0.9839</v>
      </c>
      <c r="AO99" s="4">
        <v>1.4305000000000001</v>
      </c>
      <c r="AP99" s="14"/>
      <c r="AQ99" s="14"/>
      <c r="AR99" s="14"/>
      <c r="AS99" s="14"/>
      <c r="AT99" s="14"/>
      <c r="AU99" s="14"/>
      <c r="AV99" s="14"/>
      <c r="AW99" s="14"/>
      <c r="AX99" s="4"/>
      <c r="AY99" s="4"/>
      <c r="AZ99" s="4"/>
      <c r="BA99" s="4"/>
      <c r="BB99" s="4"/>
      <c r="BC99" s="4"/>
      <c r="BD99" s="4"/>
      <c r="BE99" s="4"/>
      <c r="BF99" s="14">
        <v>0.63800000000000001</v>
      </c>
      <c r="BG99" s="14">
        <v>0.70569999999999999</v>
      </c>
      <c r="BH99" s="14">
        <v>0.2782</v>
      </c>
      <c r="BI99" s="14">
        <v>8.8999999999999999E-3</v>
      </c>
      <c r="BJ99" s="14">
        <v>0.86339999999999995</v>
      </c>
      <c r="BK99" s="14">
        <v>0.65459999999999996</v>
      </c>
      <c r="BL99" s="14">
        <v>1</v>
      </c>
      <c r="BM99" s="14">
        <v>7.1174999999999997</v>
      </c>
      <c r="BN99" s="4"/>
      <c r="BO99" s="4"/>
      <c r="BP99" s="4"/>
      <c r="BQ99" s="4"/>
      <c r="BR99" s="4"/>
      <c r="BS99" s="4"/>
      <c r="BT99" s="4"/>
      <c r="BU99" s="4"/>
      <c r="BV99" s="14"/>
      <c r="BW99" s="14"/>
      <c r="BX99" s="14"/>
      <c r="BY99" s="14"/>
      <c r="BZ99" s="14"/>
      <c r="CA99" s="14"/>
      <c r="CB99" s="14"/>
      <c r="CC99" s="14"/>
      <c r="CD99" s="4"/>
      <c r="CE99" s="4"/>
      <c r="CF99" s="4"/>
      <c r="CG99" s="4"/>
      <c r="CH99" s="4"/>
      <c r="CI99" s="4"/>
      <c r="CJ99" s="4"/>
      <c r="CK99" s="4"/>
      <c r="CL99" s="5"/>
      <c r="CM99" s="5"/>
      <c r="CN99" s="5"/>
      <c r="CO99" s="5"/>
      <c r="CP99" s="5"/>
      <c r="CQ99" s="5"/>
      <c r="CR99" s="5"/>
      <c r="CS99" s="5"/>
      <c r="CT99" s="4">
        <v>0.63770000000000004</v>
      </c>
      <c r="CU99" s="4">
        <v>0.70509999999999995</v>
      </c>
      <c r="CV99" s="4">
        <v>0.28129999999999999</v>
      </c>
      <c r="CW99" s="4">
        <v>8.8999999999999999E-3</v>
      </c>
      <c r="CX99" s="4">
        <v>0.86150000000000004</v>
      </c>
      <c r="CY99" s="4">
        <v>0.65369999999999995</v>
      </c>
      <c r="CZ99" s="4">
        <v>1</v>
      </c>
      <c r="DA99" s="4">
        <v>5.6330999999999998</v>
      </c>
      <c r="DB99" s="5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/>
      <c r="EA99" s="4"/>
      <c r="EB99" s="4"/>
      <c r="EC99" s="4"/>
      <c r="ED99" s="4"/>
      <c r="EE99" s="4"/>
      <c r="EF99" s="4"/>
      <c r="EG99" s="4"/>
      <c r="EH99" s="14">
        <v>0.63829999999999998</v>
      </c>
      <c r="EI99" s="14">
        <v>0.70689999999999997</v>
      </c>
      <c r="EJ99" s="14">
        <v>0.2782</v>
      </c>
      <c r="EK99" s="14">
        <v>8.8999999999999999E-3</v>
      </c>
      <c r="EL99" s="14">
        <v>0.86299999999999999</v>
      </c>
      <c r="EM99" s="14">
        <v>0.65480000000000005</v>
      </c>
      <c r="EN99" s="14">
        <v>1</v>
      </c>
      <c r="EO99" s="14">
        <v>6.0675999999999997</v>
      </c>
      <c r="EP99" s="4"/>
      <c r="EQ99" s="4"/>
      <c r="ER99" s="4"/>
      <c r="ES99" s="4"/>
      <c r="ET99" s="4"/>
      <c r="EU99" s="4"/>
      <c r="EV99" s="4"/>
      <c r="EW99" s="4"/>
      <c r="EX99" s="5"/>
      <c r="EY99" s="5"/>
      <c r="EZ99" s="5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4"/>
      <c r="FL99" s="4"/>
      <c r="FM99" s="4"/>
      <c r="FN99" s="5"/>
      <c r="FO99" s="5"/>
      <c r="FP99" s="5"/>
      <c r="FQ99" s="5"/>
      <c r="FR99" s="5"/>
      <c r="FS99" s="5"/>
      <c r="FT99" s="5"/>
      <c r="FU99" s="5"/>
      <c r="FV99" s="4"/>
      <c r="FW99" s="4"/>
      <c r="FX99" s="4"/>
      <c r="FY99" s="4"/>
      <c r="FZ99" s="4"/>
      <c r="GA99" s="4"/>
      <c r="GB99" s="4"/>
      <c r="GC99" s="4"/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>
        <f t="shared" si="16"/>
        <v>0.65054999999999996</v>
      </c>
      <c r="II99" s="4">
        <f t="shared" si="17"/>
        <v>0.73804999999999998</v>
      </c>
      <c r="IJ99" s="4">
        <f t="shared" si="18"/>
        <v>0.2613125</v>
      </c>
      <c r="IK99" s="4">
        <f t="shared" si="19"/>
        <v>1.0675000000000002E-2</v>
      </c>
      <c r="IL99" s="4">
        <f t="shared" si="20"/>
        <v>0.84315000000000007</v>
      </c>
      <c r="IM99" s="4">
        <f t="shared" si="21"/>
        <v>0.65436666666666665</v>
      </c>
      <c r="IN99" s="4">
        <f t="shared" si="22"/>
        <v>0.99798750000000003</v>
      </c>
      <c r="IO99" s="4">
        <f t="shared" si="23"/>
        <v>5.5194124999999996</v>
      </c>
      <c r="IP99" s="1" t="str" cm="1">
        <f t="array" aca="1" ref="IP99" ca="1">CONCATENATE(INDIRECT(ADDRESS(1,MATCH(_xlfn.MINIFS(B99:IG99,metrics.rec,"MAE"),B99:IG99,0)+1)), ", ", INDIRECT(ADDRESS(2,MATCH(_xlfn.MINIFS(B99:IG99,metrics.rec,"MAE"),B99:IG99,0)+1)))</f>
        <v>k=5, r=0.1</v>
      </c>
      <c r="IQ99" s="1" t="str" cm="1">
        <f t="array" aca="1" ref="IQ99" ca="1">CONCATENATE(INDIRECT(ADDRESS(1,MATCH(_xlfn.MINIFS(B99:IG99,metrics.rec,"MSE"),B99:IG99,0)+1)), ", ", INDIRECT(ADDRESS(2,MATCH(_xlfn.MINIFS(B99:IG99,metrics.rec,"MSE"),B99:IG99,0)+1)))</f>
        <v>k=5, r=0.1</v>
      </c>
      <c r="IR99" s="1" t="str" cm="1">
        <f t="array" aca="1" ref="IR99" ca="1">CONCATENATE(INDIRECT(ADDRESS(1,MATCH(_xlfn.MAXIFS(B99:IG99,metrics.rec,"R"),B99:IG99,0)+1)), ", ", INDIRECT(ADDRESS(2,MATCH(_xlfn.MAXIFS(B99:IG99,metrics.rec,"R"),B99:IG99,0)+1)))</f>
        <v>k=5, r=0.1</v>
      </c>
      <c r="IS99" s="1" t="str" cm="1">
        <f t="array" aca="1" ref="IS99" ca="1">CONCATENATE(INDIRECT(ADDRESS(1,MATCH(_xlfn.MAXIFS(B99:IG99,metrics.rec,"Precision"),B99:IG99,0)+1)), ", ", INDIRECT(ADDRESS(2,MATCH(_xlfn.MAXIFS(B99:IG99,metrics.rec,"Precision"),B99:IG99,0)+1)))</f>
        <v>k=5, r=0.9</v>
      </c>
      <c r="IT99" s="1" t="str" cm="1">
        <f t="array" aca="1" ref="IT99" ca="1">CONCATENATE(INDIRECT(ADDRESS(1,MATCH(_xlfn.MAXIFS(B99:IG99,metrics.rec,"Recall"),B99:IG99,0)+1)), ", ", INDIRECT(ADDRESS(2,MATCH(_xlfn.MAXIFS(B99:IG99,metrics.rec,"Recall"),B99:IG99,0)+1)))</f>
        <v>k=5, r=0.1</v>
      </c>
      <c r="IU99" s="1" t="str" cm="1">
        <f t="array" aca="1" ref="IU99" ca="1">CONCATENATE(INDIRECT(ADDRESS(1,MATCH(_xlfn.MAXIFS(B99:IG99,metrics.rec,"Coverage"),B99:IG99,0)+1)), ", ", INDIRECT(ADDRESS(2,MATCH(_xlfn.MAXIFS(B99:IG99,metrics.rec,"Coverage"),B99:IG99,0)+1)))</f>
        <v>k=20, r=0.5</v>
      </c>
      <c r="IV99" s="1" t="str" cm="1">
        <f t="array" aca="1" ref="IV99" ca="1">CONCATENATE(INDIRECT(ADDRESS(1,MATCH(_xlfn.MAXIFS(B99:IG99,metrics.rec,"Recatio"),B99:IG99,0)+1)), ", ", INDIRECT(ADDRESS(2,MATCH(_xlfn.MAXIFS(B99:IG99,metrics.rec,"Recatio"),B99:IG99,0)+1)))</f>
        <v>k=5, r=0.1</v>
      </c>
      <c r="IW99" s="1" t="str" cm="1">
        <f t="array" aca="1" ref="IW99" ca="1">CONCATENATE(INDIRECT(ADDRESS(1,MATCH(_xlfn.MINIFS(B99:IG99,metrics.rec,"Time"),B99:IG99,0)+1)), ", ", INDIRECT(ADDRESS(2,MATCH(_xlfn.MINIFS(B99:IG99,metrics.rec,"Time"),B99:IG99,0)+1)))</f>
        <v>k=5, r=0.9</v>
      </c>
    </row>
    <row r="100" spans="1:257" x14ac:dyDescent="0.2">
      <c r="A100" s="1" t="s">
        <v>91</v>
      </c>
      <c r="B100" s="4">
        <v>0.60980000000000001</v>
      </c>
      <c r="C100" s="4">
        <v>0.64270000000000005</v>
      </c>
      <c r="D100" s="4">
        <v>0.30780000000000002</v>
      </c>
      <c r="E100" s="4">
        <v>1.6000000000000001E-3</v>
      </c>
      <c r="F100" s="4">
        <v>0.88490000000000002</v>
      </c>
      <c r="G100" s="4"/>
      <c r="H100" s="4">
        <v>1</v>
      </c>
      <c r="I100" s="4">
        <v>7.6308999999999996</v>
      </c>
      <c r="J100" s="5">
        <v>0.62209999999999999</v>
      </c>
      <c r="K100" s="5">
        <v>0.67169999999999996</v>
      </c>
      <c r="L100" s="5">
        <v>0.30059999999999998</v>
      </c>
      <c r="M100" s="5">
        <v>4.7999999999999996E-3</v>
      </c>
      <c r="N100" s="5">
        <v>0.87380000000000002</v>
      </c>
      <c r="O100" s="5"/>
      <c r="P100" s="5">
        <v>1</v>
      </c>
      <c r="Q100" s="5">
        <v>6.9821</v>
      </c>
      <c r="R100" s="4">
        <v>0.63519999999999999</v>
      </c>
      <c r="S100" s="4">
        <v>0.69830000000000003</v>
      </c>
      <c r="T100" s="4">
        <v>0.28070000000000001</v>
      </c>
      <c r="U100" s="4">
        <v>8.8999999999999999E-3</v>
      </c>
      <c r="V100" s="4">
        <v>0.85719999999999996</v>
      </c>
      <c r="W100" s="4"/>
      <c r="X100" s="4">
        <v>1</v>
      </c>
      <c r="Y100" s="4">
        <v>5.4379999999999997</v>
      </c>
      <c r="Z100" s="5">
        <v>0.66590000000000005</v>
      </c>
      <c r="AA100" s="5">
        <v>0.76949999999999996</v>
      </c>
      <c r="AB100" s="5">
        <v>0.222</v>
      </c>
      <c r="AC100" s="5">
        <v>1.4800000000000001E-2</v>
      </c>
      <c r="AD100" s="5">
        <v>0.82199999999999995</v>
      </c>
      <c r="AE100" s="5"/>
      <c r="AF100" s="5">
        <v>1</v>
      </c>
      <c r="AG100" s="5">
        <v>3.2098</v>
      </c>
      <c r="AH100" s="4">
        <v>0.75729999999999997</v>
      </c>
      <c r="AI100" s="4">
        <v>1.0007999999999999</v>
      </c>
      <c r="AJ100" s="4">
        <v>0.13320000000000001</v>
      </c>
      <c r="AK100" s="4">
        <v>2.8400000000000002E-2</v>
      </c>
      <c r="AL100" s="4">
        <v>0.69410000000000005</v>
      </c>
      <c r="AM100" s="4"/>
      <c r="AN100" s="4">
        <v>0.9839</v>
      </c>
      <c r="AO100" s="4">
        <v>1.4609000000000001</v>
      </c>
      <c r="AP100" s="14"/>
      <c r="AQ100" s="14"/>
      <c r="AR100" s="14"/>
      <c r="AS100" s="14"/>
      <c r="AT100" s="14"/>
      <c r="AU100" s="14"/>
      <c r="AV100" s="14"/>
      <c r="AW100" s="14"/>
      <c r="AX100" s="4"/>
      <c r="AY100" s="4"/>
      <c r="AZ100" s="4"/>
      <c r="BA100" s="4"/>
      <c r="BB100" s="4"/>
      <c r="BC100" s="4"/>
      <c r="BD100" s="4"/>
      <c r="BE100" s="4"/>
      <c r="BF100" s="14">
        <v>0.63629999999999998</v>
      </c>
      <c r="BG100" s="14">
        <v>0.70120000000000005</v>
      </c>
      <c r="BH100" s="14">
        <v>0.27879999999999999</v>
      </c>
      <c r="BI100" s="14">
        <v>8.8999999999999999E-3</v>
      </c>
      <c r="BJ100" s="14">
        <v>0.8589</v>
      </c>
      <c r="BK100" s="14">
        <v>0.64859999999999995</v>
      </c>
      <c r="BL100" s="14">
        <v>1</v>
      </c>
      <c r="BM100" s="14">
        <v>4.3630000000000004</v>
      </c>
      <c r="BN100" s="4"/>
      <c r="BO100" s="4"/>
      <c r="BP100" s="4"/>
      <c r="BQ100" s="4"/>
      <c r="BR100" s="4"/>
      <c r="BS100" s="4"/>
      <c r="BT100" s="4"/>
      <c r="BU100" s="4"/>
      <c r="BV100" s="14"/>
      <c r="BW100" s="14"/>
      <c r="BX100" s="14"/>
      <c r="BY100" s="14"/>
      <c r="BZ100" s="14"/>
      <c r="CA100" s="14"/>
      <c r="CB100" s="14"/>
      <c r="CC100" s="14"/>
      <c r="CD100" s="4"/>
      <c r="CE100" s="4"/>
      <c r="CF100" s="4"/>
      <c r="CG100" s="4"/>
      <c r="CH100" s="4"/>
      <c r="CI100" s="4"/>
      <c r="CJ100" s="4"/>
      <c r="CK100" s="4"/>
      <c r="CL100" s="5"/>
      <c r="CM100" s="5"/>
      <c r="CN100" s="5"/>
      <c r="CO100" s="5"/>
      <c r="CP100" s="5"/>
      <c r="CQ100" s="5"/>
      <c r="CR100" s="5"/>
      <c r="CS100" s="5"/>
      <c r="CT100" s="4">
        <v>0.63629999999999998</v>
      </c>
      <c r="CU100" s="4">
        <v>0.70079999999999998</v>
      </c>
      <c r="CV100" s="4">
        <v>0.27850000000000003</v>
      </c>
      <c r="CW100" s="4">
        <v>8.8999999999999999E-3</v>
      </c>
      <c r="CX100" s="4">
        <v>0.85729999999999995</v>
      </c>
      <c r="CY100" s="4">
        <v>0.64759999999999995</v>
      </c>
      <c r="CZ100" s="4">
        <v>1</v>
      </c>
      <c r="DA100" s="4">
        <v>5.3662000000000001</v>
      </c>
      <c r="DB100" s="5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/>
      <c r="EA100" s="4"/>
      <c r="EB100" s="4"/>
      <c r="EC100" s="4"/>
      <c r="ED100" s="4"/>
      <c r="EE100" s="4"/>
      <c r="EF100" s="4"/>
      <c r="EG100" s="4"/>
      <c r="EH100" s="5">
        <v>0.63670000000000004</v>
      </c>
      <c r="EI100" s="5">
        <v>0.70250000000000001</v>
      </c>
      <c r="EJ100" s="5">
        <v>0.27679999999999999</v>
      </c>
      <c r="EK100" s="5">
        <v>8.8999999999999999E-3</v>
      </c>
      <c r="EL100" s="5">
        <v>0.85850000000000004</v>
      </c>
      <c r="EM100" s="5">
        <v>0.64880000000000004</v>
      </c>
      <c r="EN100" s="5">
        <v>1</v>
      </c>
      <c r="EO100" s="5">
        <v>6.0136000000000003</v>
      </c>
      <c r="EP100" s="4"/>
      <c r="EQ100" s="4"/>
      <c r="ER100" s="4"/>
      <c r="ES100" s="4"/>
      <c r="ET100" s="4"/>
      <c r="EU100" s="4"/>
      <c r="EV100" s="4"/>
      <c r="EW100" s="4"/>
      <c r="EX100" s="5"/>
      <c r="EY100" s="5"/>
      <c r="EZ100" s="5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4"/>
      <c r="FL100" s="4"/>
      <c r="FM100" s="4"/>
      <c r="FN100" s="5"/>
      <c r="FO100" s="5"/>
      <c r="FP100" s="5"/>
      <c r="FQ100" s="5"/>
      <c r="FR100" s="5"/>
      <c r="FS100" s="5"/>
      <c r="FT100" s="5"/>
      <c r="FU100" s="5"/>
      <c r="FV100" s="4"/>
      <c r="FW100" s="4"/>
      <c r="FX100" s="4"/>
      <c r="FY100" s="4"/>
      <c r="FZ100" s="4"/>
      <c r="GA100" s="4"/>
      <c r="GB100" s="4"/>
      <c r="GC100" s="4"/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>
        <f t="shared" si="16"/>
        <v>0.64995000000000003</v>
      </c>
      <c r="II100" s="4">
        <f t="shared" si="17"/>
        <v>0.73593749999999991</v>
      </c>
      <c r="IJ100" s="4">
        <f t="shared" si="18"/>
        <v>0.25979999999999998</v>
      </c>
      <c r="IK100" s="4">
        <f t="shared" si="19"/>
        <v>1.0650000000000001E-2</v>
      </c>
      <c r="IL100" s="4">
        <f t="shared" si="20"/>
        <v>0.83833750000000007</v>
      </c>
      <c r="IM100" s="4">
        <f t="shared" si="21"/>
        <v>0.64833333333333332</v>
      </c>
      <c r="IN100" s="4">
        <f t="shared" si="22"/>
        <v>0.99798750000000003</v>
      </c>
      <c r="IO100" s="4">
        <f t="shared" si="23"/>
        <v>5.0580625000000001</v>
      </c>
      <c r="IP100" s="1" t="str" cm="1">
        <f t="array" aca="1" ref="IP100" ca="1">CONCATENATE(INDIRECT(ADDRESS(1,MATCH(_xlfn.MINIFS(B100:IG100,metrics.rec,"MAE"),B100:IG100,0)+1)), ", ", INDIRECT(ADDRESS(2,MATCH(_xlfn.MINIFS(B100:IG100,metrics.rec,"MAE"),B100:IG100,0)+1)))</f>
        <v>k=5, r=0.1</v>
      </c>
      <c r="IQ100" s="1" t="str" cm="1">
        <f t="array" aca="1" ref="IQ100" ca="1">CONCATENATE(INDIRECT(ADDRESS(1,MATCH(_xlfn.MINIFS(B100:IG100,metrics.rec,"MSE"),B100:IG100,0)+1)), ", ", INDIRECT(ADDRESS(2,MATCH(_xlfn.MINIFS(B100:IG100,metrics.rec,"MSE"),B100:IG100,0)+1)))</f>
        <v>k=5, r=0.1</v>
      </c>
      <c r="IR100" s="1" t="str" cm="1">
        <f t="array" aca="1" ref="IR100" ca="1">CONCATENATE(INDIRECT(ADDRESS(1,MATCH(_xlfn.MAXIFS(B100:IG100,metrics.rec,"R"),B100:IG100,0)+1)), ", ", INDIRECT(ADDRESS(2,MATCH(_xlfn.MAXIFS(B100:IG100,metrics.rec,"R"),B100:IG100,0)+1)))</f>
        <v>k=5, r=0.1</v>
      </c>
      <c r="IS100" s="1" t="str" cm="1">
        <f t="array" aca="1" ref="IS100" ca="1">CONCATENATE(INDIRECT(ADDRESS(1,MATCH(_xlfn.MAXIFS(B100:IG100,metrics.rec,"Precision"),B100:IG100,0)+1)), ", ", INDIRECT(ADDRESS(2,MATCH(_xlfn.MAXIFS(B100:IG100,metrics.rec,"Precision"),B100:IG100,0)+1)))</f>
        <v>k=5, r=0.9</v>
      </c>
      <c r="IT100" s="1" t="str" cm="1">
        <f t="array" aca="1" ref="IT100" ca="1">CONCATENATE(INDIRECT(ADDRESS(1,MATCH(_xlfn.MAXIFS(B100:IG100,metrics.rec,"Recall"),B100:IG100,0)+1)), ", ", INDIRECT(ADDRESS(2,MATCH(_xlfn.MAXIFS(B100:IG100,metrics.rec,"Recall"),B100:IG100,0)+1)))</f>
        <v>k=5, r=0.1</v>
      </c>
      <c r="IU100" s="1" t="str" cm="1">
        <f t="array" aca="1" ref="IU100" ca="1">CONCATENATE(INDIRECT(ADDRESS(1,MATCH(_xlfn.MAXIFS(B100:IG100,metrics.rec,"Coverage"),B100:IG100,0)+1)), ", ", INDIRECT(ADDRESS(2,MATCH(_xlfn.MAXIFS(B100:IG100,metrics.rec,"Coverage"),B100:IG100,0)+1)))</f>
        <v>k=20, r=0.5</v>
      </c>
      <c r="IV100" s="1" t="str" cm="1">
        <f t="array" aca="1" ref="IV100" ca="1">CONCATENATE(INDIRECT(ADDRESS(1,MATCH(_xlfn.MAXIFS(B100:IG100,metrics.rec,"Recatio"),B100:IG100,0)+1)), ", ", INDIRECT(ADDRESS(2,MATCH(_xlfn.MAXIFS(B100:IG100,metrics.rec,"Recatio"),B100:IG100,0)+1)))</f>
        <v>k=5, r=0.1</v>
      </c>
      <c r="IW100" s="1" t="str" cm="1">
        <f t="array" aca="1" ref="IW100" ca="1">CONCATENATE(INDIRECT(ADDRESS(1,MATCH(_xlfn.MINIFS(B100:IG100,metrics.rec,"Time"),B100:IG100,0)+1)), ", ", INDIRECT(ADDRESS(2,MATCH(_xlfn.MINIFS(B100:IG100,metrics.rec,"Time"),B100:IG100,0)+1)))</f>
        <v>k=5, r=0.9</v>
      </c>
    </row>
    <row r="101" spans="1:257" x14ac:dyDescent="0.2">
      <c r="A101" s="1" t="s">
        <v>92</v>
      </c>
      <c r="B101" s="4">
        <v>0.60089999999999999</v>
      </c>
      <c r="C101" s="4">
        <v>0.62990000000000002</v>
      </c>
      <c r="D101" s="4">
        <v>0.31730000000000003</v>
      </c>
      <c r="E101" s="4">
        <v>1.6000000000000001E-3</v>
      </c>
      <c r="F101" s="4">
        <v>0.8871</v>
      </c>
      <c r="G101" s="4"/>
      <c r="H101" s="4">
        <v>1</v>
      </c>
      <c r="I101" s="4">
        <v>7.8635999999999999</v>
      </c>
      <c r="J101" s="5">
        <v>0.61760000000000004</v>
      </c>
      <c r="K101" s="5">
        <v>0.66800000000000004</v>
      </c>
      <c r="L101" s="5">
        <v>0.3029</v>
      </c>
      <c r="M101" s="5">
        <v>4.7999999999999996E-3</v>
      </c>
      <c r="N101" s="5">
        <v>0.87419999999999998</v>
      </c>
      <c r="O101" s="5"/>
      <c r="P101" s="5">
        <v>1</v>
      </c>
      <c r="Q101" s="5">
        <v>6.9690000000000003</v>
      </c>
      <c r="R101" s="4">
        <v>0.63619999999999999</v>
      </c>
      <c r="S101" s="4">
        <v>0.7087</v>
      </c>
      <c r="T101" s="4">
        <v>0.26989999999999997</v>
      </c>
      <c r="U101" s="4">
        <v>8.8999999999999999E-3</v>
      </c>
      <c r="V101" s="4">
        <v>0.85289999999999999</v>
      </c>
      <c r="W101" s="4"/>
      <c r="X101" s="4">
        <v>1</v>
      </c>
      <c r="Y101" s="4">
        <v>5.4641000000000002</v>
      </c>
      <c r="Z101" s="5">
        <v>0.67649999999999999</v>
      </c>
      <c r="AA101" s="5">
        <v>0.80320000000000003</v>
      </c>
      <c r="AB101" s="5">
        <v>0.20630000000000001</v>
      </c>
      <c r="AC101" s="5">
        <v>1.47E-2</v>
      </c>
      <c r="AD101" s="5">
        <v>0.81210000000000004</v>
      </c>
      <c r="AE101" s="5"/>
      <c r="AF101" s="5">
        <v>1</v>
      </c>
      <c r="AG101" s="5">
        <v>3.2837999999999998</v>
      </c>
      <c r="AH101" s="4">
        <v>0.76880000000000004</v>
      </c>
      <c r="AI101" s="4">
        <v>1.0321</v>
      </c>
      <c r="AJ101" s="4">
        <v>0.13170000000000001</v>
      </c>
      <c r="AK101" s="4">
        <v>2.8199999999999999E-2</v>
      </c>
      <c r="AL101" s="4">
        <v>0.68969999999999998</v>
      </c>
      <c r="AM101" s="4"/>
      <c r="AN101" s="4">
        <v>0.9839</v>
      </c>
      <c r="AO101" s="4">
        <v>1.5809</v>
      </c>
      <c r="AP101" s="14"/>
      <c r="AQ101" s="14"/>
      <c r="AR101" s="14"/>
      <c r="AS101" s="14"/>
      <c r="AT101" s="14"/>
      <c r="AU101" s="14"/>
      <c r="AV101" s="14"/>
      <c r="AW101" s="14"/>
      <c r="AX101" s="4"/>
      <c r="AY101" s="4"/>
      <c r="AZ101" s="4"/>
      <c r="BA101" s="4"/>
      <c r="BB101" s="4"/>
      <c r="BC101" s="4"/>
      <c r="BD101" s="4"/>
      <c r="BE101" s="4"/>
      <c r="BF101" s="14">
        <v>0.63790000000000002</v>
      </c>
      <c r="BG101" s="14">
        <v>0.7127</v>
      </c>
      <c r="BH101" s="14">
        <v>0.26790000000000003</v>
      </c>
      <c r="BI101" s="14">
        <v>8.8999999999999999E-3</v>
      </c>
      <c r="BJ101" s="14">
        <v>0.85499999999999998</v>
      </c>
      <c r="BK101" s="14">
        <v>0.64700000000000002</v>
      </c>
      <c r="BL101" s="14">
        <v>1</v>
      </c>
      <c r="BM101" s="14">
        <v>4.9763999999999999</v>
      </c>
      <c r="BN101" s="4"/>
      <c r="BO101" s="4"/>
      <c r="BP101" s="4"/>
      <c r="BQ101" s="4"/>
      <c r="BR101" s="4"/>
      <c r="BS101" s="4"/>
      <c r="BT101" s="4"/>
      <c r="BU101" s="4"/>
      <c r="BV101" s="14"/>
      <c r="BW101" s="14"/>
      <c r="BX101" s="14"/>
      <c r="BY101" s="14"/>
      <c r="BZ101" s="14"/>
      <c r="CA101" s="14"/>
      <c r="CB101" s="14"/>
      <c r="CC101" s="14"/>
      <c r="CD101" s="4"/>
      <c r="CE101" s="4"/>
      <c r="CF101" s="4"/>
      <c r="CG101" s="4"/>
      <c r="CH101" s="4"/>
      <c r="CI101" s="4"/>
      <c r="CJ101" s="4"/>
      <c r="CK101" s="4"/>
      <c r="CL101" s="5"/>
      <c r="CM101" s="5"/>
      <c r="CN101" s="5"/>
      <c r="CO101" s="5"/>
      <c r="CP101" s="5"/>
      <c r="CQ101" s="5"/>
      <c r="CR101" s="5"/>
      <c r="CS101" s="5"/>
      <c r="CT101" s="4">
        <v>0.63649999999999995</v>
      </c>
      <c r="CU101" s="4">
        <v>0.70850000000000002</v>
      </c>
      <c r="CV101" s="4">
        <v>0.26939999999999997</v>
      </c>
      <c r="CW101" s="4">
        <v>8.8999999999999999E-3</v>
      </c>
      <c r="CX101" s="4">
        <v>0.85389999999999999</v>
      </c>
      <c r="CY101" s="4">
        <v>0.64670000000000005</v>
      </c>
      <c r="CZ101" s="4">
        <v>1</v>
      </c>
      <c r="DA101" s="4">
        <v>5.6820000000000004</v>
      </c>
      <c r="DB101" s="5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/>
      <c r="EA101" s="4"/>
      <c r="EB101" s="4"/>
      <c r="EC101" s="4"/>
      <c r="ED101" s="4"/>
      <c r="EE101" s="4"/>
      <c r="EF101" s="4"/>
      <c r="EG101" s="4"/>
      <c r="EH101" s="5">
        <v>0.63819999999999999</v>
      </c>
      <c r="EI101" s="5">
        <v>0.71340000000000003</v>
      </c>
      <c r="EJ101" s="5">
        <v>0.26600000000000001</v>
      </c>
      <c r="EK101" s="5">
        <v>8.8999999999999999E-3</v>
      </c>
      <c r="EL101" s="5">
        <v>0.85450000000000004</v>
      </c>
      <c r="EM101" s="5">
        <v>0.64729999999999999</v>
      </c>
      <c r="EN101" s="5">
        <v>1</v>
      </c>
      <c r="EO101" s="5">
        <v>6.0566000000000004</v>
      </c>
      <c r="EP101" s="4"/>
      <c r="EQ101" s="4"/>
      <c r="ER101" s="4"/>
      <c r="ES101" s="4"/>
      <c r="ET101" s="4"/>
      <c r="EU101" s="4"/>
      <c r="EV101" s="4"/>
      <c r="EW101" s="4"/>
      <c r="EX101" s="5"/>
      <c r="EY101" s="5"/>
      <c r="EZ101" s="5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4"/>
      <c r="FL101" s="4"/>
      <c r="FM101" s="4"/>
      <c r="FN101" s="5"/>
      <c r="FO101" s="5"/>
      <c r="FP101" s="5"/>
      <c r="FQ101" s="5"/>
      <c r="FR101" s="5"/>
      <c r="FS101" s="5"/>
      <c r="FT101" s="5"/>
      <c r="FU101" s="5"/>
      <c r="FV101" s="4"/>
      <c r="FW101" s="4"/>
      <c r="FX101" s="4"/>
      <c r="FY101" s="4"/>
      <c r="FZ101" s="4"/>
      <c r="GA101" s="4"/>
      <c r="GB101" s="4"/>
      <c r="GC101" s="4"/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>
        <f t="shared" si="16"/>
        <v>0.65157500000000013</v>
      </c>
      <c r="II101" s="4">
        <f t="shared" si="17"/>
        <v>0.74706249999999996</v>
      </c>
      <c r="IJ101" s="4">
        <f t="shared" si="18"/>
        <v>0.25392500000000001</v>
      </c>
      <c r="IK101" s="4">
        <f t="shared" si="19"/>
        <v>1.0612500000000002E-2</v>
      </c>
      <c r="IL101" s="4">
        <f t="shared" si="20"/>
        <v>0.83492500000000003</v>
      </c>
      <c r="IM101" s="4">
        <f t="shared" si="21"/>
        <v>0.64700000000000002</v>
      </c>
      <c r="IN101" s="4">
        <f t="shared" si="22"/>
        <v>0.99798750000000003</v>
      </c>
      <c r="IO101" s="4">
        <f t="shared" si="23"/>
        <v>5.2345500000000005</v>
      </c>
      <c r="IP101" s="1" t="str" cm="1">
        <f t="array" aca="1" ref="IP101" ca="1">CONCATENATE(INDIRECT(ADDRESS(1,MATCH(_xlfn.MINIFS(B101:IG101,metrics.rec,"MAE"),B101:IG101,0)+1)), ", ", INDIRECT(ADDRESS(2,MATCH(_xlfn.MINIFS(B101:IG101,metrics.rec,"MAE"),B101:IG101,0)+1)))</f>
        <v>k=5, r=0.1</v>
      </c>
      <c r="IQ101" s="1" t="str" cm="1">
        <f t="array" aca="1" ref="IQ101" ca="1">CONCATENATE(INDIRECT(ADDRESS(1,MATCH(_xlfn.MINIFS(B101:IG101,metrics.rec,"MSE"),B101:IG101,0)+1)), ", ", INDIRECT(ADDRESS(2,MATCH(_xlfn.MINIFS(B101:IG101,metrics.rec,"MSE"),B101:IG101,0)+1)))</f>
        <v>k=5, r=0.1</v>
      </c>
      <c r="IR101" s="1" t="str" cm="1">
        <f t="array" aca="1" ref="IR101" ca="1">CONCATENATE(INDIRECT(ADDRESS(1,MATCH(_xlfn.MAXIFS(B101:IG101,metrics.rec,"R"),B101:IG101,0)+1)), ", ", INDIRECT(ADDRESS(2,MATCH(_xlfn.MAXIFS(B101:IG101,metrics.rec,"R"),B101:IG101,0)+1)))</f>
        <v>k=5, r=0.1</v>
      </c>
      <c r="IS101" s="1" t="str" cm="1">
        <f t="array" aca="1" ref="IS101" ca="1">CONCATENATE(INDIRECT(ADDRESS(1,MATCH(_xlfn.MAXIFS(B101:IG101,metrics.rec,"Precision"),B101:IG101,0)+1)), ", ", INDIRECT(ADDRESS(2,MATCH(_xlfn.MAXIFS(B101:IG101,metrics.rec,"Precision"),B101:IG101,0)+1)))</f>
        <v>k=5, r=0.9</v>
      </c>
      <c r="IT101" s="1" t="str" cm="1">
        <f t="array" aca="1" ref="IT101" ca="1">CONCATENATE(INDIRECT(ADDRESS(1,MATCH(_xlfn.MAXIFS(B101:IG101,metrics.rec,"Recall"),B101:IG101,0)+1)), ", ", INDIRECT(ADDRESS(2,MATCH(_xlfn.MAXIFS(B101:IG101,metrics.rec,"Recall"),B101:IG101,0)+1)))</f>
        <v>k=5, r=0.1</v>
      </c>
      <c r="IU101" s="1" t="str" cm="1">
        <f t="array" aca="1" ref="IU101" ca="1">CONCATENATE(INDIRECT(ADDRESS(1,MATCH(_xlfn.MAXIFS(B101:IG101,metrics.rec,"Coverage"),B101:IG101,0)+1)), ", ", INDIRECT(ADDRESS(2,MATCH(_xlfn.MAXIFS(B101:IG101,metrics.rec,"Coverage"),B101:IG101,0)+1)))</f>
        <v>k=20, r=0.5</v>
      </c>
      <c r="IV101" s="1" t="str" cm="1">
        <f t="array" aca="1" ref="IV101" ca="1">CONCATENATE(INDIRECT(ADDRESS(1,MATCH(_xlfn.MAXIFS(B101:IG101,metrics.rec,"Recatio"),B101:IG101,0)+1)), ", ", INDIRECT(ADDRESS(2,MATCH(_xlfn.MAXIFS(B101:IG101,metrics.rec,"Recatio"),B101:IG101,0)+1)))</f>
        <v>k=5, r=0.1</v>
      </c>
      <c r="IW101" s="1" t="str" cm="1">
        <f t="array" aca="1" ref="IW101" ca="1">CONCATENATE(INDIRECT(ADDRESS(1,MATCH(_xlfn.MINIFS(B101:IG101,metrics.rec,"Time"),B101:IG101,0)+1)), ", ", INDIRECT(ADDRESS(2,MATCH(_xlfn.MINIFS(B101:IG101,metrics.rec,"Time"),B101:IG101,0)+1)))</f>
        <v>k=5, r=0.9</v>
      </c>
    </row>
    <row r="102" spans="1:257" x14ac:dyDescent="0.2">
      <c r="A102" s="1" t="s">
        <v>93</v>
      </c>
      <c r="B102" s="4">
        <v>0.61019999999999996</v>
      </c>
      <c r="C102" s="4">
        <v>0.64639999999999997</v>
      </c>
      <c r="D102" s="4">
        <v>0.30840000000000001</v>
      </c>
      <c r="E102" s="4">
        <v>1.6000000000000001E-3</v>
      </c>
      <c r="F102" s="4">
        <v>0.89059999999999995</v>
      </c>
      <c r="G102" s="4"/>
      <c r="H102" s="4">
        <v>1</v>
      </c>
      <c r="I102" s="4">
        <v>7.8262</v>
      </c>
      <c r="J102" s="5">
        <v>0.62380000000000002</v>
      </c>
      <c r="K102" s="5">
        <v>0.67849999999999999</v>
      </c>
      <c r="L102" s="5">
        <v>0.29970000000000002</v>
      </c>
      <c r="M102" s="5">
        <v>4.7999999999999996E-3</v>
      </c>
      <c r="N102" s="5">
        <v>0.88009999999999999</v>
      </c>
      <c r="O102" s="5"/>
      <c r="P102" s="5">
        <v>1</v>
      </c>
      <c r="Q102" s="5">
        <v>6.4276999999999997</v>
      </c>
      <c r="R102" s="4">
        <v>0.63649999999999995</v>
      </c>
      <c r="S102" s="4">
        <v>0.70379999999999998</v>
      </c>
      <c r="T102" s="4">
        <v>0.27910000000000001</v>
      </c>
      <c r="U102" s="4">
        <v>8.8999999999999999E-3</v>
      </c>
      <c r="V102" s="4">
        <v>0.86409999999999998</v>
      </c>
      <c r="W102" s="4"/>
      <c r="X102" s="4">
        <v>1</v>
      </c>
      <c r="Y102" s="4">
        <v>4.7680999999999996</v>
      </c>
      <c r="Z102" s="5">
        <v>0.66449999999999998</v>
      </c>
      <c r="AA102" s="5">
        <v>0.76990000000000003</v>
      </c>
      <c r="AB102" s="5">
        <v>0.2288</v>
      </c>
      <c r="AC102" s="5">
        <v>1.4800000000000001E-2</v>
      </c>
      <c r="AD102" s="5">
        <v>0.83160000000000001</v>
      </c>
      <c r="AE102" s="5"/>
      <c r="AF102" s="5">
        <v>1</v>
      </c>
      <c r="AG102" s="5">
        <v>3.2189000000000001</v>
      </c>
      <c r="AH102" s="4">
        <v>0.75349999999999995</v>
      </c>
      <c r="AI102" s="4">
        <v>0.99339999999999995</v>
      </c>
      <c r="AJ102" s="4">
        <v>0.1381</v>
      </c>
      <c r="AK102" s="4">
        <v>2.87E-2</v>
      </c>
      <c r="AL102" s="4">
        <v>0.7036</v>
      </c>
      <c r="AM102" s="4"/>
      <c r="AN102" s="4">
        <v>0.9839</v>
      </c>
      <c r="AO102" s="4">
        <v>1.508</v>
      </c>
      <c r="AP102" s="14"/>
      <c r="AQ102" s="14"/>
      <c r="AR102" s="14"/>
      <c r="AS102" s="14"/>
      <c r="AT102" s="14"/>
      <c r="AU102" s="14"/>
      <c r="AV102" s="14"/>
      <c r="AW102" s="14"/>
      <c r="AX102" s="4"/>
      <c r="AY102" s="4"/>
      <c r="AZ102" s="4"/>
      <c r="BA102" s="4"/>
      <c r="BB102" s="4"/>
      <c r="BC102" s="4"/>
      <c r="BD102" s="4"/>
      <c r="BE102" s="4"/>
      <c r="BF102" s="14">
        <v>0.63759999999999994</v>
      </c>
      <c r="BG102" s="14">
        <v>0.70720000000000005</v>
      </c>
      <c r="BH102" s="14">
        <v>0.27929999999999999</v>
      </c>
      <c r="BI102" s="14">
        <v>8.8999999999999999E-3</v>
      </c>
      <c r="BJ102" s="14">
        <v>0.86580000000000001</v>
      </c>
      <c r="BK102" s="14">
        <v>0.65690000000000004</v>
      </c>
      <c r="BL102" s="14">
        <v>1</v>
      </c>
      <c r="BM102" s="14">
        <v>5.2240000000000002</v>
      </c>
      <c r="BN102" s="4"/>
      <c r="BO102" s="4"/>
      <c r="BP102" s="4"/>
      <c r="BQ102" s="4"/>
      <c r="BR102" s="4"/>
      <c r="BS102" s="4"/>
      <c r="BT102" s="4"/>
      <c r="BU102" s="4"/>
      <c r="BV102" s="14"/>
      <c r="BW102" s="14"/>
      <c r="BX102" s="14"/>
      <c r="BY102" s="14"/>
      <c r="BZ102" s="14"/>
      <c r="CA102" s="14"/>
      <c r="CB102" s="14"/>
      <c r="CC102" s="14"/>
      <c r="CD102" s="4"/>
      <c r="CE102" s="4"/>
      <c r="CF102" s="4"/>
      <c r="CG102" s="4"/>
      <c r="CH102" s="4"/>
      <c r="CI102" s="4"/>
      <c r="CJ102" s="4"/>
      <c r="CK102" s="4"/>
      <c r="CL102" s="5"/>
      <c r="CM102" s="5"/>
      <c r="CN102" s="5"/>
      <c r="CO102" s="5"/>
      <c r="CP102" s="5"/>
      <c r="CQ102" s="5"/>
      <c r="CR102" s="5"/>
      <c r="CS102" s="5"/>
      <c r="CT102" s="4">
        <v>0.63739999999999997</v>
      </c>
      <c r="CU102" s="4">
        <v>0.70640000000000003</v>
      </c>
      <c r="CV102" s="4">
        <v>0.2823</v>
      </c>
      <c r="CW102" s="4">
        <v>8.8999999999999999E-3</v>
      </c>
      <c r="CX102" s="4">
        <v>0.86380000000000001</v>
      </c>
      <c r="CY102" s="4">
        <v>0.65610000000000002</v>
      </c>
      <c r="CZ102" s="4">
        <v>1</v>
      </c>
      <c r="DA102" s="4">
        <v>5.2241</v>
      </c>
      <c r="DB102" s="5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/>
      <c r="EA102" s="4"/>
      <c r="EB102" s="4"/>
      <c r="EC102" s="4"/>
      <c r="ED102" s="4"/>
      <c r="EE102" s="4"/>
      <c r="EF102" s="4"/>
      <c r="EG102" s="4"/>
      <c r="EH102" s="5">
        <v>0.63780000000000003</v>
      </c>
      <c r="EI102" s="5">
        <v>0.70799999999999996</v>
      </c>
      <c r="EJ102" s="5">
        <v>0.2782</v>
      </c>
      <c r="EK102" s="5">
        <v>8.8999999999999999E-3</v>
      </c>
      <c r="EL102" s="5">
        <v>0.86539999999999995</v>
      </c>
      <c r="EM102" s="5">
        <v>0.65700000000000003</v>
      </c>
      <c r="EN102" s="5">
        <v>1</v>
      </c>
      <c r="EO102" s="5">
        <v>6.1056999999999997</v>
      </c>
      <c r="EP102" s="4"/>
      <c r="EQ102" s="4"/>
      <c r="ER102" s="4"/>
      <c r="ES102" s="4"/>
      <c r="ET102" s="4"/>
      <c r="EU102" s="4"/>
      <c r="EV102" s="4"/>
      <c r="EW102" s="4"/>
      <c r="EX102" s="5"/>
      <c r="EY102" s="5"/>
      <c r="EZ102" s="5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4"/>
      <c r="FL102" s="4"/>
      <c r="FM102" s="4"/>
      <c r="FN102" s="5"/>
      <c r="FO102" s="5"/>
      <c r="FP102" s="5"/>
      <c r="FQ102" s="5"/>
      <c r="FR102" s="5"/>
      <c r="FS102" s="5"/>
      <c r="FT102" s="5"/>
      <c r="FU102" s="5"/>
      <c r="FV102" s="4"/>
      <c r="FW102" s="4"/>
      <c r="FX102" s="4"/>
      <c r="FY102" s="4"/>
      <c r="FZ102" s="4"/>
      <c r="GA102" s="4"/>
      <c r="GB102" s="4"/>
      <c r="GC102" s="4"/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>
        <f t="shared" si="16"/>
        <v>0.65016249999999998</v>
      </c>
      <c r="II102" s="4">
        <f t="shared" si="17"/>
        <v>0.73919999999999997</v>
      </c>
      <c r="IJ102" s="4">
        <f t="shared" si="18"/>
        <v>0.26173750000000007</v>
      </c>
      <c r="IK102" s="4">
        <f t="shared" si="19"/>
        <v>1.0687500000000003E-2</v>
      </c>
      <c r="IL102" s="4">
        <f t="shared" si="20"/>
        <v>0.84562500000000007</v>
      </c>
      <c r="IM102" s="4">
        <f t="shared" si="21"/>
        <v>0.65666666666666673</v>
      </c>
      <c r="IN102" s="4">
        <f t="shared" si="22"/>
        <v>0.99798750000000003</v>
      </c>
      <c r="IO102" s="4">
        <f t="shared" si="23"/>
        <v>5.0378375000000002</v>
      </c>
      <c r="IP102" s="1" t="str" cm="1">
        <f t="array" aca="1" ref="IP102" ca="1">CONCATENATE(INDIRECT(ADDRESS(1,MATCH(_xlfn.MINIFS(B102:IG102,metrics.rec,"MAE"),B102:IG102,0)+1)), ", ", INDIRECT(ADDRESS(2,MATCH(_xlfn.MINIFS(B102:IG102,metrics.rec,"MAE"),B102:IG102,0)+1)))</f>
        <v>k=5, r=0.1</v>
      </c>
      <c r="IQ102" s="1" t="str" cm="1">
        <f t="array" aca="1" ref="IQ102" ca="1">CONCATENATE(INDIRECT(ADDRESS(1,MATCH(_xlfn.MINIFS(B102:IG102,metrics.rec,"MSE"),B102:IG102,0)+1)), ", ", INDIRECT(ADDRESS(2,MATCH(_xlfn.MINIFS(B102:IG102,metrics.rec,"MSE"),B102:IG102,0)+1)))</f>
        <v>k=5, r=0.1</v>
      </c>
      <c r="IR102" s="1" t="str" cm="1">
        <f t="array" aca="1" ref="IR102" ca="1">CONCATENATE(INDIRECT(ADDRESS(1,MATCH(_xlfn.MAXIFS(B102:IG102,metrics.rec,"R"),B102:IG102,0)+1)), ", ", INDIRECT(ADDRESS(2,MATCH(_xlfn.MAXIFS(B102:IG102,metrics.rec,"R"),B102:IG102,0)+1)))</f>
        <v>k=5, r=0.1</v>
      </c>
      <c r="IS102" s="1" t="str" cm="1">
        <f t="array" aca="1" ref="IS102" ca="1">CONCATENATE(INDIRECT(ADDRESS(1,MATCH(_xlfn.MAXIFS(B102:IG102,metrics.rec,"Precision"),B102:IG102,0)+1)), ", ", INDIRECT(ADDRESS(2,MATCH(_xlfn.MAXIFS(B102:IG102,metrics.rec,"Precision"),B102:IG102,0)+1)))</f>
        <v>k=5, r=0.9</v>
      </c>
      <c r="IT102" s="1" t="str" cm="1">
        <f t="array" aca="1" ref="IT102" ca="1">CONCATENATE(INDIRECT(ADDRESS(1,MATCH(_xlfn.MAXIFS(B102:IG102,metrics.rec,"Recall"),B102:IG102,0)+1)), ", ", INDIRECT(ADDRESS(2,MATCH(_xlfn.MAXIFS(B102:IG102,metrics.rec,"Recall"),B102:IG102,0)+1)))</f>
        <v>k=5, r=0.1</v>
      </c>
      <c r="IU102" s="1" t="str" cm="1">
        <f t="array" aca="1" ref="IU102" ca="1">CONCATENATE(INDIRECT(ADDRESS(1,MATCH(_xlfn.MAXIFS(B102:IG102,metrics.rec,"Coverage"),B102:IG102,0)+1)), ", ", INDIRECT(ADDRESS(2,MATCH(_xlfn.MAXIFS(B102:IG102,metrics.rec,"Coverage"),B102:IG102,0)+1)))</f>
        <v>k=20, r=0.5</v>
      </c>
      <c r="IV102" s="1" t="str" cm="1">
        <f t="array" aca="1" ref="IV102" ca="1">CONCATENATE(INDIRECT(ADDRESS(1,MATCH(_xlfn.MAXIFS(B102:IG102,metrics.rec,"Recatio"),B102:IG102,0)+1)), ", ", INDIRECT(ADDRESS(2,MATCH(_xlfn.MAXIFS(B102:IG102,metrics.rec,"Recatio"),B102:IG102,0)+1)))</f>
        <v>k=5, r=0.1</v>
      </c>
      <c r="IW102" s="1" t="str" cm="1">
        <f t="array" aca="1" ref="IW102" ca="1">CONCATENATE(INDIRECT(ADDRESS(1,MATCH(_xlfn.MINIFS(B102:IG102,metrics.rec,"Time"),B102:IG102,0)+1)), ", ", INDIRECT(ADDRESS(2,MATCH(_xlfn.MINIFS(B102:IG102,metrics.rec,"Time"),B102:IG102,0)+1)))</f>
        <v>k=5, r=0.9</v>
      </c>
    </row>
    <row r="103" spans="1:257" x14ac:dyDescent="0.2">
      <c r="A103" s="1" t="s">
        <v>242</v>
      </c>
      <c r="B103" s="4"/>
      <c r="C103" s="4"/>
      <c r="D103" s="4"/>
      <c r="E103" s="4"/>
      <c r="F103" s="4"/>
      <c r="G103" s="4"/>
      <c r="H103" s="4"/>
      <c r="I103" s="4"/>
      <c r="J103" s="5"/>
      <c r="K103" s="5"/>
      <c r="L103" s="5"/>
      <c r="M103" s="5"/>
      <c r="N103" s="5"/>
      <c r="O103" s="5"/>
      <c r="P103" s="5"/>
      <c r="Q103" s="5"/>
      <c r="R103" s="4"/>
      <c r="S103" s="4"/>
      <c r="T103" s="4"/>
      <c r="U103" s="4"/>
      <c r="V103" s="4"/>
      <c r="W103" s="4"/>
      <c r="X103" s="4"/>
      <c r="Y103" s="4"/>
      <c r="Z103" s="5"/>
      <c r="AA103" s="5"/>
      <c r="AB103" s="5"/>
      <c r="AC103" s="5"/>
      <c r="AD103" s="5"/>
      <c r="AE103" s="5"/>
      <c r="AF103" s="5"/>
      <c r="AG103" s="5"/>
      <c r="AH103" s="4"/>
      <c r="AI103" s="4"/>
      <c r="AJ103" s="4"/>
      <c r="AK103" s="4"/>
      <c r="AL103" s="4"/>
      <c r="AM103" s="4"/>
      <c r="AN103" s="4"/>
      <c r="AO103" s="4"/>
      <c r="AP103" s="14"/>
      <c r="AQ103" s="14"/>
      <c r="AR103" s="14"/>
      <c r="AS103" s="14"/>
      <c r="AT103" s="14"/>
      <c r="AU103" s="14"/>
      <c r="AV103" s="14"/>
      <c r="AW103" s="14"/>
      <c r="AX103" s="4"/>
      <c r="AY103" s="4"/>
      <c r="AZ103" s="4"/>
      <c r="BA103" s="4"/>
      <c r="BB103" s="4"/>
      <c r="BC103" s="4"/>
      <c r="BD103" s="4"/>
      <c r="BE103" s="4"/>
      <c r="BF103" s="14">
        <v>0.63519999999999999</v>
      </c>
      <c r="BG103" s="14">
        <v>0.70379999999999998</v>
      </c>
      <c r="BH103" s="14">
        <v>0.2757</v>
      </c>
      <c r="BI103" s="14">
        <v>9.2999999999999992E-3</v>
      </c>
      <c r="BJ103" s="14">
        <v>0.85950000000000004</v>
      </c>
      <c r="BK103" s="14">
        <v>0.62439999999999996</v>
      </c>
      <c r="BL103" s="14">
        <v>1</v>
      </c>
      <c r="BM103" s="14">
        <v>5.0430000000000001</v>
      </c>
      <c r="BN103" s="4"/>
      <c r="BO103" s="4"/>
      <c r="BP103" s="4"/>
      <c r="BQ103" s="4"/>
      <c r="BR103" s="4"/>
      <c r="BS103" s="4"/>
      <c r="BT103" s="4"/>
      <c r="BU103" s="4"/>
      <c r="BV103" s="14"/>
      <c r="BW103" s="14"/>
      <c r="BX103" s="14"/>
      <c r="BY103" s="14"/>
      <c r="BZ103" s="14"/>
      <c r="CA103" s="14"/>
      <c r="CB103" s="14"/>
      <c r="CC103" s="14"/>
      <c r="CD103" s="4"/>
      <c r="CE103" s="4"/>
      <c r="CF103" s="4"/>
      <c r="CG103" s="4"/>
      <c r="CH103" s="4"/>
      <c r="CI103" s="4"/>
      <c r="CJ103" s="4"/>
      <c r="CK103" s="4"/>
      <c r="CL103" s="5"/>
      <c r="CM103" s="5"/>
      <c r="CN103" s="5"/>
      <c r="CO103" s="5"/>
      <c r="CP103" s="5"/>
      <c r="CQ103" s="5"/>
      <c r="CR103" s="5"/>
      <c r="CS103" s="5"/>
      <c r="CT103" s="4">
        <v>0.63480000000000003</v>
      </c>
      <c r="CU103" s="4">
        <v>0.70209999999999995</v>
      </c>
      <c r="CV103" s="4">
        <v>0.27939999999999998</v>
      </c>
      <c r="CW103" s="4">
        <v>9.2999999999999992E-3</v>
      </c>
      <c r="CX103" s="4">
        <v>0.85780000000000001</v>
      </c>
      <c r="CY103" s="4">
        <v>0.62360000000000004</v>
      </c>
      <c r="CZ103" s="4">
        <v>1</v>
      </c>
      <c r="DA103" s="4">
        <v>5.0115999999999996</v>
      </c>
      <c r="DB103" s="5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/>
      <c r="EA103" s="4"/>
      <c r="EB103" s="4"/>
      <c r="EC103" s="4"/>
      <c r="ED103" s="4"/>
      <c r="EE103" s="4"/>
      <c r="EF103" s="4"/>
      <c r="EG103" s="4"/>
      <c r="EH103" s="5"/>
      <c r="EI103" s="5"/>
      <c r="EJ103" s="5"/>
      <c r="EK103" s="5"/>
      <c r="EL103" s="5"/>
      <c r="EM103" s="5"/>
      <c r="EN103" s="5"/>
      <c r="EO103" s="5"/>
      <c r="EP103" s="4"/>
      <c r="EQ103" s="4"/>
      <c r="ER103" s="4"/>
      <c r="ES103" s="4"/>
      <c r="ET103" s="4"/>
      <c r="EU103" s="4"/>
      <c r="EV103" s="4"/>
      <c r="EW103" s="4"/>
      <c r="EX103" s="5"/>
      <c r="EY103" s="5"/>
      <c r="EZ103" s="5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4"/>
      <c r="FL103" s="4"/>
      <c r="FM103" s="4"/>
      <c r="FN103" s="5"/>
      <c r="FO103" s="5"/>
      <c r="FP103" s="5"/>
      <c r="FQ103" s="5"/>
      <c r="FR103" s="5"/>
      <c r="FS103" s="5"/>
      <c r="FT103" s="5"/>
      <c r="FU103" s="5"/>
      <c r="FV103" s="4"/>
      <c r="FW103" s="4"/>
      <c r="FX103" s="4"/>
      <c r="FY103" s="4"/>
      <c r="FZ103" s="4"/>
      <c r="GA103" s="4"/>
      <c r="GB103" s="4"/>
      <c r="GC103" s="4"/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>
        <f t="shared" ref="IH103" si="40">AVERAGEIFS(B103:IG103,metrics.rec,"MAE")</f>
        <v>0.63500000000000001</v>
      </c>
      <c r="II103" s="4">
        <f t="shared" ref="II103" si="41">AVERAGEIFS(B103:IG103,metrics.rec,"MSE")</f>
        <v>0.70294999999999996</v>
      </c>
      <c r="IJ103" s="4">
        <f t="shared" ref="IJ103" si="42">AVERAGEIFS(B103:IG103,metrics.rec,"R")</f>
        <v>0.27754999999999996</v>
      </c>
      <c r="IK103" s="4">
        <f t="shared" ref="IK103" si="43">AVERAGEIFS(B103:IG103,metrics.rec,"Precision")</f>
        <v>9.2999999999999992E-3</v>
      </c>
      <c r="IL103" s="4">
        <f t="shared" ref="IL103" si="44">AVERAGEIFS(B103:IG103,metrics.rec,"Recall")</f>
        <v>0.85865000000000002</v>
      </c>
      <c r="IM103" s="4">
        <f t="shared" ref="IM103" si="45">AVERAGEIFS(B103:IG103,metrics.rec,"Coverage")</f>
        <v>0.624</v>
      </c>
      <c r="IN103" s="4">
        <f t="shared" ref="IN103" si="46">AVERAGEIFS(B103:IG103,metrics.rec,"Recatio")</f>
        <v>1</v>
      </c>
      <c r="IO103" s="4">
        <f t="shared" ref="IO103" si="47">AVERAGEIFS(B103:IG103,metrics.rec,"Time")</f>
        <v>5.0273000000000003</v>
      </c>
      <c r="IP103" s="1" t="str" cm="1">
        <f t="array" aca="1" ref="IP103" ca="1">CONCATENATE(INDIRECT(ADDRESS(1,MATCH(_xlfn.MINIFS(B103:IG103,metrics.rec,"MAE"),B103:IG103,0)+1)), ", ", INDIRECT(ADDRESS(2,MATCH(_xlfn.MINIFS(B103:IG103,metrics.rec,"MAE"),B103:IG103,0)+1)))</f>
        <v>k=15, r=0.5</v>
      </c>
      <c r="IQ103" s="1" t="str" cm="1">
        <f t="array" aca="1" ref="IQ103" ca="1">CONCATENATE(INDIRECT(ADDRESS(1,MATCH(_xlfn.MINIFS(B103:IG103,metrics.rec,"MSE"),B103:IG103,0)+1)), ", ", INDIRECT(ADDRESS(2,MATCH(_xlfn.MINIFS(B103:IG103,metrics.rec,"MSE"),B103:IG103,0)+1)))</f>
        <v>k=15, r=0.5</v>
      </c>
      <c r="IR103" s="1" t="str" cm="1">
        <f t="array" aca="1" ref="IR103" ca="1">CONCATENATE(INDIRECT(ADDRESS(1,MATCH(_xlfn.MAXIFS(B103:IG103,metrics.rec,"R"),B103:IG103,0)+1)), ", ", INDIRECT(ADDRESS(2,MATCH(_xlfn.MAXIFS(B103:IG103,metrics.rec,"R"),B103:IG103,0)+1)))</f>
        <v>k=15, r=0.5</v>
      </c>
      <c r="IS103" s="1" t="str" cm="1">
        <f t="array" aca="1" ref="IS103" ca="1">CONCATENATE(INDIRECT(ADDRESS(1,MATCH(_xlfn.MAXIFS(B103:IG103,metrics.rec,"Precision"),B103:IG103,0)+1)), ", ", INDIRECT(ADDRESS(2,MATCH(_xlfn.MAXIFS(B103:IG103,metrics.rec,"Precision"),B103:IG103,0)+1)))</f>
        <v>k=10, r=0.5</v>
      </c>
      <c r="IT103" s="1" t="str" cm="1">
        <f t="array" aca="1" ref="IT103" ca="1">CONCATENATE(INDIRECT(ADDRESS(1,MATCH(_xlfn.MAXIFS(B103:IG103,metrics.rec,"Recall"),B103:IG103,0)+1)), ", ", INDIRECT(ADDRESS(2,MATCH(_xlfn.MAXIFS(B103:IG103,metrics.rec,"Recall"),B103:IG103,0)+1)))</f>
        <v>k=10, r=0.5</v>
      </c>
      <c r="IU103" s="1" t="str" cm="1">
        <f t="array" aca="1" ref="IU103" ca="1">CONCATENATE(INDIRECT(ADDRESS(1,MATCH(_xlfn.MAXIFS(B103:IG103,metrics.rec,"Coverage"),B103:IG103,0)+1)), ", ", INDIRECT(ADDRESS(2,MATCH(_xlfn.MAXIFS(B103:IG103,metrics.rec,"Coverage"),B103:IG103,0)+1)))</f>
        <v>k=10, r=0.5</v>
      </c>
      <c r="IV103" s="1" t="str" cm="1">
        <f t="array" aca="1" ref="IV103" ca="1">CONCATENATE(INDIRECT(ADDRESS(1,MATCH(_xlfn.MAXIFS(B103:IG103,metrics.rec,"Recatio"),B103:IG103,0)+1)), ", ", INDIRECT(ADDRESS(2,MATCH(_xlfn.MAXIFS(B103:IG103,metrics.rec,"Recatio"),B103:IG103,0)+1)))</f>
        <v>k=10, r=0.5</v>
      </c>
      <c r="IW103" s="1" t="str" cm="1">
        <f t="array" aca="1" ref="IW103" ca="1">CONCATENATE(INDIRECT(ADDRESS(1,MATCH(_xlfn.MINIFS(B103:IG103,metrics.rec,"Time"),B103:IG103,0)+1)), ", ", INDIRECT(ADDRESS(2,MATCH(_xlfn.MINIFS(B103:IG103,metrics.rec,"Time"),B103:IG103,0)+1)))</f>
        <v>k=15, r=0.5</v>
      </c>
    </row>
    <row r="104" spans="1:257" x14ac:dyDescent="0.2">
      <c r="A104" s="1" t="s">
        <v>225</v>
      </c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4"/>
      <c r="AQ104" s="14"/>
      <c r="AR104" s="14"/>
      <c r="AS104" s="14"/>
      <c r="AT104" s="14"/>
      <c r="AU104" s="14"/>
      <c r="AV104" s="14"/>
      <c r="AW104" s="14"/>
      <c r="AX104" s="4"/>
      <c r="AY104" s="4"/>
      <c r="AZ104" s="4"/>
      <c r="BA104" s="4"/>
      <c r="BB104" s="4"/>
      <c r="BC104" s="4"/>
      <c r="BD104" s="4"/>
      <c r="BE104" s="4"/>
      <c r="BF104" s="14"/>
      <c r="BG104" s="14"/>
      <c r="BH104" s="14"/>
      <c r="BI104" s="14"/>
      <c r="BJ104" s="14"/>
      <c r="BK104" s="14"/>
      <c r="BL104" s="14"/>
      <c r="BM104" s="14"/>
      <c r="BN104" s="4"/>
      <c r="BO104" s="4"/>
      <c r="BP104" s="4"/>
      <c r="BQ104" s="4"/>
      <c r="BR104" s="4"/>
      <c r="BS104" s="4"/>
      <c r="BT104" s="4"/>
      <c r="BU104" s="4"/>
      <c r="BV104" s="14"/>
      <c r="BW104" s="14"/>
      <c r="BX104" s="14"/>
      <c r="BY104" s="14"/>
      <c r="BZ104" s="14"/>
      <c r="CA104" s="14"/>
      <c r="CB104" s="14"/>
      <c r="CC104" s="14"/>
      <c r="CD104" s="4"/>
      <c r="CE104" s="4"/>
      <c r="CF104" s="4"/>
      <c r="CG104" s="4"/>
      <c r="CH104" s="4"/>
      <c r="CI104" s="4"/>
      <c r="CJ104" s="4"/>
      <c r="CK104" s="4"/>
      <c r="CL104" s="5"/>
      <c r="CM104" s="5"/>
      <c r="CN104" s="5"/>
      <c r="CO104" s="5"/>
      <c r="CP104" s="5"/>
      <c r="CQ104" s="5"/>
      <c r="CR104" s="5"/>
      <c r="CS104" s="5"/>
      <c r="CT104" s="4"/>
      <c r="CU104" s="4"/>
      <c r="CV104" s="4"/>
      <c r="CW104" s="4"/>
      <c r="CX104" s="4"/>
      <c r="CY104" s="4"/>
      <c r="CZ104" s="4"/>
      <c r="DA104" s="4"/>
      <c r="DB104" s="5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/>
      <c r="EA104" s="4"/>
      <c r="EB104" s="4"/>
      <c r="EC104" s="4"/>
      <c r="ED104" s="4"/>
      <c r="EE104" s="4"/>
      <c r="EF104" s="4"/>
      <c r="EG104" s="4"/>
      <c r="EH104" s="5">
        <v>0.64739999999999998</v>
      </c>
      <c r="EI104" s="5">
        <v>0.72430000000000005</v>
      </c>
      <c r="EJ104" s="5">
        <v>0.26300000000000001</v>
      </c>
      <c r="EK104" s="5">
        <v>9.1999999999999998E-3</v>
      </c>
      <c r="EL104" s="5">
        <v>0.85980000000000001</v>
      </c>
      <c r="EM104" s="5">
        <v>0.62739999999999996</v>
      </c>
      <c r="EN104" s="5">
        <v>1</v>
      </c>
      <c r="EO104" s="5">
        <v>5.7073999999999998</v>
      </c>
      <c r="EP104" s="4"/>
      <c r="EQ104" s="4"/>
      <c r="ER104" s="4"/>
      <c r="ES104" s="4"/>
      <c r="ET104" s="4"/>
      <c r="EU104" s="4"/>
      <c r="EV104" s="4"/>
      <c r="EW104" s="4"/>
      <c r="EX104" s="5"/>
      <c r="EY104" s="5"/>
      <c r="EZ104" s="5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4"/>
      <c r="FL104" s="4"/>
      <c r="FM104" s="4"/>
      <c r="FN104" s="5"/>
      <c r="FO104" s="5"/>
      <c r="FP104" s="5"/>
      <c r="FQ104" s="5"/>
      <c r="FR104" s="5"/>
      <c r="FS104" s="5"/>
      <c r="FT104" s="5"/>
      <c r="FU104" s="5"/>
      <c r="FV104" s="4"/>
      <c r="FW104" s="4"/>
      <c r="FX104" s="4"/>
      <c r="FY104" s="4"/>
      <c r="FZ104" s="4"/>
      <c r="GA104" s="4"/>
      <c r="GB104" s="4"/>
      <c r="GC104" s="4"/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>
        <f t="shared" si="16"/>
        <v>0.64739999999999998</v>
      </c>
      <c r="II104" s="4">
        <f t="shared" si="17"/>
        <v>0.72430000000000005</v>
      </c>
      <c r="IJ104" s="4">
        <f t="shared" si="18"/>
        <v>0.26300000000000001</v>
      </c>
      <c r="IK104" s="4">
        <f t="shared" si="19"/>
        <v>9.1999999999999998E-3</v>
      </c>
      <c r="IL104" s="4">
        <f t="shared" si="20"/>
        <v>0.85980000000000001</v>
      </c>
      <c r="IM104" s="4">
        <f t="shared" si="21"/>
        <v>0.62739999999999996</v>
      </c>
      <c r="IN104" s="4">
        <f t="shared" si="22"/>
        <v>1</v>
      </c>
      <c r="IO104" s="4">
        <f t="shared" si="23"/>
        <v>5.7073999999999998</v>
      </c>
      <c r="IP104" s="1" t="str" cm="1">
        <f t="array" aca="1" ref="IP104" ca="1">CONCATENATE(INDIRECT(ADDRESS(1,MATCH(_xlfn.MINIFS(B104:IG104,metrics.rec,"MAE"),B104:IG104,0)+1)), ", ", INDIRECT(ADDRESS(2,MATCH(_xlfn.MINIFS(B104:IG104,metrics.rec,"MAE"),B104:IG104,0)+1)))</f>
        <v>k=20, r=0.5</v>
      </c>
      <c r="IQ104" s="1" t="str" cm="1">
        <f t="array" aca="1" ref="IQ104" ca="1">CONCATENATE(INDIRECT(ADDRESS(1,MATCH(_xlfn.MINIFS(B104:IG104,metrics.rec,"MSE"),B104:IG104,0)+1)), ", ", INDIRECT(ADDRESS(2,MATCH(_xlfn.MINIFS(B104:IG104,metrics.rec,"MSE"),B104:IG104,0)+1)))</f>
        <v>k=20, r=0.5</v>
      </c>
      <c r="IR104" s="1" t="str" cm="1">
        <f t="array" aca="1" ref="IR104" ca="1">CONCATENATE(INDIRECT(ADDRESS(1,MATCH(_xlfn.MAXIFS(B104:IG104,metrics.rec,"R"),B104:IG104,0)+1)), ", ", INDIRECT(ADDRESS(2,MATCH(_xlfn.MAXIFS(B104:IG104,metrics.rec,"R"),B104:IG104,0)+1)))</f>
        <v>k=20, r=0.5</v>
      </c>
      <c r="IS104" s="1" t="str" cm="1">
        <f t="array" aca="1" ref="IS104" ca="1">CONCATENATE(INDIRECT(ADDRESS(1,MATCH(_xlfn.MAXIFS(B104:IG104,metrics.rec,"Precision"),B104:IG104,0)+1)), ", ", INDIRECT(ADDRESS(2,MATCH(_xlfn.MAXIFS(B104:IG104,metrics.rec,"Precision"),B104:IG104,0)+1)))</f>
        <v>k=20, r=0.5</v>
      </c>
      <c r="IT104" s="1" t="str" cm="1">
        <f t="array" aca="1" ref="IT104" ca="1">CONCATENATE(INDIRECT(ADDRESS(1,MATCH(_xlfn.MAXIFS(B104:IG104,metrics.rec,"Recall"),B104:IG104,0)+1)), ", ", INDIRECT(ADDRESS(2,MATCH(_xlfn.MAXIFS(B104:IG104,metrics.rec,"Recall"),B104:IG104,0)+1)))</f>
        <v>k=20, r=0.5</v>
      </c>
      <c r="IU104" s="1" t="str" cm="1">
        <f t="array" aca="1" ref="IU104" ca="1">CONCATENATE(INDIRECT(ADDRESS(1,MATCH(_xlfn.MAXIFS(B104:IG104,metrics.rec,"Coverage"),B104:IG104,0)+1)), ", ", INDIRECT(ADDRESS(2,MATCH(_xlfn.MAXIFS(B104:IG104,metrics.rec,"Coverage"),B104:IG104,0)+1)))</f>
        <v>k=20, r=0.5</v>
      </c>
      <c r="IV104" s="1" t="str" cm="1">
        <f t="array" aca="1" ref="IV104" ca="1">CONCATENATE(INDIRECT(ADDRESS(1,MATCH(_xlfn.MAXIFS(B104:IG104,metrics.rec,"Recatio"),B104:IG104,0)+1)), ", ", INDIRECT(ADDRESS(2,MATCH(_xlfn.MAXIFS(B104:IG104,metrics.rec,"Recatio"),B104:IG104,0)+1)))</f>
        <v>k=20, r=0.5</v>
      </c>
      <c r="IW104" s="1" t="str" cm="1">
        <f t="array" aca="1" ref="IW104" ca="1">CONCATENATE(INDIRECT(ADDRESS(1,MATCH(_xlfn.MINIFS(B104:IG104,metrics.rec,"Time"),B104:IG104,0)+1)), ", ", INDIRECT(ADDRESS(2,MATCH(_xlfn.MINIFS(B104:IG104,metrics.rec,"Time"),B104:IG104,0)+1)))</f>
        <v>k=20, r=0.5</v>
      </c>
    </row>
    <row r="105" spans="1:257" x14ac:dyDescent="0.2">
      <c r="A105" s="1" t="s">
        <v>94</v>
      </c>
      <c r="B105" s="4">
        <v>0.61209999999999998</v>
      </c>
      <c r="C105" s="4">
        <v>0.65029999999999999</v>
      </c>
      <c r="D105" s="4">
        <v>0.30449999999999999</v>
      </c>
      <c r="E105" s="4">
        <v>1.6000000000000001E-3</v>
      </c>
      <c r="F105" s="4">
        <v>0.88859999999999995</v>
      </c>
      <c r="G105" s="4"/>
      <c r="H105" s="4">
        <v>1</v>
      </c>
      <c r="I105" s="4">
        <v>7.4867999999999997</v>
      </c>
      <c r="J105" s="5">
        <v>0.62470000000000003</v>
      </c>
      <c r="K105" s="5">
        <v>0.67910000000000004</v>
      </c>
      <c r="L105" s="5">
        <v>0.2944</v>
      </c>
      <c r="M105" s="5">
        <v>4.8999999999999998E-3</v>
      </c>
      <c r="N105" s="5">
        <v>0.87839999999999996</v>
      </c>
      <c r="O105" s="5"/>
      <c r="P105" s="5">
        <v>1</v>
      </c>
      <c r="Q105" s="5">
        <v>6.0545999999999998</v>
      </c>
      <c r="R105" s="4">
        <v>0.63570000000000004</v>
      </c>
      <c r="S105" s="4">
        <v>0.69969999999999999</v>
      </c>
      <c r="T105" s="4">
        <v>0.28489999999999999</v>
      </c>
      <c r="U105" s="4">
        <v>9.2999999999999992E-3</v>
      </c>
      <c r="V105" s="4">
        <v>0.86260000000000003</v>
      </c>
      <c r="W105" s="4"/>
      <c r="X105" s="4">
        <v>1</v>
      </c>
      <c r="Y105" s="4">
        <v>4.8487999999999998</v>
      </c>
      <c r="Z105" s="5">
        <v>0.65990000000000004</v>
      </c>
      <c r="AA105" s="5">
        <v>0.755</v>
      </c>
      <c r="AB105" s="5">
        <v>0.23669999999999999</v>
      </c>
      <c r="AC105" s="5">
        <v>1.6799999999999999E-2</v>
      </c>
      <c r="AD105" s="5">
        <v>0.8296</v>
      </c>
      <c r="AE105" s="5"/>
      <c r="AF105" s="5">
        <v>1</v>
      </c>
      <c r="AG105" s="5">
        <v>3.081</v>
      </c>
      <c r="AH105" s="4">
        <v>0.72709999999999997</v>
      </c>
      <c r="AI105" s="4">
        <v>0.92120000000000002</v>
      </c>
      <c r="AJ105" s="4">
        <v>0.16089999999999999</v>
      </c>
      <c r="AK105" s="4">
        <v>5.5E-2</v>
      </c>
      <c r="AL105" s="4">
        <v>0.60519999999999996</v>
      </c>
      <c r="AM105" s="4"/>
      <c r="AN105" s="4">
        <v>0.97599999999999998</v>
      </c>
      <c r="AO105" s="4">
        <v>1.3340000000000001</v>
      </c>
      <c r="AP105" s="14"/>
      <c r="AQ105" s="14"/>
      <c r="AR105" s="14"/>
      <c r="AS105" s="14"/>
      <c r="AT105" s="14"/>
      <c r="AU105" s="14"/>
      <c r="AV105" s="14"/>
      <c r="AW105" s="14"/>
      <c r="AX105" s="4"/>
      <c r="AY105" s="4"/>
      <c r="AZ105" s="4"/>
      <c r="BA105" s="4"/>
      <c r="BB105" s="4"/>
      <c r="BC105" s="4"/>
      <c r="BD105" s="4"/>
      <c r="BE105" s="4"/>
      <c r="BF105" s="14">
        <v>0.6371</v>
      </c>
      <c r="BG105" s="14">
        <v>0.70399999999999996</v>
      </c>
      <c r="BH105" s="14">
        <v>0.28149999999999997</v>
      </c>
      <c r="BI105" s="14">
        <v>9.1999999999999998E-3</v>
      </c>
      <c r="BJ105" s="14">
        <v>0.86419999999999997</v>
      </c>
      <c r="BK105" s="14">
        <v>0.63060000000000005</v>
      </c>
      <c r="BL105" s="14">
        <v>1</v>
      </c>
      <c r="BM105" s="14">
        <v>4.9550999999999998</v>
      </c>
      <c r="BN105" s="4"/>
      <c r="BO105" s="4"/>
      <c r="BP105" s="4"/>
      <c r="BQ105" s="4"/>
      <c r="BR105" s="4"/>
      <c r="BS105" s="4"/>
      <c r="BT105" s="4"/>
      <c r="BU105" s="4"/>
      <c r="BV105" s="14"/>
      <c r="BW105" s="14"/>
      <c r="BX105" s="14"/>
      <c r="BY105" s="14"/>
      <c r="BZ105" s="14"/>
      <c r="CA105" s="14"/>
      <c r="CB105" s="14"/>
      <c r="CC105" s="14"/>
      <c r="CD105" s="4"/>
      <c r="CE105" s="4"/>
      <c r="CF105" s="4"/>
      <c r="CG105" s="4"/>
      <c r="CH105" s="4"/>
      <c r="CI105" s="4"/>
      <c r="CJ105" s="4"/>
      <c r="CK105" s="4"/>
      <c r="CL105" s="5"/>
      <c r="CM105" s="5"/>
      <c r="CN105" s="5"/>
      <c r="CO105" s="5"/>
      <c r="CP105" s="5"/>
      <c r="CQ105" s="5"/>
      <c r="CR105" s="5"/>
      <c r="CS105" s="5"/>
      <c r="CT105" s="16"/>
      <c r="CU105" s="16"/>
      <c r="CV105" s="16"/>
      <c r="CW105" s="16"/>
      <c r="CX105" s="16"/>
      <c r="CY105" s="16"/>
      <c r="CZ105" s="16"/>
      <c r="DA105" s="16"/>
      <c r="DB105" s="5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/>
      <c r="EA105" s="4"/>
      <c r="EB105" s="4"/>
      <c r="EC105" s="4"/>
      <c r="ED105" s="4"/>
      <c r="EE105" s="4"/>
      <c r="EF105" s="4"/>
      <c r="EG105" s="4"/>
      <c r="EH105" s="5">
        <v>0.63749999999999996</v>
      </c>
      <c r="EI105" s="5">
        <v>0.70509999999999995</v>
      </c>
      <c r="EJ105" s="5">
        <v>0.28039999999999998</v>
      </c>
      <c r="EK105" s="5">
        <v>9.1999999999999998E-3</v>
      </c>
      <c r="EL105" s="5">
        <v>0.86409999999999998</v>
      </c>
      <c r="EM105" s="5">
        <v>0.63049999999999995</v>
      </c>
      <c r="EN105" s="5">
        <v>1</v>
      </c>
      <c r="EO105" s="5">
        <v>5.6638999999999999</v>
      </c>
      <c r="EP105" s="4"/>
      <c r="EQ105" s="4"/>
      <c r="ER105" s="4"/>
      <c r="ES105" s="4"/>
      <c r="ET105" s="4"/>
      <c r="EU105" s="4"/>
      <c r="EV105" s="4"/>
      <c r="EW105" s="4"/>
      <c r="EX105" s="5"/>
      <c r="EY105" s="5"/>
      <c r="EZ105" s="5"/>
      <c r="FA105" s="5"/>
      <c r="FB105" s="5"/>
      <c r="FC105" s="5"/>
      <c r="FD105" s="5"/>
      <c r="FE105" s="5"/>
      <c r="FF105" s="4"/>
      <c r="FG105" s="4"/>
      <c r="FH105" s="4"/>
      <c r="FI105" s="4"/>
      <c r="FJ105" s="4"/>
      <c r="FK105" s="4"/>
      <c r="FL105" s="4"/>
      <c r="FM105" s="4"/>
      <c r="FN105" s="5"/>
      <c r="FO105" s="5"/>
      <c r="FP105" s="5"/>
      <c r="FQ105" s="5"/>
      <c r="FR105" s="5"/>
      <c r="FS105" s="5"/>
      <c r="FT105" s="5"/>
      <c r="FU105" s="5"/>
      <c r="FV105" s="4">
        <v>0.6381</v>
      </c>
      <c r="FW105" s="4">
        <v>0.70550000000000002</v>
      </c>
      <c r="FX105" s="4">
        <v>0.2792</v>
      </c>
      <c r="FY105" s="4">
        <v>9.1999999999999998E-3</v>
      </c>
      <c r="FZ105" s="4">
        <v>0.86160000000000003</v>
      </c>
      <c r="GA105" s="4"/>
      <c r="GB105" s="4">
        <v>1</v>
      </c>
      <c r="GC105" s="4">
        <v>5.0006000000000004</v>
      </c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/>
      <c r="HC105" s="4"/>
      <c r="HD105" s="4"/>
      <c r="HE105" s="4"/>
      <c r="HF105" s="4"/>
      <c r="HG105" s="4"/>
      <c r="HH105" s="4"/>
      <c r="HI105" s="4"/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>
        <f t="shared" si="16"/>
        <v>0.64652500000000002</v>
      </c>
      <c r="II105" s="4">
        <f t="shared" si="17"/>
        <v>0.72748749999999995</v>
      </c>
      <c r="IJ105" s="4">
        <f t="shared" si="18"/>
        <v>0.26531250000000001</v>
      </c>
      <c r="IK105" s="4">
        <f t="shared" si="19"/>
        <v>1.44E-2</v>
      </c>
      <c r="IL105" s="4">
        <f t="shared" si="20"/>
        <v>0.83178750000000001</v>
      </c>
      <c r="IM105" s="4">
        <f t="shared" si="21"/>
        <v>0.63054999999999994</v>
      </c>
      <c r="IN105" s="4">
        <f t="shared" si="22"/>
        <v>0.997</v>
      </c>
      <c r="IO105" s="4">
        <f t="shared" si="23"/>
        <v>4.8030999999999997</v>
      </c>
      <c r="IP105" s="1" t="str" cm="1">
        <f t="array" aca="1" ref="IP105" ca="1">CONCATENATE(INDIRECT(ADDRESS(1,MATCH(_xlfn.MINIFS(B105:IG105,metrics.rec,"MAE"),B105:IG105,0)+1)), ", ", INDIRECT(ADDRESS(2,MATCH(_xlfn.MINIFS(B105:IG105,metrics.rec,"MAE"),B105:IG105,0)+1)))</f>
        <v>k=5, r=0.1</v>
      </c>
      <c r="IQ105" s="1" t="str" cm="1">
        <f t="array" aca="1" ref="IQ105" ca="1">CONCATENATE(INDIRECT(ADDRESS(1,MATCH(_xlfn.MINIFS(B105:IG105,metrics.rec,"MSE"),B105:IG105,0)+1)), ", ", INDIRECT(ADDRESS(2,MATCH(_xlfn.MINIFS(B105:IG105,metrics.rec,"MSE"),B105:IG105,0)+1)))</f>
        <v>k=5, r=0.1</v>
      </c>
      <c r="IR105" s="1" t="str" cm="1">
        <f t="array" aca="1" ref="IR105" ca="1">CONCATENATE(INDIRECT(ADDRESS(1,MATCH(_xlfn.MAXIFS(B105:IG105,metrics.rec,"R"),B105:IG105,0)+1)), ", ", INDIRECT(ADDRESS(2,MATCH(_xlfn.MAXIFS(B105:IG105,metrics.rec,"R"),B105:IG105,0)+1)))</f>
        <v>k=5, r=0.1</v>
      </c>
      <c r="IS105" s="1" t="str" cm="1">
        <f t="array" aca="1" ref="IS105" ca="1">CONCATENATE(INDIRECT(ADDRESS(1,MATCH(_xlfn.MAXIFS(B105:IG105,metrics.rec,"Precision"),B105:IG105,0)+1)), ", ", INDIRECT(ADDRESS(2,MATCH(_xlfn.MAXIFS(B105:IG105,metrics.rec,"Precision"),B105:IG105,0)+1)))</f>
        <v>k=5, r=0.9</v>
      </c>
      <c r="IT105" s="1" t="str" cm="1">
        <f t="array" aca="1" ref="IT105" ca="1">CONCATENATE(INDIRECT(ADDRESS(1,MATCH(_xlfn.MAXIFS(B105:IG105,metrics.rec,"Recall"),B105:IG105,0)+1)), ", ", INDIRECT(ADDRESS(2,MATCH(_xlfn.MAXIFS(B105:IG105,metrics.rec,"Recall"),B105:IG105,0)+1)))</f>
        <v>k=5, r=0.1</v>
      </c>
      <c r="IU105" s="1" t="str" cm="1">
        <f t="array" aca="1" ref="IU105" ca="1">CONCATENATE(INDIRECT(ADDRESS(1,MATCH(_xlfn.MAXIFS(B105:IG105,metrics.rec,"Coverage"),B105:IG105,0)+1)), ", ", INDIRECT(ADDRESS(2,MATCH(_xlfn.MAXIFS(B105:IG105,metrics.rec,"Coverage"),B105:IG105,0)+1)))</f>
        <v>k=10, r=0.5</v>
      </c>
      <c r="IV105" s="1" t="str" cm="1">
        <f t="array" aca="1" ref="IV105" ca="1">CONCATENATE(INDIRECT(ADDRESS(1,MATCH(_xlfn.MAXIFS(B105:IG105,metrics.rec,"Recatio"),B105:IG105,0)+1)), ", ", INDIRECT(ADDRESS(2,MATCH(_xlfn.MAXIFS(B105:IG105,metrics.rec,"Recatio"),B105:IG105,0)+1)))</f>
        <v>k=5, r=0.1</v>
      </c>
      <c r="IW105" s="1" t="str" cm="1">
        <f t="array" aca="1" ref="IW105" ca="1">CONCATENATE(INDIRECT(ADDRESS(1,MATCH(_xlfn.MINIFS(B105:IG105,metrics.rec,"Time"),B105:IG105,0)+1)), ", ", INDIRECT(ADDRESS(2,MATCH(_xlfn.MINIFS(B105:IG105,metrics.rec,"Time"),B105:IG105,0)+1)))</f>
        <v>k=5, r=0.9</v>
      </c>
    </row>
    <row r="106" spans="1:257" x14ac:dyDescent="0.2">
      <c r="A106" s="1" t="s">
        <v>95</v>
      </c>
      <c r="B106" s="4">
        <v>0.63300000000000001</v>
      </c>
      <c r="C106" s="4">
        <v>0.6865</v>
      </c>
      <c r="D106" s="4">
        <v>0.2777</v>
      </c>
      <c r="E106" s="4">
        <v>1.6999999999999999E-3</v>
      </c>
      <c r="F106" s="4">
        <v>0.877</v>
      </c>
      <c r="G106" s="4"/>
      <c r="H106" s="4">
        <v>1</v>
      </c>
      <c r="I106" s="4">
        <v>7.2184999999999997</v>
      </c>
      <c r="J106" s="5">
        <v>0.64549999999999996</v>
      </c>
      <c r="K106" s="5">
        <v>0.71809999999999996</v>
      </c>
      <c r="L106" s="5">
        <v>0.2666</v>
      </c>
      <c r="M106" s="5">
        <v>5.3E-3</v>
      </c>
      <c r="N106" s="5">
        <v>0.86380000000000001</v>
      </c>
      <c r="O106" s="5"/>
      <c r="P106" s="5">
        <v>1</v>
      </c>
      <c r="Q106" s="5">
        <v>5.8987999999999996</v>
      </c>
      <c r="R106" s="4">
        <v>0.66110000000000002</v>
      </c>
      <c r="S106" s="4">
        <v>0.74929999999999997</v>
      </c>
      <c r="T106" s="4">
        <v>0.24260000000000001</v>
      </c>
      <c r="U106" s="4">
        <v>1.01E-2</v>
      </c>
      <c r="V106" s="4">
        <v>0.84430000000000005</v>
      </c>
      <c r="W106" s="4"/>
      <c r="X106" s="4">
        <v>1</v>
      </c>
      <c r="Y106" s="4">
        <v>4.7568000000000001</v>
      </c>
      <c r="Z106" s="5">
        <v>0.69089999999999996</v>
      </c>
      <c r="AA106" s="5">
        <v>0.81930000000000003</v>
      </c>
      <c r="AB106" s="5">
        <v>0.19500000000000001</v>
      </c>
      <c r="AC106" s="5">
        <v>1.89E-2</v>
      </c>
      <c r="AD106" s="5">
        <v>0.80900000000000005</v>
      </c>
      <c r="AE106" s="5"/>
      <c r="AF106" s="5">
        <v>1</v>
      </c>
      <c r="AG106" s="5">
        <v>3.0644</v>
      </c>
      <c r="AH106" s="4">
        <v>0.75219999999999998</v>
      </c>
      <c r="AI106" s="4">
        <v>0.9819</v>
      </c>
      <c r="AJ106" s="4">
        <v>0.12039999999999999</v>
      </c>
      <c r="AK106" s="4">
        <v>6.4500000000000002E-2</v>
      </c>
      <c r="AL106" s="4">
        <v>0.54120000000000001</v>
      </c>
      <c r="AM106" s="4"/>
      <c r="AN106" s="4">
        <v>0.97409999999999997</v>
      </c>
      <c r="AO106" s="4">
        <v>1.2851999999999999</v>
      </c>
      <c r="AP106" s="14"/>
      <c r="AQ106" s="14"/>
      <c r="AR106" s="14"/>
      <c r="AS106" s="14"/>
      <c r="AT106" s="14"/>
      <c r="AU106" s="14"/>
      <c r="AV106" s="14"/>
      <c r="AW106" s="14"/>
      <c r="AX106" s="4"/>
      <c r="AY106" s="4"/>
      <c r="AZ106" s="4"/>
      <c r="BA106" s="4"/>
      <c r="BB106" s="4"/>
      <c r="BC106" s="4"/>
      <c r="BD106" s="4"/>
      <c r="BE106" s="4"/>
      <c r="BF106" s="14"/>
      <c r="BG106" s="14"/>
      <c r="BH106" s="14"/>
      <c r="BI106" s="14"/>
      <c r="BJ106" s="14"/>
      <c r="BK106" s="14"/>
      <c r="BL106" s="14"/>
      <c r="BM106" s="14"/>
      <c r="BN106" s="4"/>
      <c r="BO106" s="4"/>
      <c r="BP106" s="4"/>
      <c r="BQ106" s="4"/>
      <c r="BR106" s="4"/>
      <c r="BS106" s="4"/>
      <c r="BT106" s="4"/>
      <c r="BU106" s="4"/>
      <c r="BV106" s="14"/>
      <c r="BW106" s="14"/>
      <c r="BX106" s="14"/>
      <c r="BY106" s="14"/>
      <c r="BZ106" s="14"/>
      <c r="CA106" s="14"/>
      <c r="CB106" s="14"/>
      <c r="CC106" s="14"/>
      <c r="CD106" s="4"/>
      <c r="CE106" s="4"/>
      <c r="CF106" s="4"/>
      <c r="CG106" s="4"/>
      <c r="CH106" s="4"/>
      <c r="CI106" s="4"/>
      <c r="CJ106" s="4"/>
      <c r="CK106" s="4"/>
      <c r="CL106" s="5"/>
      <c r="CM106" s="5"/>
      <c r="CN106" s="5"/>
      <c r="CO106" s="5"/>
      <c r="CP106" s="5"/>
      <c r="CQ106" s="5"/>
      <c r="CR106" s="5"/>
      <c r="CS106" s="5"/>
      <c r="CT106" s="4"/>
      <c r="CU106" s="4"/>
      <c r="CV106" s="4"/>
      <c r="CW106" s="4"/>
      <c r="CX106" s="4"/>
      <c r="CY106" s="4"/>
      <c r="CZ106" s="4"/>
      <c r="DA106" s="4"/>
      <c r="DB106" s="5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/>
      <c r="EA106" s="4"/>
      <c r="EB106" s="4"/>
      <c r="EC106" s="4"/>
      <c r="ED106" s="4"/>
      <c r="EE106" s="4"/>
      <c r="EF106" s="4"/>
      <c r="EG106" s="4"/>
      <c r="EH106" s="14">
        <v>0.66200000000000003</v>
      </c>
      <c r="EI106" s="14">
        <v>0.75260000000000005</v>
      </c>
      <c r="EJ106" s="14">
        <v>0.2445</v>
      </c>
      <c r="EK106" s="14">
        <v>1.01E-2</v>
      </c>
      <c r="EL106" s="14">
        <v>0.84630000000000005</v>
      </c>
      <c r="EM106" s="14">
        <v>0.56489999999999996</v>
      </c>
      <c r="EN106" s="14">
        <v>1</v>
      </c>
      <c r="EO106" s="14">
        <v>5.4637000000000002</v>
      </c>
      <c r="EP106" s="4"/>
      <c r="EQ106" s="4"/>
      <c r="ER106" s="4"/>
      <c r="ES106" s="4"/>
      <c r="ET106" s="4"/>
      <c r="EU106" s="4"/>
      <c r="EV106" s="4"/>
      <c r="EW106" s="4"/>
      <c r="EX106" s="5"/>
      <c r="EY106" s="5"/>
      <c r="EZ106" s="5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4"/>
      <c r="FL106" s="4"/>
      <c r="FM106" s="4"/>
      <c r="FN106" s="5"/>
      <c r="FO106" s="5"/>
      <c r="FP106" s="5"/>
      <c r="FQ106" s="5"/>
      <c r="FR106" s="5"/>
      <c r="FS106" s="5"/>
      <c r="FT106" s="5"/>
      <c r="FU106" s="5"/>
      <c r="FV106" s="4"/>
      <c r="FW106" s="4"/>
      <c r="FX106" s="4"/>
      <c r="FY106" s="4"/>
      <c r="FZ106" s="4"/>
      <c r="GA106" s="4"/>
      <c r="GB106" s="4"/>
      <c r="GC106" s="4"/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>
        <f t="shared" si="16"/>
        <v>0.67411666666666659</v>
      </c>
      <c r="II106" s="4">
        <f t="shared" si="17"/>
        <v>0.78461666666666663</v>
      </c>
      <c r="IJ106" s="4">
        <f t="shared" si="18"/>
        <v>0.22446666666666668</v>
      </c>
      <c r="IK106" s="4">
        <f t="shared" si="19"/>
        <v>1.8433333333333333E-2</v>
      </c>
      <c r="IL106" s="4">
        <f t="shared" si="20"/>
        <v>0.79693333333333338</v>
      </c>
      <c r="IM106" s="4">
        <f t="shared" si="21"/>
        <v>0.56489999999999996</v>
      </c>
      <c r="IN106" s="4">
        <f t="shared" si="22"/>
        <v>0.99568333333333336</v>
      </c>
      <c r="IO106" s="4">
        <f t="shared" si="23"/>
        <v>4.6145666666666658</v>
      </c>
      <c r="IP106" s="1" t="str" cm="1">
        <f t="array" aca="1" ref="IP106" ca="1">CONCATENATE(INDIRECT(ADDRESS(1,MATCH(_xlfn.MINIFS(B106:IG106,metrics.rec,"MAE"),B106:IG106,0)+1)), ", ", INDIRECT(ADDRESS(2,MATCH(_xlfn.MINIFS(B106:IG106,metrics.rec,"MAE"),B106:IG106,0)+1)))</f>
        <v>k=5, r=0.1</v>
      </c>
      <c r="IQ106" s="1" t="str" cm="1">
        <f t="array" aca="1" ref="IQ106" ca="1">CONCATENATE(INDIRECT(ADDRESS(1,MATCH(_xlfn.MINIFS(B106:IG106,metrics.rec,"MSE"),B106:IG106,0)+1)), ", ", INDIRECT(ADDRESS(2,MATCH(_xlfn.MINIFS(B106:IG106,metrics.rec,"MSE"),B106:IG106,0)+1)))</f>
        <v>k=5, r=0.1</v>
      </c>
      <c r="IR106" s="1" t="str" cm="1">
        <f t="array" aca="1" ref="IR106" ca="1">CONCATENATE(INDIRECT(ADDRESS(1,MATCH(_xlfn.MAXIFS(B106:IG106,metrics.rec,"R"),B106:IG106,0)+1)), ", ", INDIRECT(ADDRESS(2,MATCH(_xlfn.MAXIFS(B106:IG106,metrics.rec,"R"),B106:IG106,0)+1)))</f>
        <v>k=5, r=0.1</v>
      </c>
      <c r="IS106" s="1" t="str" cm="1">
        <f t="array" aca="1" ref="IS106" ca="1">CONCATENATE(INDIRECT(ADDRESS(1,MATCH(_xlfn.MAXIFS(B106:IG106,metrics.rec,"Precision"),B106:IG106,0)+1)), ", ", INDIRECT(ADDRESS(2,MATCH(_xlfn.MAXIFS(B106:IG106,metrics.rec,"Precision"),B106:IG106,0)+1)))</f>
        <v>k=5, r=0.9</v>
      </c>
      <c r="IT106" s="1" t="str" cm="1">
        <f t="array" aca="1" ref="IT106" ca="1">CONCATENATE(INDIRECT(ADDRESS(1,MATCH(_xlfn.MAXIFS(B106:IG106,metrics.rec,"Recall"),B106:IG106,0)+1)), ", ", INDIRECT(ADDRESS(2,MATCH(_xlfn.MAXIFS(B106:IG106,metrics.rec,"Recall"),B106:IG106,0)+1)))</f>
        <v>k=5, r=0.1</v>
      </c>
      <c r="IU106" s="1" t="str" cm="1">
        <f t="array" aca="1" ref="IU106" ca="1">CONCATENATE(INDIRECT(ADDRESS(1,MATCH(_xlfn.MAXIFS(B106:IG106,metrics.rec,"Coverage"),B106:IG106,0)+1)), ", ", INDIRECT(ADDRESS(2,MATCH(_xlfn.MAXIFS(B106:IG106,metrics.rec,"Coverage"),B106:IG106,0)+1)))</f>
        <v>k=20, r=0.5</v>
      </c>
      <c r="IV106" s="1" t="str" cm="1">
        <f t="array" aca="1" ref="IV106" ca="1">CONCATENATE(INDIRECT(ADDRESS(1,MATCH(_xlfn.MAXIFS(B106:IG106,metrics.rec,"Recatio"),B106:IG106,0)+1)), ", ", INDIRECT(ADDRESS(2,MATCH(_xlfn.MAXIFS(B106:IG106,metrics.rec,"Recatio"),B106:IG106,0)+1)))</f>
        <v>k=5, r=0.1</v>
      </c>
      <c r="IW106" s="1" t="str" cm="1">
        <f t="array" aca="1" ref="IW106" ca="1">CONCATENATE(INDIRECT(ADDRESS(1,MATCH(_xlfn.MINIFS(B106:IG106,metrics.rec,"Time"),B106:IG106,0)+1)), ", ", INDIRECT(ADDRESS(2,MATCH(_xlfn.MINIFS(B106:IG106,metrics.rec,"Time"),B106:IG106,0)+1)))</f>
        <v>k=5, r=0.9</v>
      </c>
    </row>
    <row r="107" spans="1:257" x14ac:dyDescent="0.2">
      <c r="A107" s="1" t="s">
        <v>96</v>
      </c>
      <c r="B107" s="4">
        <v>0.61060000000000003</v>
      </c>
      <c r="C107" s="4">
        <v>0.64390000000000003</v>
      </c>
      <c r="D107" s="4">
        <v>0.30409999999999998</v>
      </c>
      <c r="E107" s="4">
        <v>1.6999999999999999E-3</v>
      </c>
      <c r="F107" s="4">
        <v>0.88229999999999997</v>
      </c>
      <c r="G107" s="4"/>
      <c r="H107" s="4">
        <v>1</v>
      </c>
      <c r="I107" s="4">
        <v>7.4442000000000004</v>
      </c>
      <c r="J107" s="5">
        <v>0.62760000000000005</v>
      </c>
      <c r="K107" s="5">
        <v>0.68289999999999995</v>
      </c>
      <c r="L107" s="5">
        <v>0.2923</v>
      </c>
      <c r="M107" s="5">
        <v>5.3E-3</v>
      </c>
      <c r="N107" s="5">
        <v>0.86939999999999995</v>
      </c>
      <c r="O107" s="5"/>
      <c r="P107" s="5">
        <v>1</v>
      </c>
      <c r="Q107" s="5">
        <v>6.7196999999999996</v>
      </c>
      <c r="R107" s="4">
        <v>0.64680000000000004</v>
      </c>
      <c r="S107" s="4">
        <v>0.72150000000000003</v>
      </c>
      <c r="T107" s="4">
        <v>0.27029999999999998</v>
      </c>
      <c r="U107" s="4">
        <v>1.0200000000000001E-2</v>
      </c>
      <c r="V107" s="4">
        <v>0.84770000000000001</v>
      </c>
      <c r="W107" s="4"/>
      <c r="X107" s="4">
        <v>1</v>
      </c>
      <c r="Y107" s="4">
        <v>4.7984999999999998</v>
      </c>
      <c r="Z107" s="5">
        <v>0.68389999999999995</v>
      </c>
      <c r="AA107" s="5">
        <v>0.80579999999999996</v>
      </c>
      <c r="AB107" s="5">
        <v>0.20599999999999999</v>
      </c>
      <c r="AC107" s="5">
        <v>1.9E-2</v>
      </c>
      <c r="AD107" s="5">
        <v>0.80920000000000003</v>
      </c>
      <c r="AE107" s="5"/>
      <c r="AF107" s="5">
        <v>1</v>
      </c>
      <c r="AG107" s="5">
        <v>3.2267999999999999</v>
      </c>
      <c r="AH107" s="4">
        <v>0.75280000000000002</v>
      </c>
      <c r="AI107" s="4">
        <v>0.98309999999999997</v>
      </c>
      <c r="AJ107" s="4">
        <v>0.12180000000000001</v>
      </c>
      <c r="AK107" s="4">
        <v>6.4500000000000002E-2</v>
      </c>
      <c r="AL107" s="4">
        <v>0.54</v>
      </c>
      <c r="AM107" s="4"/>
      <c r="AN107" s="4">
        <v>0.97409999999999997</v>
      </c>
      <c r="AO107" s="4">
        <v>1.2818000000000001</v>
      </c>
      <c r="AP107" s="14"/>
      <c r="AQ107" s="14"/>
      <c r="AR107" s="14"/>
      <c r="AS107" s="14"/>
      <c r="AT107" s="14"/>
      <c r="AU107" s="14"/>
      <c r="AV107" s="14"/>
      <c r="AW107" s="14"/>
      <c r="AX107" s="4"/>
      <c r="AY107" s="4"/>
      <c r="AZ107" s="4"/>
      <c r="BA107" s="4"/>
      <c r="BB107" s="4"/>
      <c r="BC107" s="4"/>
      <c r="BD107" s="4"/>
      <c r="BE107" s="4"/>
      <c r="BF107" s="14"/>
      <c r="BG107" s="14"/>
      <c r="BH107" s="14"/>
      <c r="BI107" s="14"/>
      <c r="BJ107" s="14"/>
      <c r="BK107" s="14"/>
      <c r="BL107" s="14"/>
      <c r="BM107" s="14"/>
      <c r="BN107" s="4"/>
      <c r="BO107" s="4"/>
      <c r="BP107" s="4"/>
      <c r="BQ107" s="4"/>
      <c r="BR107" s="4"/>
      <c r="BS107" s="4"/>
      <c r="BT107" s="4"/>
      <c r="BU107" s="4"/>
      <c r="BV107" s="14"/>
      <c r="BW107" s="14"/>
      <c r="BX107" s="14"/>
      <c r="BY107" s="14"/>
      <c r="BZ107" s="14"/>
      <c r="CA107" s="14"/>
      <c r="CB107" s="14"/>
      <c r="CC107" s="14"/>
      <c r="CD107" s="4"/>
      <c r="CE107" s="4"/>
      <c r="CF107" s="4"/>
      <c r="CG107" s="4"/>
      <c r="CH107" s="4"/>
      <c r="CI107" s="4"/>
      <c r="CJ107" s="4"/>
      <c r="CK107" s="4"/>
      <c r="CL107" s="5"/>
      <c r="CM107" s="5"/>
      <c r="CN107" s="5"/>
      <c r="CO107" s="5"/>
      <c r="CP107" s="5"/>
      <c r="CQ107" s="5"/>
      <c r="CR107" s="5"/>
      <c r="CS107" s="5"/>
      <c r="CT107" s="4"/>
      <c r="CU107" s="4"/>
      <c r="CV107" s="4"/>
      <c r="CW107" s="4"/>
      <c r="CX107" s="4"/>
      <c r="CY107" s="4"/>
      <c r="CZ107" s="4"/>
      <c r="DA107" s="4"/>
      <c r="DB107" s="5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/>
      <c r="EA107" s="4"/>
      <c r="EB107" s="4"/>
      <c r="EC107" s="4"/>
      <c r="ED107" s="4"/>
      <c r="EE107" s="4"/>
      <c r="EF107" s="4"/>
      <c r="EG107" s="4"/>
      <c r="EH107" s="5">
        <v>0.64810000000000001</v>
      </c>
      <c r="EI107" s="5">
        <v>0.72570000000000001</v>
      </c>
      <c r="EJ107" s="5">
        <v>0.2676</v>
      </c>
      <c r="EK107" s="5">
        <v>1.0200000000000001E-2</v>
      </c>
      <c r="EL107" s="5">
        <v>0.84889999999999999</v>
      </c>
      <c r="EM107" s="5">
        <v>0.56399999999999995</v>
      </c>
      <c r="EN107" s="5">
        <v>1</v>
      </c>
      <c r="EO107" s="5">
        <v>5.5598000000000001</v>
      </c>
      <c r="EP107" s="4"/>
      <c r="EQ107" s="4"/>
      <c r="ER107" s="4"/>
      <c r="ES107" s="4"/>
      <c r="ET107" s="4"/>
      <c r="EU107" s="4"/>
      <c r="EV107" s="4"/>
      <c r="EW107" s="4"/>
      <c r="EX107" s="5"/>
      <c r="EY107" s="5"/>
      <c r="EZ107" s="5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4"/>
      <c r="FL107" s="4"/>
      <c r="FM107" s="4"/>
      <c r="FN107" s="5"/>
      <c r="FO107" s="5"/>
      <c r="FP107" s="5"/>
      <c r="FQ107" s="5"/>
      <c r="FR107" s="5"/>
      <c r="FS107" s="5"/>
      <c r="FT107" s="5"/>
      <c r="FU107" s="5"/>
      <c r="FV107" s="4"/>
      <c r="FW107" s="4"/>
      <c r="FX107" s="4"/>
      <c r="FY107" s="4"/>
      <c r="FZ107" s="4"/>
      <c r="GA107" s="4"/>
      <c r="GB107" s="4"/>
      <c r="GC107" s="4"/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>
        <f t="shared" si="16"/>
        <v>0.66163333333333341</v>
      </c>
      <c r="II107" s="4">
        <f t="shared" si="17"/>
        <v>0.76048333333333329</v>
      </c>
      <c r="IJ107" s="4">
        <f t="shared" si="18"/>
        <v>0.24368333333333334</v>
      </c>
      <c r="IK107" s="4">
        <f t="shared" si="19"/>
        <v>1.8483333333333334E-2</v>
      </c>
      <c r="IL107" s="4">
        <f t="shared" si="20"/>
        <v>0.79958333333333342</v>
      </c>
      <c r="IM107" s="4">
        <f t="shared" si="21"/>
        <v>0.56399999999999995</v>
      </c>
      <c r="IN107" s="4">
        <f t="shared" si="22"/>
        <v>0.99568333333333336</v>
      </c>
      <c r="IO107" s="4">
        <f t="shared" si="23"/>
        <v>4.8384666666666662</v>
      </c>
      <c r="IP107" s="1" t="str" cm="1">
        <f t="array" aca="1" ref="IP107" ca="1">CONCATENATE(INDIRECT(ADDRESS(1,MATCH(_xlfn.MINIFS(B107:IG107,metrics.rec,"MAE"),B107:IG107,0)+1)), ", ", INDIRECT(ADDRESS(2,MATCH(_xlfn.MINIFS(B107:IG107,metrics.rec,"MAE"),B107:IG107,0)+1)))</f>
        <v>k=5, r=0.1</v>
      </c>
      <c r="IQ107" s="1" t="str" cm="1">
        <f t="array" aca="1" ref="IQ107" ca="1">CONCATENATE(INDIRECT(ADDRESS(1,MATCH(_xlfn.MINIFS(B107:IG107,metrics.rec,"MSE"),B107:IG107,0)+1)), ", ", INDIRECT(ADDRESS(2,MATCH(_xlfn.MINIFS(B107:IG107,metrics.rec,"MSE"),B107:IG107,0)+1)))</f>
        <v>k=5, r=0.1</v>
      </c>
      <c r="IR107" s="1" t="str" cm="1">
        <f t="array" aca="1" ref="IR107" ca="1">CONCATENATE(INDIRECT(ADDRESS(1,MATCH(_xlfn.MAXIFS(B107:IG107,metrics.rec,"R"),B107:IG107,0)+1)), ", ", INDIRECT(ADDRESS(2,MATCH(_xlfn.MAXIFS(B107:IG107,metrics.rec,"R"),B107:IG107,0)+1)))</f>
        <v>k=5, r=0.1</v>
      </c>
      <c r="IS107" s="1" t="str" cm="1">
        <f t="array" aca="1" ref="IS107" ca="1">CONCATENATE(INDIRECT(ADDRESS(1,MATCH(_xlfn.MAXIFS(B107:IG107,metrics.rec,"Precision"),B107:IG107,0)+1)), ", ", INDIRECT(ADDRESS(2,MATCH(_xlfn.MAXIFS(B107:IG107,metrics.rec,"Precision"),B107:IG107,0)+1)))</f>
        <v>k=5, r=0.9</v>
      </c>
      <c r="IT107" s="1" t="str" cm="1">
        <f t="array" aca="1" ref="IT107" ca="1">CONCATENATE(INDIRECT(ADDRESS(1,MATCH(_xlfn.MAXIFS(B107:IG107,metrics.rec,"Recall"),B107:IG107,0)+1)), ", ", INDIRECT(ADDRESS(2,MATCH(_xlfn.MAXIFS(B107:IG107,metrics.rec,"Recall"),B107:IG107,0)+1)))</f>
        <v>k=5, r=0.1</v>
      </c>
      <c r="IU107" s="1" t="str" cm="1">
        <f t="array" aca="1" ref="IU107" ca="1">CONCATENATE(INDIRECT(ADDRESS(1,MATCH(_xlfn.MAXIFS(B107:IG107,metrics.rec,"Coverage"),B107:IG107,0)+1)), ", ", INDIRECT(ADDRESS(2,MATCH(_xlfn.MAXIFS(B107:IG107,metrics.rec,"Coverage"),B107:IG107,0)+1)))</f>
        <v>k=20, r=0.5</v>
      </c>
      <c r="IV107" s="1" t="str" cm="1">
        <f t="array" aca="1" ref="IV107" ca="1">CONCATENATE(INDIRECT(ADDRESS(1,MATCH(_xlfn.MAXIFS(B107:IG107,metrics.rec,"Recatio"),B107:IG107,0)+1)), ", ", INDIRECT(ADDRESS(2,MATCH(_xlfn.MAXIFS(B107:IG107,metrics.rec,"Recatio"),B107:IG107,0)+1)))</f>
        <v>k=5, r=0.1</v>
      </c>
      <c r="IW107" s="1" t="str" cm="1">
        <f t="array" aca="1" ref="IW107" ca="1">CONCATENATE(INDIRECT(ADDRESS(1,MATCH(_xlfn.MINIFS(B107:IG107,metrics.rec,"Time"),B107:IG107,0)+1)), ", ", INDIRECT(ADDRESS(2,MATCH(_xlfn.MINIFS(B107:IG107,metrics.rec,"Time"),B107:IG107,0)+1)))</f>
        <v>k=5, r=0.9</v>
      </c>
    </row>
    <row r="108" spans="1:257" x14ac:dyDescent="0.2">
      <c r="A108" s="1" t="s">
        <v>97</v>
      </c>
      <c r="B108" s="4">
        <v>0.62870000000000004</v>
      </c>
      <c r="C108" s="4">
        <v>0.6794</v>
      </c>
      <c r="D108" s="4">
        <v>0.29220000000000002</v>
      </c>
      <c r="E108" s="4">
        <v>2.5000000000000001E-3</v>
      </c>
      <c r="F108" s="4">
        <v>0.86250000000000004</v>
      </c>
      <c r="G108" s="4"/>
      <c r="H108" s="4">
        <v>1</v>
      </c>
      <c r="I108" s="4">
        <v>7.4454000000000002</v>
      </c>
      <c r="J108" s="5">
        <v>0.64639999999999997</v>
      </c>
      <c r="K108" s="5">
        <v>0.72</v>
      </c>
      <c r="L108" s="5">
        <v>0.27160000000000001</v>
      </c>
      <c r="M108" s="5">
        <v>7.6E-3</v>
      </c>
      <c r="N108" s="5">
        <v>0.84689999999999999</v>
      </c>
      <c r="O108" s="5"/>
      <c r="P108" s="5">
        <v>1</v>
      </c>
      <c r="Q108" s="5">
        <v>6.5</v>
      </c>
      <c r="R108" s="4">
        <v>0.66690000000000005</v>
      </c>
      <c r="S108" s="4">
        <v>0.76339999999999997</v>
      </c>
      <c r="T108" s="4">
        <v>0.2465</v>
      </c>
      <c r="U108" s="4">
        <v>1.4500000000000001E-2</v>
      </c>
      <c r="V108" s="4">
        <v>0.82210000000000005</v>
      </c>
      <c r="W108" s="4"/>
      <c r="X108" s="4">
        <v>1</v>
      </c>
      <c r="Y108" s="4">
        <v>4.7748999999999997</v>
      </c>
      <c r="Z108" s="5">
        <v>0.70989999999999998</v>
      </c>
      <c r="AA108" s="5">
        <v>0.86380000000000001</v>
      </c>
      <c r="AB108" s="5">
        <v>0.20630000000000001</v>
      </c>
      <c r="AC108" s="5">
        <v>2.5499999999999998E-2</v>
      </c>
      <c r="AD108" s="5">
        <v>0.77759999999999996</v>
      </c>
      <c r="AE108" s="5"/>
      <c r="AF108" s="5">
        <v>1</v>
      </c>
      <c r="AG108" s="5">
        <v>3.2151999999999998</v>
      </c>
      <c r="AH108" s="4">
        <v>0.78380000000000005</v>
      </c>
      <c r="AI108" s="4">
        <v>1.0586</v>
      </c>
      <c r="AJ108" s="4">
        <v>0.1206</v>
      </c>
      <c r="AK108" s="4">
        <v>7.8700000000000006E-2</v>
      </c>
      <c r="AL108" s="4">
        <v>0.52639999999999998</v>
      </c>
      <c r="AM108" s="4"/>
      <c r="AN108" s="4">
        <v>0.97670000000000001</v>
      </c>
      <c r="AO108" s="4">
        <v>1.2729999999999999</v>
      </c>
      <c r="AP108" s="14"/>
      <c r="AQ108" s="14"/>
      <c r="AR108" s="14"/>
      <c r="AS108" s="14"/>
      <c r="AT108" s="14"/>
      <c r="AU108" s="14"/>
      <c r="AV108" s="14"/>
      <c r="AW108" s="14"/>
      <c r="AX108" s="4"/>
      <c r="AY108" s="4"/>
      <c r="AZ108" s="4"/>
      <c r="BA108" s="4"/>
      <c r="BB108" s="4"/>
      <c r="BC108" s="4"/>
      <c r="BD108" s="4"/>
      <c r="BE108" s="4"/>
      <c r="BF108" s="14"/>
      <c r="BG108" s="14"/>
      <c r="BH108" s="14"/>
      <c r="BI108" s="14"/>
      <c r="BJ108" s="14"/>
      <c r="BK108" s="14"/>
      <c r="BL108" s="14"/>
      <c r="BM108" s="14"/>
      <c r="BN108" s="4"/>
      <c r="BO108" s="4"/>
      <c r="BP108" s="4"/>
      <c r="BQ108" s="4"/>
      <c r="BR108" s="4"/>
      <c r="BS108" s="4"/>
      <c r="BT108" s="4"/>
      <c r="BU108" s="4"/>
      <c r="BV108" s="14"/>
      <c r="BW108" s="14"/>
      <c r="BX108" s="14"/>
      <c r="BY108" s="14"/>
      <c r="BZ108" s="14"/>
      <c r="CA108" s="14"/>
      <c r="CB108" s="14"/>
      <c r="CC108" s="14"/>
      <c r="CD108" s="4"/>
      <c r="CE108" s="4"/>
      <c r="CF108" s="4"/>
      <c r="CG108" s="4"/>
      <c r="CH108" s="4"/>
      <c r="CI108" s="4"/>
      <c r="CJ108" s="4"/>
      <c r="CK108" s="4"/>
      <c r="CL108" s="5"/>
      <c r="CM108" s="5"/>
      <c r="CN108" s="5"/>
      <c r="CO108" s="5"/>
      <c r="CP108" s="5"/>
      <c r="CQ108" s="5"/>
      <c r="CR108" s="5"/>
      <c r="CS108" s="5"/>
      <c r="CT108" s="4"/>
      <c r="CU108" s="4"/>
      <c r="CV108" s="4"/>
      <c r="CW108" s="4"/>
      <c r="CX108" s="4"/>
      <c r="CY108" s="4"/>
      <c r="CZ108" s="4"/>
      <c r="DA108" s="4"/>
      <c r="DB108" s="5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/>
      <c r="EA108" s="4"/>
      <c r="EB108" s="4"/>
      <c r="EC108" s="4"/>
      <c r="ED108" s="4"/>
      <c r="EE108" s="4"/>
      <c r="EF108" s="4"/>
      <c r="EG108" s="4"/>
      <c r="EH108" s="5">
        <v>0.66820000000000002</v>
      </c>
      <c r="EI108" s="5">
        <v>0.76759999999999995</v>
      </c>
      <c r="EJ108" s="5">
        <v>0.25019999999999998</v>
      </c>
      <c r="EK108" s="5">
        <v>1.43E-2</v>
      </c>
      <c r="EL108" s="5">
        <v>0.82509999999999994</v>
      </c>
      <c r="EM108" s="5">
        <v>0.38829999999999998</v>
      </c>
      <c r="EN108" s="5">
        <v>1</v>
      </c>
      <c r="EO108" s="5">
        <v>5.5941999999999998</v>
      </c>
      <c r="EP108" s="4"/>
      <c r="EQ108" s="4"/>
      <c r="ER108" s="4"/>
      <c r="ES108" s="4"/>
      <c r="ET108" s="4"/>
      <c r="EU108" s="4"/>
      <c r="EV108" s="4"/>
      <c r="EW108" s="4"/>
      <c r="EX108" s="5"/>
      <c r="EY108" s="5"/>
      <c r="EZ108" s="5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4"/>
      <c r="FL108" s="4"/>
      <c r="FM108" s="4"/>
      <c r="FN108" s="5"/>
      <c r="FO108" s="5"/>
      <c r="FP108" s="5"/>
      <c r="FQ108" s="5"/>
      <c r="FR108" s="5"/>
      <c r="FS108" s="5"/>
      <c r="FT108" s="5"/>
      <c r="FU108" s="5"/>
      <c r="FV108" s="4"/>
      <c r="FW108" s="4"/>
      <c r="FX108" s="4"/>
      <c r="FY108" s="4"/>
      <c r="FZ108" s="4"/>
      <c r="GA108" s="4"/>
      <c r="GB108" s="4"/>
      <c r="GC108" s="4"/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>
        <f t="shared" si="16"/>
        <v>0.68398333333333339</v>
      </c>
      <c r="II108" s="4">
        <f t="shared" si="17"/>
        <v>0.80879999999999985</v>
      </c>
      <c r="IJ108" s="4">
        <f t="shared" si="18"/>
        <v>0.23123333333333332</v>
      </c>
      <c r="IK108" s="4">
        <f t="shared" si="19"/>
        <v>2.385E-2</v>
      </c>
      <c r="IL108" s="4">
        <f t="shared" si="20"/>
        <v>0.77676666666666672</v>
      </c>
      <c r="IM108" s="4">
        <f t="shared" si="21"/>
        <v>0.38829999999999998</v>
      </c>
      <c r="IN108" s="4">
        <f t="shared" si="22"/>
        <v>0.99611666666666665</v>
      </c>
      <c r="IO108" s="4">
        <f t="shared" si="23"/>
        <v>4.8004499999999997</v>
      </c>
      <c r="IP108" s="1" t="str" cm="1">
        <f t="array" aca="1" ref="IP108" ca="1">CONCATENATE(INDIRECT(ADDRESS(1,MATCH(_xlfn.MINIFS(B108:IG108,metrics.rec,"MAE"),B108:IG108,0)+1)), ", ", INDIRECT(ADDRESS(2,MATCH(_xlfn.MINIFS(B108:IG108,metrics.rec,"MAE"),B108:IG108,0)+1)))</f>
        <v>k=5, r=0.1</v>
      </c>
      <c r="IQ108" s="1" t="str" cm="1">
        <f t="array" aca="1" ref="IQ108" ca="1">CONCATENATE(INDIRECT(ADDRESS(1,MATCH(_xlfn.MINIFS(B108:IG108,metrics.rec,"MSE"),B108:IG108,0)+1)), ", ", INDIRECT(ADDRESS(2,MATCH(_xlfn.MINIFS(B108:IG108,metrics.rec,"MSE"),B108:IG108,0)+1)))</f>
        <v>k=5, r=0.1</v>
      </c>
      <c r="IR108" s="1" t="str" cm="1">
        <f t="array" aca="1" ref="IR108" ca="1">CONCATENATE(INDIRECT(ADDRESS(1,MATCH(_xlfn.MAXIFS(B108:IG108,metrics.rec,"R"),B108:IG108,0)+1)), ", ", INDIRECT(ADDRESS(2,MATCH(_xlfn.MAXIFS(B108:IG108,metrics.rec,"R"),B108:IG108,0)+1)))</f>
        <v>k=5, r=0.1</v>
      </c>
      <c r="IS108" s="1" t="str" cm="1">
        <f t="array" aca="1" ref="IS108" ca="1">CONCATENATE(INDIRECT(ADDRESS(1,MATCH(_xlfn.MAXIFS(B108:IG108,metrics.rec,"Precision"),B108:IG108,0)+1)), ", ", INDIRECT(ADDRESS(2,MATCH(_xlfn.MAXIFS(B108:IG108,metrics.rec,"Precision"),B108:IG108,0)+1)))</f>
        <v>k=5, r=0.9</v>
      </c>
      <c r="IT108" s="1" t="str" cm="1">
        <f t="array" aca="1" ref="IT108" ca="1">CONCATENATE(INDIRECT(ADDRESS(1,MATCH(_xlfn.MAXIFS(B108:IG108,metrics.rec,"Recall"),B108:IG108,0)+1)), ", ", INDIRECT(ADDRESS(2,MATCH(_xlfn.MAXIFS(B108:IG108,metrics.rec,"Recall"),B108:IG108,0)+1)))</f>
        <v>k=5, r=0.1</v>
      </c>
      <c r="IU108" s="1" t="str" cm="1">
        <f t="array" aca="1" ref="IU108" ca="1">CONCATENATE(INDIRECT(ADDRESS(1,MATCH(_xlfn.MAXIFS(B108:IG108,metrics.rec,"Coverage"),B108:IG108,0)+1)), ", ", INDIRECT(ADDRESS(2,MATCH(_xlfn.MAXIFS(B108:IG108,metrics.rec,"Coverage"),B108:IG108,0)+1)))</f>
        <v>k=20, r=0.5</v>
      </c>
      <c r="IV108" s="1" t="str" cm="1">
        <f t="array" aca="1" ref="IV108" ca="1">CONCATENATE(INDIRECT(ADDRESS(1,MATCH(_xlfn.MAXIFS(B108:IG108,metrics.rec,"Recatio"),B108:IG108,0)+1)), ", ", INDIRECT(ADDRESS(2,MATCH(_xlfn.MAXIFS(B108:IG108,metrics.rec,"Recatio"),B108:IG108,0)+1)))</f>
        <v>k=5, r=0.1</v>
      </c>
      <c r="IW108" s="1" t="str" cm="1">
        <f t="array" aca="1" ref="IW108" ca="1">CONCATENATE(INDIRECT(ADDRESS(1,MATCH(_xlfn.MINIFS(B108:IG108,metrics.rec,"Time"),B108:IG108,0)+1)), ", ", INDIRECT(ADDRESS(2,MATCH(_xlfn.MINIFS(B108:IG108,metrics.rec,"Time"),B108:IG108,0)+1)))</f>
        <v>k=5, r=0.9</v>
      </c>
    </row>
    <row r="109" spans="1:257" x14ac:dyDescent="0.2">
      <c r="A109" s="1" t="s">
        <v>98</v>
      </c>
      <c r="B109" s="4">
        <v>0.63919999999999999</v>
      </c>
      <c r="C109" s="4">
        <v>0.70140000000000002</v>
      </c>
      <c r="D109" s="4">
        <v>0.28520000000000001</v>
      </c>
      <c r="E109" s="4">
        <v>2.5000000000000001E-3</v>
      </c>
      <c r="F109" s="4">
        <v>0.86439999999999995</v>
      </c>
      <c r="G109" s="4"/>
      <c r="H109" s="4">
        <v>1</v>
      </c>
      <c r="I109" s="4">
        <v>7.4957000000000003</v>
      </c>
      <c r="J109" s="5">
        <v>0.65410000000000001</v>
      </c>
      <c r="K109" s="5">
        <v>0.7359</v>
      </c>
      <c r="L109" s="5">
        <v>0.27329999999999999</v>
      </c>
      <c r="M109" s="5">
        <v>7.6E-3</v>
      </c>
      <c r="N109" s="5">
        <v>0.84909999999999997</v>
      </c>
      <c r="O109" s="5"/>
      <c r="P109" s="5">
        <v>1</v>
      </c>
      <c r="Q109" s="5">
        <v>6.6962999999999999</v>
      </c>
      <c r="R109" s="4">
        <v>0.67279999999999995</v>
      </c>
      <c r="S109" s="4">
        <v>0.77410000000000001</v>
      </c>
      <c r="T109" s="4">
        <v>0.25369999999999998</v>
      </c>
      <c r="U109" s="4">
        <v>1.44E-2</v>
      </c>
      <c r="V109" s="4">
        <v>0.82489999999999997</v>
      </c>
      <c r="W109" s="4"/>
      <c r="X109" s="4">
        <v>1</v>
      </c>
      <c r="Y109" s="4">
        <v>4.7378</v>
      </c>
      <c r="Z109" s="5">
        <v>0.71230000000000004</v>
      </c>
      <c r="AA109" s="5">
        <v>0.86519999999999997</v>
      </c>
      <c r="AB109" s="5">
        <v>0.20979999999999999</v>
      </c>
      <c r="AC109" s="5">
        <v>2.5499999999999998E-2</v>
      </c>
      <c r="AD109" s="5">
        <v>0.78169999999999995</v>
      </c>
      <c r="AE109" s="5"/>
      <c r="AF109" s="5">
        <v>1</v>
      </c>
      <c r="AG109" s="5">
        <v>3.2248000000000001</v>
      </c>
      <c r="AH109" s="4">
        <v>0.7782</v>
      </c>
      <c r="AI109" s="4">
        <v>1.0406</v>
      </c>
      <c r="AJ109" s="4">
        <v>0.12740000000000001</v>
      </c>
      <c r="AK109" s="4">
        <v>7.8899999999999998E-2</v>
      </c>
      <c r="AL109" s="4">
        <v>0.53059999999999996</v>
      </c>
      <c r="AM109" s="4"/>
      <c r="AN109" s="4">
        <v>0.97670000000000001</v>
      </c>
      <c r="AO109" s="4">
        <v>1.2650999999999999</v>
      </c>
      <c r="AP109" s="14"/>
      <c r="AQ109" s="14"/>
      <c r="AR109" s="14"/>
      <c r="AS109" s="14"/>
      <c r="AT109" s="14"/>
      <c r="AU109" s="14"/>
      <c r="AV109" s="14"/>
      <c r="AW109" s="14"/>
      <c r="AX109" s="4"/>
      <c r="AY109" s="4"/>
      <c r="AZ109" s="4"/>
      <c r="BA109" s="4"/>
      <c r="BB109" s="4"/>
      <c r="BC109" s="4"/>
      <c r="BD109" s="4"/>
      <c r="BE109" s="4"/>
      <c r="BF109" s="14"/>
      <c r="BG109" s="14"/>
      <c r="BH109" s="14"/>
      <c r="BI109" s="14"/>
      <c r="BJ109" s="14"/>
      <c r="BK109" s="14"/>
      <c r="BL109" s="14"/>
      <c r="BM109" s="14"/>
      <c r="BN109" s="4"/>
      <c r="BO109" s="4"/>
      <c r="BP109" s="4"/>
      <c r="BQ109" s="4"/>
      <c r="BR109" s="4"/>
      <c r="BS109" s="4"/>
      <c r="BT109" s="4"/>
      <c r="BU109" s="4"/>
      <c r="BV109" s="14"/>
      <c r="BW109" s="14"/>
      <c r="BX109" s="14"/>
      <c r="BY109" s="14"/>
      <c r="BZ109" s="14"/>
      <c r="CA109" s="14"/>
      <c r="CB109" s="14"/>
      <c r="CC109" s="14"/>
      <c r="CD109" s="4"/>
      <c r="CE109" s="4"/>
      <c r="CF109" s="4"/>
      <c r="CG109" s="4"/>
      <c r="CH109" s="4"/>
      <c r="CI109" s="4"/>
      <c r="CJ109" s="4"/>
      <c r="CK109" s="4"/>
      <c r="CL109" s="5"/>
      <c r="CM109" s="5"/>
      <c r="CN109" s="5"/>
      <c r="CO109" s="5"/>
      <c r="CP109" s="5"/>
      <c r="CQ109" s="5"/>
      <c r="CR109" s="5"/>
      <c r="CS109" s="5"/>
      <c r="CT109" s="4"/>
      <c r="CU109" s="4"/>
      <c r="CV109" s="4"/>
      <c r="CW109" s="4"/>
      <c r="CX109" s="4"/>
      <c r="CY109" s="4"/>
      <c r="CZ109" s="4"/>
      <c r="DA109" s="4"/>
      <c r="DB109" s="5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/>
      <c r="EA109" s="4"/>
      <c r="EB109" s="4"/>
      <c r="EC109" s="4"/>
      <c r="ED109" s="4"/>
      <c r="EE109" s="4"/>
      <c r="EF109" s="4"/>
      <c r="EG109" s="4"/>
      <c r="EH109" s="14">
        <v>0.67410000000000003</v>
      </c>
      <c r="EI109" s="14">
        <v>0.77780000000000005</v>
      </c>
      <c r="EJ109" s="14">
        <v>0.2545</v>
      </c>
      <c r="EK109" s="14">
        <v>1.43E-2</v>
      </c>
      <c r="EL109" s="14">
        <v>0.82769999999999999</v>
      </c>
      <c r="EM109" s="14">
        <v>0.39100000000000001</v>
      </c>
      <c r="EN109" s="14">
        <v>1</v>
      </c>
      <c r="EO109" s="14">
        <v>5.64</v>
      </c>
      <c r="EP109" s="4"/>
      <c r="EQ109" s="4"/>
      <c r="ER109" s="4"/>
      <c r="ES109" s="4"/>
      <c r="ET109" s="4"/>
      <c r="EU109" s="4"/>
      <c r="EV109" s="4"/>
      <c r="EW109" s="4"/>
      <c r="EX109" s="5"/>
      <c r="EY109" s="5"/>
      <c r="EZ109" s="5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4"/>
      <c r="FL109" s="4"/>
      <c r="FM109" s="4"/>
      <c r="FN109" s="5"/>
      <c r="FO109" s="5"/>
      <c r="FP109" s="5"/>
      <c r="FQ109" s="5"/>
      <c r="FR109" s="5"/>
      <c r="FS109" s="5"/>
      <c r="FT109" s="5"/>
      <c r="FU109" s="5"/>
      <c r="FV109" s="4"/>
      <c r="FW109" s="4"/>
      <c r="FX109" s="4"/>
      <c r="FY109" s="4"/>
      <c r="FZ109" s="4"/>
      <c r="GA109" s="4"/>
      <c r="GB109" s="4"/>
      <c r="GC109" s="4"/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>
        <f t="shared" si="16"/>
        <v>0.68845000000000001</v>
      </c>
      <c r="II109" s="4">
        <f t="shared" si="17"/>
        <v>0.81583333333333341</v>
      </c>
      <c r="IJ109" s="4">
        <f t="shared" si="18"/>
        <v>0.23398333333333332</v>
      </c>
      <c r="IK109" s="4">
        <f t="shared" si="19"/>
        <v>2.3866666666666671E-2</v>
      </c>
      <c r="IL109" s="4">
        <f t="shared" si="20"/>
        <v>0.77973333333333328</v>
      </c>
      <c r="IM109" s="4">
        <f t="shared" si="21"/>
        <v>0.39100000000000001</v>
      </c>
      <c r="IN109" s="4">
        <f t="shared" si="22"/>
        <v>0.99611666666666665</v>
      </c>
      <c r="IO109" s="4">
        <f t="shared" si="23"/>
        <v>4.8432833333333338</v>
      </c>
      <c r="IP109" s="1" t="str" cm="1">
        <f t="array" aca="1" ref="IP109" ca="1">CONCATENATE(INDIRECT(ADDRESS(1,MATCH(_xlfn.MINIFS(B109:IG109,metrics.rec,"MAE"),B109:IG109,0)+1)), ", ", INDIRECT(ADDRESS(2,MATCH(_xlfn.MINIFS(B109:IG109,metrics.rec,"MAE"),B109:IG109,0)+1)))</f>
        <v>k=5, r=0.1</v>
      </c>
      <c r="IQ109" s="1" t="str" cm="1">
        <f t="array" aca="1" ref="IQ109" ca="1">CONCATENATE(INDIRECT(ADDRESS(1,MATCH(_xlfn.MINIFS(B109:IG109,metrics.rec,"MSE"),B109:IG109,0)+1)), ", ", INDIRECT(ADDRESS(2,MATCH(_xlfn.MINIFS(B109:IG109,metrics.rec,"MSE"),B109:IG109,0)+1)))</f>
        <v>k=5, r=0.1</v>
      </c>
      <c r="IR109" s="1" t="str" cm="1">
        <f t="array" aca="1" ref="IR109" ca="1">CONCATENATE(INDIRECT(ADDRESS(1,MATCH(_xlfn.MAXIFS(B109:IG109,metrics.rec,"R"),B109:IG109,0)+1)), ", ", INDIRECT(ADDRESS(2,MATCH(_xlfn.MAXIFS(B109:IG109,metrics.rec,"R"),B109:IG109,0)+1)))</f>
        <v>k=5, r=0.1</v>
      </c>
      <c r="IS109" s="1" t="str" cm="1">
        <f t="array" aca="1" ref="IS109" ca="1">CONCATENATE(INDIRECT(ADDRESS(1,MATCH(_xlfn.MAXIFS(B109:IG109,metrics.rec,"Precision"),B109:IG109,0)+1)), ", ", INDIRECT(ADDRESS(2,MATCH(_xlfn.MAXIFS(B109:IG109,metrics.rec,"Precision"),B109:IG109,0)+1)))</f>
        <v>k=5, r=0.9</v>
      </c>
      <c r="IT109" s="1" t="str" cm="1">
        <f t="array" aca="1" ref="IT109" ca="1">CONCATENATE(INDIRECT(ADDRESS(1,MATCH(_xlfn.MAXIFS(B109:IG109,metrics.rec,"Recall"),B109:IG109,0)+1)), ", ", INDIRECT(ADDRESS(2,MATCH(_xlfn.MAXIFS(B109:IG109,metrics.rec,"Recall"),B109:IG109,0)+1)))</f>
        <v>k=5, r=0.1</v>
      </c>
      <c r="IU109" s="1" t="str" cm="1">
        <f t="array" aca="1" ref="IU109" ca="1">CONCATENATE(INDIRECT(ADDRESS(1,MATCH(_xlfn.MAXIFS(B109:IG109,metrics.rec,"Coverage"),B109:IG109,0)+1)), ", ", INDIRECT(ADDRESS(2,MATCH(_xlfn.MAXIFS(B109:IG109,metrics.rec,"Coverage"),B109:IG109,0)+1)))</f>
        <v>k=20, r=0.5</v>
      </c>
      <c r="IV109" s="1" t="str" cm="1">
        <f t="array" aca="1" ref="IV109" ca="1">CONCATENATE(INDIRECT(ADDRESS(1,MATCH(_xlfn.MAXIFS(B109:IG109,metrics.rec,"Recatio"),B109:IG109,0)+1)), ", ", INDIRECT(ADDRESS(2,MATCH(_xlfn.MAXIFS(B109:IG109,metrics.rec,"Recatio"),B109:IG109,0)+1)))</f>
        <v>k=5, r=0.1</v>
      </c>
      <c r="IW109" s="1" t="str" cm="1">
        <f t="array" aca="1" ref="IW109" ca="1">CONCATENATE(INDIRECT(ADDRESS(1,MATCH(_xlfn.MINIFS(B109:IG109,metrics.rec,"Time"),B109:IG109,0)+1)), ", ", INDIRECT(ADDRESS(2,MATCH(_xlfn.MINIFS(B109:IG109,metrics.rec,"Time"),B109:IG109,0)+1)))</f>
        <v>k=5, r=0.9</v>
      </c>
    </row>
    <row r="110" spans="1:257" x14ac:dyDescent="0.2">
      <c r="A110" s="1" t="s">
        <v>99</v>
      </c>
      <c r="B110" s="4">
        <v>0.72840000000000005</v>
      </c>
      <c r="C110" s="4">
        <v>0.92510000000000003</v>
      </c>
      <c r="D110" s="4">
        <v>0.1145</v>
      </c>
      <c r="E110" s="4">
        <v>6.9999999999999999E-4</v>
      </c>
      <c r="F110" s="4">
        <v>0.2457</v>
      </c>
      <c r="G110" s="4"/>
      <c r="H110" s="4">
        <v>0.62960000000000005</v>
      </c>
      <c r="I110" s="4">
        <v>8.6532999999999998</v>
      </c>
      <c r="J110" s="5">
        <v>0.7258</v>
      </c>
      <c r="K110" s="5">
        <v>0.91920000000000002</v>
      </c>
      <c r="L110" s="5">
        <v>0.16550000000000001</v>
      </c>
      <c r="M110" s="5">
        <v>2.8E-3</v>
      </c>
      <c r="N110" s="5">
        <v>0.38040000000000002</v>
      </c>
      <c r="O110" s="5"/>
      <c r="P110" s="5">
        <v>0.68330000000000002</v>
      </c>
      <c r="Q110" s="5">
        <v>7.5834000000000001</v>
      </c>
      <c r="R110" s="4">
        <v>0.72970000000000002</v>
      </c>
      <c r="S110" s="4">
        <v>0.92269999999999996</v>
      </c>
      <c r="T110" s="4">
        <v>0.18060000000000001</v>
      </c>
      <c r="U110" s="4">
        <v>5.1999999999999998E-3</v>
      </c>
      <c r="V110" s="4">
        <v>0.35799999999999998</v>
      </c>
      <c r="W110" s="4"/>
      <c r="X110" s="4">
        <v>0.70479999999999998</v>
      </c>
      <c r="Y110" s="4">
        <v>5.2122000000000002</v>
      </c>
      <c r="Z110" s="5">
        <v>0.83379999999999999</v>
      </c>
      <c r="AA110" s="5">
        <v>1.2054</v>
      </c>
      <c r="AB110" s="5">
        <v>8.8599999999999998E-2</v>
      </c>
      <c r="AC110" s="5">
        <v>6.4000000000000003E-3</v>
      </c>
      <c r="AD110" s="5">
        <v>7.8600000000000003E-2</v>
      </c>
      <c r="AE110" s="5"/>
      <c r="AF110" s="5">
        <v>0.34710000000000002</v>
      </c>
      <c r="AG110" s="5">
        <v>3.3106</v>
      </c>
      <c r="AH110" s="4">
        <v>0.83540000000000003</v>
      </c>
      <c r="AI110" s="4">
        <v>1.2052</v>
      </c>
      <c r="AJ110" s="4">
        <v>0.1067</v>
      </c>
      <c r="AK110" s="4">
        <v>2.1899999999999999E-2</v>
      </c>
      <c r="AL110" s="4">
        <v>0.13320000000000001</v>
      </c>
      <c r="AM110" s="4"/>
      <c r="AN110" s="4">
        <v>0.3412</v>
      </c>
      <c r="AO110" s="4">
        <v>1.3039000000000001</v>
      </c>
      <c r="AP110" s="14"/>
      <c r="AQ110" s="14"/>
      <c r="AR110" s="14"/>
      <c r="AS110" s="14"/>
      <c r="AT110" s="14"/>
      <c r="AU110" s="14"/>
      <c r="AV110" s="14"/>
      <c r="AW110" s="14"/>
      <c r="AX110" s="4"/>
      <c r="AY110" s="4"/>
      <c r="AZ110" s="4"/>
      <c r="BA110" s="4"/>
      <c r="BB110" s="4"/>
      <c r="BC110" s="4"/>
      <c r="BD110" s="4"/>
      <c r="BE110" s="4"/>
      <c r="BF110" s="14"/>
      <c r="BG110" s="14"/>
      <c r="BH110" s="14"/>
      <c r="BI110" s="14"/>
      <c r="BJ110" s="14"/>
      <c r="BK110" s="14"/>
      <c r="BL110" s="14"/>
      <c r="BM110" s="14"/>
      <c r="BN110" s="4"/>
      <c r="BO110" s="4"/>
      <c r="BP110" s="4"/>
      <c r="BQ110" s="4"/>
      <c r="BR110" s="4"/>
      <c r="BS110" s="4"/>
      <c r="BT110" s="4"/>
      <c r="BU110" s="4"/>
      <c r="BV110" s="14"/>
      <c r="BW110" s="14"/>
      <c r="BX110" s="14"/>
      <c r="BY110" s="14"/>
      <c r="BZ110" s="14"/>
      <c r="CA110" s="14"/>
      <c r="CB110" s="14"/>
      <c r="CC110" s="14"/>
      <c r="CD110" s="4"/>
      <c r="CE110" s="4"/>
      <c r="CF110" s="4"/>
      <c r="CG110" s="4"/>
      <c r="CH110" s="4"/>
      <c r="CI110" s="4"/>
      <c r="CJ110" s="4"/>
      <c r="CK110" s="4"/>
      <c r="CL110" s="5"/>
      <c r="CM110" s="5"/>
      <c r="CN110" s="5"/>
      <c r="CO110" s="5"/>
      <c r="CP110" s="5"/>
      <c r="CQ110" s="5"/>
      <c r="CR110" s="5"/>
      <c r="CS110" s="5"/>
      <c r="CT110" s="4"/>
      <c r="CU110" s="4"/>
      <c r="CV110" s="4"/>
      <c r="CW110" s="4"/>
      <c r="CX110" s="4"/>
      <c r="CY110" s="4"/>
      <c r="CZ110" s="4"/>
      <c r="DA110" s="4"/>
      <c r="DB110" s="5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/>
      <c r="EA110" s="4"/>
      <c r="EB110" s="4"/>
      <c r="EC110" s="4"/>
      <c r="ED110" s="4"/>
      <c r="EE110" s="4"/>
      <c r="EF110" s="4"/>
      <c r="EG110" s="4"/>
      <c r="EH110" s="5">
        <v>0.73129999999999995</v>
      </c>
      <c r="EI110" s="5">
        <v>0.93</v>
      </c>
      <c r="EJ110" s="5">
        <v>0.1656</v>
      </c>
      <c r="EK110" s="5">
        <v>5.1000000000000004E-3</v>
      </c>
      <c r="EL110" s="5">
        <v>0.36309999999999998</v>
      </c>
      <c r="EM110" s="5">
        <v>0.36749999999999999</v>
      </c>
      <c r="EN110" s="5">
        <v>0.7218</v>
      </c>
      <c r="EO110" s="5">
        <v>5.9988000000000001</v>
      </c>
      <c r="EP110" s="4"/>
      <c r="EQ110" s="4"/>
      <c r="ER110" s="4"/>
      <c r="ES110" s="4"/>
      <c r="ET110" s="4"/>
      <c r="EU110" s="4"/>
      <c r="EV110" s="4"/>
      <c r="EW110" s="4"/>
      <c r="EX110" s="5"/>
      <c r="EY110" s="5"/>
      <c r="EZ110" s="5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4"/>
      <c r="FL110" s="4"/>
      <c r="FM110" s="4"/>
      <c r="FN110" s="5"/>
      <c r="FO110" s="5"/>
      <c r="FP110" s="5"/>
      <c r="FQ110" s="5"/>
      <c r="FR110" s="5"/>
      <c r="FS110" s="5"/>
      <c r="FT110" s="5"/>
      <c r="FU110" s="5"/>
      <c r="FV110" s="4"/>
      <c r="FW110" s="4"/>
      <c r="FX110" s="4"/>
      <c r="FY110" s="4"/>
      <c r="FZ110" s="4"/>
      <c r="GA110" s="4"/>
      <c r="GB110" s="4"/>
      <c r="GC110" s="4"/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>
        <f t="shared" ref="IH110:IH145" si="48">AVERAGEIFS(B110:IG110,metrics.rec,"MAE")</f>
        <v>0.76406666666666678</v>
      </c>
      <c r="II110" s="4">
        <f t="shared" ref="II110:II145" si="49">AVERAGEIFS(B110:IG110,metrics.rec,"MSE")</f>
        <v>1.0179333333333334</v>
      </c>
      <c r="IJ110" s="4">
        <f t="shared" ref="IJ110:IJ145" si="50">AVERAGEIFS(B110:IG110,metrics.rec,"R")</f>
        <v>0.13691666666666666</v>
      </c>
      <c r="IK110" s="4">
        <f t="shared" ref="IK110:IK145" si="51">AVERAGEIFS(B110:IG110,metrics.rec,"Precision")</f>
        <v>7.0166666666666667E-3</v>
      </c>
      <c r="IL110" s="4">
        <f t="shared" ref="IL110:IL145" si="52">AVERAGEIFS(B110:IG110,metrics.rec,"Recall")</f>
        <v>0.25983333333333331</v>
      </c>
      <c r="IM110" s="4">
        <f t="shared" ref="IM110:IM145" si="53">AVERAGEIFS(B110:IG110,metrics.rec,"Coverage")</f>
        <v>0.36749999999999999</v>
      </c>
      <c r="IN110" s="4">
        <f t="shared" ref="IN110:IN145" si="54">AVERAGEIFS(B110:IG110,metrics.rec,"Recatio")</f>
        <v>0.57130000000000003</v>
      </c>
      <c r="IO110" s="4">
        <f t="shared" ref="IO110:IO145" si="55">AVERAGEIFS(B110:IG110,metrics.rec,"Time")</f>
        <v>5.3436999999999992</v>
      </c>
      <c r="IP110" s="1" t="str" cm="1">
        <f t="array" aca="1" ref="IP110" ca="1">CONCATENATE(INDIRECT(ADDRESS(1,MATCH(_xlfn.MINIFS(B110:IG110,metrics.rec,"MAE"),B110:IG110,0)+1)), ", ", INDIRECT(ADDRESS(2,MATCH(_xlfn.MINIFS(B110:IG110,metrics.rec,"MAE"),B110:IG110,0)+1)))</f>
        <v>k=5, r=0.3</v>
      </c>
      <c r="IQ110" s="1" t="str" cm="1">
        <f t="array" aca="1" ref="IQ110" ca="1">CONCATENATE(INDIRECT(ADDRESS(1,MATCH(_xlfn.MINIFS(B110:IG110,metrics.rec,"MSE"),B110:IG110,0)+1)), ", ", INDIRECT(ADDRESS(2,MATCH(_xlfn.MINIFS(B110:IG110,metrics.rec,"MSE"),B110:IG110,0)+1)))</f>
        <v>k=5, r=0.3</v>
      </c>
      <c r="IR110" s="1" t="str" cm="1">
        <f t="array" aca="1" ref="IR110" ca="1">CONCATENATE(INDIRECT(ADDRESS(1,MATCH(_xlfn.MAXIFS(B110:IG110,metrics.rec,"R"),B110:IG110,0)+1)), ", ", INDIRECT(ADDRESS(2,MATCH(_xlfn.MAXIFS(B110:IG110,metrics.rec,"R"),B110:IG110,0)+1)))</f>
        <v>k=5, r=0.5</v>
      </c>
      <c r="IS110" s="1" t="str" cm="1">
        <f t="array" aca="1" ref="IS110" ca="1">CONCATENATE(INDIRECT(ADDRESS(1,MATCH(_xlfn.MAXIFS(B110:IG110,metrics.rec,"Precision"),B110:IG110,0)+1)), ", ", INDIRECT(ADDRESS(2,MATCH(_xlfn.MAXIFS(B110:IG110,metrics.rec,"Precision"),B110:IG110,0)+1)))</f>
        <v>k=5, r=0.9</v>
      </c>
      <c r="IT110" s="1" t="str" cm="1">
        <f t="array" aca="1" ref="IT110" ca="1">CONCATENATE(INDIRECT(ADDRESS(1,MATCH(_xlfn.MAXIFS(B110:IG110,metrics.rec,"Recall"),B110:IG110,0)+1)), ", ", INDIRECT(ADDRESS(2,MATCH(_xlfn.MAXIFS(B110:IG110,metrics.rec,"Recall"),B110:IG110,0)+1)))</f>
        <v>k=5, r=0.3</v>
      </c>
      <c r="IU110" s="1" t="str" cm="1">
        <f t="array" aca="1" ref="IU110" ca="1">CONCATENATE(INDIRECT(ADDRESS(1,MATCH(_xlfn.MAXIFS(B110:IG110,metrics.rec,"Coverage"),B110:IG110,0)+1)), ", ", INDIRECT(ADDRESS(2,MATCH(_xlfn.MAXIFS(B110:IG110,metrics.rec,"Coverage"),B110:IG110,0)+1)))</f>
        <v>k=20, r=0.5</v>
      </c>
      <c r="IV110" s="1" t="str" cm="1">
        <f t="array" aca="1" ref="IV110" ca="1">CONCATENATE(INDIRECT(ADDRESS(1,MATCH(_xlfn.MAXIFS(B110:IG110,metrics.rec,"Recatio"),B110:IG110,0)+1)), ", ", INDIRECT(ADDRESS(2,MATCH(_xlfn.MAXIFS(B110:IG110,metrics.rec,"Recatio"),B110:IG110,0)+1)))</f>
        <v>k=20, r=0.5</v>
      </c>
      <c r="IW110" s="1" t="str" cm="1">
        <f t="array" aca="1" ref="IW110" ca="1">CONCATENATE(INDIRECT(ADDRESS(1,MATCH(_xlfn.MINIFS(B110:IG110,metrics.rec,"Time"),B110:IG110,0)+1)), ", ", INDIRECT(ADDRESS(2,MATCH(_xlfn.MINIFS(B110:IG110,metrics.rec,"Time"),B110:IG110,0)+1)))</f>
        <v>k=5, r=0.9</v>
      </c>
    </row>
    <row r="111" spans="1:257" x14ac:dyDescent="0.2">
      <c r="A111" s="1" t="s">
        <v>100</v>
      </c>
      <c r="B111" s="4">
        <v>0.64139999999999997</v>
      </c>
      <c r="C111" s="4">
        <v>0.69830000000000003</v>
      </c>
      <c r="D111" s="4">
        <v>0.27110000000000001</v>
      </c>
      <c r="E111" s="4">
        <v>3.5999999999999999E-3</v>
      </c>
      <c r="F111" s="4">
        <v>0.77449999999999997</v>
      </c>
      <c r="G111" s="4"/>
      <c r="H111" s="4">
        <v>1</v>
      </c>
      <c r="I111" s="4">
        <v>7.4702000000000002</v>
      </c>
      <c r="J111" s="5">
        <v>0.65139999999999998</v>
      </c>
      <c r="K111" s="5">
        <v>0.72460000000000002</v>
      </c>
      <c r="L111" s="5">
        <v>0.27679999999999999</v>
      </c>
      <c r="M111" s="5">
        <v>9.1999999999999998E-3</v>
      </c>
      <c r="N111" s="5">
        <v>0.79020000000000001</v>
      </c>
      <c r="O111" s="5"/>
      <c r="P111" s="5">
        <v>1</v>
      </c>
      <c r="Q111" s="5">
        <v>6.8678999999999997</v>
      </c>
      <c r="R111" s="4">
        <v>0.65739999999999998</v>
      </c>
      <c r="S111" s="4">
        <v>0.73809999999999998</v>
      </c>
      <c r="T111" s="4">
        <v>0.2676</v>
      </c>
      <c r="U111" s="4">
        <v>1.4800000000000001E-2</v>
      </c>
      <c r="V111" s="4">
        <v>0.79149999999999998</v>
      </c>
      <c r="W111" s="4"/>
      <c r="X111" s="4">
        <v>1</v>
      </c>
      <c r="Y111" s="4">
        <v>4.9138000000000002</v>
      </c>
      <c r="Z111" s="5">
        <v>0.67369999999999997</v>
      </c>
      <c r="AA111" s="5">
        <v>0.77480000000000004</v>
      </c>
      <c r="AB111" s="5">
        <v>0.24360000000000001</v>
      </c>
      <c r="AC111" s="5">
        <v>2.0299999999999999E-2</v>
      </c>
      <c r="AD111" s="5">
        <v>0.7742</v>
      </c>
      <c r="AE111" s="5"/>
      <c r="AF111" s="5">
        <v>1</v>
      </c>
      <c r="AG111" s="5">
        <v>3.3628999999999998</v>
      </c>
      <c r="AH111" s="4">
        <v>0.72250000000000003</v>
      </c>
      <c r="AI111" s="4">
        <v>0.89590000000000003</v>
      </c>
      <c r="AJ111" s="4">
        <v>0.17879999999999999</v>
      </c>
      <c r="AK111" s="4">
        <v>2.9499999999999998E-2</v>
      </c>
      <c r="AL111" s="4">
        <v>0.68440000000000001</v>
      </c>
      <c r="AM111" s="4"/>
      <c r="AN111" s="4">
        <v>0.9829</v>
      </c>
      <c r="AO111" s="4">
        <v>1.3508</v>
      </c>
      <c r="AP111" s="14"/>
      <c r="AQ111" s="14"/>
      <c r="AR111" s="14"/>
      <c r="AS111" s="14"/>
      <c r="AT111" s="14"/>
      <c r="AU111" s="14"/>
      <c r="AV111" s="14"/>
      <c r="AW111" s="14"/>
      <c r="AX111" s="4"/>
      <c r="AY111" s="4"/>
      <c r="AZ111" s="4"/>
      <c r="BA111" s="4"/>
      <c r="BB111" s="4"/>
      <c r="BC111" s="4"/>
      <c r="BD111" s="4"/>
      <c r="BE111" s="4"/>
      <c r="BF111" s="14"/>
      <c r="BG111" s="14"/>
      <c r="BH111" s="14"/>
      <c r="BI111" s="14"/>
      <c r="BJ111" s="14"/>
      <c r="BK111" s="14"/>
      <c r="BL111" s="14"/>
      <c r="BM111" s="14"/>
      <c r="BN111" s="4"/>
      <c r="BO111" s="4"/>
      <c r="BP111" s="4"/>
      <c r="BQ111" s="4"/>
      <c r="BR111" s="4"/>
      <c r="BS111" s="4"/>
      <c r="BT111" s="4"/>
      <c r="BU111" s="4"/>
      <c r="BV111" s="14"/>
      <c r="BW111" s="14"/>
      <c r="BX111" s="14"/>
      <c r="BY111" s="14"/>
      <c r="BZ111" s="14"/>
      <c r="CA111" s="14"/>
      <c r="CB111" s="14"/>
      <c r="CC111" s="14"/>
      <c r="CD111" s="4"/>
      <c r="CE111" s="4"/>
      <c r="CF111" s="4"/>
      <c r="CG111" s="4"/>
      <c r="CH111" s="4"/>
      <c r="CI111" s="4"/>
      <c r="CJ111" s="4"/>
      <c r="CK111" s="4"/>
      <c r="CL111" s="5"/>
      <c r="CM111" s="5"/>
      <c r="CN111" s="5"/>
      <c r="CO111" s="5"/>
      <c r="CP111" s="5"/>
      <c r="CQ111" s="5"/>
      <c r="CR111" s="5"/>
      <c r="CS111" s="5"/>
      <c r="CT111" s="4"/>
      <c r="CU111" s="4"/>
      <c r="CV111" s="4"/>
      <c r="CW111" s="4"/>
      <c r="CX111" s="4"/>
      <c r="CY111" s="4"/>
      <c r="CZ111" s="4"/>
      <c r="DA111" s="4"/>
      <c r="DB111" s="5"/>
      <c r="DC111" s="5"/>
      <c r="DD111" s="5"/>
      <c r="DE111" s="5"/>
      <c r="DF111" s="5"/>
      <c r="DG111" s="5"/>
      <c r="DH111" s="5"/>
      <c r="DI111" s="5"/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/>
      <c r="EA111" s="4"/>
      <c r="EB111" s="4"/>
      <c r="EC111" s="4"/>
      <c r="ED111" s="4"/>
      <c r="EE111" s="4"/>
      <c r="EF111" s="4"/>
      <c r="EG111" s="4"/>
      <c r="EH111" s="14">
        <v>0.65880000000000005</v>
      </c>
      <c r="EI111" s="14">
        <v>0.74150000000000005</v>
      </c>
      <c r="EJ111" s="14">
        <v>0.26910000000000001</v>
      </c>
      <c r="EK111" s="14">
        <v>1.4800000000000001E-2</v>
      </c>
      <c r="EL111" s="14">
        <v>0.79300000000000004</v>
      </c>
      <c r="EM111" s="14">
        <v>0.36280000000000001</v>
      </c>
      <c r="EN111" s="14">
        <v>0.99990000000000001</v>
      </c>
      <c r="EO111" s="14">
        <v>5.5472999999999999</v>
      </c>
      <c r="EP111" s="4"/>
      <c r="EQ111" s="4"/>
      <c r="ER111" s="4"/>
      <c r="ES111" s="4"/>
      <c r="ET111" s="4"/>
      <c r="EU111" s="4"/>
      <c r="EV111" s="4"/>
      <c r="EW111" s="4"/>
      <c r="EX111" s="5"/>
      <c r="EY111" s="5"/>
      <c r="EZ111" s="5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4"/>
      <c r="FL111" s="4"/>
      <c r="FM111" s="4"/>
      <c r="FN111" s="5"/>
      <c r="FO111" s="5"/>
      <c r="FP111" s="5"/>
      <c r="FQ111" s="5"/>
      <c r="FR111" s="5"/>
      <c r="FS111" s="5"/>
      <c r="FT111" s="5"/>
      <c r="FU111" s="5"/>
      <c r="FV111" s="4"/>
      <c r="FW111" s="4"/>
      <c r="FX111" s="4"/>
      <c r="FY111" s="4"/>
      <c r="FZ111" s="4"/>
      <c r="GA111" s="4"/>
      <c r="GB111" s="4"/>
      <c r="GC111" s="4"/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/>
      <c r="HC111" s="4"/>
      <c r="HD111" s="4"/>
      <c r="HE111" s="4"/>
      <c r="HF111" s="4"/>
      <c r="HG111" s="4"/>
      <c r="HH111" s="4"/>
      <c r="HI111" s="4"/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>
        <f t="shared" si="48"/>
        <v>0.66753333333333342</v>
      </c>
      <c r="II111" s="4">
        <f t="shared" si="49"/>
        <v>0.76219999999999999</v>
      </c>
      <c r="IJ111" s="4">
        <f t="shared" si="50"/>
        <v>0.2511666666666667</v>
      </c>
      <c r="IK111" s="4">
        <f t="shared" si="51"/>
        <v>1.5366666666666667E-2</v>
      </c>
      <c r="IL111" s="4">
        <f t="shared" si="52"/>
        <v>0.76796666666666669</v>
      </c>
      <c r="IM111" s="4">
        <f t="shared" si="53"/>
        <v>0.36280000000000001</v>
      </c>
      <c r="IN111" s="4">
        <f t="shared" si="54"/>
        <v>0.99713333333333332</v>
      </c>
      <c r="IO111" s="4">
        <f t="shared" si="55"/>
        <v>4.9188166666666664</v>
      </c>
      <c r="IP111" s="1" t="str" cm="1">
        <f t="array" aca="1" ref="IP111" ca="1">CONCATENATE(INDIRECT(ADDRESS(1,MATCH(_xlfn.MINIFS(B111:IG111,metrics.rec,"MAE"),B111:IG111,0)+1)), ", ", INDIRECT(ADDRESS(2,MATCH(_xlfn.MINIFS(B111:IG111,metrics.rec,"MAE"),B111:IG111,0)+1)))</f>
        <v>k=5, r=0.1</v>
      </c>
      <c r="IQ111" s="1" t="str" cm="1">
        <f t="array" aca="1" ref="IQ111" ca="1">CONCATENATE(INDIRECT(ADDRESS(1,MATCH(_xlfn.MINIFS(B111:IG111,metrics.rec,"MSE"),B111:IG111,0)+1)), ", ", INDIRECT(ADDRESS(2,MATCH(_xlfn.MINIFS(B111:IG111,metrics.rec,"MSE"),B111:IG111,0)+1)))</f>
        <v>k=5, r=0.1</v>
      </c>
      <c r="IR111" s="1" t="str" cm="1">
        <f t="array" aca="1" ref="IR111" ca="1">CONCATENATE(INDIRECT(ADDRESS(1,MATCH(_xlfn.MAXIFS(B111:IG111,metrics.rec,"R"),B111:IG111,0)+1)), ", ", INDIRECT(ADDRESS(2,MATCH(_xlfn.MAXIFS(B111:IG111,metrics.rec,"R"),B111:IG111,0)+1)))</f>
        <v>k=5, r=0.3</v>
      </c>
      <c r="IS111" s="1" t="str" cm="1">
        <f t="array" aca="1" ref="IS111" ca="1">CONCATENATE(INDIRECT(ADDRESS(1,MATCH(_xlfn.MAXIFS(B111:IG111,metrics.rec,"Precision"),B111:IG111,0)+1)), ", ", INDIRECT(ADDRESS(2,MATCH(_xlfn.MAXIFS(B111:IG111,metrics.rec,"Precision"),B111:IG111,0)+1)))</f>
        <v>k=5, r=0.9</v>
      </c>
      <c r="IT111" s="1" t="str" cm="1">
        <f t="array" aca="1" ref="IT111" ca="1">CONCATENATE(INDIRECT(ADDRESS(1,MATCH(_xlfn.MAXIFS(B111:IG111,metrics.rec,"Recall"),B111:IG111,0)+1)), ", ", INDIRECT(ADDRESS(2,MATCH(_xlfn.MAXIFS(B111:IG111,metrics.rec,"Recall"),B111:IG111,0)+1)))</f>
        <v>k=20, r=0.5</v>
      </c>
      <c r="IU111" s="1" t="str" cm="1">
        <f t="array" aca="1" ref="IU111" ca="1">CONCATENATE(INDIRECT(ADDRESS(1,MATCH(_xlfn.MAXIFS(B111:IG111,metrics.rec,"Coverage"),B111:IG111,0)+1)), ", ", INDIRECT(ADDRESS(2,MATCH(_xlfn.MAXIFS(B111:IG111,metrics.rec,"Coverage"),B111:IG111,0)+1)))</f>
        <v>k=20, r=0.5</v>
      </c>
      <c r="IV111" s="1" t="str" cm="1">
        <f t="array" aca="1" ref="IV111" ca="1">CONCATENATE(INDIRECT(ADDRESS(1,MATCH(_xlfn.MAXIFS(B111:IG111,metrics.rec,"Recatio"),B111:IG111,0)+1)), ", ", INDIRECT(ADDRESS(2,MATCH(_xlfn.MAXIFS(B111:IG111,metrics.rec,"Recatio"),B111:IG111,0)+1)))</f>
        <v>k=5, r=0.1</v>
      </c>
      <c r="IW111" s="1" t="str" cm="1">
        <f t="array" aca="1" ref="IW111" ca="1">CONCATENATE(INDIRECT(ADDRESS(1,MATCH(_xlfn.MINIFS(B111:IG111,metrics.rec,"Time"),B111:IG111,0)+1)), ", ", INDIRECT(ADDRESS(2,MATCH(_xlfn.MINIFS(B111:IG111,metrics.rec,"Time"),B111:IG111,0)+1)))</f>
        <v>k=5, r=0.9</v>
      </c>
    </row>
    <row r="112" spans="1:257" x14ac:dyDescent="0.2">
      <c r="A112" s="1" t="s">
        <v>101</v>
      </c>
      <c r="B112" s="4">
        <v>0.61009999999999998</v>
      </c>
      <c r="C112" s="4">
        <v>0.63390000000000002</v>
      </c>
      <c r="D112" s="4">
        <v>0.30349999999999999</v>
      </c>
      <c r="E112" s="4">
        <v>3.5999999999999999E-3</v>
      </c>
      <c r="F112" s="4">
        <v>0.76629999999999998</v>
      </c>
      <c r="G112" s="4"/>
      <c r="H112" s="4">
        <v>1</v>
      </c>
      <c r="I112" s="4">
        <v>8.0465999999999998</v>
      </c>
      <c r="J112" s="5">
        <v>0.62190000000000001</v>
      </c>
      <c r="K112" s="5">
        <v>0.66180000000000005</v>
      </c>
      <c r="L112" s="5">
        <v>0.30209999999999998</v>
      </c>
      <c r="M112" s="5">
        <v>9.2999999999999992E-3</v>
      </c>
      <c r="N112" s="5">
        <v>0.78090000000000004</v>
      </c>
      <c r="O112" s="5"/>
      <c r="P112" s="5">
        <v>1</v>
      </c>
      <c r="Q112" s="5">
        <v>6.5119999999999996</v>
      </c>
      <c r="R112" s="4">
        <v>0.63300000000000001</v>
      </c>
      <c r="S112" s="4">
        <v>0.68630000000000002</v>
      </c>
      <c r="T112" s="4">
        <v>0.28299999999999997</v>
      </c>
      <c r="U112" s="4">
        <v>1.4999999999999999E-2</v>
      </c>
      <c r="V112" s="4">
        <v>0.78120000000000001</v>
      </c>
      <c r="W112" s="4"/>
      <c r="X112" s="4">
        <v>1</v>
      </c>
      <c r="Y112" s="4">
        <v>5.2729999999999997</v>
      </c>
      <c r="Z112" s="5">
        <v>0.65490000000000004</v>
      </c>
      <c r="AA112" s="5">
        <v>0.73650000000000004</v>
      </c>
      <c r="AB112" s="5">
        <v>0.23830000000000001</v>
      </c>
      <c r="AC112" s="5">
        <v>2.0899999999999998E-2</v>
      </c>
      <c r="AD112" s="5">
        <v>0.75939999999999996</v>
      </c>
      <c r="AE112" s="5"/>
      <c r="AF112" s="5">
        <v>1</v>
      </c>
      <c r="AG112" s="5">
        <v>3.3222999999999998</v>
      </c>
      <c r="AH112" s="4">
        <v>0.74029999999999996</v>
      </c>
      <c r="AI112" s="4">
        <v>0.95730000000000004</v>
      </c>
      <c r="AJ112" s="4">
        <v>0.13800000000000001</v>
      </c>
      <c r="AK112" s="4">
        <v>3.09E-2</v>
      </c>
      <c r="AL112" s="4">
        <v>0.64759999999999995</v>
      </c>
      <c r="AM112" s="4"/>
      <c r="AN112" s="4">
        <v>0.9839</v>
      </c>
      <c r="AO112" s="4">
        <v>1.4315</v>
      </c>
      <c r="AP112" s="14"/>
      <c r="AQ112" s="14"/>
      <c r="AR112" s="14"/>
      <c r="AS112" s="14"/>
      <c r="AT112" s="14"/>
      <c r="AU112" s="14"/>
      <c r="AV112" s="14"/>
      <c r="AW112" s="14"/>
      <c r="AX112" s="4"/>
      <c r="AY112" s="4"/>
      <c r="AZ112" s="4"/>
      <c r="BA112" s="4"/>
      <c r="BB112" s="4"/>
      <c r="BC112" s="4"/>
      <c r="BD112" s="4"/>
      <c r="BE112" s="4"/>
      <c r="BF112" s="14"/>
      <c r="BG112" s="14"/>
      <c r="BH112" s="14"/>
      <c r="BI112" s="14"/>
      <c r="BJ112" s="14"/>
      <c r="BK112" s="14"/>
      <c r="BL112" s="14"/>
      <c r="BM112" s="14"/>
      <c r="BN112" s="4"/>
      <c r="BO112" s="4"/>
      <c r="BP112" s="4"/>
      <c r="BQ112" s="4"/>
      <c r="BR112" s="4"/>
      <c r="BS112" s="4"/>
      <c r="BT112" s="4"/>
      <c r="BU112" s="4"/>
      <c r="BV112" s="14"/>
      <c r="BW112" s="14"/>
      <c r="BX112" s="14"/>
      <c r="BY112" s="14"/>
      <c r="BZ112" s="14"/>
      <c r="CA112" s="14"/>
      <c r="CB112" s="14"/>
      <c r="CC112" s="14"/>
      <c r="CD112" s="4"/>
      <c r="CE112" s="4"/>
      <c r="CF112" s="4"/>
      <c r="CG112" s="4"/>
      <c r="CH112" s="4"/>
      <c r="CI112" s="4"/>
      <c r="CJ112" s="4"/>
      <c r="CK112" s="4"/>
      <c r="CL112" s="5"/>
      <c r="CM112" s="5"/>
      <c r="CN112" s="5"/>
      <c r="CO112" s="5"/>
      <c r="CP112" s="5"/>
      <c r="CQ112" s="5"/>
      <c r="CR112" s="5"/>
      <c r="CS112" s="5"/>
      <c r="CT112" s="4"/>
      <c r="CU112" s="4"/>
      <c r="CV112" s="4"/>
      <c r="CW112" s="4"/>
      <c r="CX112" s="4"/>
      <c r="CY112" s="4"/>
      <c r="CZ112" s="4"/>
      <c r="DA112" s="4"/>
      <c r="DB112" s="5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/>
      <c r="EA112" s="4"/>
      <c r="EB112" s="4"/>
      <c r="EC112" s="4"/>
      <c r="ED112" s="4"/>
      <c r="EE112" s="4"/>
      <c r="EF112" s="4"/>
      <c r="EG112" s="4"/>
      <c r="EH112" s="14">
        <v>0.63370000000000004</v>
      </c>
      <c r="EI112" s="14">
        <v>0.68810000000000004</v>
      </c>
      <c r="EJ112" s="14">
        <v>0.28410000000000002</v>
      </c>
      <c r="EK112" s="14">
        <v>1.4999999999999999E-2</v>
      </c>
      <c r="EL112" s="14">
        <v>0.78239999999999998</v>
      </c>
      <c r="EM112" s="14">
        <v>0.35299999999999998</v>
      </c>
      <c r="EN112" s="14">
        <v>1</v>
      </c>
      <c r="EO112" s="14">
        <v>5.8311000000000002</v>
      </c>
      <c r="EP112" s="4"/>
      <c r="EQ112" s="4"/>
      <c r="ER112" s="4"/>
      <c r="ES112" s="4"/>
      <c r="ET112" s="4"/>
      <c r="EU112" s="4"/>
      <c r="EV112" s="4"/>
      <c r="EW112" s="4"/>
      <c r="EX112" s="5"/>
      <c r="EY112" s="5"/>
      <c r="EZ112" s="5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4"/>
      <c r="FL112" s="4"/>
      <c r="FM112" s="4"/>
      <c r="FN112" s="5"/>
      <c r="FO112" s="5"/>
      <c r="FP112" s="5"/>
      <c r="FQ112" s="5"/>
      <c r="FR112" s="5"/>
      <c r="FS112" s="5"/>
      <c r="FT112" s="5"/>
      <c r="FU112" s="5"/>
      <c r="FV112" s="4"/>
      <c r="FW112" s="4"/>
      <c r="FX112" s="4"/>
      <c r="FY112" s="4"/>
      <c r="FZ112" s="4"/>
      <c r="GA112" s="4"/>
      <c r="GB112" s="4"/>
      <c r="GC112" s="4"/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>
        <f t="shared" si="48"/>
        <v>0.64898333333333336</v>
      </c>
      <c r="II112" s="4">
        <f t="shared" si="49"/>
        <v>0.72731666666666672</v>
      </c>
      <c r="IJ112" s="4">
        <f t="shared" si="50"/>
        <v>0.25816666666666666</v>
      </c>
      <c r="IK112" s="4">
        <f t="shared" si="51"/>
        <v>1.5783333333333333E-2</v>
      </c>
      <c r="IL112" s="4">
        <f t="shared" si="52"/>
        <v>0.75296666666666667</v>
      </c>
      <c r="IM112" s="4">
        <f t="shared" si="53"/>
        <v>0.35299999999999998</v>
      </c>
      <c r="IN112" s="4">
        <f t="shared" si="54"/>
        <v>0.99731666666666674</v>
      </c>
      <c r="IO112" s="4">
        <f t="shared" si="55"/>
        <v>5.0694166666666662</v>
      </c>
      <c r="IP112" s="1" t="str" cm="1">
        <f t="array" aca="1" ref="IP112" ca="1">CONCATENATE(INDIRECT(ADDRESS(1,MATCH(_xlfn.MINIFS(B112:IG112,metrics.rec,"MAE"),B112:IG112,0)+1)), ", ", INDIRECT(ADDRESS(2,MATCH(_xlfn.MINIFS(B112:IG112,metrics.rec,"MAE"),B112:IG112,0)+1)))</f>
        <v>k=5, r=0.1</v>
      </c>
      <c r="IQ112" s="1" t="str" cm="1">
        <f t="array" aca="1" ref="IQ112" ca="1">CONCATENATE(INDIRECT(ADDRESS(1,MATCH(_xlfn.MINIFS(B112:IG112,metrics.rec,"MSE"),B112:IG112,0)+1)), ", ", INDIRECT(ADDRESS(2,MATCH(_xlfn.MINIFS(B112:IG112,metrics.rec,"MSE"),B112:IG112,0)+1)))</f>
        <v>k=5, r=0.1</v>
      </c>
      <c r="IR112" s="1" t="str" cm="1">
        <f t="array" aca="1" ref="IR112" ca="1">CONCATENATE(INDIRECT(ADDRESS(1,MATCH(_xlfn.MAXIFS(B112:IG112,metrics.rec,"R"),B112:IG112,0)+1)), ", ", INDIRECT(ADDRESS(2,MATCH(_xlfn.MAXIFS(B112:IG112,metrics.rec,"R"),B112:IG112,0)+1)))</f>
        <v>k=5, r=0.1</v>
      </c>
      <c r="IS112" s="1" t="str" cm="1">
        <f t="array" aca="1" ref="IS112" ca="1">CONCATENATE(INDIRECT(ADDRESS(1,MATCH(_xlfn.MAXIFS(B112:IG112,metrics.rec,"Precision"),B112:IG112,0)+1)), ", ", INDIRECT(ADDRESS(2,MATCH(_xlfn.MAXIFS(B112:IG112,metrics.rec,"Precision"),B112:IG112,0)+1)))</f>
        <v>k=5, r=0.9</v>
      </c>
      <c r="IT112" s="1" t="str" cm="1">
        <f t="array" aca="1" ref="IT112" ca="1">CONCATENATE(INDIRECT(ADDRESS(1,MATCH(_xlfn.MAXIFS(B112:IG112,metrics.rec,"Recall"),B112:IG112,0)+1)), ", ", INDIRECT(ADDRESS(2,MATCH(_xlfn.MAXIFS(B112:IG112,metrics.rec,"Recall"),B112:IG112,0)+1)))</f>
        <v>k=20, r=0.5</v>
      </c>
      <c r="IU112" s="1" t="str" cm="1">
        <f t="array" aca="1" ref="IU112" ca="1">CONCATENATE(INDIRECT(ADDRESS(1,MATCH(_xlfn.MAXIFS(B112:IG112,metrics.rec,"Coverage"),B112:IG112,0)+1)), ", ", INDIRECT(ADDRESS(2,MATCH(_xlfn.MAXIFS(B112:IG112,metrics.rec,"Coverage"),B112:IG112,0)+1)))</f>
        <v>k=20, r=0.5</v>
      </c>
      <c r="IV112" s="1" t="str" cm="1">
        <f t="array" aca="1" ref="IV112" ca="1">CONCATENATE(INDIRECT(ADDRESS(1,MATCH(_xlfn.MAXIFS(B112:IG112,metrics.rec,"Recatio"),B112:IG112,0)+1)), ", ", INDIRECT(ADDRESS(2,MATCH(_xlfn.MAXIFS(B112:IG112,metrics.rec,"Recatio"),B112:IG112,0)+1)))</f>
        <v>k=5, r=0.1</v>
      </c>
      <c r="IW112" s="1" t="str" cm="1">
        <f t="array" aca="1" ref="IW112" ca="1">CONCATENATE(INDIRECT(ADDRESS(1,MATCH(_xlfn.MINIFS(B112:IG112,metrics.rec,"Time"),B112:IG112,0)+1)), ", ", INDIRECT(ADDRESS(2,MATCH(_xlfn.MINIFS(B112:IG112,metrics.rec,"Time"),B112:IG112,0)+1)))</f>
        <v>k=5, r=0.9</v>
      </c>
    </row>
    <row r="113" spans="1:257" x14ac:dyDescent="0.2">
      <c r="A113" s="1" t="s">
        <v>102</v>
      </c>
      <c r="B113" s="4">
        <v>0.59499999999999997</v>
      </c>
      <c r="C113" s="4">
        <v>0.60819999999999996</v>
      </c>
      <c r="D113" s="4">
        <v>0.32319999999999999</v>
      </c>
      <c r="E113" s="4">
        <v>3.7000000000000002E-3</v>
      </c>
      <c r="F113" s="4">
        <v>0.77310000000000001</v>
      </c>
      <c r="G113" s="4"/>
      <c r="H113" s="4">
        <v>1</v>
      </c>
      <c r="I113" s="4">
        <v>7.3722000000000003</v>
      </c>
      <c r="J113" s="5">
        <v>0.61029999999999995</v>
      </c>
      <c r="K113" s="5">
        <v>0.64319999999999999</v>
      </c>
      <c r="L113" s="5">
        <v>0.31819999999999998</v>
      </c>
      <c r="M113" s="5">
        <v>9.4000000000000004E-3</v>
      </c>
      <c r="N113" s="5">
        <v>0.78539999999999999</v>
      </c>
      <c r="O113" s="5"/>
      <c r="P113" s="5">
        <v>1</v>
      </c>
      <c r="Q113" s="5">
        <v>6.0266999999999999</v>
      </c>
      <c r="R113" s="4">
        <v>0.62470000000000003</v>
      </c>
      <c r="S113" s="4">
        <v>0.67279999999999995</v>
      </c>
      <c r="T113" s="4">
        <v>0.29049999999999998</v>
      </c>
      <c r="U113" s="4">
        <v>1.5100000000000001E-2</v>
      </c>
      <c r="V113" s="4">
        <v>0.78269999999999995</v>
      </c>
      <c r="W113" s="4"/>
      <c r="X113" s="4">
        <v>1</v>
      </c>
      <c r="Y113" s="4">
        <v>5.7091000000000003</v>
      </c>
      <c r="Z113" s="5">
        <v>0.65339999999999998</v>
      </c>
      <c r="AA113" s="5">
        <v>0.73770000000000002</v>
      </c>
      <c r="AB113" s="5">
        <v>0.2346</v>
      </c>
      <c r="AC113" s="5">
        <v>2.0899999999999998E-2</v>
      </c>
      <c r="AD113" s="5">
        <v>0.7571</v>
      </c>
      <c r="AE113" s="5"/>
      <c r="AF113" s="5">
        <v>1</v>
      </c>
      <c r="AG113" s="5">
        <v>3.3401999999999998</v>
      </c>
      <c r="AH113" s="4">
        <v>0.74529999999999996</v>
      </c>
      <c r="AI113" s="4">
        <v>0.9708</v>
      </c>
      <c r="AJ113" s="4">
        <v>0.13639999999999999</v>
      </c>
      <c r="AK113" s="4">
        <v>3.0800000000000001E-2</v>
      </c>
      <c r="AL113" s="4">
        <v>0.64510000000000001</v>
      </c>
      <c r="AM113" s="4"/>
      <c r="AN113" s="4">
        <v>0.9839</v>
      </c>
      <c r="AO113" s="4">
        <v>1.4133</v>
      </c>
      <c r="AP113" s="14"/>
      <c r="AQ113" s="14"/>
      <c r="AR113" s="14"/>
      <c r="AS113" s="14"/>
      <c r="AT113" s="14"/>
      <c r="AU113" s="14"/>
      <c r="AV113" s="14"/>
      <c r="AW113" s="14"/>
      <c r="AX113" s="4"/>
      <c r="AY113" s="4"/>
      <c r="AZ113" s="4"/>
      <c r="BA113" s="4"/>
      <c r="BB113" s="4"/>
      <c r="BC113" s="4"/>
      <c r="BD113" s="4"/>
      <c r="BE113" s="4"/>
      <c r="BF113" s="14"/>
      <c r="BG113" s="14"/>
      <c r="BH113" s="14"/>
      <c r="BI113" s="14"/>
      <c r="BJ113" s="14"/>
      <c r="BK113" s="14"/>
      <c r="BL113" s="14"/>
      <c r="BM113" s="14"/>
      <c r="BN113" s="4"/>
      <c r="BO113" s="4"/>
      <c r="BP113" s="4"/>
      <c r="BQ113" s="4"/>
      <c r="BR113" s="4"/>
      <c r="BS113" s="4"/>
      <c r="BT113" s="4"/>
      <c r="BU113" s="4"/>
      <c r="BV113" s="14"/>
      <c r="BW113" s="14"/>
      <c r="BX113" s="14"/>
      <c r="BY113" s="14"/>
      <c r="BZ113" s="14"/>
      <c r="CA113" s="14"/>
      <c r="CB113" s="14"/>
      <c r="CC113" s="14"/>
      <c r="CD113" s="4"/>
      <c r="CE113" s="4"/>
      <c r="CF113" s="4"/>
      <c r="CG113" s="4"/>
      <c r="CH113" s="4"/>
      <c r="CI113" s="4"/>
      <c r="CJ113" s="4"/>
      <c r="CK113" s="4"/>
      <c r="CL113" s="5"/>
      <c r="CM113" s="5"/>
      <c r="CN113" s="5"/>
      <c r="CO113" s="5"/>
      <c r="CP113" s="5"/>
      <c r="CQ113" s="5"/>
      <c r="CR113" s="5"/>
      <c r="CS113" s="5"/>
      <c r="CT113" s="4"/>
      <c r="CU113" s="4"/>
      <c r="CV113" s="4"/>
      <c r="CW113" s="4"/>
      <c r="CX113" s="4"/>
      <c r="CY113" s="4"/>
      <c r="CZ113" s="4"/>
      <c r="DA113" s="4"/>
      <c r="DB113" s="5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/>
      <c r="EA113" s="4"/>
      <c r="EB113" s="4"/>
      <c r="EC113" s="4"/>
      <c r="ED113" s="4"/>
      <c r="EE113" s="4"/>
      <c r="EF113" s="4"/>
      <c r="EG113" s="4"/>
      <c r="EH113" s="14">
        <v>0.62560000000000004</v>
      </c>
      <c r="EI113" s="14">
        <v>0.6754</v>
      </c>
      <c r="EJ113" s="14">
        <v>0.2898</v>
      </c>
      <c r="EK113" s="14">
        <v>1.4999999999999999E-2</v>
      </c>
      <c r="EL113" s="14">
        <v>0.78410000000000002</v>
      </c>
      <c r="EM113" s="14">
        <v>0.35220000000000001</v>
      </c>
      <c r="EN113" s="14">
        <v>1</v>
      </c>
      <c r="EO113" s="14">
        <v>5.9245000000000001</v>
      </c>
      <c r="EP113" s="4"/>
      <c r="EQ113" s="4"/>
      <c r="ER113" s="4"/>
      <c r="ES113" s="4"/>
      <c r="ET113" s="4"/>
      <c r="EU113" s="4"/>
      <c r="EV113" s="4"/>
      <c r="EW113" s="4"/>
      <c r="EX113" s="5"/>
      <c r="EY113" s="5"/>
      <c r="EZ113" s="5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4"/>
      <c r="FL113" s="4"/>
      <c r="FM113" s="4"/>
      <c r="FN113" s="5"/>
      <c r="FO113" s="5"/>
      <c r="FP113" s="5"/>
      <c r="FQ113" s="5"/>
      <c r="FR113" s="5"/>
      <c r="FS113" s="5"/>
      <c r="FT113" s="5"/>
      <c r="FU113" s="5"/>
      <c r="FV113" s="4"/>
      <c r="FW113" s="4"/>
      <c r="FX113" s="4"/>
      <c r="FY113" s="4"/>
      <c r="FZ113" s="4"/>
      <c r="GA113" s="4"/>
      <c r="GB113" s="4"/>
      <c r="GC113" s="4"/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>
        <f t="shared" si="48"/>
        <v>0.6423833333333332</v>
      </c>
      <c r="II113" s="4">
        <f t="shared" si="49"/>
        <v>0.71801666666666675</v>
      </c>
      <c r="IJ113" s="4">
        <f t="shared" si="50"/>
        <v>0.26545000000000002</v>
      </c>
      <c r="IK113" s="4">
        <f t="shared" si="51"/>
        <v>1.5816666666666666E-2</v>
      </c>
      <c r="IL113" s="4">
        <f t="shared" si="52"/>
        <v>0.75458333333333327</v>
      </c>
      <c r="IM113" s="4">
        <f t="shared" si="53"/>
        <v>0.35220000000000001</v>
      </c>
      <c r="IN113" s="4">
        <f t="shared" si="54"/>
        <v>0.99731666666666674</v>
      </c>
      <c r="IO113" s="4">
        <f t="shared" si="55"/>
        <v>4.9643333333333333</v>
      </c>
      <c r="IP113" s="1" t="str" cm="1">
        <f t="array" aca="1" ref="IP113" ca="1">CONCATENATE(INDIRECT(ADDRESS(1,MATCH(_xlfn.MINIFS(B113:IG113,metrics.rec,"MAE"),B113:IG113,0)+1)), ", ", INDIRECT(ADDRESS(2,MATCH(_xlfn.MINIFS(B113:IG113,metrics.rec,"MAE"),B113:IG113,0)+1)))</f>
        <v>k=5, r=0.1</v>
      </c>
      <c r="IQ113" s="1" t="str" cm="1">
        <f t="array" aca="1" ref="IQ113" ca="1">CONCATENATE(INDIRECT(ADDRESS(1,MATCH(_xlfn.MINIFS(B113:IG113,metrics.rec,"MSE"),B113:IG113,0)+1)), ", ", INDIRECT(ADDRESS(2,MATCH(_xlfn.MINIFS(B113:IG113,metrics.rec,"MSE"),B113:IG113,0)+1)))</f>
        <v>k=5, r=0.1</v>
      </c>
      <c r="IR113" s="1" t="str" cm="1">
        <f t="array" aca="1" ref="IR113" ca="1">CONCATENATE(INDIRECT(ADDRESS(1,MATCH(_xlfn.MAXIFS(B113:IG113,metrics.rec,"R"),B113:IG113,0)+1)), ", ", INDIRECT(ADDRESS(2,MATCH(_xlfn.MAXIFS(B113:IG113,metrics.rec,"R"),B113:IG113,0)+1)))</f>
        <v>k=5, r=0.1</v>
      </c>
      <c r="IS113" s="1" t="str" cm="1">
        <f t="array" aca="1" ref="IS113" ca="1">CONCATENATE(INDIRECT(ADDRESS(1,MATCH(_xlfn.MAXIFS(B113:IG113,metrics.rec,"Precision"),B113:IG113,0)+1)), ", ", INDIRECT(ADDRESS(2,MATCH(_xlfn.MAXIFS(B113:IG113,metrics.rec,"Precision"),B113:IG113,0)+1)))</f>
        <v>k=5, r=0.9</v>
      </c>
      <c r="IT113" s="1" t="str" cm="1">
        <f t="array" aca="1" ref="IT113" ca="1">CONCATENATE(INDIRECT(ADDRESS(1,MATCH(_xlfn.MAXIFS(B113:IG113,metrics.rec,"Recall"),B113:IG113,0)+1)), ", ", INDIRECT(ADDRESS(2,MATCH(_xlfn.MAXIFS(B113:IG113,metrics.rec,"Recall"),B113:IG113,0)+1)))</f>
        <v>k=5, r=0.3</v>
      </c>
      <c r="IU113" s="1" t="str" cm="1">
        <f t="array" aca="1" ref="IU113" ca="1">CONCATENATE(INDIRECT(ADDRESS(1,MATCH(_xlfn.MAXIFS(B113:IG113,metrics.rec,"Coverage"),B113:IG113,0)+1)), ", ", INDIRECT(ADDRESS(2,MATCH(_xlfn.MAXIFS(B113:IG113,metrics.rec,"Coverage"),B113:IG113,0)+1)))</f>
        <v>k=20, r=0.5</v>
      </c>
      <c r="IV113" s="1" t="str" cm="1">
        <f t="array" aca="1" ref="IV113" ca="1">CONCATENATE(INDIRECT(ADDRESS(1,MATCH(_xlfn.MAXIFS(B113:IG113,metrics.rec,"Recatio"),B113:IG113,0)+1)), ", ", INDIRECT(ADDRESS(2,MATCH(_xlfn.MAXIFS(B113:IG113,metrics.rec,"Recatio"),B113:IG113,0)+1)))</f>
        <v>k=5, r=0.1</v>
      </c>
      <c r="IW113" s="1" t="str" cm="1">
        <f t="array" aca="1" ref="IW113" ca="1">CONCATENATE(INDIRECT(ADDRESS(1,MATCH(_xlfn.MINIFS(B113:IG113,metrics.rec,"Time"),B113:IG113,0)+1)), ", ", INDIRECT(ADDRESS(2,MATCH(_xlfn.MINIFS(B113:IG113,metrics.rec,"Time"),B113:IG113,0)+1)))</f>
        <v>k=5, r=0.9</v>
      </c>
    </row>
    <row r="114" spans="1:257" s="11" customFormat="1" x14ac:dyDescent="0.2">
      <c r="A114" s="11" t="s">
        <v>227</v>
      </c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4"/>
      <c r="AQ114" s="14"/>
      <c r="AR114" s="14"/>
      <c r="AS114" s="14"/>
      <c r="AT114" s="14"/>
      <c r="AU114" s="14"/>
      <c r="AV114" s="14"/>
      <c r="AW114" s="14"/>
      <c r="AX114" s="4"/>
      <c r="AY114" s="4"/>
      <c r="AZ114" s="4"/>
      <c r="BA114" s="4"/>
      <c r="BB114" s="4"/>
      <c r="BC114" s="4"/>
      <c r="BD114" s="4"/>
      <c r="BE114" s="4"/>
      <c r="BF114" s="14"/>
      <c r="BG114" s="14"/>
      <c r="BH114" s="14"/>
      <c r="BI114" s="14"/>
      <c r="BJ114" s="14"/>
      <c r="BK114" s="14"/>
      <c r="BL114" s="14"/>
      <c r="BM114" s="14"/>
      <c r="BN114" s="4"/>
      <c r="BO114" s="4"/>
      <c r="BP114" s="4"/>
      <c r="BQ114" s="4"/>
      <c r="BR114" s="4"/>
      <c r="BS114" s="4"/>
      <c r="BT114" s="4"/>
      <c r="BU114" s="4"/>
      <c r="BV114" s="14"/>
      <c r="BW114" s="14"/>
      <c r="BX114" s="14"/>
      <c r="BY114" s="14"/>
      <c r="BZ114" s="14"/>
      <c r="CA114" s="14"/>
      <c r="CB114" s="14"/>
      <c r="CC114" s="14"/>
      <c r="CD114" s="4"/>
      <c r="CE114" s="4"/>
      <c r="CF114" s="4"/>
      <c r="CG114" s="4"/>
      <c r="CH114" s="4"/>
      <c r="CI114" s="4"/>
      <c r="CJ114" s="4"/>
      <c r="CK114" s="4"/>
      <c r="CL114" s="14"/>
      <c r="CM114" s="14"/>
      <c r="CN114" s="14"/>
      <c r="CO114" s="14"/>
      <c r="CP114" s="14"/>
      <c r="CQ114" s="14"/>
      <c r="CR114" s="14"/>
      <c r="CS114" s="14"/>
      <c r="CT114" s="4"/>
      <c r="CU114" s="4"/>
      <c r="CV114" s="4"/>
      <c r="CW114" s="4"/>
      <c r="CX114" s="4"/>
      <c r="CY114" s="4"/>
      <c r="CZ114" s="4"/>
      <c r="DA114" s="4"/>
      <c r="DB114" s="14"/>
      <c r="DC114" s="14"/>
      <c r="DD114" s="14"/>
      <c r="DE114" s="14"/>
      <c r="DF114" s="14"/>
      <c r="DG114" s="14"/>
      <c r="DH114" s="14"/>
      <c r="DI114" s="14"/>
      <c r="DJ114" s="4"/>
      <c r="DK114" s="4"/>
      <c r="DL114" s="4"/>
      <c r="DM114" s="4"/>
      <c r="DN114" s="4"/>
      <c r="DO114" s="4"/>
      <c r="DP114" s="4"/>
      <c r="DQ114" s="4"/>
      <c r="DR114" s="14"/>
      <c r="DS114" s="14"/>
      <c r="DT114" s="14"/>
      <c r="DU114" s="14"/>
      <c r="DV114" s="14"/>
      <c r="DW114" s="14"/>
      <c r="DX114" s="14"/>
      <c r="DY114" s="14"/>
      <c r="DZ114" s="4"/>
      <c r="EA114" s="4"/>
      <c r="EB114" s="4"/>
      <c r="EC114" s="4"/>
      <c r="ED114" s="4"/>
      <c r="EE114" s="4"/>
      <c r="EF114" s="4"/>
      <c r="EG114" s="4"/>
      <c r="EH114" s="14">
        <v>0.63819999999999999</v>
      </c>
      <c r="EI114" s="14">
        <v>0.70840000000000003</v>
      </c>
      <c r="EJ114" s="14">
        <v>0.27760000000000001</v>
      </c>
      <c r="EK114" s="14">
        <v>9.4000000000000004E-3</v>
      </c>
      <c r="EL114" s="14">
        <v>0.85940000000000005</v>
      </c>
      <c r="EM114" s="14">
        <v>0.61370000000000002</v>
      </c>
      <c r="EN114" s="14">
        <v>1</v>
      </c>
      <c r="EO114" s="14">
        <v>6.0023</v>
      </c>
      <c r="EP114" s="4"/>
      <c r="EQ114" s="4"/>
      <c r="ER114" s="4"/>
      <c r="ES114" s="4"/>
      <c r="ET114" s="4"/>
      <c r="EU114" s="4"/>
      <c r="EV114" s="4"/>
      <c r="EW114" s="4"/>
      <c r="EX114" s="14"/>
      <c r="EY114" s="14"/>
      <c r="EZ114" s="14"/>
      <c r="FA114" s="14"/>
      <c r="FB114" s="14"/>
      <c r="FC114" s="14"/>
      <c r="FD114" s="14"/>
      <c r="FE114" s="14"/>
      <c r="FF114" s="4"/>
      <c r="FG114" s="4"/>
      <c r="FH114" s="4"/>
      <c r="FI114" s="4"/>
      <c r="FJ114" s="4"/>
      <c r="FK114" s="4"/>
      <c r="FL114" s="4"/>
      <c r="FM114" s="4"/>
      <c r="FN114" s="14"/>
      <c r="FO114" s="14"/>
      <c r="FP114" s="14"/>
      <c r="FQ114" s="14"/>
      <c r="FR114" s="14"/>
      <c r="FS114" s="14"/>
      <c r="FT114" s="14"/>
      <c r="FU114" s="14"/>
      <c r="FV114" s="4"/>
      <c r="FW114" s="4"/>
      <c r="FX114" s="4"/>
      <c r="FY114" s="4"/>
      <c r="FZ114" s="4"/>
      <c r="GA114" s="4"/>
      <c r="GB114" s="4"/>
      <c r="GC114" s="4"/>
      <c r="GD114" s="14"/>
      <c r="GE114" s="14"/>
      <c r="GF114" s="14"/>
      <c r="GG114" s="14"/>
      <c r="GH114" s="14"/>
      <c r="GI114" s="14"/>
      <c r="GJ114" s="14"/>
      <c r="GK114" s="14"/>
      <c r="GL114" s="4"/>
      <c r="GM114" s="4"/>
      <c r="GN114" s="4"/>
      <c r="GO114" s="4"/>
      <c r="GP114" s="4"/>
      <c r="GQ114" s="4"/>
      <c r="GR114" s="4"/>
      <c r="GS114" s="4"/>
      <c r="GT114" s="14"/>
      <c r="GU114" s="14"/>
      <c r="GV114" s="14"/>
      <c r="GW114" s="14"/>
      <c r="GX114" s="14"/>
      <c r="GY114" s="14"/>
      <c r="GZ114" s="14"/>
      <c r="HA114" s="14"/>
      <c r="HB114" s="4"/>
      <c r="HC114" s="4"/>
      <c r="HD114" s="4"/>
      <c r="HE114" s="4"/>
      <c r="HF114" s="4"/>
      <c r="HG114" s="4"/>
      <c r="HH114" s="4"/>
      <c r="HI114" s="4"/>
      <c r="HJ114" s="14"/>
      <c r="HK114" s="14"/>
      <c r="HL114" s="14"/>
      <c r="HM114" s="14"/>
      <c r="HN114" s="14"/>
      <c r="HO114" s="14"/>
      <c r="HP114" s="14"/>
      <c r="HQ114" s="14"/>
      <c r="HR114" s="4"/>
      <c r="HS114" s="4"/>
      <c r="HT114" s="4"/>
      <c r="HU114" s="4"/>
      <c r="HV114" s="4"/>
      <c r="HW114" s="4"/>
      <c r="HX114" s="4"/>
      <c r="HY114" s="4"/>
      <c r="HZ114" s="14"/>
      <c r="IA114" s="14"/>
      <c r="IB114" s="14"/>
      <c r="IC114" s="14"/>
      <c r="ID114" s="14"/>
      <c r="IE114" s="14"/>
      <c r="IF114" s="14"/>
      <c r="IG114" s="14"/>
      <c r="IH114" s="4">
        <f t="shared" si="48"/>
        <v>0.63819999999999999</v>
      </c>
      <c r="II114" s="4">
        <f t="shared" si="49"/>
        <v>0.70840000000000003</v>
      </c>
      <c r="IJ114" s="4">
        <f t="shared" si="50"/>
        <v>0.27760000000000001</v>
      </c>
      <c r="IK114" s="4">
        <f t="shared" si="51"/>
        <v>9.4000000000000004E-3</v>
      </c>
      <c r="IL114" s="4">
        <f t="shared" si="52"/>
        <v>0.85940000000000005</v>
      </c>
      <c r="IM114" s="4">
        <f t="shared" si="53"/>
        <v>0.61370000000000002</v>
      </c>
      <c r="IN114" s="4">
        <f t="shared" si="54"/>
        <v>1</v>
      </c>
      <c r="IO114" s="4">
        <f t="shared" si="55"/>
        <v>6.0023</v>
      </c>
      <c r="IP114" s="11" t="str" cm="1">
        <f t="array" aca="1" ref="IP114" ca="1">CONCATENATE(INDIRECT(ADDRESS(1,MATCH(_xlfn.MINIFS(B114:IG114,metrics.rec,"MAE"),B114:IG114,0)+1)), ", ", INDIRECT(ADDRESS(2,MATCH(_xlfn.MINIFS(B114:IG114,metrics.rec,"MAE"),B114:IG114,0)+1)))</f>
        <v>k=20, r=0.5</v>
      </c>
      <c r="IQ114" s="11" t="str" cm="1">
        <f t="array" aca="1" ref="IQ114" ca="1">CONCATENATE(INDIRECT(ADDRESS(1,MATCH(_xlfn.MINIFS(B114:IG114,metrics.rec,"MSE"),B114:IG114,0)+1)), ", ", INDIRECT(ADDRESS(2,MATCH(_xlfn.MINIFS(B114:IG114,metrics.rec,"MSE"),B114:IG114,0)+1)))</f>
        <v>k=20, r=0.5</v>
      </c>
      <c r="IR114" s="11" t="str" cm="1">
        <f t="array" aca="1" ref="IR114" ca="1">CONCATENATE(INDIRECT(ADDRESS(1,MATCH(_xlfn.MAXIFS(B114:IG114,metrics.rec,"R"),B114:IG114,0)+1)), ", ", INDIRECT(ADDRESS(2,MATCH(_xlfn.MAXIFS(B114:IG114,metrics.rec,"R"),B114:IG114,0)+1)))</f>
        <v>k=20, r=0.5</v>
      </c>
      <c r="IS114" s="11" t="str" cm="1">
        <f t="array" aca="1" ref="IS114" ca="1">CONCATENATE(INDIRECT(ADDRESS(1,MATCH(_xlfn.MAXIFS(B114:IG114,metrics.rec,"Precision"),B114:IG114,0)+1)), ", ", INDIRECT(ADDRESS(2,MATCH(_xlfn.MAXIFS(B114:IG114,metrics.rec,"Precision"),B114:IG114,0)+1)))</f>
        <v>k=20, r=0.5</v>
      </c>
      <c r="IT114" s="11" t="str" cm="1">
        <f t="array" aca="1" ref="IT114" ca="1">CONCATENATE(INDIRECT(ADDRESS(1,MATCH(_xlfn.MAXIFS(B114:IG114,metrics.rec,"Recall"),B114:IG114,0)+1)), ", ", INDIRECT(ADDRESS(2,MATCH(_xlfn.MAXIFS(B114:IG114,metrics.rec,"Recall"),B114:IG114,0)+1)))</f>
        <v>k=20, r=0.5</v>
      </c>
      <c r="IU114" s="11" t="str" cm="1">
        <f t="array" aca="1" ref="IU114" ca="1">CONCATENATE(INDIRECT(ADDRESS(1,MATCH(_xlfn.MAXIFS(B114:IG114,metrics.rec,"Coverage"),B114:IG114,0)+1)), ", ", INDIRECT(ADDRESS(2,MATCH(_xlfn.MAXIFS(B114:IG114,metrics.rec,"Coverage"),B114:IG114,0)+1)))</f>
        <v>k=20, r=0.5</v>
      </c>
      <c r="IV114" s="11" t="str" cm="1">
        <f t="array" aca="1" ref="IV114" ca="1">CONCATENATE(INDIRECT(ADDRESS(1,MATCH(_xlfn.MAXIFS(B114:IG114,metrics.rec,"Recatio"),B114:IG114,0)+1)), ", ", INDIRECT(ADDRESS(2,MATCH(_xlfn.MAXIFS(B114:IG114,metrics.rec,"Recatio"),B114:IG114,0)+1)))</f>
        <v>k=20, r=0.5</v>
      </c>
      <c r="IW114" s="11" t="str" cm="1">
        <f t="array" aca="1" ref="IW114" ca="1">CONCATENATE(INDIRECT(ADDRESS(1,MATCH(_xlfn.MINIFS(B114:IG114,metrics.rec,"Time"),B114:IG114,0)+1)), ", ", INDIRECT(ADDRESS(2,MATCH(_xlfn.MINIFS(B114:IG114,metrics.rec,"Time"),B114:IG114,0)+1)))</f>
        <v>k=20, r=0.5</v>
      </c>
    </row>
    <row r="115" spans="1:257" x14ac:dyDescent="0.2">
      <c r="A115" s="1" t="s">
        <v>103</v>
      </c>
      <c r="B115" s="4">
        <v>0.63939999999999997</v>
      </c>
      <c r="C115" s="4">
        <v>0.70799999999999996</v>
      </c>
      <c r="D115" s="4">
        <v>0.24640000000000001</v>
      </c>
      <c r="E115" s="4">
        <v>4.1000000000000003E-3</v>
      </c>
      <c r="F115" s="4">
        <v>0.85470000000000002</v>
      </c>
      <c r="G115" s="4"/>
      <c r="H115" s="4">
        <v>1</v>
      </c>
      <c r="I115" s="4">
        <v>2.613</v>
      </c>
      <c r="J115" s="5">
        <v>0.6522</v>
      </c>
      <c r="K115" s="5">
        <v>0.74009999999999998</v>
      </c>
      <c r="L115" s="5">
        <v>0.2218</v>
      </c>
      <c r="M115" s="5">
        <v>1.26E-2</v>
      </c>
      <c r="N115" s="5">
        <v>0.84279999999999999</v>
      </c>
      <c r="O115" s="5"/>
      <c r="P115" s="5">
        <v>1</v>
      </c>
      <c r="Q115" s="5">
        <v>2.3538999999999999</v>
      </c>
      <c r="R115" s="4">
        <v>0.66090000000000004</v>
      </c>
      <c r="S115" s="4">
        <v>0.75870000000000004</v>
      </c>
      <c r="T115" s="4">
        <v>0.2074</v>
      </c>
      <c r="U115" s="4">
        <v>2.29E-2</v>
      </c>
      <c r="V115" s="4">
        <v>0.81699999999999995</v>
      </c>
      <c r="W115" s="4"/>
      <c r="X115" s="4">
        <v>1</v>
      </c>
      <c r="Y115" s="4">
        <v>2.3311000000000002</v>
      </c>
      <c r="Z115" s="5">
        <v>0.68400000000000005</v>
      </c>
      <c r="AA115" s="5">
        <v>0.80959999999999999</v>
      </c>
      <c r="AB115" s="5">
        <v>0.15890000000000001</v>
      </c>
      <c r="AC115" s="5">
        <v>3.4000000000000002E-2</v>
      </c>
      <c r="AD115" s="5">
        <v>0.7651</v>
      </c>
      <c r="AE115" s="5"/>
      <c r="AF115" s="5">
        <v>1</v>
      </c>
      <c r="AG115" s="5">
        <v>1.7329000000000001</v>
      </c>
      <c r="AH115" s="4">
        <v>0.74490000000000001</v>
      </c>
      <c r="AI115" s="4">
        <v>0.96030000000000004</v>
      </c>
      <c r="AJ115" s="4">
        <v>0.1042</v>
      </c>
      <c r="AK115" s="4">
        <v>4.4299999999999999E-2</v>
      </c>
      <c r="AL115" s="4">
        <v>0.56079999999999997</v>
      </c>
      <c r="AM115" s="4"/>
      <c r="AN115" s="4">
        <v>0.98</v>
      </c>
      <c r="AO115" s="4">
        <v>1.1709000000000001</v>
      </c>
      <c r="AP115" s="14"/>
      <c r="AQ115" s="14"/>
      <c r="AR115" s="14"/>
      <c r="AS115" s="14"/>
      <c r="AT115" s="14"/>
      <c r="AU115" s="14"/>
      <c r="AV115" s="14"/>
      <c r="AW115" s="14"/>
      <c r="AX115" s="4"/>
      <c r="AY115" s="4"/>
      <c r="AZ115" s="4"/>
      <c r="BA115" s="4"/>
      <c r="BB115" s="4"/>
      <c r="BC115" s="4"/>
      <c r="BD115" s="4"/>
      <c r="BE115" s="4"/>
      <c r="BF115" s="14">
        <v>0.66210000000000002</v>
      </c>
      <c r="BG115" s="14">
        <v>0.76290000000000002</v>
      </c>
      <c r="BH115" s="14">
        <v>0.2049</v>
      </c>
      <c r="BI115" s="14">
        <v>2.3E-2</v>
      </c>
      <c r="BJ115" s="14">
        <v>0.81910000000000005</v>
      </c>
      <c r="BK115" s="14">
        <v>0.24010000000000001</v>
      </c>
      <c r="BL115" s="14">
        <v>1</v>
      </c>
      <c r="BM115" s="14">
        <v>1.4007000000000001</v>
      </c>
      <c r="BN115" s="4"/>
      <c r="BO115" s="4"/>
      <c r="BP115" s="4"/>
      <c r="BQ115" s="4"/>
      <c r="BR115" s="4"/>
      <c r="BS115" s="4"/>
      <c r="BT115" s="4"/>
      <c r="BU115" s="4"/>
      <c r="BV115" s="14"/>
      <c r="BW115" s="14"/>
      <c r="BX115" s="14"/>
      <c r="BY115" s="14"/>
      <c r="BZ115" s="14"/>
      <c r="CA115" s="14"/>
      <c r="CB115" s="14"/>
      <c r="CC115" s="14"/>
      <c r="CD115" s="4"/>
      <c r="CE115" s="4"/>
      <c r="CF115" s="4"/>
      <c r="CG115" s="4"/>
      <c r="CH115" s="4"/>
      <c r="CI115" s="4"/>
      <c r="CJ115" s="4"/>
      <c r="CK115" s="4"/>
      <c r="CL115" s="5"/>
      <c r="CM115" s="5"/>
      <c r="CN115" s="5"/>
      <c r="CO115" s="5"/>
      <c r="CP115" s="5"/>
      <c r="CQ115" s="5"/>
      <c r="CR115" s="5"/>
      <c r="CS115" s="5"/>
      <c r="CT115" s="4">
        <v>0.66120000000000001</v>
      </c>
      <c r="CU115" s="4">
        <v>0.7601</v>
      </c>
      <c r="CV115" s="4">
        <v>0.20619999999999999</v>
      </c>
      <c r="CW115" s="4">
        <v>2.3E-2</v>
      </c>
      <c r="CX115" s="4">
        <v>0.81859999999999999</v>
      </c>
      <c r="CY115" s="4">
        <v>0.2407</v>
      </c>
      <c r="CZ115" s="4">
        <v>1</v>
      </c>
      <c r="DA115" s="4">
        <v>1.9211</v>
      </c>
      <c r="DB115" s="5"/>
      <c r="DC115" s="5"/>
      <c r="DD115" s="5"/>
      <c r="DE115" s="5"/>
      <c r="DF115" s="5"/>
      <c r="DG115" s="5"/>
      <c r="DH115" s="5"/>
      <c r="DI115" s="5"/>
      <c r="DJ115" s="4"/>
      <c r="DK115" s="4"/>
      <c r="DL115" s="4"/>
      <c r="DM115" s="4"/>
      <c r="DN115" s="4"/>
      <c r="DO115" s="4"/>
      <c r="DP115" s="4"/>
      <c r="DQ115" s="4"/>
      <c r="DR115" s="5"/>
      <c r="DS115" s="5"/>
      <c r="DT115" s="5"/>
      <c r="DU115" s="5"/>
      <c r="DV115" s="5"/>
      <c r="DW115" s="5"/>
      <c r="DX115" s="5"/>
      <c r="DY115" s="5"/>
      <c r="DZ115" s="4"/>
      <c r="EA115" s="4"/>
      <c r="EB115" s="4"/>
      <c r="EC115" s="4"/>
      <c r="ED115" s="4"/>
      <c r="EE115" s="4"/>
      <c r="EF115" s="4"/>
      <c r="EG115" s="4"/>
      <c r="EH115" s="14">
        <v>0.66249999999999998</v>
      </c>
      <c r="EI115" s="14">
        <v>0.76390000000000002</v>
      </c>
      <c r="EJ115" s="14">
        <v>0.20269999999999999</v>
      </c>
      <c r="EK115" s="14">
        <v>2.3E-2</v>
      </c>
      <c r="EL115" s="14">
        <v>0.81930000000000003</v>
      </c>
      <c r="EM115" s="14">
        <v>0.24060000000000001</v>
      </c>
      <c r="EN115" s="14">
        <v>1</v>
      </c>
      <c r="EO115" s="14">
        <v>2.0501999999999998</v>
      </c>
      <c r="EP115" s="4"/>
      <c r="EQ115" s="4"/>
      <c r="ER115" s="4"/>
      <c r="ES115" s="4"/>
      <c r="ET115" s="4"/>
      <c r="EU115" s="4"/>
      <c r="EV115" s="4"/>
      <c r="EW115" s="4"/>
      <c r="EX115" s="5"/>
      <c r="EY115" s="5"/>
      <c r="EZ115" s="5"/>
      <c r="FA115" s="5"/>
      <c r="FB115" s="5"/>
      <c r="FC115" s="5"/>
      <c r="FD115" s="5"/>
      <c r="FE115" s="5"/>
      <c r="FF115" s="4"/>
      <c r="FG115" s="4"/>
      <c r="FH115" s="4"/>
      <c r="FI115" s="4"/>
      <c r="FJ115" s="4"/>
      <c r="FK115" s="4"/>
      <c r="FL115" s="4"/>
      <c r="FM115" s="4"/>
      <c r="FN115" s="5"/>
      <c r="FO115" s="5"/>
      <c r="FP115" s="5"/>
      <c r="FQ115" s="5"/>
      <c r="FR115" s="5"/>
      <c r="FS115" s="5"/>
      <c r="FT115" s="5"/>
      <c r="FU115" s="5"/>
      <c r="FV115" s="4">
        <v>0.66149999999999998</v>
      </c>
      <c r="FW115" s="4">
        <v>0.76160000000000005</v>
      </c>
      <c r="FX115" s="4">
        <v>0.20580000000000001</v>
      </c>
      <c r="FY115" s="4">
        <v>2.3E-2</v>
      </c>
      <c r="FZ115" s="4">
        <v>0.8175</v>
      </c>
      <c r="GA115" s="4">
        <v>0.2409</v>
      </c>
      <c r="GB115" s="4">
        <v>1</v>
      </c>
      <c r="GC115" s="4">
        <v>1.8402000000000001</v>
      </c>
      <c r="GD115" s="5"/>
      <c r="GE115" s="5"/>
      <c r="GF115" s="5"/>
      <c r="GG115" s="5"/>
      <c r="GH115" s="5"/>
      <c r="GI115" s="5"/>
      <c r="GJ115" s="5"/>
      <c r="GK115" s="5"/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/>
      <c r="HC115" s="4"/>
      <c r="HD115" s="4"/>
      <c r="HE115" s="4"/>
      <c r="HF115" s="4"/>
      <c r="HG115" s="4"/>
      <c r="HH115" s="4"/>
      <c r="HI115" s="4"/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>
        <f t="shared" si="48"/>
        <v>0.66985555555555554</v>
      </c>
      <c r="II115" s="4">
        <f t="shared" si="49"/>
        <v>0.78057777777777781</v>
      </c>
      <c r="IJ115" s="4">
        <f t="shared" si="50"/>
        <v>0.19536666666666663</v>
      </c>
      <c r="IK115" s="4">
        <f t="shared" si="51"/>
        <v>2.332222222222222E-2</v>
      </c>
      <c r="IL115" s="4">
        <f t="shared" si="52"/>
        <v>0.79054444444444438</v>
      </c>
      <c r="IM115" s="4">
        <f t="shared" si="53"/>
        <v>0.24057500000000001</v>
      </c>
      <c r="IN115" s="4">
        <f t="shared" si="54"/>
        <v>0.99777777777777787</v>
      </c>
      <c r="IO115" s="4">
        <f t="shared" si="55"/>
        <v>1.9348888888888891</v>
      </c>
      <c r="IP115" s="1" t="str" cm="1">
        <f t="array" aca="1" ref="IP115" ca="1">CONCATENATE(INDIRECT(ADDRESS(1,MATCH(_xlfn.MINIFS(B115:IG115,metrics.rec,"MAE"),B115:IG115,0)+1)), ", ", INDIRECT(ADDRESS(2,MATCH(_xlfn.MINIFS(B115:IG115,metrics.rec,"MAE"),B115:IG115,0)+1)))</f>
        <v>k=5, r=0.1</v>
      </c>
      <c r="IQ115" s="1" t="str" cm="1">
        <f t="array" aca="1" ref="IQ115" ca="1">CONCATENATE(INDIRECT(ADDRESS(1,MATCH(_xlfn.MINIFS(B115:IG115,metrics.rec,"MSE"),B115:IG115,0)+1)), ", ", INDIRECT(ADDRESS(2,MATCH(_xlfn.MINIFS(B115:IG115,metrics.rec,"MSE"),B115:IG115,0)+1)))</f>
        <v>k=5, r=0.1</v>
      </c>
      <c r="IR115" s="1" t="str" cm="1">
        <f t="array" aca="1" ref="IR115" ca="1">CONCATENATE(INDIRECT(ADDRESS(1,MATCH(_xlfn.MAXIFS(B115:IG115,metrics.rec,"R"),B115:IG115,0)+1)), ", ", INDIRECT(ADDRESS(2,MATCH(_xlfn.MAXIFS(B115:IG115,metrics.rec,"R"),B115:IG115,0)+1)))</f>
        <v>k=5, r=0.1</v>
      </c>
      <c r="IS115" s="1" t="str" cm="1">
        <f t="array" aca="1" ref="IS115" ca="1">CONCATENATE(INDIRECT(ADDRESS(1,MATCH(_xlfn.MAXIFS(B115:IG115,metrics.rec,"Precision"),B115:IG115,0)+1)), ", ", INDIRECT(ADDRESS(2,MATCH(_xlfn.MAXIFS(B115:IG115,metrics.rec,"Precision"),B115:IG115,0)+1)))</f>
        <v>k=5, r=0.9</v>
      </c>
      <c r="IT115" s="1" t="str" cm="1">
        <f t="array" aca="1" ref="IT115" ca="1">CONCATENATE(INDIRECT(ADDRESS(1,MATCH(_xlfn.MAXIFS(B115:IG115,metrics.rec,"Recall"),B115:IG115,0)+1)), ", ", INDIRECT(ADDRESS(2,MATCH(_xlfn.MAXIFS(B115:IG115,metrics.rec,"Recall"),B115:IG115,0)+1)))</f>
        <v>k=5, r=0.1</v>
      </c>
      <c r="IU115" s="1" t="str" cm="1">
        <f t="array" aca="1" ref="IU115" ca="1">CONCATENATE(INDIRECT(ADDRESS(1,MATCH(_xlfn.MAXIFS(B115:IG115,metrics.rec,"Coverage"),B115:IG115,0)+1)), ", ", INDIRECT(ADDRESS(2,MATCH(_xlfn.MAXIFS(B115:IG115,metrics.rec,"Coverage"),B115:IG115,0)+1)))</f>
        <v>k=50, r=0.5</v>
      </c>
      <c r="IV115" s="1" t="str" cm="1">
        <f t="array" aca="1" ref="IV115" ca="1">CONCATENATE(INDIRECT(ADDRESS(1,MATCH(_xlfn.MAXIFS(B115:IG115,metrics.rec,"Recatio"),B115:IG115,0)+1)), ", ", INDIRECT(ADDRESS(2,MATCH(_xlfn.MAXIFS(B115:IG115,metrics.rec,"Recatio"),B115:IG115,0)+1)))</f>
        <v>k=5, r=0.1</v>
      </c>
      <c r="IW115" s="1" t="str" cm="1">
        <f t="array" aca="1" ref="IW115" ca="1">CONCATENATE(INDIRECT(ADDRESS(1,MATCH(_xlfn.MINIFS(B115:IG115,metrics.rec,"Time"),B115:IG115,0)+1)), ", ", INDIRECT(ADDRESS(2,MATCH(_xlfn.MINIFS(B115:IG115,metrics.rec,"Time"),B115:IG115,0)+1)))</f>
        <v>k=5, r=0.9</v>
      </c>
    </row>
    <row r="116" spans="1:257" x14ac:dyDescent="0.2">
      <c r="A116" s="1" t="s">
        <v>104</v>
      </c>
      <c r="B116" s="4">
        <v>0.63900000000000001</v>
      </c>
      <c r="C116" s="4">
        <v>0.70979999999999999</v>
      </c>
      <c r="D116" s="4">
        <v>0.25979999999999998</v>
      </c>
      <c r="E116" s="4">
        <v>3.3E-3</v>
      </c>
      <c r="F116" s="4">
        <v>0.86380000000000001</v>
      </c>
      <c r="G116" s="4"/>
      <c r="H116" s="4">
        <v>1</v>
      </c>
      <c r="I116" s="4">
        <v>2.6808000000000001</v>
      </c>
      <c r="J116" s="5">
        <v>0.65169999999999995</v>
      </c>
      <c r="K116" s="5">
        <v>0.74119999999999997</v>
      </c>
      <c r="L116" s="5">
        <v>0.23680000000000001</v>
      </c>
      <c r="M116" s="5">
        <v>1.0200000000000001E-2</v>
      </c>
      <c r="N116" s="5">
        <v>0.85299999999999998</v>
      </c>
      <c r="O116" s="5"/>
      <c r="P116" s="5">
        <v>1</v>
      </c>
      <c r="Q116" s="5">
        <v>2.4371</v>
      </c>
      <c r="R116" s="4">
        <v>0.66049999999999998</v>
      </c>
      <c r="S116" s="4">
        <v>0.75990000000000002</v>
      </c>
      <c r="T116" s="4">
        <v>0.21809999999999999</v>
      </c>
      <c r="U116" s="4">
        <v>1.9E-2</v>
      </c>
      <c r="V116" s="4">
        <v>0.83030000000000004</v>
      </c>
      <c r="W116" s="4"/>
      <c r="X116" s="4">
        <v>1</v>
      </c>
      <c r="Y116" s="4">
        <v>2.4304000000000001</v>
      </c>
      <c r="Z116" s="5">
        <v>0.68210000000000004</v>
      </c>
      <c r="AA116" s="5">
        <v>0.80740000000000001</v>
      </c>
      <c r="AB116" s="5">
        <v>0.1666</v>
      </c>
      <c r="AC116" s="5">
        <v>2.9899999999999999E-2</v>
      </c>
      <c r="AD116" s="5">
        <v>0.78100000000000003</v>
      </c>
      <c r="AE116" s="5"/>
      <c r="AF116" s="5">
        <v>1</v>
      </c>
      <c r="AG116" s="5">
        <v>1.9142999999999999</v>
      </c>
      <c r="AH116" s="4">
        <v>0.74380000000000002</v>
      </c>
      <c r="AI116" s="4">
        <v>0.95850000000000002</v>
      </c>
      <c r="AJ116" s="4">
        <v>0.1081</v>
      </c>
      <c r="AK116" s="4">
        <v>4.41E-2</v>
      </c>
      <c r="AL116" s="4">
        <v>0.56979999999999997</v>
      </c>
      <c r="AM116" s="4"/>
      <c r="AN116" s="4">
        <v>0.98</v>
      </c>
      <c r="AO116" s="4">
        <v>1.1495</v>
      </c>
      <c r="AP116" s="14"/>
      <c r="AQ116" s="14"/>
      <c r="AR116" s="14"/>
      <c r="AS116" s="14"/>
      <c r="AT116" s="14"/>
      <c r="AU116" s="14"/>
      <c r="AV116" s="14"/>
      <c r="AW116" s="14"/>
      <c r="AX116" s="4"/>
      <c r="AY116" s="4"/>
      <c r="AZ116" s="4"/>
      <c r="BA116" s="4"/>
      <c r="BB116" s="4"/>
      <c r="BC116" s="4"/>
      <c r="BD116" s="4"/>
      <c r="BE116" s="4"/>
      <c r="BF116" s="14">
        <v>0.66149999999999998</v>
      </c>
      <c r="BG116" s="14">
        <v>0.76370000000000005</v>
      </c>
      <c r="BH116" s="14">
        <v>0.21790000000000001</v>
      </c>
      <c r="BI116" s="14">
        <v>1.9E-2</v>
      </c>
      <c r="BJ116" s="14">
        <v>0.83140000000000003</v>
      </c>
      <c r="BK116" s="14">
        <v>0.29470000000000002</v>
      </c>
      <c r="BL116" s="14">
        <v>1</v>
      </c>
      <c r="BM116" s="14">
        <v>1.4338</v>
      </c>
      <c r="BN116" s="4"/>
      <c r="BO116" s="4"/>
      <c r="BP116" s="4"/>
      <c r="BQ116" s="4"/>
      <c r="BR116" s="4"/>
      <c r="BS116" s="4"/>
      <c r="BT116" s="4"/>
      <c r="BU116" s="4"/>
      <c r="BV116" s="14"/>
      <c r="BW116" s="14"/>
      <c r="BX116" s="14"/>
      <c r="BY116" s="14"/>
      <c r="BZ116" s="14"/>
      <c r="CA116" s="14"/>
      <c r="CB116" s="14"/>
      <c r="CC116" s="14"/>
      <c r="CD116" s="4"/>
      <c r="CE116" s="4"/>
      <c r="CF116" s="4"/>
      <c r="CG116" s="4"/>
      <c r="CH116" s="4"/>
      <c r="CI116" s="4"/>
      <c r="CJ116" s="4"/>
      <c r="CK116" s="4"/>
      <c r="CL116" s="5"/>
      <c r="CM116" s="5"/>
      <c r="CN116" s="5"/>
      <c r="CO116" s="5"/>
      <c r="CP116" s="5"/>
      <c r="CQ116" s="5"/>
      <c r="CR116" s="5"/>
      <c r="CS116" s="5"/>
      <c r="CT116" s="16"/>
      <c r="CU116" s="16"/>
      <c r="CV116" s="16"/>
      <c r="CW116" s="16"/>
      <c r="CX116" s="16"/>
      <c r="CY116" s="16"/>
      <c r="CZ116" s="16"/>
      <c r="DA116" s="16"/>
      <c r="DB116" s="5"/>
      <c r="DC116" s="5"/>
      <c r="DD116" s="5"/>
      <c r="DE116" s="5"/>
      <c r="DF116" s="5"/>
      <c r="DG116" s="5"/>
      <c r="DH116" s="5"/>
      <c r="DI116" s="5"/>
      <c r="DJ116" s="4"/>
      <c r="DK116" s="4"/>
      <c r="DL116" s="4"/>
      <c r="DM116" s="4"/>
      <c r="DN116" s="4"/>
      <c r="DO116" s="4"/>
      <c r="DP116" s="4"/>
      <c r="DQ116" s="4"/>
      <c r="DR116" s="5"/>
      <c r="DS116" s="5"/>
      <c r="DT116" s="5"/>
      <c r="DU116" s="5"/>
      <c r="DV116" s="5"/>
      <c r="DW116" s="5"/>
      <c r="DX116" s="5"/>
      <c r="DY116" s="5"/>
      <c r="DZ116" s="4"/>
      <c r="EA116" s="4"/>
      <c r="EB116" s="4"/>
      <c r="EC116" s="4"/>
      <c r="ED116" s="4"/>
      <c r="EE116" s="4"/>
      <c r="EF116" s="4"/>
      <c r="EG116" s="4"/>
      <c r="EH116" s="5">
        <v>0.66149999999999998</v>
      </c>
      <c r="EI116" s="5">
        <v>0.76390000000000002</v>
      </c>
      <c r="EJ116" s="5">
        <v>0.21729999999999999</v>
      </c>
      <c r="EK116" s="5">
        <v>1.9E-2</v>
      </c>
      <c r="EL116" s="5">
        <v>0.83199999999999996</v>
      </c>
      <c r="EM116" s="5">
        <v>0.29509999999999997</v>
      </c>
      <c r="EN116" s="5">
        <v>1</v>
      </c>
      <c r="EO116" s="5">
        <v>2.0350000000000001</v>
      </c>
      <c r="EP116" s="4"/>
      <c r="EQ116" s="4"/>
      <c r="ER116" s="4"/>
      <c r="ES116" s="4"/>
      <c r="ET116" s="4"/>
      <c r="EU116" s="4"/>
      <c r="EV116" s="4"/>
      <c r="EW116" s="4"/>
      <c r="EX116" s="5"/>
      <c r="EY116" s="5"/>
      <c r="EZ116" s="5"/>
      <c r="FA116" s="5"/>
      <c r="FB116" s="5"/>
      <c r="FC116" s="5"/>
      <c r="FD116" s="5"/>
      <c r="FE116" s="5"/>
      <c r="FF116" s="4"/>
      <c r="FG116" s="4"/>
      <c r="FH116" s="4"/>
      <c r="FI116" s="4"/>
      <c r="FJ116" s="4"/>
      <c r="FK116" s="4"/>
      <c r="FL116" s="4"/>
      <c r="FM116" s="4"/>
      <c r="FN116" s="5"/>
      <c r="FO116" s="5"/>
      <c r="FP116" s="5"/>
      <c r="FQ116" s="5"/>
      <c r="FR116" s="5"/>
      <c r="FS116" s="5"/>
      <c r="FT116" s="5"/>
      <c r="FU116" s="5"/>
      <c r="FV116" s="4">
        <v>0.66080000000000005</v>
      </c>
      <c r="FW116" s="4">
        <v>0.76270000000000004</v>
      </c>
      <c r="FX116" s="4">
        <v>0.2172</v>
      </c>
      <c r="FY116" s="4">
        <v>1.9E-2</v>
      </c>
      <c r="FZ116" s="4">
        <v>0.83030000000000004</v>
      </c>
      <c r="GA116" s="4"/>
      <c r="GB116" s="4">
        <v>1</v>
      </c>
      <c r="GC116" s="4">
        <v>2.0139999999999998</v>
      </c>
      <c r="GD116" s="5"/>
      <c r="GE116" s="5"/>
      <c r="GF116" s="5"/>
      <c r="GG116" s="5"/>
      <c r="GH116" s="5"/>
      <c r="GI116" s="5"/>
      <c r="GJ116" s="5"/>
      <c r="GK116" s="5"/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/>
      <c r="HC116" s="4"/>
      <c r="HD116" s="4"/>
      <c r="HE116" s="4"/>
      <c r="HF116" s="4"/>
      <c r="HG116" s="4"/>
      <c r="HH116" s="4"/>
      <c r="HI116" s="4"/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>
        <f t="shared" si="48"/>
        <v>0.67011250000000011</v>
      </c>
      <c r="II116" s="4">
        <f t="shared" si="49"/>
        <v>0.78338750000000001</v>
      </c>
      <c r="IJ116" s="4">
        <f t="shared" si="50"/>
        <v>0.20522500000000002</v>
      </c>
      <c r="IK116" s="4">
        <f t="shared" si="51"/>
        <v>2.0437499999999997E-2</v>
      </c>
      <c r="IL116" s="4">
        <f t="shared" si="52"/>
        <v>0.79895000000000005</v>
      </c>
      <c r="IM116" s="4">
        <f t="shared" si="53"/>
        <v>0.2949</v>
      </c>
      <c r="IN116" s="4">
        <f t="shared" si="54"/>
        <v>0.99750000000000005</v>
      </c>
      <c r="IO116" s="4">
        <f t="shared" si="55"/>
        <v>2.0118625000000003</v>
      </c>
      <c r="IP116" s="1" t="str" cm="1">
        <f t="array" aca="1" ref="IP116" ca="1">CONCATENATE(INDIRECT(ADDRESS(1,MATCH(_xlfn.MINIFS(B116:IG116,metrics.rec,"MAE"),B116:IG116,0)+1)), ", ", INDIRECT(ADDRESS(2,MATCH(_xlfn.MINIFS(B116:IG116,metrics.rec,"MAE"),B116:IG116,0)+1)))</f>
        <v>k=5, r=0.1</v>
      </c>
      <c r="IQ116" s="1" t="str" cm="1">
        <f t="array" aca="1" ref="IQ116" ca="1">CONCATENATE(INDIRECT(ADDRESS(1,MATCH(_xlfn.MINIFS(B116:IG116,metrics.rec,"MSE"),B116:IG116,0)+1)), ", ", INDIRECT(ADDRESS(2,MATCH(_xlfn.MINIFS(B116:IG116,metrics.rec,"MSE"),B116:IG116,0)+1)))</f>
        <v>k=5, r=0.1</v>
      </c>
      <c r="IR116" s="1" t="str" cm="1">
        <f t="array" aca="1" ref="IR116" ca="1">CONCATENATE(INDIRECT(ADDRESS(1,MATCH(_xlfn.MAXIFS(B116:IG116,metrics.rec,"R"),B116:IG116,0)+1)), ", ", INDIRECT(ADDRESS(2,MATCH(_xlfn.MAXIFS(B116:IG116,metrics.rec,"R"),B116:IG116,0)+1)))</f>
        <v>k=5, r=0.1</v>
      </c>
      <c r="IS116" s="1" t="str" cm="1">
        <f t="array" aca="1" ref="IS116" ca="1">CONCATENATE(INDIRECT(ADDRESS(1,MATCH(_xlfn.MAXIFS(B116:IG116,metrics.rec,"Precision"),B116:IG116,0)+1)), ", ", INDIRECT(ADDRESS(2,MATCH(_xlfn.MAXIFS(B116:IG116,metrics.rec,"Precision"),B116:IG116,0)+1)))</f>
        <v>k=5, r=0.9</v>
      </c>
      <c r="IT116" s="1" t="str" cm="1">
        <f t="array" aca="1" ref="IT116" ca="1">CONCATENATE(INDIRECT(ADDRESS(1,MATCH(_xlfn.MAXIFS(B116:IG116,metrics.rec,"Recall"),B116:IG116,0)+1)), ", ", INDIRECT(ADDRESS(2,MATCH(_xlfn.MAXIFS(B116:IG116,metrics.rec,"Recall"),B116:IG116,0)+1)))</f>
        <v>k=5, r=0.1</v>
      </c>
      <c r="IU116" s="1" t="str" cm="1">
        <f t="array" aca="1" ref="IU116" ca="1">CONCATENATE(INDIRECT(ADDRESS(1,MATCH(_xlfn.MAXIFS(B116:IG116,metrics.rec,"Coverage"),B116:IG116,0)+1)), ", ", INDIRECT(ADDRESS(2,MATCH(_xlfn.MAXIFS(B116:IG116,metrics.rec,"Coverage"),B116:IG116,0)+1)))</f>
        <v>k=20, r=0.5</v>
      </c>
      <c r="IV116" s="1" t="str" cm="1">
        <f t="array" aca="1" ref="IV116" ca="1">CONCATENATE(INDIRECT(ADDRESS(1,MATCH(_xlfn.MAXIFS(B116:IG116,metrics.rec,"Recatio"),B116:IG116,0)+1)), ", ", INDIRECT(ADDRESS(2,MATCH(_xlfn.MAXIFS(B116:IG116,metrics.rec,"Recatio"),B116:IG116,0)+1)))</f>
        <v>k=5, r=0.1</v>
      </c>
      <c r="IW116" s="1" t="str" cm="1">
        <f t="array" aca="1" ref="IW116" ca="1">CONCATENATE(INDIRECT(ADDRESS(1,MATCH(_xlfn.MINIFS(B116:IG116,metrics.rec,"Time"),B116:IG116,0)+1)), ", ", INDIRECT(ADDRESS(2,MATCH(_xlfn.MINIFS(B116:IG116,metrics.rec,"Time"),B116:IG116,0)+1)))</f>
        <v>k=5, r=0.9</v>
      </c>
    </row>
    <row r="117" spans="1:257" x14ac:dyDescent="0.2">
      <c r="A117" s="1" t="s">
        <v>224</v>
      </c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4"/>
      <c r="AQ117" s="14"/>
      <c r="AR117" s="14"/>
      <c r="AS117" s="14"/>
      <c r="AT117" s="14"/>
      <c r="AU117" s="14"/>
      <c r="AV117" s="14"/>
      <c r="AW117" s="14"/>
      <c r="AX117" s="4"/>
      <c r="AY117" s="4"/>
      <c r="AZ117" s="4"/>
      <c r="BA117" s="4"/>
      <c r="BB117" s="4"/>
      <c r="BC117" s="4"/>
      <c r="BD117" s="4"/>
      <c r="BE117" s="4"/>
      <c r="BF117" s="14">
        <v>0.66890000000000005</v>
      </c>
      <c r="BG117" s="14">
        <v>0.78490000000000004</v>
      </c>
      <c r="BH117" s="14">
        <v>0.20269999999999999</v>
      </c>
      <c r="BI117" s="14">
        <v>2.0199999999999999E-2</v>
      </c>
      <c r="BJ117" s="14">
        <v>0.82250000000000001</v>
      </c>
      <c r="BK117" s="14">
        <v>0.27489999999999998</v>
      </c>
      <c r="BL117" s="14">
        <v>1</v>
      </c>
      <c r="BM117" s="14">
        <v>1.3519000000000001</v>
      </c>
      <c r="BN117" s="4"/>
      <c r="BO117" s="4"/>
      <c r="BP117" s="4"/>
      <c r="BQ117" s="4"/>
      <c r="BR117" s="4"/>
      <c r="BS117" s="4"/>
      <c r="BT117" s="4"/>
      <c r="BU117" s="4"/>
      <c r="BV117" s="14"/>
      <c r="BW117" s="14"/>
      <c r="BX117" s="14"/>
      <c r="BY117" s="14"/>
      <c r="BZ117" s="14"/>
      <c r="CA117" s="14"/>
      <c r="CB117" s="14"/>
      <c r="CC117" s="14"/>
      <c r="CD117" s="4"/>
      <c r="CE117" s="4"/>
      <c r="CF117" s="4"/>
      <c r="CG117" s="4"/>
      <c r="CH117" s="4"/>
      <c r="CI117" s="4"/>
      <c r="CJ117" s="4"/>
      <c r="CK117" s="4"/>
      <c r="CL117" s="5"/>
      <c r="CM117" s="5"/>
      <c r="CN117" s="5"/>
      <c r="CO117" s="5"/>
      <c r="CP117" s="5"/>
      <c r="CQ117" s="5"/>
      <c r="CR117" s="5"/>
      <c r="CS117" s="5"/>
      <c r="CT117" s="4">
        <v>0.66869999999999996</v>
      </c>
      <c r="CU117" s="4">
        <v>0.78400000000000003</v>
      </c>
      <c r="CV117" s="4">
        <v>0.20569999999999999</v>
      </c>
      <c r="CW117" s="4">
        <v>2.0199999999999999E-2</v>
      </c>
      <c r="CX117" s="4">
        <v>0.82199999999999995</v>
      </c>
      <c r="CY117" s="4">
        <v>0.27560000000000001</v>
      </c>
      <c r="CZ117" s="4">
        <v>1</v>
      </c>
      <c r="DA117" s="4">
        <v>1.9619</v>
      </c>
      <c r="DB117" s="5"/>
      <c r="DC117" s="5"/>
      <c r="DD117" s="5"/>
      <c r="DE117" s="5"/>
      <c r="DF117" s="5"/>
      <c r="DG117" s="5"/>
      <c r="DH117" s="5"/>
      <c r="DI117" s="5"/>
      <c r="DJ117" s="4"/>
      <c r="DK117" s="4"/>
      <c r="DL117" s="4"/>
      <c r="DM117" s="4"/>
      <c r="DN117" s="4"/>
      <c r="DO117" s="4"/>
      <c r="DP117" s="4"/>
      <c r="DQ117" s="4"/>
      <c r="DR117" s="5"/>
      <c r="DS117" s="5"/>
      <c r="DT117" s="5"/>
      <c r="DU117" s="5"/>
      <c r="DV117" s="5"/>
      <c r="DW117" s="5"/>
      <c r="DX117" s="5"/>
      <c r="DY117" s="5"/>
      <c r="DZ117" s="4"/>
      <c r="EA117" s="4"/>
      <c r="EB117" s="4"/>
      <c r="EC117" s="4"/>
      <c r="ED117" s="4"/>
      <c r="EE117" s="4"/>
      <c r="EF117" s="4"/>
      <c r="EG117" s="4"/>
      <c r="EH117" s="5">
        <v>0.66959999999999997</v>
      </c>
      <c r="EI117" s="5">
        <v>0.78700000000000003</v>
      </c>
      <c r="EJ117" s="5">
        <v>0.20080000000000001</v>
      </c>
      <c r="EK117" s="5">
        <v>2.0199999999999999E-2</v>
      </c>
      <c r="EL117" s="5">
        <v>0.82320000000000004</v>
      </c>
      <c r="EM117" s="5">
        <v>0.27560000000000001</v>
      </c>
      <c r="EN117" s="5">
        <v>1</v>
      </c>
      <c r="EO117" s="5">
        <v>1.9641999999999999</v>
      </c>
      <c r="EP117" s="4"/>
      <c r="EQ117" s="4"/>
      <c r="ER117" s="4"/>
      <c r="ES117" s="4"/>
      <c r="ET117" s="4"/>
      <c r="EU117" s="4"/>
      <c r="EV117" s="4"/>
      <c r="EW117" s="4"/>
      <c r="EX117" s="5"/>
      <c r="EY117" s="5"/>
      <c r="EZ117" s="5"/>
      <c r="FA117" s="5"/>
      <c r="FB117" s="5"/>
      <c r="FC117" s="5"/>
      <c r="FD117" s="5"/>
      <c r="FE117" s="5"/>
      <c r="FF117" s="4"/>
      <c r="FG117" s="4"/>
      <c r="FH117" s="4"/>
      <c r="FI117" s="4"/>
      <c r="FJ117" s="4"/>
      <c r="FK117" s="4"/>
      <c r="FL117" s="4"/>
      <c r="FM117" s="4"/>
      <c r="FN117" s="5"/>
      <c r="FO117" s="5"/>
      <c r="FP117" s="5"/>
      <c r="FQ117" s="5"/>
      <c r="FR117" s="5"/>
      <c r="FS117" s="5"/>
      <c r="FT117" s="5"/>
      <c r="FU117" s="5"/>
      <c r="FV117" s="4"/>
      <c r="FW117" s="4"/>
      <c r="FX117" s="4"/>
      <c r="FY117" s="4"/>
      <c r="FZ117" s="4"/>
      <c r="GA117" s="4"/>
      <c r="GB117" s="4"/>
      <c r="GC117" s="4"/>
      <c r="GD117" s="5"/>
      <c r="GE117" s="5"/>
      <c r="GF117" s="5"/>
      <c r="GG117" s="5"/>
      <c r="GH117" s="5"/>
      <c r="GI117" s="5"/>
      <c r="GJ117" s="5"/>
      <c r="GK117" s="5"/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>
        <f t="shared" si="48"/>
        <v>0.6690666666666667</v>
      </c>
      <c r="II117" s="4">
        <f t="shared" si="49"/>
        <v>0.7853</v>
      </c>
      <c r="IJ117" s="4">
        <f t="shared" si="50"/>
        <v>0.20306666666666665</v>
      </c>
      <c r="IK117" s="4">
        <f t="shared" si="51"/>
        <v>2.0199999999999999E-2</v>
      </c>
      <c r="IL117" s="4">
        <f t="shared" si="52"/>
        <v>0.82256666666666656</v>
      </c>
      <c r="IM117" s="4">
        <f t="shared" si="53"/>
        <v>0.2753666666666667</v>
      </c>
      <c r="IN117" s="4">
        <f t="shared" si="54"/>
        <v>1</v>
      </c>
      <c r="IO117" s="4">
        <f t="shared" si="55"/>
        <v>1.7593333333333334</v>
      </c>
      <c r="IP117" s="1" t="str" cm="1">
        <f t="array" aca="1" ref="IP117" ca="1">CONCATENATE(INDIRECT(ADDRESS(1,MATCH(_xlfn.MINIFS(B117:IG117,metrics.rec,"MAE"),B117:IG117,0)+1)), ", ", INDIRECT(ADDRESS(2,MATCH(_xlfn.MINIFS(B117:IG117,metrics.rec,"MAE"),B117:IG117,0)+1)))</f>
        <v>k=15, r=0.5</v>
      </c>
      <c r="IQ117" s="1" t="str" cm="1">
        <f t="array" aca="1" ref="IQ117" ca="1">CONCATENATE(INDIRECT(ADDRESS(1,MATCH(_xlfn.MINIFS(B117:IG117,metrics.rec,"MSE"),B117:IG117,0)+1)), ", ", INDIRECT(ADDRESS(2,MATCH(_xlfn.MINIFS(B117:IG117,metrics.rec,"MSE"),B117:IG117,0)+1)))</f>
        <v>k=15, r=0.5</v>
      </c>
      <c r="IR117" s="1" t="str" cm="1">
        <f t="array" aca="1" ref="IR117" ca="1">CONCATENATE(INDIRECT(ADDRESS(1,MATCH(_xlfn.MAXIFS(B117:IG117,metrics.rec,"R"),B117:IG117,0)+1)), ", ", INDIRECT(ADDRESS(2,MATCH(_xlfn.MAXIFS(B117:IG117,metrics.rec,"R"),B117:IG117,0)+1)))</f>
        <v>k=15, r=0.5</v>
      </c>
      <c r="IS117" s="1" t="str" cm="1">
        <f t="array" aca="1" ref="IS117" ca="1">CONCATENATE(INDIRECT(ADDRESS(1,MATCH(_xlfn.MAXIFS(B117:IG117,metrics.rec,"Precision"),B117:IG117,0)+1)), ", ", INDIRECT(ADDRESS(2,MATCH(_xlfn.MAXIFS(B117:IG117,metrics.rec,"Precision"),B117:IG117,0)+1)))</f>
        <v>k=10, r=0.5</v>
      </c>
      <c r="IT117" s="1" t="str" cm="1">
        <f t="array" aca="1" ref="IT117" ca="1">CONCATENATE(INDIRECT(ADDRESS(1,MATCH(_xlfn.MAXIFS(B117:IG117,metrics.rec,"Recall"),B117:IG117,0)+1)), ", ", INDIRECT(ADDRESS(2,MATCH(_xlfn.MAXIFS(B117:IG117,metrics.rec,"Recall"),B117:IG117,0)+1)))</f>
        <v>k=20, r=0.5</v>
      </c>
      <c r="IU117" s="1" t="str" cm="1">
        <f t="array" aca="1" ref="IU117" ca="1">CONCATENATE(INDIRECT(ADDRESS(1,MATCH(_xlfn.MAXIFS(B117:IG117,metrics.rec,"Coverage"),B117:IG117,0)+1)), ", ", INDIRECT(ADDRESS(2,MATCH(_xlfn.MAXIFS(B117:IG117,metrics.rec,"Coverage"),B117:IG117,0)+1)))</f>
        <v>k=15, r=0.5</v>
      </c>
      <c r="IV117" s="1" t="str" cm="1">
        <f t="array" aca="1" ref="IV117" ca="1">CONCATENATE(INDIRECT(ADDRESS(1,MATCH(_xlfn.MAXIFS(B117:IG117,metrics.rec,"Recatio"),B117:IG117,0)+1)), ", ", INDIRECT(ADDRESS(2,MATCH(_xlfn.MAXIFS(B117:IG117,metrics.rec,"Recatio"),B117:IG117,0)+1)))</f>
        <v>k=10, r=0.5</v>
      </c>
      <c r="IW117" s="1" t="str" cm="1">
        <f t="array" aca="1" ref="IW117" ca="1">CONCATENATE(INDIRECT(ADDRESS(1,MATCH(_xlfn.MINIFS(B117:IG117,metrics.rec,"Time"),B117:IG117,0)+1)), ", ", INDIRECT(ADDRESS(2,MATCH(_xlfn.MINIFS(B117:IG117,metrics.rec,"Time"),B117:IG117,0)+1)))</f>
        <v>k=10, r=0.5</v>
      </c>
    </row>
    <row r="118" spans="1:257" x14ac:dyDescent="0.2">
      <c r="A118" s="1" t="s">
        <v>220</v>
      </c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4"/>
      <c r="AQ118" s="14"/>
      <c r="AR118" s="14"/>
      <c r="AS118" s="14"/>
      <c r="AT118" s="14"/>
      <c r="AU118" s="14"/>
      <c r="AV118" s="14"/>
      <c r="AW118" s="14"/>
      <c r="AX118" s="4"/>
      <c r="AY118" s="4"/>
      <c r="AZ118" s="4"/>
      <c r="BA118" s="4"/>
      <c r="BB118" s="4"/>
      <c r="BC118" s="4"/>
      <c r="BD118" s="4"/>
      <c r="BE118" s="4"/>
      <c r="BF118" s="14">
        <v>0.73460000000000003</v>
      </c>
      <c r="BG118" s="14">
        <v>0.90880000000000005</v>
      </c>
      <c r="BH118" s="14">
        <v>0.1009</v>
      </c>
      <c r="BI118" s="14">
        <v>4.3900000000000002E-2</v>
      </c>
      <c r="BJ118" s="14">
        <v>0.38600000000000001</v>
      </c>
      <c r="BK118" s="14">
        <v>5.9299999999999999E-2</v>
      </c>
      <c r="BL118" s="14">
        <v>1</v>
      </c>
      <c r="BM118" s="14">
        <v>1.2708999999999999</v>
      </c>
      <c r="BN118" s="4"/>
      <c r="BO118" s="4"/>
      <c r="BP118" s="4"/>
      <c r="BQ118" s="4"/>
      <c r="BR118" s="4"/>
      <c r="BS118" s="4"/>
      <c r="BT118" s="4"/>
      <c r="BU118" s="4"/>
      <c r="BV118" s="14"/>
      <c r="BW118" s="14"/>
      <c r="BX118" s="14"/>
      <c r="BY118" s="14"/>
      <c r="BZ118" s="14"/>
      <c r="CA118" s="14"/>
      <c r="CB118" s="14"/>
      <c r="CC118" s="14"/>
      <c r="CD118" s="4"/>
      <c r="CE118" s="4"/>
      <c r="CF118" s="4"/>
      <c r="CG118" s="4"/>
      <c r="CH118" s="4"/>
      <c r="CI118" s="4"/>
      <c r="CJ118" s="4"/>
      <c r="CK118" s="4"/>
      <c r="CL118" s="5"/>
      <c r="CM118" s="5"/>
      <c r="CN118" s="5"/>
      <c r="CO118" s="5"/>
      <c r="CP118" s="5"/>
      <c r="CQ118" s="5"/>
      <c r="CR118" s="5"/>
      <c r="CS118" s="5"/>
      <c r="CT118" s="4">
        <v>0.73560000000000003</v>
      </c>
      <c r="CU118" s="4">
        <v>0.91300000000000003</v>
      </c>
      <c r="CV118" s="4">
        <v>9.98E-2</v>
      </c>
      <c r="CW118" s="4">
        <v>4.4200000000000003E-2</v>
      </c>
      <c r="CX118" s="4">
        <v>0.38429999999999997</v>
      </c>
      <c r="CY118" s="4">
        <v>5.8700000000000002E-2</v>
      </c>
      <c r="CZ118" s="4">
        <v>1</v>
      </c>
      <c r="DA118" s="4">
        <v>2.0533999999999999</v>
      </c>
      <c r="DB118" s="5"/>
      <c r="DC118" s="5"/>
      <c r="DD118" s="5"/>
      <c r="DE118" s="5"/>
      <c r="DF118" s="5"/>
      <c r="DG118" s="5"/>
      <c r="DH118" s="5"/>
      <c r="DI118" s="5"/>
      <c r="DJ118" s="4"/>
      <c r="DK118" s="4"/>
      <c r="DL118" s="4"/>
      <c r="DM118" s="4"/>
      <c r="DN118" s="4"/>
      <c r="DO118" s="4"/>
      <c r="DP118" s="4"/>
      <c r="DQ118" s="4"/>
      <c r="DR118" s="5"/>
      <c r="DS118" s="5"/>
      <c r="DT118" s="5"/>
      <c r="DU118" s="5"/>
      <c r="DV118" s="5"/>
      <c r="DW118" s="5"/>
      <c r="DX118" s="5"/>
      <c r="DY118" s="5"/>
      <c r="DZ118" s="4"/>
      <c r="EA118" s="4"/>
      <c r="EB118" s="4"/>
      <c r="EC118" s="4"/>
      <c r="ED118" s="4"/>
      <c r="EE118" s="4"/>
      <c r="EF118" s="4"/>
      <c r="EG118" s="4"/>
      <c r="EH118" s="14">
        <v>0.73740000000000006</v>
      </c>
      <c r="EI118" s="14">
        <v>0.91810000000000003</v>
      </c>
      <c r="EJ118" s="14">
        <v>0.10299999999999999</v>
      </c>
      <c r="EK118" s="14">
        <v>4.4400000000000002E-2</v>
      </c>
      <c r="EL118" s="14">
        <v>0.38319999999999999</v>
      </c>
      <c r="EM118" s="14">
        <v>5.8200000000000002E-2</v>
      </c>
      <c r="EN118" s="14">
        <v>1</v>
      </c>
      <c r="EO118" s="14">
        <v>1.9581</v>
      </c>
      <c r="EP118" s="4"/>
      <c r="EQ118" s="4"/>
      <c r="ER118" s="4"/>
      <c r="ES118" s="4"/>
      <c r="ET118" s="4"/>
      <c r="EU118" s="4"/>
      <c r="EV118" s="4"/>
      <c r="EW118" s="4"/>
      <c r="EX118" s="5"/>
      <c r="EY118" s="5"/>
      <c r="EZ118" s="5"/>
      <c r="FA118" s="5"/>
      <c r="FB118" s="5"/>
      <c r="FC118" s="5"/>
      <c r="FD118" s="5"/>
      <c r="FE118" s="5"/>
      <c r="FF118" s="4"/>
      <c r="FG118" s="4"/>
      <c r="FH118" s="4"/>
      <c r="FI118" s="4"/>
      <c r="FJ118" s="4"/>
      <c r="FK118" s="4"/>
      <c r="FL118" s="4"/>
      <c r="FM118" s="4"/>
      <c r="FN118" s="5"/>
      <c r="FO118" s="5"/>
      <c r="FP118" s="5"/>
      <c r="FQ118" s="5"/>
      <c r="FR118" s="5"/>
      <c r="FS118" s="5"/>
      <c r="FT118" s="5"/>
      <c r="FU118" s="5"/>
      <c r="FV118" s="4">
        <v>0.7369</v>
      </c>
      <c r="FW118" s="4">
        <v>0.91759999999999997</v>
      </c>
      <c r="FX118" s="4">
        <v>0.1002</v>
      </c>
      <c r="FY118" s="4">
        <v>4.3999999999999997E-2</v>
      </c>
      <c r="FZ118" s="4">
        <v>0.38290000000000002</v>
      </c>
      <c r="GA118" s="4">
        <v>5.8799999999999998E-2</v>
      </c>
      <c r="GB118" s="4">
        <v>1</v>
      </c>
      <c r="GC118" s="4">
        <v>1.8935</v>
      </c>
      <c r="GD118" s="5"/>
      <c r="GE118" s="5"/>
      <c r="GF118" s="5"/>
      <c r="GG118" s="5"/>
      <c r="GH118" s="5"/>
      <c r="GI118" s="5"/>
      <c r="GJ118" s="5"/>
      <c r="GK118" s="5"/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/>
      <c r="HC118" s="4"/>
      <c r="HD118" s="4"/>
      <c r="HE118" s="4"/>
      <c r="HF118" s="4"/>
      <c r="HG118" s="4"/>
      <c r="HH118" s="4"/>
      <c r="HI118" s="4"/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>
        <f t="shared" si="48"/>
        <v>0.73612500000000003</v>
      </c>
      <c r="II118" s="4">
        <f t="shared" si="49"/>
        <v>0.91437499999999994</v>
      </c>
      <c r="IJ118" s="4">
        <f t="shared" si="50"/>
        <v>0.100975</v>
      </c>
      <c r="IK118" s="4">
        <f t="shared" si="51"/>
        <v>4.4124999999999998E-2</v>
      </c>
      <c r="IL118" s="4">
        <f t="shared" si="52"/>
        <v>0.3841</v>
      </c>
      <c r="IM118" s="4">
        <f t="shared" si="53"/>
        <v>5.8749999999999997E-2</v>
      </c>
      <c r="IN118" s="4">
        <f t="shared" si="54"/>
        <v>1</v>
      </c>
      <c r="IO118" s="4">
        <f t="shared" si="55"/>
        <v>1.7939750000000001</v>
      </c>
      <c r="IP118" s="1" t="str" cm="1">
        <f t="array" aca="1" ref="IP118" ca="1">CONCATENATE(INDIRECT(ADDRESS(1,MATCH(_xlfn.MINIFS(B118:IG118,metrics.rec,"MAE"),B118:IG118,0)+1)), ", ", INDIRECT(ADDRESS(2,MATCH(_xlfn.MINIFS(B118:IG118,metrics.rec,"MAE"),B118:IG118,0)+1)))</f>
        <v>k=10, r=0.5</v>
      </c>
      <c r="IQ118" s="1" t="str" cm="1">
        <f t="array" aca="1" ref="IQ118" ca="1">CONCATENATE(INDIRECT(ADDRESS(1,MATCH(_xlfn.MINIFS(B118:IG118,metrics.rec,"MSE"),B118:IG118,0)+1)), ", ", INDIRECT(ADDRESS(2,MATCH(_xlfn.MINIFS(B118:IG118,metrics.rec,"MSE"),B118:IG118,0)+1)))</f>
        <v>k=10, r=0.5</v>
      </c>
      <c r="IR118" s="1" t="str" cm="1">
        <f t="array" aca="1" ref="IR118" ca="1">CONCATENATE(INDIRECT(ADDRESS(1,MATCH(_xlfn.MAXIFS(B118:IG118,metrics.rec,"R"),B118:IG118,0)+1)), ", ", INDIRECT(ADDRESS(2,MATCH(_xlfn.MAXIFS(B118:IG118,metrics.rec,"R"),B118:IG118,0)+1)))</f>
        <v>k=20, r=0.5</v>
      </c>
      <c r="IS118" s="1" t="str" cm="1">
        <f t="array" aca="1" ref="IS118" ca="1">CONCATENATE(INDIRECT(ADDRESS(1,MATCH(_xlfn.MAXIFS(B118:IG118,metrics.rec,"Precision"),B118:IG118,0)+1)), ", ", INDIRECT(ADDRESS(2,MATCH(_xlfn.MAXIFS(B118:IG118,metrics.rec,"Precision"),B118:IG118,0)+1)))</f>
        <v>k=20, r=0.5</v>
      </c>
      <c r="IT118" s="1" t="str" cm="1">
        <f t="array" aca="1" ref="IT118" ca="1">CONCATENATE(INDIRECT(ADDRESS(1,MATCH(_xlfn.MAXIFS(B118:IG118,metrics.rec,"Recall"),B118:IG118,0)+1)), ", ", INDIRECT(ADDRESS(2,MATCH(_xlfn.MAXIFS(B118:IG118,metrics.rec,"Recall"),B118:IG118,0)+1)))</f>
        <v>k=10, r=0.5</v>
      </c>
      <c r="IU118" s="1" t="str" cm="1">
        <f t="array" aca="1" ref="IU118" ca="1">CONCATENATE(INDIRECT(ADDRESS(1,MATCH(_xlfn.MAXIFS(B118:IG118,metrics.rec,"Coverage"),B118:IG118,0)+1)), ", ", INDIRECT(ADDRESS(2,MATCH(_xlfn.MAXIFS(B118:IG118,metrics.rec,"Coverage"),B118:IG118,0)+1)))</f>
        <v>k=10, r=0.5</v>
      </c>
      <c r="IV118" s="1" t="str" cm="1">
        <f t="array" aca="1" ref="IV118" ca="1">CONCATENATE(INDIRECT(ADDRESS(1,MATCH(_xlfn.MAXIFS(B118:IG118,metrics.rec,"Recatio"),B118:IG118,0)+1)), ", ", INDIRECT(ADDRESS(2,MATCH(_xlfn.MAXIFS(B118:IG118,metrics.rec,"Recatio"),B118:IG118,0)+1)))</f>
        <v>k=10, r=0.5</v>
      </c>
      <c r="IW118" s="1" t="str" cm="1">
        <f t="array" aca="1" ref="IW118" ca="1">CONCATENATE(INDIRECT(ADDRESS(1,MATCH(_xlfn.MINIFS(B118:IG118,metrics.rec,"Time"),B118:IG118,0)+1)), ", ", INDIRECT(ADDRESS(2,MATCH(_xlfn.MINIFS(B118:IG118,metrics.rec,"Time"),B118:IG118,0)+1)))</f>
        <v>k=10, r=0.5</v>
      </c>
    </row>
    <row r="119" spans="1:257" x14ac:dyDescent="0.2">
      <c r="A119" s="1" t="s">
        <v>105</v>
      </c>
      <c r="B119" s="4">
        <v>0.63549999999999995</v>
      </c>
      <c r="C119" s="4">
        <v>0.70650000000000002</v>
      </c>
      <c r="D119" s="4">
        <v>0.25580000000000003</v>
      </c>
      <c r="E119" s="4">
        <v>3.5999999999999999E-3</v>
      </c>
      <c r="F119" s="4">
        <v>0.85940000000000005</v>
      </c>
      <c r="G119" s="4"/>
      <c r="H119" s="4">
        <v>1</v>
      </c>
      <c r="I119" s="4">
        <v>2.6354000000000002</v>
      </c>
      <c r="J119" s="5">
        <v>0.64980000000000004</v>
      </c>
      <c r="K119" s="5">
        <v>0.73809999999999998</v>
      </c>
      <c r="L119" s="5">
        <v>0.2354</v>
      </c>
      <c r="M119" s="5">
        <v>1.0800000000000001E-2</v>
      </c>
      <c r="N119" s="5">
        <v>0.84450000000000003</v>
      </c>
      <c r="O119" s="5"/>
      <c r="P119" s="5">
        <v>1</v>
      </c>
      <c r="Q119" s="5">
        <v>2.3788999999999998</v>
      </c>
      <c r="R119" s="4">
        <v>0.66259999999999997</v>
      </c>
      <c r="S119" s="4">
        <v>0.76690000000000003</v>
      </c>
      <c r="T119" s="4">
        <v>0.2147</v>
      </c>
      <c r="U119" s="4">
        <v>1.9199999999999998E-2</v>
      </c>
      <c r="V119" s="4">
        <v>0.81530000000000002</v>
      </c>
      <c r="W119" s="4"/>
      <c r="X119" s="4">
        <v>1</v>
      </c>
      <c r="Y119" s="4">
        <v>2.3515000000000001</v>
      </c>
      <c r="Z119" s="5">
        <v>0.68910000000000005</v>
      </c>
      <c r="AA119" s="5">
        <v>0.82479999999999998</v>
      </c>
      <c r="AB119" s="5">
        <v>0.16489999999999999</v>
      </c>
      <c r="AC119" s="5">
        <v>2.7799999999999998E-2</v>
      </c>
      <c r="AD119" s="5">
        <v>0.75580000000000003</v>
      </c>
      <c r="AE119" s="5"/>
      <c r="AF119" s="5">
        <v>0.99739999999999995</v>
      </c>
      <c r="AG119" s="5">
        <v>1.8603000000000001</v>
      </c>
      <c r="AH119" s="4">
        <v>0.74539999999999995</v>
      </c>
      <c r="AI119" s="4">
        <v>0.95650000000000002</v>
      </c>
      <c r="AJ119" s="4">
        <v>9.3899999999999997E-2</v>
      </c>
      <c r="AK119" s="4">
        <v>4.5900000000000003E-2</v>
      </c>
      <c r="AL119" s="4">
        <v>0.54190000000000005</v>
      </c>
      <c r="AM119" s="4"/>
      <c r="AN119" s="4">
        <v>0.93920000000000003</v>
      </c>
      <c r="AO119" s="4">
        <v>1.089</v>
      </c>
      <c r="AP119" s="14"/>
      <c r="AQ119" s="14"/>
      <c r="AR119" s="14"/>
      <c r="AS119" s="14"/>
      <c r="AT119" s="14"/>
      <c r="AU119" s="14"/>
      <c r="AV119" s="14"/>
      <c r="AW119" s="14"/>
      <c r="AX119" s="4"/>
      <c r="AY119" s="4"/>
      <c r="AZ119" s="4"/>
      <c r="BA119" s="4"/>
      <c r="BB119" s="4"/>
      <c r="BC119" s="4"/>
      <c r="BD119" s="4"/>
      <c r="BE119" s="4"/>
      <c r="BF119" s="14">
        <v>0.6623</v>
      </c>
      <c r="BG119" s="14">
        <v>0.76729999999999998</v>
      </c>
      <c r="BH119" s="14">
        <v>0.21479999999999999</v>
      </c>
      <c r="BI119" s="14">
        <v>1.9300000000000001E-2</v>
      </c>
      <c r="BJ119" s="14">
        <v>0.81710000000000005</v>
      </c>
      <c r="BK119" s="14">
        <v>0.28589999999999999</v>
      </c>
      <c r="BL119" s="14">
        <v>1</v>
      </c>
      <c r="BM119" s="14">
        <v>1.2384999999999999</v>
      </c>
      <c r="BN119" s="4"/>
      <c r="BO119" s="4"/>
      <c r="BP119" s="4"/>
      <c r="BQ119" s="4"/>
      <c r="BR119" s="4"/>
      <c r="BS119" s="4"/>
      <c r="BT119" s="4"/>
      <c r="BU119" s="4"/>
      <c r="BV119" s="14"/>
      <c r="BW119" s="14"/>
      <c r="BX119" s="14"/>
      <c r="BY119" s="14"/>
      <c r="BZ119" s="14"/>
      <c r="CA119" s="14"/>
      <c r="CB119" s="14"/>
      <c r="CC119" s="14"/>
      <c r="CD119" s="4"/>
      <c r="CE119" s="4"/>
      <c r="CF119" s="4"/>
      <c r="CG119" s="4"/>
      <c r="CH119" s="4"/>
      <c r="CI119" s="4"/>
      <c r="CJ119" s="4"/>
      <c r="CK119" s="4"/>
      <c r="CL119" s="5"/>
      <c r="CM119" s="5"/>
      <c r="CN119" s="5"/>
      <c r="CO119" s="5"/>
      <c r="CP119" s="5"/>
      <c r="CQ119" s="5"/>
      <c r="CR119" s="5"/>
      <c r="CS119" s="5"/>
      <c r="CT119" s="4">
        <v>0.66169999999999995</v>
      </c>
      <c r="CU119" s="4">
        <v>0.76480000000000004</v>
      </c>
      <c r="CV119" s="4">
        <v>0.2157</v>
      </c>
      <c r="CW119" s="4">
        <v>1.9199999999999998E-2</v>
      </c>
      <c r="CX119" s="4">
        <v>0.81720000000000004</v>
      </c>
      <c r="CY119" s="4">
        <v>0.28689999999999999</v>
      </c>
      <c r="CZ119" s="4">
        <v>0.99980000000000002</v>
      </c>
      <c r="DA119" s="4">
        <v>2.0731000000000002</v>
      </c>
      <c r="DB119" s="5"/>
      <c r="DC119" s="5"/>
      <c r="DD119" s="5"/>
      <c r="DE119" s="5"/>
      <c r="DF119" s="5"/>
      <c r="DG119" s="5"/>
      <c r="DH119" s="5"/>
      <c r="DI119" s="5"/>
      <c r="DJ119" s="4"/>
      <c r="DK119" s="4"/>
      <c r="DL119" s="4"/>
      <c r="DM119" s="4"/>
      <c r="DN119" s="4"/>
      <c r="DO119" s="4"/>
      <c r="DP119" s="4"/>
      <c r="DQ119" s="4"/>
      <c r="DR119" s="5"/>
      <c r="DS119" s="5"/>
      <c r="DT119" s="5"/>
      <c r="DU119" s="5"/>
      <c r="DV119" s="5"/>
      <c r="DW119" s="5"/>
      <c r="DX119" s="5"/>
      <c r="DY119" s="5"/>
      <c r="DZ119" s="4"/>
      <c r="EA119" s="4"/>
      <c r="EB119" s="4"/>
      <c r="EC119" s="4"/>
      <c r="ED119" s="4"/>
      <c r="EE119" s="4"/>
      <c r="EF119" s="4"/>
      <c r="EG119" s="4"/>
      <c r="EH119" s="5">
        <v>0.66279999999999994</v>
      </c>
      <c r="EI119" s="5">
        <v>0.76819999999999999</v>
      </c>
      <c r="EJ119" s="5">
        <v>0.216</v>
      </c>
      <c r="EK119" s="5">
        <v>1.9300000000000001E-2</v>
      </c>
      <c r="EL119" s="5">
        <v>0.81710000000000005</v>
      </c>
      <c r="EM119" s="5">
        <v>0.28570000000000001</v>
      </c>
      <c r="EN119" s="5">
        <v>0.99980000000000002</v>
      </c>
      <c r="EO119" s="5">
        <v>1.9233</v>
      </c>
      <c r="EP119" s="4"/>
      <c r="EQ119" s="4"/>
      <c r="ER119" s="4"/>
      <c r="ES119" s="4"/>
      <c r="ET119" s="4"/>
      <c r="EU119" s="4"/>
      <c r="EV119" s="4"/>
      <c r="EW119" s="4"/>
      <c r="EX119" s="5"/>
      <c r="EY119" s="5"/>
      <c r="EZ119" s="5"/>
      <c r="FA119" s="5"/>
      <c r="FB119" s="5"/>
      <c r="FC119" s="5"/>
      <c r="FD119" s="5"/>
      <c r="FE119" s="5"/>
      <c r="FF119" s="4"/>
      <c r="FG119" s="4"/>
      <c r="FH119" s="4"/>
      <c r="FI119" s="4"/>
      <c r="FJ119" s="4"/>
      <c r="FK119" s="4"/>
      <c r="FL119" s="4"/>
      <c r="FM119" s="4"/>
      <c r="FN119" s="5"/>
      <c r="FO119" s="5"/>
      <c r="FP119" s="5"/>
      <c r="FQ119" s="5"/>
      <c r="FR119" s="5"/>
      <c r="FS119" s="5"/>
      <c r="FT119" s="5"/>
      <c r="FU119" s="5"/>
      <c r="FV119" s="4">
        <v>0.66220000000000001</v>
      </c>
      <c r="FW119" s="4">
        <v>0.76670000000000005</v>
      </c>
      <c r="FX119" s="4">
        <v>0.21429999999999999</v>
      </c>
      <c r="FY119" s="4">
        <v>1.9300000000000001E-2</v>
      </c>
      <c r="FZ119" s="4">
        <v>0.81610000000000005</v>
      </c>
      <c r="GA119" s="4">
        <v>0.28599999999999998</v>
      </c>
      <c r="GB119" s="4">
        <v>0.99990000000000001</v>
      </c>
      <c r="GC119" s="4">
        <v>1.9145000000000001</v>
      </c>
      <c r="GD119" s="5"/>
      <c r="GE119" s="5"/>
      <c r="GF119" s="5"/>
      <c r="GG119" s="5"/>
      <c r="GH119" s="5"/>
      <c r="GI119" s="5"/>
      <c r="GJ119" s="5"/>
      <c r="GK119" s="5"/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/>
      <c r="HC119" s="4"/>
      <c r="HD119" s="4"/>
      <c r="HE119" s="4"/>
      <c r="HF119" s="4"/>
      <c r="HG119" s="4"/>
      <c r="HH119" s="4"/>
      <c r="HI119" s="4"/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>
        <f t="shared" si="48"/>
        <v>0.6701555555555555</v>
      </c>
      <c r="II119" s="4">
        <f t="shared" si="49"/>
        <v>0.78442222222222224</v>
      </c>
      <c r="IJ119" s="4">
        <f t="shared" si="50"/>
        <v>0.20283333333333331</v>
      </c>
      <c r="IK119" s="4">
        <f t="shared" si="51"/>
        <v>2.0488888888888893E-2</v>
      </c>
      <c r="IL119" s="4">
        <f t="shared" si="52"/>
        <v>0.78715555555555561</v>
      </c>
      <c r="IM119" s="4">
        <f t="shared" si="53"/>
        <v>0.28612500000000002</v>
      </c>
      <c r="IN119" s="4">
        <f t="shared" si="54"/>
        <v>0.99290000000000012</v>
      </c>
      <c r="IO119" s="4">
        <f t="shared" si="55"/>
        <v>1.9405000000000001</v>
      </c>
      <c r="IP119" s="1" t="str" cm="1">
        <f t="array" aca="1" ref="IP119" ca="1">CONCATENATE(INDIRECT(ADDRESS(1,MATCH(_xlfn.MINIFS(B119:IG119,metrics.rec,"MAE"),B119:IG119,0)+1)), ", ", INDIRECT(ADDRESS(2,MATCH(_xlfn.MINIFS(B119:IG119,metrics.rec,"MAE"),B119:IG119,0)+1)))</f>
        <v>k=5, r=0.1</v>
      </c>
      <c r="IQ119" s="1" t="str" cm="1">
        <f t="array" aca="1" ref="IQ119" ca="1">CONCATENATE(INDIRECT(ADDRESS(1,MATCH(_xlfn.MINIFS(B119:IG119,metrics.rec,"MSE"),B119:IG119,0)+1)), ", ", INDIRECT(ADDRESS(2,MATCH(_xlfn.MINIFS(B119:IG119,metrics.rec,"MSE"),B119:IG119,0)+1)))</f>
        <v>k=5, r=0.1</v>
      </c>
      <c r="IR119" s="1" t="str" cm="1">
        <f t="array" aca="1" ref="IR119" ca="1">CONCATENATE(INDIRECT(ADDRESS(1,MATCH(_xlfn.MAXIFS(B119:IG119,metrics.rec,"R"),B119:IG119,0)+1)), ", ", INDIRECT(ADDRESS(2,MATCH(_xlfn.MAXIFS(B119:IG119,metrics.rec,"R"),B119:IG119,0)+1)))</f>
        <v>k=5, r=0.1</v>
      </c>
      <c r="IS119" s="1" t="str" cm="1">
        <f t="array" aca="1" ref="IS119" ca="1">CONCATENATE(INDIRECT(ADDRESS(1,MATCH(_xlfn.MAXIFS(B119:IG119,metrics.rec,"Precision"),B119:IG119,0)+1)), ", ", INDIRECT(ADDRESS(2,MATCH(_xlfn.MAXIFS(B119:IG119,metrics.rec,"Precision"),B119:IG119,0)+1)))</f>
        <v>k=5, r=0.9</v>
      </c>
      <c r="IT119" s="1" t="str" cm="1">
        <f t="array" aca="1" ref="IT119" ca="1">CONCATENATE(INDIRECT(ADDRESS(1,MATCH(_xlfn.MAXIFS(B119:IG119,metrics.rec,"Recall"),B119:IG119,0)+1)), ", ", INDIRECT(ADDRESS(2,MATCH(_xlfn.MAXIFS(B119:IG119,metrics.rec,"Recall"),B119:IG119,0)+1)))</f>
        <v>k=5, r=0.1</v>
      </c>
      <c r="IU119" s="1" t="str" cm="1">
        <f t="array" aca="1" ref="IU119" ca="1">CONCATENATE(INDIRECT(ADDRESS(1,MATCH(_xlfn.MAXIFS(B119:IG119,metrics.rec,"Coverage"),B119:IG119,0)+1)), ", ", INDIRECT(ADDRESS(2,MATCH(_xlfn.MAXIFS(B119:IG119,metrics.rec,"Coverage"),B119:IG119,0)+1)))</f>
        <v>k=15, r=0.5</v>
      </c>
      <c r="IV119" s="1" t="str" cm="1">
        <f t="array" aca="1" ref="IV119" ca="1">CONCATENATE(INDIRECT(ADDRESS(1,MATCH(_xlfn.MAXIFS(B119:IG119,metrics.rec,"Recatio"),B119:IG119,0)+1)), ", ", INDIRECT(ADDRESS(2,MATCH(_xlfn.MAXIFS(B119:IG119,metrics.rec,"Recatio"),B119:IG119,0)+1)))</f>
        <v>k=5, r=0.1</v>
      </c>
      <c r="IW119" s="1" t="str" cm="1">
        <f t="array" aca="1" ref="IW119" ca="1">CONCATENATE(INDIRECT(ADDRESS(1,MATCH(_xlfn.MINIFS(B119:IG119,metrics.rec,"Time"),B119:IG119,0)+1)), ", ", INDIRECT(ADDRESS(2,MATCH(_xlfn.MINIFS(B119:IG119,metrics.rec,"Time"),B119:IG119,0)+1)))</f>
        <v>k=5, r=0.9</v>
      </c>
    </row>
    <row r="120" spans="1:257" x14ac:dyDescent="0.2">
      <c r="A120" s="1" t="s">
        <v>106</v>
      </c>
      <c r="B120" s="4">
        <v>0.63690000000000002</v>
      </c>
      <c r="C120" s="4">
        <v>0.70340000000000003</v>
      </c>
      <c r="D120" s="4">
        <v>0.25169999999999998</v>
      </c>
      <c r="E120" s="4">
        <v>4.1000000000000003E-3</v>
      </c>
      <c r="F120" s="4">
        <v>0.85650000000000004</v>
      </c>
      <c r="G120" s="4"/>
      <c r="H120" s="4">
        <v>1</v>
      </c>
      <c r="I120" s="4">
        <v>2.6034000000000002</v>
      </c>
      <c r="J120" s="5">
        <v>0.64910000000000001</v>
      </c>
      <c r="K120" s="5">
        <v>0.73309999999999997</v>
      </c>
      <c r="L120" s="5">
        <v>0.23649999999999999</v>
      </c>
      <c r="M120" s="5">
        <v>1.26E-2</v>
      </c>
      <c r="N120" s="5">
        <v>0.84370000000000001</v>
      </c>
      <c r="O120" s="5"/>
      <c r="P120" s="5">
        <v>1</v>
      </c>
      <c r="Q120" s="5">
        <v>2.3791000000000002</v>
      </c>
      <c r="R120" s="4">
        <v>0.65880000000000005</v>
      </c>
      <c r="S120" s="4">
        <v>0.75390000000000001</v>
      </c>
      <c r="T120" s="4">
        <v>0.215</v>
      </c>
      <c r="U120" s="4">
        <v>2.2800000000000001E-2</v>
      </c>
      <c r="V120" s="4">
        <v>0.81859999999999999</v>
      </c>
      <c r="W120" s="4"/>
      <c r="X120" s="4">
        <v>1</v>
      </c>
      <c r="Y120" s="4">
        <v>2.2823000000000002</v>
      </c>
      <c r="Z120" s="5">
        <v>0.68140000000000001</v>
      </c>
      <c r="AA120" s="5">
        <v>0.80330000000000001</v>
      </c>
      <c r="AB120" s="5">
        <v>0.16800000000000001</v>
      </c>
      <c r="AC120" s="5">
        <v>3.3700000000000001E-2</v>
      </c>
      <c r="AD120" s="5">
        <v>0.7661</v>
      </c>
      <c r="AE120" s="5"/>
      <c r="AF120" s="5">
        <v>1</v>
      </c>
      <c r="AG120" s="5">
        <v>1.9058999999999999</v>
      </c>
      <c r="AH120" s="4">
        <v>0.74299999999999999</v>
      </c>
      <c r="AI120" s="4">
        <v>0.95550000000000002</v>
      </c>
      <c r="AJ120" s="4">
        <v>0.1043</v>
      </c>
      <c r="AK120" s="4">
        <v>4.4299999999999999E-2</v>
      </c>
      <c r="AL120" s="4">
        <v>0.56630000000000003</v>
      </c>
      <c r="AM120" s="4"/>
      <c r="AN120" s="4">
        <v>0.98</v>
      </c>
      <c r="AO120" s="4">
        <v>1.0888</v>
      </c>
      <c r="AP120" s="14"/>
      <c r="AQ120" s="14"/>
      <c r="AR120" s="14"/>
      <c r="AS120" s="14"/>
      <c r="AT120" s="14"/>
      <c r="AU120" s="14"/>
      <c r="AV120" s="14"/>
      <c r="AW120" s="14"/>
      <c r="AX120" s="4"/>
      <c r="AY120" s="4"/>
      <c r="AZ120" s="4"/>
      <c r="BA120" s="4"/>
      <c r="BB120" s="4"/>
      <c r="BC120" s="4"/>
      <c r="BD120" s="4"/>
      <c r="BE120" s="4"/>
      <c r="BF120" s="14">
        <v>0.6593</v>
      </c>
      <c r="BG120" s="14">
        <v>0.75619999999999998</v>
      </c>
      <c r="BH120" s="14">
        <v>0.21190000000000001</v>
      </c>
      <c r="BI120" s="14">
        <v>2.29E-2</v>
      </c>
      <c r="BJ120" s="14">
        <v>0.82030000000000003</v>
      </c>
      <c r="BK120" s="14">
        <v>0.2419</v>
      </c>
      <c r="BL120" s="14">
        <v>1</v>
      </c>
      <c r="BM120" s="14">
        <v>1.2607999999999999</v>
      </c>
      <c r="BN120" s="4"/>
      <c r="BO120" s="4"/>
      <c r="BP120" s="4"/>
      <c r="BQ120" s="4"/>
      <c r="BR120" s="4"/>
      <c r="BS120" s="4"/>
      <c r="BT120" s="4"/>
      <c r="BU120" s="4"/>
      <c r="BV120" s="14"/>
      <c r="BW120" s="14"/>
      <c r="BX120" s="14"/>
      <c r="BY120" s="14"/>
      <c r="BZ120" s="14"/>
      <c r="CA120" s="14"/>
      <c r="CB120" s="14"/>
      <c r="CC120" s="14"/>
      <c r="CD120" s="4"/>
      <c r="CE120" s="4"/>
      <c r="CF120" s="4"/>
      <c r="CG120" s="4"/>
      <c r="CH120" s="4"/>
      <c r="CI120" s="4"/>
      <c r="CJ120" s="4"/>
      <c r="CK120" s="4"/>
      <c r="CL120" s="5"/>
      <c r="CM120" s="5"/>
      <c r="CN120" s="5"/>
      <c r="CO120" s="5"/>
      <c r="CP120" s="5"/>
      <c r="CQ120" s="5"/>
      <c r="CR120" s="5"/>
      <c r="CS120" s="5"/>
      <c r="CT120" s="4">
        <v>0.6583</v>
      </c>
      <c r="CU120" s="4">
        <v>0.75390000000000001</v>
      </c>
      <c r="CV120" s="4">
        <v>0.2114</v>
      </c>
      <c r="CW120" s="4">
        <v>2.2800000000000001E-2</v>
      </c>
      <c r="CX120" s="4">
        <v>0.81979999999999997</v>
      </c>
      <c r="CY120" s="4">
        <v>0.24260000000000001</v>
      </c>
      <c r="CZ120" s="4">
        <v>1</v>
      </c>
      <c r="DA120" s="4">
        <v>2.0478000000000001</v>
      </c>
      <c r="DB120" s="5"/>
      <c r="DC120" s="5"/>
      <c r="DD120" s="5"/>
      <c r="DE120" s="5"/>
      <c r="DF120" s="5"/>
      <c r="DG120" s="5"/>
      <c r="DH120" s="5"/>
      <c r="DI120" s="5"/>
      <c r="DJ120" s="4"/>
      <c r="DK120" s="4"/>
      <c r="DL120" s="4"/>
      <c r="DM120" s="4"/>
      <c r="DN120" s="4"/>
      <c r="DO120" s="4"/>
      <c r="DP120" s="4"/>
      <c r="DQ120" s="4"/>
      <c r="DR120" s="5"/>
      <c r="DS120" s="5"/>
      <c r="DT120" s="5"/>
      <c r="DU120" s="5"/>
      <c r="DV120" s="5"/>
      <c r="DW120" s="5"/>
      <c r="DX120" s="5"/>
      <c r="DY120" s="5"/>
      <c r="DZ120" s="4"/>
      <c r="EA120" s="4"/>
      <c r="EB120" s="4"/>
      <c r="EC120" s="4"/>
      <c r="ED120" s="4"/>
      <c r="EE120" s="4"/>
      <c r="EF120" s="4"/>
      <c r="EG120" s="4"/>
      <c r="EH120" s="5">
        <v>0.65959999999999996</v>
      </c>
      <c r="EI120" s="5">
        <v>0.75760000000000005</v>
      </c>
      <c r="EJ120" s="5">
        <v>0.2097</v>
      </c>
      <c r="EK120" s="5">
        <v>2.2800000000000001E-2</v>
      </c>
      <c r="EL120" s="5">
        <v>0.82040000000000002</v>
      </c>
      <c r="EM120" s="5">
        <v>0.24260000000000001</v>
      </c>
      <c r="EN120" s="5">
        <v>1</v>
      </c>
      <c r="EO120" s="5">
        <v>1.8842000000000001</v>
      </c>
      <c r="EP120" s="4"/>
      <c r="EQ120" s="4"/>
      <c r="ER120" s="4"/>
      <c r="ES120" s="4"/>
      <c r="ET120" s="4"/>
      <c r="EU120" s="4"/>
      <c r="EV120" s="4"/>
      <c r="EW120" s="4"/>
      <c r="EX120" s="5"/>
      <c r="EY120" s="5"/>
      <c r="EZ120" s="5"/>
      <c r="FA120" s="5"/>
      <c r="FB120" s="5"/>
      <c r="FC120" s="5"/>
      <c r="FD120" s="5"/>
      <c r="FE120" s="5"/>
      <c r="FF120" s="4"/>
      <c r="FG120" s="4"/>
      <c r="FH120" s="4"/>
      <c r="FI120" s="4"/>
      <c r="FJ120" s="4"/>
      <c r="FK120" s="4"/>
      <c r="FL120" s="4"/>
      <c r="FM120" s="4"/>
      <c r="FN120" s="5"/>
      <c r="FO120" s="5"/>
      <c r="FP120" s="5"/>
      <c r="FQ120" s="5"/>
      <c r="FR120" s="5"/>
      <c r="FS120" s="5"/>
      <c r="FT120" s="5"/>
      <c r="FU120" s="5"/>
      <c r="FV120" s="4">
        <v>0.65869999999999995</v>
      </c>
      <c r="FW120" s="4">
        <v>0.75529999999999997</v>
      </c>
      <c r="FX120" s="4">
        <v>0.21149999999999999</v>
      </c>
      <c r="FY120" s="4">
        <v>2.2800000000000001E-2</v>
      </c>
      <c r="FZ120" s="4">
        <v>0.81910000000000005</v>
      </c>
      <c r="GA120" s="4">
        <v>0.24249999999999999</v>
      </c>
      <c r="GB120" s="4">
        <v>1</v>
      </c>
      <c r="GC120" s="4">
        <v>2.0143</v>
      </c>
      <c r="GD120" s="5"/>
      <c r="GE120" s="5"/>
      <c r="GF120" s="5"/>
      <c r="GG120" s="5"/>
      <c r="GH120" s="5"/>
      <c r="GI120" s="5"/>
      <c r="GJ120" s="5"/>
      <c r="GK120" s="5"/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/>
      <c r="HC120" s="4"/>
      <c r="HD120" s="4"/>
      <c r="HE120" s="4"/>
      <c r="HF120" s="4"/>
      <c r="HG120" s="4"/>
      <c r="HH120" s="4"/>
      <c r="HI120" s="4"/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>
        <f t="shared" si="48"/>
        <v>0.66723333333333323</v>
      </c>
      <c r="II120" s="4">
        <f t="shared" si="49"/>
        <v>0.77468888888888887</v>
      </c>
      <c r="IJ120" s="4">
        <f t="shared" si="50"/>
        <v>0.20222222222222222</v>
      </c>
      <c r="IK120" s="4">
        <f t="shared" si="51"/>
        <v>2.3199999999999998E-2</v>
      </c>
      <c r="IL120" s="4">
        <f t="shared" si="52"/>
        <v>0.79231111111111108</v>
      </c>
      <c r="IM120" s="4">
        <f t="shared" si="53"/>
        <v>0.2424</v>
      </c>
      <c r="IN120" s="4">
        <f t="shared" si="54"/>
        <v>0.99777777777777787</v>
      </c>
      <c r="IO120" s="4">
        <f t="shared" si="55"/>
        <v>1.9407333333333332</v>
      </c>
      <c r="IP120" s="1" t="str" cm="1">
        <f t="array" aca="1" ref="IP120" ca="1">CONCATENATE(INDIRECT(ADDRESS(1,MATCH(_xlfn.MINIFS(B120:IG120,metrics.rec,"MAE"),B120:IG120,0)+1)), ", ", INDIRECT(ADDRESS(2,MATCH(_xlfn.MINIFS(B120:IG120,metrics.rec,"MAE"),B120:IG120,0)+1)))</f>
        <v>k=5, r=0.1</v>
      </c>
      <c r="IQ120" s="1" t="str" cm="1">
        <f t="array" aca="1" ref="IQ120" ca="1">CONCATENATE(INDIRECT(ADDRESS(1,MATCH(_xlfn.MINIFS(B120:IG120,metrics.rec,"MSE"),B120:IG120,0)+1)), ", ", INDIRECT(ADDRESS(2,MATCH(_xlfn.MINIFS(B120:IG120,metrics.rec,"MSE"),B120:IG120,0)+1)))</f>
        <v>k=5, r=0.1</v>
      </c>
      <c r="IR120" s="1" t="str" cm="1">
        <f t="array" aca="1" ref="IR120" ca="1">CONCATENATE(INDIRECT(ADDRESS(1,MATCH(_xlfn.MAXIFS(B120:IG120,metrics.rec,"R"),B120:IG120,0)+1)), ", ", INDIRECT(ADDRESS(2,MATCH(_xlfn.MAXIFS(B120:IG120,metrics.rec,"R"),B120:IG120,0)+1)))</f>
        <v>k=5, r=0.1</v>
      </c>
      <c r="IS120" s="1" t="str" cm="1">
        <f t="array" aca="1" ref="IS120" ca="1">CONCATENATE(INDIRECT(ADDRESS(1,MATCH(_xlfn.MAXIFS(B120:IG120,metrics.rec,"Precision"),B120:IG120,0)+1)), ", ", INDIRECT(ADDRESS(2,MATCH(_xlfn.MAXIFS(B120:IG120,metrics.rec,"Precision"),B120:IG120,0)+1)))</f>
        <v>k=5, r=0.9</v>
      </c>
      <c r="IT120" s="1" t="str" cm="1">
        <f t="array" aca="1" ref="IT120" ca="1">CONCATENATE(INDIRECT(ADDRESS(1,MATCH(_xlfn.MAXIFS(B120:IG120,metrics.rec,"Recall"),B120:IG120,0)+1)), ", ", INDIRECT(ADDRESS(2,MATCH(_xlfn.MAXIFS(B120:IG120,metrics.rec,"Recall"),B120:IG120,0)+1)))</f>
        <v>k=5, r=0.1</v>
      </c>
      <c r="IU120" s="1" t="str" cm="1">
        <f t="array" aca="1" ref="IU120" ca="1">CONCATENATE(INDIRECT(ADDRESS(1,MATCH(_xlfn.MAXIFS(B120:IG120,metrics.rec,"Coverage"),B120:IG120,0)+1)), ", ", INDIRECT(ADDRESS(2,MATCH(_xlfn.MAXIFS(B120:IG120,metrics.rec,"Coverage"),B120:IG120,0)+1)))</f>
        <v>k=15, r=0.5</v>
      </c>
      <c r="IV120" s="1" t="str" cm="1">
        <f t="array" aca="1" ref="IV120" ca="1">CONCATENATE(INDIRECT(ADDRESS(1,MATCH(_xlfn.MAXIFS(B120:IG120,metrics.rec,"Recatio"),B120:IG120,0)+1)), ", ", INDIRECT(ADDRESS(2,MATCH(_xlfn.MAXIFS(B120:IG120,metrics.rec,"Recatio"),B120:IG120,0)+1)))</f>
        <v>k=5, r=0.1</v>
      </c>
      <c r="IW120" s="1" t="str" cm="1">
        <f t="array" aca="1" ref="IW120" ca="1">CONCATENATE(INDIRECT(ADDRESS(1,MATCH(_xlfn.MINIFS(B120:IG120,metrics.rec,"Time"),B120:IG120,0)+1)), ", ", INDIRECT(ADDRESS(2,MATCH(_xlfn.MINIFS(B120:IG120,metrics.rec,"Time"),B120:IG120,0)+1)))</f>
        <v>k=5, r=0.9</v>
      </c>
    </row>
    <row r="121" spans="1:257" x14ac:dyDescent="0.2">
      <c r="A121" s="1" t="s">
        <v>107</v>
      </c>
      <c r="B121" s="4">
        <v>0.68740000000000001</v>
      </c>
      <c r="C121" s="4">
        <v>0.79959999999999998</v>
      </c>
      <c r="D121" s="4">
        <v>0.1603</v>
      </c>
      <c r="E121" s="4">
        <v>7.7999999999999996E-3</v>
      </c>
      <c r="F121" s="4">
        <v>0.65449999999999997</v>
      </c>
      <c r="G121" s="4"/>
      <c r="H121" s="4">
        <v>1</v>
      </c>
      <c r="I121" s="4">
        <v>2.5583999999999998</v>
      </c>
      <c r="J121" s="5">
        <v>0.69869999999999999</v>
      </c>
      <c r="K121" s="5">
        <v>0.83250000000000002</v>
      </c>
      <c r="L121" s="5">
        <v>0.1507</v>
      </c>
      <c r="M121" s="5">
        <v>2.1899999999999999E-2</v>
      </c>
      <c r="N121" s="5">
        <v>0.62250000000000005</v>
      </c>
      <c r="O121" s="5"/>
      <c r="P121" s="5">
        <v>1</v>
      </c>
      <c r="Q121" s="5">
        <v>2.3111000000000002</v>
      </c>
      <c r="R121" s="4">
        <v>0.71009999999999995</v>
      </c>
      <c r="S121" s="4">
        <v>0.8589</v>
      </c>
      <c r="T121" s="4">
        <v>0.14729999999999999</v>
      </c>
      <c r="U121" s="4">
        <v>3.4700000000000002E-2</v>
      </c>
      <c r="V121" s="4">
        <v>0.57499999999999996</v>
      </c>
      <c r="W121" s="4"/>
      <c r="X121" s="4">
        <v>1</v>
      </c>
      <c r="Y121" s="4">
        <v>2.3022</v>
      </c>
      <c r="Z121" s="5">
        <v>0.72929999999999995</v>
      </c>
      <c r="AA121" s="5">
        <v>0.90349999999999997</v>
      </c>
      <c r="AB121" s="5">
        <v>0.1166</v>
      </c>
      <c r="AC121" s="5">
        <v>3.7999999999999999E-2</v>
      </c>
      <c r="AD121" s="5">
        <v>0.50090000000000001</v>
      </c>
      <c r="AE121" s="5"/>
      <c r="AF121" s="5">
        <v>1</v>
      </c>
      <c r="AG121" s="5">
        <v>1.8767</v>
      </c>
      <c r="AH121" s="4">
        <v>0.76180000000000003</v>
      </c>
      <c r="AI121" s="4">
        <v>1.0032000000000001</v>
      </c>
      <c r="AJ121" s="4">
        <v>9.4500000000000001E-2</v>
      </c>
      <c r="AK121" s="4">
        <v>3.9199999999999999E-2</v>
      </c>
      <c r="AL121" s="4">
        <v>0.45889999999999997</v>
      </c>
      <c r="AM121" s="4"/>
      <c r="AN121" s="4">
        <v>0.98</v>
      </c>
      <c r="AO121" s="4">
        <v>1.0187999999999999</v>
      </c>
      <c r="AP121" s="14"/>
      <c r="AQ121" s="14"/>
      <c r="AR121" s="14"/>
      <c r="AS121" s="14"/>
      <c r="AT121" s="14"/>
      <c r="AU121" s="14"/>
      <c r="AV121" s="14"/>
      <c r="AW121" s="14"/>
      <c r="AX121" s="4"/>
      <c r="AY121" s="4"/>
      <c r="AZ121" s="4"/>
      <c r="BA121" s="4"/>
      <c r="BB121" s="4"/>
      <c r="BC121" s="4"/>
      <c r="BD121" s="4"/>
      <c r="BE121" s="4"/>
      <c r="BF121" s="14">
        <v>0.70879999999999999</v>
      </c>
      <c r="BG121" s="14">
        <v>0.85550000000000004</v>
      </c>
      <c r="BH121" s="14">
        <v>0.1429</v>
      </c>
      <c r="BI121" s="14">
        <v>3.5200000000000002E-2</v>
      </c>
      <c r="BJ121" s="14">
        <v>0.57430000000000003</v>
      </c>
      <c r="BK121" s="14">
        <v>0.1101</v>
      </c>
      <c r="BL121" s="14">
        <v>1</v>
      </c>
      <c r="BM121" s="14">
        <v>1.2943</v>
      </c>
      <c r="BN121" s="4"/>
      <c r="BO121" s="4"/>
      <c r="BP121" s="4"/>
      <c r="BQ121" s="4"/>
      <c r="BR121" s="4"/>
      <c r="BS121" s="4"/>
      <c r="BT121" s="4"/>
      <c r="BU121" s="4"/>
      <c r="BV121" s="14"/>
      <c r="BW121" s="14"/>
      <c r="BX121" s="14"/>
      <c r="BY121" s="14"/>
      <c r="BZ121" s="14"/>
      <c r="CA121" s="14"/>
      <c r="CB121" s="14"/>
      <c r="CC121" s="14"/>
      <c r="CD121" s="4"/>
      <c r="CE121" s="4"/>
      <c r="CF121" s="4"/>
      <c r="CG121" s="4"/>
      <c r="CH121" s="4"/>
      <c r="CI121" s="4"/>
      <c r="CJ121" s="4"/>
      <c r="CK121" s="4"/>
      <c r="CL121" s="5"/>
      <c r="CM121" s="5"/>
      <c r="CN121" s="5"/>
      <c r="CO121" s="5"/>
      <c r="CP121" s="5"/>
      <c r="CQ121" s="5"/>
      <c r="CR121" s="5"/>
      <c r="CS121" s="5"/>
      <c r="CT121" s="4">
        <v>0.70820000000000005</v>
      </c>
      <c r="CU121" s="4">
        <v>0.85240000000000005</v>
      </c>
      <c r="CV121" s="4">
        <v>0.15040000000000001</v>
      </c>
      <c r="CW121" s="4">
        <v>3.49E-2</v>
      </c>
      <c r="CX121" s="4">
        <v>0.57399999999999995</v>
      </c>
      <c r="CY121" s="4">
        <v>0.1111</v>
      </c>
      <c r="CZ121" s="4">
        <v>1</v>
      </c>
      <c r="DA121" s="4">
        <v>1.9890000000000001</v>
      </c>
      <c r="DB121" s="5"/>
      <c r="DC121" s="5"/>
      <c r="DD121" s="5"/>
      <c r="DE121" s="5"/>
      <c r="DF121" s="5"/>
      <c r="DG121" s="5"/>
      <c r="DH121" s="5"/>
      <c r="DI121" s="5"/>
      <c r="DJ121" s="4"/>
      <c r="DK121" s="4"/>
      <c r="DL121" s="4"/>
      <c r="DM121" s="4"/>
      <c r="DN121" s="4"/>
      <c r="DO121" s="4"/>
      <c r="DP121" s="4"/>
      <c r="DQ121" s="4"/>
      <c r="DR121" s="5"/>
      <c r="DS121" s="5"/>
      <c r="DT121" s="5"/>
      <c r="DU121" s="5"/>
      <c r="DV121" s="5"/>
      <c r="DW121" s="5"/>
      <c r="DX121" s="5"/>
      <c r="DY121" s="5"/>
      <c r="DZ121" s="4"/>
      <c r="EA121" s="4"/>
      <c r="EB121" s="4"/>
      <c r="EC121" s="4"/>
      <c r="ED121" s="4"/>
      <c r="EE121" s="4"/>
      <c r="EF121" s="4"/>
      <c r="EG121" s="4"/>
      <c r="EH121" s="5">
        <v>0.71030000000000004</v>
      </c>
      <c r="EI121" s="5">
        <v>0.85909999999999997</v>
      </c>
      <c r="EJ121" s="5">
        <v>0.14249999999999999</v>
      </c>
      <c r="EK121" s="5">
        <v>3.5000000000000003E-2</v>
      </c>
      <c r="EL121" s="5">
        <v>0.57650000000000001</v>
      </c>
      <c r="EM121" s="5">
        <v>0.1111</v>
      </c>
      <c r="EN121" s="5">
        <v>1</v>
      </c>
      <c r="EO121" s="5">
        <v>1.8347</v>
      </c>
      <c r="EP121" s="4"/>
      <c r="EQ121" s="4"/>
      <c r="ER121" s="4"/>
      <c r="ES121" s="4"/>
      <c r="ET121" s="4"/>
      <c r="EU121" s="4"/>
      <c r="EV121" s="4"/>
      <c r="EW121" s="4"/>
      <c r="EX121" s="5"/>
      <c r="EY121" s="5"/>
      <c r="EZ121" s="5"/>
      <c r="FA121" s="5"/>
      <c r="FB121" s="5"/>
      <c r="FC121" s="5"/>
      <c r="FD121" s="5"/>
      <c r="FE121" s="5"/>
      <c r="FF121" s="4"/>
      <c r="FG121" s="4"/>
      <c r="FH121" s="4"/>
      <c r="FI121" s="4"/>
      <c r="FJ121" s="4"/>
      <c r="FK121" s="4"/>
      <c r="FL121" s="4"/>
      <c r="FM121" s="4"/>
      <c r="FN121" s="5"/>
      <c r="FO121" s="5"/>
      <c r="FP121" s="5"/>
      <c r="FQ121" s="5"/>
      <c r="FR121" s="5"/>
      <c r="FS121" s="5"/>
      <c r="FT121" s="5"/>
      <c r="FU121" s="5"/>
      <c r="FV121" s="4"/>
      <c r="FW121" s="4"/>
      <c r="FX121" s="4"/>
      <c r="FY121" s="4"/>
      <c r="FZ121" s="4"/>
      <c r="GA121" s="4"/>
      <c r="GB121" s="4"/>
      <c r="GC121" s="4"/>
      <c r="GD121" s="5"/>
      <c r="GE121" s="5"/>
      <c r="GF121" s="5"/>
      <c r="GG121" s="5"/>
      <c r="GH121" s="5"/>
      <c r="GI121" s="5"/>
      <c r="GJ121" s="5"/>
      <c r="GK121" s="5"/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>
        <f t="shared" si="48"/>
        <v>0.71432499999999988</v>
      </c>
      <c r="II121" s="4">
        <f t="shared" si="49"/>
        <v>0.87058750000000007</v>
      </c>
      <c r="IJ121" s="4">
        <f t="shared" si="50"/>
        <v>0.13815</v>
      </c>
      <c r="IK121" s="4">
        <f t="shared" si="51"/>
        <v>3.08375E-2</v>
      </c>
      <c r="IL121" s="4">
        <f t="shared" si="52"/>
        <v>0.567075</v>
      </c>
      <c r="IM121" s="4">
        <f t="shared" si="53"/>
        <v>0.11076666666666668</v>
      </c>
      <c r="IN121" s="4">
        <f t="shared" si="54"/>
        <v>0.99750000000000005</v>
      </c>
      <c r="IO121" s="4">
        <f t="shared" si="55"/>
        <v>1.8981500000000002</v>
      </c>
      <c r="IP121" s="1" t="str" cm="1">
        <f t="array" aca="1" ref="IP121" ca="1">CONCATENATE(INDIRECT(ADDRESS(1,MATCH(_xlfn.MINIFS(B121:IG121,metrics.rec,"MAE"),B121:IG121,0)+1)), ", ", INDIRECT(ADDRESS(2,MATCH(_xlfn.MINIFS(B121:IG121,metrics.rec,"MAE"),B121:IG121,0)+1)))</f>
        <v>k=5, r=0.1</v>
      </c>
      <c r="IQ121" s="1" t="str" cm="1">
        <f t="array" aca="1" ref="IQ121" ca="1">CONCATENATE(INDIRECT(ADDRESS(1,MATCH(_xlfn.MINIFS(B121:IG121,metrics.rec,"MSE"),B121:IG121,0)+1)), ", ", INDIRECT(ADDRESS(2,MATCH(_xlfn.MINIFS(B121:IG121,metrics.rec,"MSE"),B121:IG121,0)+1)))</f>
        <v>k=5, r=0.1</v>
      </c>
      <c r="IR121" s="1" t="str" cm="1">
        <f t="array" aca="1" ref="IR121" ca="1">CONCATENATE(INDIRECT(ADDRESS(1,MATCH(_xlfn.MAXIFS(B121:IG121,metrics.rec,"R"),B121:IG121,0)+1)), ", ", INDIRECT(ADDRESS(2,MATCH(_xlfn.MAXIFS(B121:IG121,metrics.rec,"R"),B121:IG121,0)+1)))</f>
        <v>k=5, r=0.1</v>
      </c>
      <c r="IS121" s="1" t="str" cm="1">
        <f t="array" aca="1" ref="IS121" ca="1">CONCATENATE(INDIRECT(ADDRESS(1,MATCH(_xlfn.MAXIFS(B121:IG121,metrics.rec,"Precision"),B121:IG121,0)+1)), ", ", INDIRECT(ADDRESS(2,MATCH(_xlfn.MAXIFS(B121:IG121,metrics.rec,"Precision"),B121:IG121,0)+1)))</f>
        <v>k=5, r=0.9</v>
      </c>
      <c r="IT121" s="1" t="str" cm="1">
        <f t="array" aca="1" ref="IT121" ca="1">CONCATENATE(INDIRECT(ADDRESS(1,MATCH(_xlfn.MAXIFS(B121:IG121,metrics.rec,"Recall"),B121:IG121,0)+1)), ", ", INDIRECT(ADDRESS(2,MATCH(_xlfn.MAXIFS(B121:IG121,metrics.rec,"Recall"),B121:IG121,0)+1)))</f>
        <v>k=5, r=0.1</v>
      </c>
      <c r="IU121" s="1" t="str" cm="1">
        <f t="array" aca="1" ref="IU121" ca="1">CONCATENATE(INDIRECT(ADDRESS(1,MATCH(_xlfn.MAXIFS(B121:IG121,metrics.rec,"Coverage"),B121:IG121,0)+1)), ", ", INDIRECT(ADDRESS(2,MATCH(_xlfn.MAXIFS(B121:IG121,metrics.rec,"Coverage"),B121:IG121,0)+1)))</f>
        <v>k=15, r=0.5</v>
      </c>
      <c r="IV121" s="1" t="str" cm="1">
        <f t="array" aca="1" ref="IV121" ca="1">CONCATENATE(INDIRECT(ADDRESS(1,MATCH(_xlfn.MAXIFS(B121:IG121,metrics.rec,"Recatio"),B121:IG121,0)+1)), ", ", INDIRECT(ADDRESS(2,MATCH(_xlfn.MAXIFS(B121:IG121,metrics.rec,"Recatio"),B121:IG121,0)+1)))</f>
        <v>k=5, r=0.1</v>
      </c>
      <c r="IW121" s="1" t="str" cm="1">
        <f t="array" aca="1" ref="IW121" ca="1">CONCATENATE(INDIRECT(ADDRESS(1,MATCH(_xlfn.MINIFS(B121:IG121,metrics.rec,"Time"),B121:IG121,0)+1)), ", ", INDIRECT(ADDRESS(2,MATCH(_xlfn.MINIFS(B121:IG121,metrics.rec,"Time"),B121:IG121,0)+1)))</f>
        <v>k=5, r=0.9</v>
      </c>
    </row>
    <row r="122" spans="1:257" x14ac:dyDescent="0.2">
      <c r="A122" s="1" t="s">
        <v>108</v>
      </c>
      <c r="B122" s="4">
        <v>0.64059999999999995</v>
      </c>
      <c r="C122" s="4">
        <v>0.70989999999999998</v>
      </c>
      <c r="D122" s="4">
        <v>0.2399</v>
      </c>
      <c r="E122" s="4">
        <v>4.1000000000000003E-3</v>
      </c>
      <c r="F122" s="4">
        <v>0.85350000000000004</v>
      </c>
      <c r="G122" s="4"/>
      <c r="H122" s="4">
        <v>1</v>
      </c>
      <c r="I122" s="4">
        <v>2.6078999999999999</v>
      </c>
      <c r="J122" s="5">
        <v>0.6532</v>
      </c>
      <c r="K122" s="5">
        <v>0.74199999999999999</v>
      </c>
      <c r="L122" s="5">
        <v>0.2243</v>
      </c>
      <c r="M122" s="5">
        <v>1.26E-2</v>
      </c>
      <c r="N122" s="5">
        <v>0.84199999999999997</v>
      </c>
      <c r="O122" s="5"/>
      <c r="P122" s="5">
        <v>1</v>
      </c>
      <c r="Q122" s="5">
        <v>2.3736999999999999</v>
      </c>
      <c r="R122" s="4">
        <v>0.66200000000000003</v>
      </c>
      <c r="S122" s="4">
        <v>0.76029999999999998</v>
      </c>
      <c r="T122" s="4">
        <v>0.2069</v>
      </c>
      <c r="U122" s="4">
        <v>2.29E-2</v>
      </c>
      <c r="V122" s="4">
        <v>0.81659999999999999</v>
      </c>
      <c r="W122" s="4"/>
      <c r="X122" s="4">
        <v>1</v>
      </c>
      <c r="Y122" s="4">
        <v>2.3222999999999998</v>
      </c>
      <c r="Z122" s="5">
        <v>0.68389999999999995</v>
      </c>
      <c r="AA122" s="5">
        <v>0.80840000000000001</v>
      </c>
      <c r="AB122" s="5">
        <v>0.16550000000000001</v>
      </c>
      <c r="AC122" s="5">
        <v>3.4000000000000002E-2</v>
      </c>
      <c r="AD122" s="5">
        <v>0.76519999999999999</v>
      </c>
      <c r="AE122" s="5"/>
      <c r="AF122" s="5">
        <v>1</v>
      </c>
      <c r="AG122" s="5">
        <v>1.8856999999999999</v>
      </c>
      <c r="AH122" s="4">
        <v>0.74339999999999995</v>
      </c>
      <c r="AI122" s="4">
        <v>0.95789999999999997</v>
      </c>
      <c r="AJ122" s="4">
        <v>0.1148</v>
      </c>
      <c r="AK122" s="4">
        <v>4.4999999999999998E-2</v>
      </c>
      <c r="AL122" s="4">
        <v>0.56240000000000001</v>
      </c>
      <c r="AM122" s="4"/>
      <c r="AN122" s="4">
        <v>0.98329999999999995</v>
      </c>
      <c r="AO122" s="4">
        <v>0.96160000000000001</v>
      </c>
      <c r="AP122" s="14"/>
      <c r="AQ122" s="14"/>
      <c r="AR122" s="14"/>
      <c r="AS122" s="14"/>
      <c r="AT122" s="14"/>
      <c r="AU122" s="14"/>
      <c r="AV122" s="14"/>
      <c r="AW122" s="14"/>
      <c r="AX122" s="4"/>
      <c r="AY122" s="4"/>
      <c r="AZ122" s="4"/>
      <c r="BA122" s="4"/>
      <c r="BB122" s="4"/>
      <c r="BC122" s="4"/>
      <c r="BD122" s="4"/>
      <c r="BE122" s="4"/>
      <c r="BF122" s="14">
        <v>0.66300000000000003</v>
      </c>
      <c r="BG122" s="14">
        <v>0.7641</v>
      </c>
      <c r="BH122" s="14">
        <v>0.20349999999999999</v>
      </c>
      <c r="BI122" s="14">
        <v>2.29E-2</v>
      </c>
      <c r="BJ122" s="14">
        <v>0.81830000000000003</v>
      </c>
      <c r="BK122" s="14">
        <v>0.24030000000000001</v>
      </c>
      <c r="BL122" s="14">
        <v>1</v>
      </c>
      <c r="BM122" s="14">
        <v>1.2463</v>
      </c>
      <c r="BN122" s="4"/>
      <c r="BO122" s="4"/>
      <c r="BP122" s="4"/>
      <c r="BQ122" s="4"/>
      <c r="BR122" s="4"/>
      <c r="BS122" s="4"/>
      <c r="BT122" s="4"/>
      <c r="BU122" s="4"/>
      <c r="BV122" s="14"/>
      <c r="BW122" s="14"/>
      <c r="BX122" s="14"/>
      <c r="BY122" s="14"/>
      <c r="BZ122" s="14"/>
      <c r="CA122" s="14"/>
      <c r="CB122" s="14"/>
      <c r="CC122" s="14"/>
      <c r="CD122" s="4"/>
      <c r="CE122" s="4"/>
      <c r="CF122" s="4"/>
      <c r="CG122" s="4"/>
      <c r="CH122" s="4"/>
      <c r="CI122" s="4"/>
      <c r="CJ122" s="4"/>
      <c r="CK122" s="4"/>
      <c r="CL122" s="5"/>
      <c r="CM122" s="5"/>
      <c r="CN122" s="5"/>
      <c r="CO122" s="5"/>
      <c r="CP122" s="5"/>
      <c r="CQ122" s="5"/>
      <c r="CR122" s="5"/>
      <c r="CS122" s="5"/>
      <c r="CT122" s="4">
        <v>0.66200000000000003</v>
      </c>
      <c r="CU122" s="4">
        <v>0.76160000000000005</v>
      </c>
      <c r="CV122" s="4">
        <v>0.2069</v>
      </c>
      <c r="CW122" s="4">
        <v>2.29E-2</v>
      </c>
      <c r="CX122" s="4">
        <v>0.81810000000000005</v>
      </c>
      <c r="CY122" s="4">
        <v>0.24099999999999999</v>
      </c>
      <c r="CZ122" s="4">
        <v>1</v>
      </c>
      <c r="DA122" s="4">
        <v>2.0314000000000001</v>
      </c>
      <c r="DB122" s="5"/>
      <c r="DC122" s="5"/>
      <c r="DD122" s="5"/>
      <c r="DE122" s="5"/>
      <c r="DF122" s="5"/>
      <c r="DG122" s="5"/>
      <c r="DH122" s="5"/>
      <c r="DI122" s="5"/>
      <c r="DJ122" s="4"/>
      <c r="DK122" s="4"/>
      <c r="DL122" s="4"/>
      <c r="DM122" s="4"/>
      <c r="DN122" s="4"/>
      <c r="DO122" s="4"/>
      <c r="DP122" s="4"/>
      <c r="DQ122" s="4"/>
      <c r="DR122" s="5"/>
      <c r="DS122" s="5"/>
      <c r="DT122" s="5"/>
      <c r="DU122" s="5"/>
      <c r="DV122" s="5"/>
      <c r="DW122" s="5"/>
      <c r="DX122" s="5"/>
      <c r="DY122" s="5"/>
      <c r="DZ122" s="4"/>
      <c r="EA122" s="4"/>
      <c r="EB122" s="4"/>
      <c r="EC122" s="4"/>
      <c r="ED122" s="4"/>
      <c r="EE122" s="4"/>
      <c r="EF122" s="4"/>
      <c r="EG122" s="4"/>
      <c r="EH122" s="5">
        <v>0.66339999999999999</v>
      </c>
      <c r="EI122" s="5">
        <v>0.76549999999999996</v>
      </c>
      <c r="EJ122" s="5">
        <v>0.2064</v>
      </c>
      <c r="EK122" s="5">
        <v>2.29E-2</v>
      </c>
      <c r="EL122" s="5">
        <v>0.81869999999999998</v>
      </c>
      <c r="EM122" s="5">
        <v>0.2409</v>
      </c>
      <c r="EN122" s="5">
        <v>1</v>
      </c>
      <c r="EO122" s="5">
        <v>1.9025000000000001</v>
      </c>
      <c r="EP122" s="4"/>
      <c r="EQ122" s="4"/>
      <c r="ER122" s="4"/>
      <c r="ES122" s="4"/>
      <c r="ET122" s="4"/>
      <c r="EU122" s="4"/>
      <c r="EV122" s="4"/>
      <c r="EW122" s="4"/>
      <c r="EX122" s="5"/>
      <c r="EY122" s="5"/>
      <c r="EZ122" s="5"/>
      <c r="FA122" s="5"/>
      <c r="FB122" s="5"/>
      <c r="FC122" s="5"/>
      <c r="FD122" s="5"/>
      <c r="FE122" s="5"/>
      <c r="FF122" s="4"/>
      <c r="FG122" s="4"/>
      <c r="FH122" s="4"/>
      <c r="FI122" s="4"/>
      <c r="FJ122" s="4"/>
      <c r="FK122" s="4"/>
      <c r="FL122" s="4"/>
      <c r="FM122" s="4"/>
      <c r="FN122" s="5"/>
      <c r="FO122" s="5"/>
      <c r="FP122" s="5"/>
      <c r="FQ122" s="5"/>
      <c r="FR122" s="5"/>
      <c r="FS122" s="5"/>
      <c r="FT122" s="5"/>
      <c r="FU122" s="5"/>
      <c r="FV122" s="4"/>
      <c r="FW122" s="4"/>
      <c r="FX122" s="4"/>
      <c r="FY122" s="4"/>
      <c r="FZ122" s="4"/>
      <c r="GA122" s="4"/>
      <c r="GB122" s="4"/>
      <c r="GC122" s="4"/>
      <c r="GD122" s="5"/>
      <c r="GE122" s="5"/>
      <c r="GF122" s="5"/>
      <c r="GG122" s="5"/>
      <c r="GH122" s="5"/>
      <c r="GI122" s="5"/>
      <c r="GJ122" s="5"/>
      <c r="GK122" s="5"/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>
        <f t="shared" si="48"/>
        <v>0.67143750000000002</v>
      </c>
      <c r="II122" s="4">
        <f t="shared" si="49"/>
        <v>0.78371249999999992</v>
      </c>
      <c r="IJ122" s="4">
        <f t="shared" si="50"/>
        <v>0.196025</v>
      </c>
      <c r="IK122" s="4">
        <f t="shared" si="51"/>
        <v>2.3412499999999999E-2</v>
      </c>
      <c r="IL122" s="4">
        <f t="shared" si="52"/>
        <v>0.78685000000000005</v>
      </c>
      <c r="IM122" s="4">
        <f t="shared" si="53"/>
        <v>0.24073333333333333</v>
      </c>
      <c r="IN122" s="4">
        <f t="shared" si="54"/>
        <v>0.99791249999999998</v>
      </c>
      <c r="IO122" s="4">
        <f t="shared" si="55"/>
        <v>1.916425</v>
      </c>
      <c r="IP122" s="1" t="str" cm="1">
        <f t="array" aca="1" ref="IP122" ca="1">CONCATENATE(INDIRECT(ADDRESS(1,MATCH(_xlfn.MINIFS(B122:IG122,metrics.rec,"MAE"),B122:IG122,0)+1)), ", ", INDIRECT(ADDRESS(2,MATCH(_xlfn.MINIFS(B122:IG122,metrics.rec,"MAE"),B122:IG122,0)+1)))</f>
        <v>k=5, r=0.1</v>
      </c>
      <c r="IQ122" s="1" t="str" cm="1">
        <f t="array" aca="1" ref="IQ122" ca="1">CONCATENATE(INDIRECT(ADDRESS(1,MATCH(_xlfn.MINIFS(B122:IG122,metrics.rec,"MSE"),B122:IG122,0)+1)), ", ", INDIRECT(ADDRESS(2,MATCH(_xlfn.MINIFS(B122:IG122,metrics.rec,"MSE"),B122:IG122,0)+1)))</f>
        <v>k=5, r=0.1</v>
      </c>
      <c r="IR122" s="1" t="str" cm="1">
        <f t="array" aca="1" ref="IR122" ca="1">CONCATENATE(INDIRECT(ADDRESS(1,MATCH(_xlfn.MAXIFS(B122:IG122,metrics.rec,"R"),B122:IG122,0)+1)), ", ", INDIRECT(ADDRESS(2,MATCH(_xlfn.MAXIFS(B122:IG122,metrics.rec,"R"),B122:IG122,0)+1)))</f>
        <v>k=5, r=0.1</v>
      </c>
      <c r="IS122" s="1" t="str" cm="1">
        <f t="array" aca="1" ref="IS122" ca="1">CONCATENATE(INDIRECT(ADDRESS(1,MATCH(_xlfn.MAXIFS(B122:IG122,metrics.rec,"Precision"),B122:IG122,0)+1)), ", ", INDIRECT(ADDRESS(2,MATCH(_xlfn.MAXIFS(B122:IG122,metrics.rec,"Precision"),B122:IG122,0)+1)))</f>
        <v>k=5, r=0.9</v>
      </c>
      <c r="IT122" s="1" t="str" cm="1">
        <f t="array" aca="1" ref="IT122" ca="1">CONCATENATE(INDIRECT(ADDRESS(1,MATCH(_xlfn.MAXIFS(B122:IG122,metrics.rec,"Recall"),B122:IG122,0)+1)), ", ", INDIRECT(ADDRESS(2,MATCH(_xlfn.MAXIFS(B122:IG122,metrics.rec,"Recall"),B122:IG122,0)+1)))</f>
        <v>k=5, r=0.1</v>
      </c>
      <c r="IU122" s="1" t="str" cm="1">
        <f t="array" aca="1" ref="IU122" ca="1">CONCATENATE(INDIRECT(ADDRESS(1,MATCH(_xlfn.MAXIFS(B122:IG122,metrics.rec,"Coverage"),B122:IG122,0)+1)), ", ", INDIRECT(ADDRESS(2,MATCH(_xlfn.MAXIFS(B122:IG122,metrics.rec,"Coverage"),B122:IG122,0)+1)))</f>
        <v>k=15, r=0.5</v>
      </c>
      <c r="IV122" s="1" t="str" cm="1">
        <f t="array" aca="1" ref="IV122" ca="1">CONCATENATE(INDIRECT(ADDRESS(1,MATCH(_xlfn.MAXIFS(B122:IG122,metrics.rec,"Recatio"),B122:IG122,0)+1)), ", ", INDIRECT(ADDRESS(2,MATCH(_xlfn.MAXIFS(B122:IG122,metrics.rec,"Recatio"),B122:IG122,0)+1)))</f>
        <v>k=5, r=0.1</v>
      </c>
      <c r="IW122" s="1" t="str" cm="1">
        <f t="array" aca="1" ref="IW122" ca="1">CONCATENATE(INDIRECT(ADDRESS(1,MATCH(_xlfn.MINIFS(B122:IG122,metrics.rec,"Time"),B122:IG122,0)+1)), ", ", INDIRECT(ADDRESS(2,MATCH(_xlfn.MINIFS(B122:IG122,metrics.rec,"Time"),B122:IG122,0)+1)))</f>
        <v>k=5, r=0.9</v>
      </c>
    </row>
    <row r="123" spans="1:257" x14ac:dyDescent="0.2">
      <c r="A123" s="1" t="s">
        <v>109</v>
      </c>
      <c r="B123" s="4">
        <v>0.63829999999999998</v>
      </c>
      <c r="C123" s="4">
        <v>0.70650000000000002</v>
      </c>
      <c r="D123" s="4">
        <v>0.23150000000000001</v>
      </c>
      <c r="E123" s="4">
        <v>4.4000000000000003E-3</v>
      </c>
      <c r="F123" s="4">
        <v>0.84540000000000004</v>
      </c>
      <c r="G123" s="4"/>
      <c r="H123" s="4">
        <v>1</v>
      </c>
      <c r="I123" s="4">
        <v>2.5884</v>
      </c>
      <c r="J123" s="5">
        <v>0.65229999999999999</v>
      </c>
      <c r="K123" s="5">
        <v>0.74250000000000005</v>
      </c>
      <c r="L123" s="5">
        <v>0.21590000000000001</v>
      </c>
      <c r="M123" s="5">
        <v>1.2999999999999999E-2</v>
      </c>
      <c r="N123" s="5">
        <v>0.82589999999999997</v>
      </c>
      <c r="O123" s="5"/>
      <c r="P123" s="5">
        <v>1</v>
      </c>
      <c r="Q123" s="5">
        <v>2.3613</v>
      </c>
      <c r="R123" s="4">
        <v>0.66510000000000002</v>
      </c>
      <c r="S123" s="4">
        <v>0.76729999999999998</v>
      </c>
      <c r="T123" s="4">
        <v>0.2021</v>
      </c>
      <c r="U123" s="4">
        <v>2.1399999999999999E-2</v>
      </c>
      <c r="V123" s="4">
        <v>0.7913</v>
      </c>
      <c r="W123" s="4"/>
      <c r="X123" s="4">
        <v>1</v>
      </c>
      <c r="Y123" s="4">
        <v>2.3136000000000001</v>
      </c>
      <c r="Z123" s="5">
        <v>0.6946</v>
      </c>
      <c r="AA123" s="5">
        <v>0.83599999999999997</v>
      </c>
      <c r="AB123" s="5">
        <v>0.15870000000000001</v>
      </c>
      <c r="AC123" s="5">
        <v>2.6200000000000001E-2</v>
      </c>
      <c r="AD123" s="5">
        <v>0.72619999999999996</v>
      </c>
      <c r="AE123" s="5"/>
      <c r="AF123" s="5">
        <v>0.998</v>
      </c>
      <c r="AG123" s="5">
        <v>1.8055000000000001</v>
      </c>
      <c r="AH123" s="4">
        <v>0.74390000000000001</v>
      </c>
      <c r="AI123" s="4">
        <v>0.95040000000000002</v>
      </c>
      <c r="AJ123" s="4">
        <v>9.0899999999999995E-2</v>
      </c>
      <c r="AK123" s="4">
        <v>4.7E-2</v>
      </c>
      <c r="AL123" s="4">
        <v>0.52739999999999998</v>
      </c>
      <c r="AM123" s="4"/>
      <c r="AN123" s="4">
        <v>0.96189999999999998</v>
      </c>
      <c r="AO123" s="4">
        <v>0.95850000000000002</v>
      </c>
      <c r="AP123" s="14"/>
      <c r="AQ123" s="14"/>
      <c r="AR123" s="14"/>
      <c r="AS123" s="14"/>
      <c r="AT123" s="14"/>
      <c r="AU123" s="14"/>
      <c r="AV123" s="14"/>
      <c r="AW123" s="14"/>
      <c r="AX123" s="4"/>
      <c r="AY123" s="4"/>
      <c r="AZ123" s="4"/>
      <c r="BA123" s="4"/>
      <c r="BB123" s="4"/>
      <c r="BC123" s="4"/>
      <c r="BD123" s="4"/>
      <c r="BE123" s="4"/>
      <c r="BF123" s="14">
        <v>0.66539999999999999</v>
      </c>
      <c r="BG123" s="14">
        <v>0.76959999999999995</v>
      </c>
      <c r="BH123" s="14">
        <v>0.193</v>
      </c>
      <c r="BI123" s="14">
        <v>2.1399999999999999E-2</v>
      </c>
      <c r="BJ123" s="14">
        <v>0.79220000000000002</v>
      </c>
      <c r="BK123" s="14">
        <v>0.25</v>
      </c>
      <c r="BL123" s="14">
        <v>1</v>
      </c>
      <c r="BM123" s="14">
        <v>1.2347999999999999</v>
      </c>
      <c r="BN123" s="4"/>
      <c r="BO123" s="4"/>
      <c r="BP123" s="4"/>
      <c r="BQ123" s="4"/>
      <c r="BR123" s="4"/>
      <c r="BS123" s="4"/>
      <c r="BT123" s="4"/>
      <c r="BU123" s="4"/>
      <c r="BV123" s="14"/>
      <c r="BW123" s="14"/>
      <c r="BX123" s="14"/>
      <c r="BY123" s="14"/>
      <c r="BZ123" s="14"/>
      <c r="CA123" s="14"/>
      <c r="CB123" s="14"/>
      <c r="CC123" s="14"/>
      <c r="CD123" s="4"/>
      <c r="CE123" s="4"/>
      <c r="CF123" s="4"/>
      <c r="CG123" s="4"/>
      <c r="CH123" s="4"/>
      <c r="CI123" s="4"/>
      <c r="CJ123" s="4"/>
      <c r="CK123" s="4"/>
      <c r="CL123" s="5"/>
      <c r="CM123" s="5"/>
      <c r="CN123" s="5"/>
      <c r="CO123" s="5"/>
      <c r="CP123" s="5"/>
      <c r="CQ123" s="5"/>
      <c r="CR123" s="5"/>
      <c r="CS123" s="5"/>
      <c r="CT123" s="4">
        <v>0.66539999999999999</v>
      </c>
      <c r="CU123" s="4">
        <v>0.76959999999999995</v>
      </c>
      <c r="CV123" s="4">
        <v>0.19320000000000001</v>
      </c>
      <c r="CW123" s="4">
        <v>2.1399999999999999E-2</v>
      </c>
      <c r="CX123" s="4">
        <v>0.79120000000000001</v>
      </c>
      <c r="CY123" s="4">
        <v>0.25030000000000002</v>
      </c>
      <c r="CZ123" s="4">
        <v>1</v>
      </c>
      <c r="DA123" s="4">
        <v>2.0200999999999998</v>
      </c>
      <c r="DB123" s="5"/>
      <c r="DC123" s="5"/>
      <c r="DD123" s="5"/>
      <c r="DE123" s="5"/>
      <c r="DF123" s="5"/>
      <c r="DG123" s="5"/>
      <c r="DH123" s="5"/>
      <c r="DI123" s="5"/>
      <c r="DJ123" s="4"/>
      <c r="DK123" s="4"/>
      <c r="DL123" s="4"/>
      <c r="DM123" s="4"/>
      <c r="DN123" s="4"/>
      <c r="DO123" s="4"/>
      <c r="DP123" s="4"/>
      <c r="DQ123" s="4"/>
      <c r="DR123" s="5"/>
      <c r="DS123" s="5"/>
      <c r="DT123" s="5"/>
      <c r="DU123" s="5"/>
      <c r="DV123" s="5"/>
      <c r="DW123" s="5"/>
      <c r="DX123" s="5"/>
      <c r="DY123" s="5"/>
      <c r="DZ123" s="4"/>
      <c r="EA123" s="4"/>
      <c r="EB123" s="4"/>
      <c r="EC123" s="4"/>
      <c r="ED123" s="4"/>
      <c r="EE123" s="4"/>
      <c r="EF123" s="4"/>
      <c r="EG123" s="4"/>
      <c r="EH123" s="14">
        <v>0.66620000000000001</v>
      </c>
      <c r="EI123" s="14">
        <v>0.77159999999999995</v>
      </c>
      <c r="EJ123" s="14">
        <v>0.1983</v>
      </c>
      <c r="EK123" s="14">
        <v>2.12E-2</v>
      </c>
      <c r="EL123" s="14">
        <v>0.79200000000000004</v>
      </c>
      <c r="EM123" s="14">
        <v>0.25169999999999998</v>
      </c>
      <c r="EN123" s="14">
        <v>1</v>
      </c>
      <c r="EO123" s="14">
        <v>1.9037999999999999</v>
      </c>
      <c r="EP123" s="4"/>
      <c r="EQ123" s="4"/>
      <c r="ER123" s="4"/>
      <c r="ES123" s="4"/>
      <c r="ET123" s="4"/>
      <c r="EU123" s="4"/>
      <c r="EV123" s="4"/>
      <c r="EW123" s="4"/>
      <c r="EX123" s="5"/>
      <c r="EY123" s="5"/>
      <c r="EZ123" s="5"/>
      <c r="FA123" s="5"/>
      <c r="FB123" s="5"/>
      <c r="FC123" s="5"/>
      <c r="FD123" s="5"/>
      <c r="FE123" s="5"/>
      <c r="FF123" s="4"/>
      <c r="FG123" s="4"/>
      <c r="FH123" s="4"/>
      <c r="FI123" s="4"/>
      <c r="FJ123" s="4"/>
      <c r="FK123" s="4"/>
      <c r="FL123" s="4"/>
      <c r="FM123" s="4"/>
      <c r="FN123" s="5"/>
      <c r="FO123" s="5"/>
      <c r="FP123" s="5"/>
      <c r="FQ123" s="5"/>
      <c r="FR123" s="5"/>
      <c r="FS123" s="5"/>
      <c r="FT123" s="5"/>
      <c r="FU123" s="5"/>
      <c r="FV123" s="4">
        <v>0.66490000000000005</v>
      </c>
      <c r="FW123" s="4">
        <v>0.76890000000000003</v>
      </c>
      <c r="FX123" s="4">
        <v>0.19570000000000001</v>
      </c>
      <c r="FY123" s="4">
        <v>2.1299999999999999E-2</v>
      </c>
      <c r="FZ123" s="4">
        <v>0.79069999999999996</v>
      </c>
      <c r="GA123" s="4">
        <v>0.25090000000000001</v>
      </c>
      <c r="GB123" s="4">
        <v>1</v>
      </c>
      <c r="GC123" s="4">
        <v>1.9115</v>
      </c>
      <c r="GD123" s="5"/>
      <c r="GE123" s="5"/>
      <c r="GF123" s="5"/>
      <c r="GG123" s="5"/>
      <c r="GH123" s="5"/>
      <c r="GI123" s="5"/>
      <c r="GJ123" s="5"/>
      <c r="GK123" s="5"/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/>
      <c r="HC123" s="4"/>
      <c r="HD123" s="4"/>
      <c r="HE123" s="4"/>
      <c r="HF123" s="4"/>
      <c r="HG123" s="4"/>
      <c r="HH123" s="4"/>
      <c r="HI123" s="4"/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>
        <f t="shared" si="48"/>
        <v>0.67289999999999994</v>
      </c>
      <c r="II123" s="4">
        <f t="shared" si="49"/>
        <v>0.78693333333333326</v>
      </c>
      <c r="IJ123" s="4">
        <f t="shared" si="50"/>
        <v>0.18658888888888889</v>
      </c>
      <c r="IK123" s="4">
        <f t="shared" si="51"/>
        <v>2.1922222222222218E-2</v>
      </c>
      <c r="IL123" s="4">
        <f t="shared" si="52"/>
        <v>0.76469999999999994</v>
      </c>
      <c r="IM123" s="4">
        <f t="shared" si="53"/>
        <v>0.25072499999999998</v>
      </c>
      <c r="IN123" s="4">
        <f t="shared" si="54"/>
        <v>0.99554444444444457</v>
      </c>
      <c r="IO123" s="4">
        <f t="shared" si="55"/>
        <v>1.8997222222222223</v>
      </c>
      <c r="IP123" s="1" t="str" cm="1">
        <f t="array" aca="1" ref="IP123" ca="1">CONCATENATE(INDIRECT(ADDRESS(1,MATCH(_xlfn.MINIFS(B123:IG123,metrics.rec,"MAE"),B123:IG123,0)+1)), ", ", INDIRECT(ADDRESS(2,MATCH(_xlfn.MINIFS(B123:IG123,metrics.rec,"MAE"),B123:IG123,0)+1)))</f>
        <v>k=5, r=0.1</v>
      </c>
      <c r="IQ123" s="1" t="str" cm="1">
        <f t="array" aca="1" ref="IQ123" ca="1">CONCATENATE(INDIRECT(ADDRESS(1,MATCH(_xlfn.MINIFS(B123:IG123,metrics.rec,"MSE"),B123:IG123,0)+1)), ", ", INDIRECT(ADDRESS(2,MATCH(_xlfn.MINIFS(B123:IG123,metrics.rec,"MSE"),B123:IG123,0)+1)))</f>
        <v>k=5, r=0.1</v>
      </c>
      <c r="IR123" s="1" t="str" cm="1">
        <f t="array" aca="1" ref="IR123" ca="1">CONCATENATE(INDIRECT(ADDRESS(1,MATCH(_xlfn.MAXIFS(B123:IG123,metrics.rec,"R"),B123:IG123,0)+1)), ", ", INDIRECT(ADDRESS(2,MATCH(_xlfn.MAXIFS(B123:IG123,metrics.rec,"R"),B123:IG123,0)+1)))</f>
        <v>k=5, r=0.1</v>
      </c>
      <c r="IS123" s="1" t="str" cm="1">
        <f t="array" aca="1" ref="IS123" ca="1">CONCATENATE(INDIRECT(ADDRESS(1,MATCH(_xlfn.MAXIFS(B123:IG123,metrics.rec,"Precision"),B123:IG123,0)+1)), ", ", INDIRECT(ADDRESS(2,MATCH(_xlfn.MAXIFS(B123:IG123,metrics.rec,"Precision"),B123:IG123,0)+1)))</f>
        <v>k=5, r=0.9</v>
      </c>
      <c r="IT123" s="1" t="str" cm="1">
        <f t="array" aca="1" ref="IT123" ca="1">CONCATENATE(INDIRECT(ADDRESS(1,MATCH(_xlfn.MAXIFS(B123:IG123,metrics.rec,"Recall"),B123:IG123,0)+1)), ", ", INDIRECT(ADDRESS(2,MATCH(_xlfn.MAXIFS(B123:IG123,metrics.rec,"Recall"),B123:IG123,0)+1)))</f>
        <v>k=5, r=0.1</v>
      </c>
      <c r="IU123" s="1" t="str" cm="1">
        <f t="array" aca="1" ref="IU123" ca="1">CONCATENATE(INDIRECT(ADDRESS(1,MATCH(_xlfn.MAXIFS(B123:IG123,metrics.rec,"Coverage"),B123:IG123,0)+1)), ", ", INDIRECT(ADDRESS(2,MATCH(_xlfn.MAXIFS(B123:IG123,metrics.rec,"Coverage"),B123:IG123,0)+1)))</f>
        <v>k=20, r=0.5</v>
      </c>
      <c r="IV123" s="1" t="str" cm="1">
        <f t="array" aca="1" ref="IV123" ca="1">CONCATENATE(INDIRECT(ADDRESS(1,MATCH(_xlfn.MAXIFS(B123:IG123,metrics.rec,"Recatio"),B123:IG123,0)+1)), ", ", INDIRECT(ADDRESS(2,MATCH(_xlfn.MAXIFS(B123:IG123,metrics.rec,"Recatio"),B123:IG123,0)+1)))</f>
        <v>k=5, r=0.1</v>
      </c>
      <c r="IW123" s="1" t="str" cm="1">
        <f t="array" aca="1" ref="IW123" ca="1">CONCATENATE(INDIRECT(ADDRESS(1,MATCH(_xlfn.MINIFS(B123:IG123,metrics.rec,"Time"),B123:IG123,0)+1)), ", ", INDIRECT(ADDRESS(2,MATCH(_xlfn.MINIFS(B123:IG123,metrics.rec,"Time"),B123:IG123,0)+1)))</f>
        <v>k=5, r=0.9</v>
      </c>
    </row>
    <row r="124" spans="1:257" x14ac:dyDescent="0.2">
      <c r="A124" s="1" t="s">
        <v>110</v>
      </c>
      <c r="B124" s="4">
        <v>0.65869999999999995</v>
      </c>
      <c r="C124" s="4">
        <v>0.75929999999999997</v>
      </c>
      <c r="D124" s="4">
        <v>0.25769999999999998</v>
      </c>
      <c r="E124" s="4">
        <v>1.6000000000000001E-3</v>
      </c>
      <c r="F124" s="4">
        <v>0.8075</v>
      </c>
      <c r="G124" s="4"/>
      <c r="H124" s="4">
        <v>1</v>
      </c>
      <c r="I124" s="4">
        <v>2.786</v>
      </c>
      <c r="J124" s="5">
        <v>0.66010000000000002</v>
      </c>
      <c r="K124" s="5">
        <v>0.76839999999999997</v>
      </c>
      <c r="L124" s="5">
        <v>0.26910000000000001</v>
      </c>
      <c r="M124" s="5">
        <v>5.0000000000000001E-3</v>
      </c>
      <c r="N124" s="5">
        <v>0.83260000000000001</v>
      </c>
      <c r="O124" s="5"/>
      <c r="P124" s="5">
        <v>1</v>
      </c>
      <c r="Q124" s="5">
        <v>2.5737999999999999</v>
      </c>
      <c r="R124" s="4">
        <v>0.66379999999999995</v>
      </c>
      <c r="S124" s="4">
        <v>0.7742</v>
      </c>
      <c r="T124" s="4">
        <v>0.25619999999999998</v>
      </c>
      <c r="U124" s="4">
        <v>9.7000000000000003E-3</v>
      </c>
      <c r="V124" s="4">
        <v>0.84219999999999995</v>
      </c>
      <c r="W124" s="4"/>
      <c r="X124" s="4">
        <v>1</v>
      </c>
      <c r="Y124" s="4">
        <v>2.5175999999999998</v>
      </c>
      <c r="Z124" s="5">
        <v>0.68079999999999996</v>
      </c>
      <c r="AA124" s="5">
        <v>0.81240000000000001</v>
      </c>
      <c r="AB124" s="5">
        <v>0.21560000000000001</v>
      </c>
      <c r="AC124" s="5">
        <v>1.72E-2</v>
      </c>
      <c r="AD124" s="5">
        <v>0.80910000000000004</v>
      </c>
      <c r="AE124" s="5"/>
      <c r="AF124" s="5">
        <v>1</v>
      </c>
      <c r="AG124" s="5">
        <v>1.9951000000000001</v>
      </c>
      <c r="AH124" s="4">
        <v>0.73850000000000005</v>
      </c>
      <c r="AI124" s="4">
        <v>0.94869999999999999</v>
      </c>
      <c r="AJ124" s="4">
        <v>0.1196</v>
      </c>
      <c r="AK124" s="4">
        <v>4.2799999999999998E-2</v>
      </c>
      <c r="AL124" s="4">
        <v>0.6089</v>
      </c>
      <c r="AM124" s="4"/>
      <c r="AN124" s="4">
        <v>0.98</v>
      </c>
      <c r="AO124" s="4">
        <v>0.98619999999999997</v>
      </c>
      <c r="AP124" s="14"/>
      <c r="AQ124" s="14"/>
      <c r="AR124" s="14"/>
      <c r="AS124" s="14"/>
      <c r="AT124" s="14"/>
      <c r="AU124" s="14"/>
      <c r="AV124" s="14"/>
      <c r="AW124" s="14"/>
      <c r="AX124" s="4"/>
      <c r="AY124" s="4"/>
      <c r="AZ124" s="4"/>
      <c r="BA124" s="4"/>
      <c r="BB124" s="4"/>
      <c r="BC124" s="4"/>
      <c r="BD124" s="4"/>
      <c r="BE124" s="4"/>
      <c r="BF124" s="14">
        <v>0.66539999999999999</v>
      </c>
      <c r="BG124" s="14">
        <v>0.77890000000000004</v>
      </c>
      <c r="BH124" s="14">
        <v>0.25319999999999998</v>
      </c>
      <c r="BI124" s="14">
        <v>9.5999999999999992E-3</v>
      </c>
      <c r="BJ124" s="14">
        <v>0.84240000000000004</v>
      </c>
      <c r="BK124" s="14">
        <v>0.59040000000000004</v>
      </c>
      <c r="BL124" s="14">
        <v>1</v>
      </c>
      <c r="BM124" s="14">
        <v>1.2726</v>
      </c>
      <c r="BN124" s="4"/>
      <c r="BO124" s="4"/>
      <c r="BP124" s="4"/>
      <c r="BQ124" s="4"/>
      <c r="BR124" s="4"/>
      <c r="BS124" s="4"/>
      <c r="BT124" s="4"/>
      <c r="BU124" s="4"/>
      <c r="BV124" s="14"/>
      <c r="BW124" s="14"/>
      <c r="BX124" s="14"/>
      <c r="BY124" s="14"/>
      <c r="BZ124" s="14"/>
      <c r="CA124" s="14"/>
      <c r="CB124" s="14"/>
      <c r="CC124" s="14"/>
      <c r="CD124" s="4"/>
      <c r="CE124" s="4"/>
      <c r="CF124" s="4"/>
      <c r="CG124" s="4"/>
      <c r="CH124" s="4"/>
      <c r="CI124" s="4"/>
      <c r="CJ124" s="4"/>
      <c r="CK124" s="4"/>
      <c r="CL124" s="5"/>
      <c r="CM124" s="5"/>
      <c r="CN124" s="5"/>
      <c r="CO124" s="5"/>
      <c r="CP124" s="5"/>
      <c r="CQ124" s="5"/>
      <c r="CR124" s="5"/>
      <c r="CS124" s="5"/>
      <c r="CT124" s="4">
        <v>0.66469999999999996</v>
      </c>
      <c r="CU124" s="4">
        <v>0.77680000000000005</v>
      </c>
      <c r="CV124" s="4">
        <v>0.25740000000000002</v>
      </c>
      <c r="CW124" s="4">
        <v>9.7000000000000003E-3</v>
      </c>
      <c r="CX124" s="4">
        <v>0.84370000000000001</v>
      </c>
      <c r="CY124" s="4">
        <v>0.58789999999999998</v>
      </c>
      <c r="CZ124" s="4">
        <v>1</v>
      </c>
      <c r="DA124" s="4">
        <v>2.1991000000000001</v>
      </c>
      <c r="DB124" s="5"/>
      <c r="DC124" s="5"/>
      <c r="DD124" s="5"/>
      <c r="DE124" s="5"/>
      <c r="DF124" s="5"/>
      <c r="DG124" s="5"/>
      <c r="DH124" s="5"/>
      <c r="DI124" s="5"/>
      <c r="DJ124" s="4"/>
      <c r="DK124" s="4"/>
      <c r="DL124" s="4"/>
      <c r="DM124" s="4"/>
      <c r="DN124" s="4"/>
      <c r="DO124" s="4"/>
      <c r="DP124" s="4"/>
      <c r="DQ124" s="4"/>
      <c r="DR124" s="5"/>
      <c r="DS124" s="5"/>
      <c r="DT124" s="5"/>
      <c r="DU124" s="5"/>
      <c r="DV124" s="5"/>
      <c r="DW124" s="5"/>
      <c r="DX124" s="5"/>
      <c r="DY124" s="5"/>
      <c r="DZ124" s="4"/>
      <c r="EA124" s="4"/>
      <c r="EB124" s="4"/>
      <c r="EC124" s="4"/>
      <c r="ED124" s="4"/>
      <c r="EE124" s="4"/>
      <c r="EF124" s="4"/>
      <c r="EG124" s="4"/>
      <c r="EH124" s="5">
        <v>0.66510000000000002</v>
      </c>
      <c r="EI124" s="5">
        <v>0.77869999999999995</v>
      </c>
      <c r="EJ124" s="5">
        <v>0.25569999999999998</v>
      </c>
      <c r="EK124" s="5">
        <v>9.7000000000000003E-3</v>
      </c>
      <c r="EL124" s="5">
        <v>0.84330000000000005</v>
      </c>
      <c r="EM124" s="5">
        <v>0.58879999999999999</v>
      </c>
      <c r="EN124" s="5">
        <v>1</v>
      </c>
      <c r="EO124" s="5">
        <v>2.0552000000000001</v>
      </c>
      <c r="EP124" s="4"/>
      <c r="EQ124" s="4"/>
      <c r="ER124" s="4"/>
      <c r="ES124" s="4"/>
      <c r="ET124" s="4"/>
      <c r="EU124" s="4"/>
      <c r="EV124" s="4"/>
      <c r="EW124" s="4"/>
      <c r="EX124" s="5"/>
      <c r="EY124" s="5"/>
      <c r="EZ124" s="5"/>
      <c r="FA124" s="5"/>
      <c r="FB124" s="5"/>
      <c r="FC124" s="5"/>
      <c r="FD124" s="5"/>
      <c r="FE124" s="5"/>
      <c r="FF124" s="4"/>
      <c r="FG124" s="4"/>
      <c r="FH124" s="4"/>
      <c r="FI124" s="4"/>
      <c r="FJ124" s="4"/>
      <c r="FK124" s="4"/>
      <c r="FL124" s="4"/>
      <c r="FM124" s="4"/>
      <c r="FN124" s="5"/>
      <c r="FO124" s="5"/>
      <c r="FP124" s="5"/>
      <c r="FQ124" s="5"/>
      <c r="FR124" s="5"/>
      <c r="FS124" s="5"/>
      <c r="FT124" s="5"/>
      <c r="FU124" s="5"/>
      <c r="FV124" s="4">
        <v>0.66439999999999999</v>
      </c>
      <c r="FW124" s="4">
        <v>0.77739999999999998</v>
      </c>
      <c r="FX124" s="4">
        <v>0.25590000000000002</v>
      </c>
      <c r="FY124" s="4">
        <v>9.7000000000000003E-3</v>
      </c>
      <c r="FZ124" s="4">
        <v>0.8427</v>
      </c>
      <c r="GA124" s="4">
        <v>0.58889999999999998</v>
      </c>
      <c r="GB124" s="4">
        <v>1</v>
      </c>
      <c r="GC124" s="4">
        <v>2.0842999999999998</v>
      </c>
      <c r="GD124" s="5"/>
      <c r="GE124" s="5"/>
      <c r="GF124" s="5"/>
      <c r="GG124" s="5"/>
      <c r="GH124" s="5"/>
      <c r="GI124" s="5"/>
      <c r="GJ124" s="5"/>
      <c r="GK124" s="5"/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/>
      <c r="HC124" s="4"/>
      <c r="HD124" s="4"/>
      <c r="HE124" s="4"/>
      <c r="HF124" s="4"/>
      <c r="HG124" s="4"/>
      <c r="HH124" s="4"/>
      <c r="HI124" s="4"/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>
        <f t="shared" si="48"/>
        <v>0.67349999999999988</v>
      </c>
      <c r="II124" s="4">
        <f t="shared" si="49"/>
        <v>0.79719999999999991</v>
      </c>
      <c r="IJ124" s="4">
        <f t="shared" si="50"/>
        <v>0.23782222222222224</v>
      </c>
      <c r="IK124" s="4">
        <f t="shared" si="51"/>
        <v>1.2777777777777779E-2</v>
      </c>
      <c r="IL124" s="4">
        <f t="shared" si="52"/>
        <v>0.80804444444444434</v>
      </c>
      <c r="IM124" s="4">
        <f t="shared" si="53"/>
        <v>0.58899999999999997</v>
      </c>
      <c r="IN124" s="4">
        <f t="shared" si="54"/>
        <v>0.99777777777777787</v>
      </c>
      <c r="IO124" s="4">
        <f t="shared" si="55"/>
        <v>2.0522111111111112</v>
      </c>
      <c r="IP124" s="1" t="str" cm="1">
        <f t="array" aca="1" ref="IP124" ca="1">CONCATENATE(INDIRECT(ADDRESS(1,MATCH(_xlfn.MINIFS(B124:IG124,metrics.rec,"MAE"),B124:IG124,0)+1)), ", ", INDIRECT(ADDRESS(2,MATCH(_xlfn.MINIFS(B124:IG124,metrics.rec,"MAE"),B124:IG124,0)+1)))</f>
        <v>k=5, r=0.1</v>
      </c>
      <c r="IQ124" s="1" t="str" cm="1">
        <f t="array" aca="1" ref="IQ124" ca="1">CONCATENATE(INDIRECT(ADDRESS(1,MATCH(_xlfn.MINIFS(B124:IG124,metrics.rec,"MSE"),B124:IG124,0)+1)), ", ", INDIRECT(ADDRESS(2,MATCH(_xlfn.MINIFS(B124:IG124,metrics.rec,"MSE"),B124:IG124,0)+1)))</f>
        <v>k=5, r=0.1</v>
      </c>
      <c r="IR124" s="1" t="str" cm="1">
        <f t="array" aca="1" ref="IR124" ca="1">CONCATENATE(INDIRECT(ADDRESS(1,MATCH(_xlfn.MAXIFS(B124:IG124,metrics.rec,"R"),B124:IG124,0)+1)), ", ", INDIRECT(ADDRESS(2,MATCH(_xlfn.MAXIFS(B124:IG124,metrics.rec,"R"),B124:IG124,0)+1)))</f>
        <v>k=5, r=0.3</v>
      </c>
      <c r="IS124" s="1" t="str" cm="1">
        <f t="array" aca="1" ref="IS124" ca="1">CONCATENATE(INDIRECT(ADDRESS(1,MATCH(_xlfn.MAXIFS(B124:IG124,metrics.rec,"Precision"),B124:IG124,0)+1)), ", ", INDIRECT(ADDRESS(2,MATCH(_xlfn.MAXIFS(B124:IG124,metrics.rec,"Precision"),B124:IG124,0)+1)))</f>
        <v>k=5, r=0.9</v>
      </c>
      <c r="IT124" s="1" t="str" cm="1">
        <f t="array" aca="1" ref="IT124" ca="1">CONCATENATE(INDIRECT(ADDRESS(1,MATCH(_xlfn.MAXIFS(B124:IG124,metrics.rec,"Recall"),B124:IG124,0)+1)), ", ", INDIRECT(ADDRESS(2,MATCH(_xlfn.MAXIFS(B124:IG124,metrics.rec,"Recall"),B124:IG124,0)+1)))</f>
        <v>k=15, r=0.5</v>
      </c>
      <c r="IU124" s="1" t="str" cm="1">
        <f t="array" aca="1" ref="IU124" ca="1">CONCATENATE(INDIRECT(ADDRESS(1,MATCH(_xlfn.MAXIFS(B124:IG124,metrics.rec,"Coverage"),B124:IG124,0)+1)), ", ", INDIRECT(ADDRESS(2,MATCH(_xlfn.MAXIFS(B124:IG124,metrics.rec,"Coverage"),B124:IG124,0)+1)))</f>
        <v>k=10, r=0.5</v>
      </c>
      <c r="IV124" s="1" t="str" cm="1">
        <f t="array" aca="1" ref="IV124" ca="1">CONCATENATE(INDIRECT(ADDRESS(1,MATCH(_xlfn.MAXIFS(B124:IG124,metrics.rec,"Recatio"),B124:IG124,0)+1)), ", ", INDIRECT(ADDRESS(2,MATCH(_xlfn.MAXIFS(B124:IG124,metrics.rec,"Recatio"),B124:IG124,0)+1)))</f>
        <v>k=5, r=0.1</v>
      </c>
      <c r="IW124" s="1" t="str" cm="1">
        <f t="array" aca="1" ref="IW124" ca="1">CONCATENATE(INDIRECT(ADDRESS(1,MATCH(_xlfn.MINIFS(B124:IG124,metrics.rec,"Time"),B124:IG124,0)+1)), ", ", INDIRECT(ADDRESS(2,MATCH(_xlfn.MINIFS(B124:IG124,metrics.rec,"Time"),B124:IG124,0)+1)))</f>
        <v>k=5, r=0.9</v>
      </c>
    </row>
    <row r="125" spans="1:257" x14ac:dyDescent="0.2">
      <c r="A125" s="1" t="s">
        <v>111</v>
      </c>
      <c r="B125" s="4">
        <v>0.68820000000000003</v>
      </c>
      <c r="C125" s="4">
        <v>0.80959999999999999</v>
      </c>
      <c r="D125" s="4">
        <v>0.15570000000000001</v>
      </c>
      <c r="E125" s="4">
        <v>3.5999999999999999E-3</v>
      </c>
      <c r="F125" s="4">
        <v>0.66469999999999996</v>
      </c>
      <c r="G125" s="4"/>
      <c r="H125" s="4">
        <v>1</v>
      </c>
      <c r="I125" s="4">
        <v>2.5446</v>
      </c>
      <c r="J125" s="5">
        <v>0.71230000000000004</v>
      </c>
      <c r="K125" s="5">
        <v>0.86799999999999999</v>
      </c>
      <c r="L125" s="5">
        <v>0.15010000000000001</v>
      </c>
      <c r="M125" s="5">
        <v>9.7999999999999997E-3</v>
      </c>
      <c r="N125" s="5">
        <v>0.61119999999999997</v>
      </c>
      <c r="O125" s="5"/>
      <c r="P125" s="5">
        <v>1</v>
      </c>
      <c r="Q125" s="5">
        <v>2.2431000000000001</v>
      </c>
      <c r="R125" s="4">
        <v>0.7298</v>
      </c>
      <c r="S125" s="4">
        <v>0.91190000000000004</v>
      </c>
      <c r="T125" s="4">
        <v>0.13339999999999999</v>
      </c>
      <c r="U125" s="4">
        <v>1.49E-2</v>
      </c>
      <c r="V125" s="4">
        <v>0.54920000000000002</v>
      </c>
      <c r="W125" s="4"/>
      <c r="X125" s="4">
        <v>1</v>
      </c>
      <c r="Y125" s="4">
        <v>2.1522999999999999</v>
      </c>
      <c r="Z125" s="5">
        <v>0.74329999999999996</v>
      </c>
      <c r="AA125" s="5">
        <v>0.94920000000000004</v>
      </c>
      <c r="AB125" s="5">
        <v>0.1135</v>
      </c>
      <c r="AC125" s="5">
        <v>1.9E-2</v>
      </c>
      <c r="AD125" s="5">
        <v>0.52659999999999996</v>
      </c>
      <c r="AE125" s="5"/>
      <c r="AF125" s="5">
        <v>1</v>
      </c>
      <c r="AG125" s="5">
        <v>1.6307</v>
      </c>
      <c r="AH125" s="4">
        <v>0.79469999999999996</v>
      </c>
      <c r="AI125" s="4">
        <v>1.0763</v>
      </c>
      <c r="AJ125" s="4">
        <v>-9.1000000000000004E-3</v>
      </c>
      <c r="AK125" s="4">
        <v>4.6699999999999998E-2</v>
      </c>
      <c r="AL125" s="4">
        <v>0.51390000000000002</v>
      </c>
      <c r="AM125" s="4"/>
      <c r="AN125" s="4">
        <v>0.97470000000000001</v>
      </c>
      <c r="AO125" s="4">
        <v>0.69</v>
      </c>
      <c r="AP125" s="14"/>
      <c r="AQ125" s="14"/>
      <c r="AR125" s="14"/>
      <c r="AS125" s="14"/>
      <c r="AT125" s="14"/>
      <c r="AU125" s="14"/>
      <c r="AV125" s="14"/>
      <c r="AW125" s="14"/>
      <c r="AX125" s="4"/>
      <c r="AY125" s="4"/>
      <c r="AZ125" s="4"/>
      <c r="BA125" s="4"/>
      <c r="BB125" s="4"/>
      <c r="BC125" s="4"/>
      <c r="BD125" s="4"/>
      <c r="BE125" s="4"/>
      <c r="BF125" s="14"/>
      <c r="BG125" s="14"/>
      <c r="BH125" s="14"/>
      <c r="BI125" s="14"/>
      <c r="BJ125" s="14"/>
      <c r="BK125" s="14"/>
      <c r="BL125" s="14"/>
      <c r="BM125" s="14"/>
      <c r="BN125" s="4"/>
      <c r="BO125" s="4"/>
      <c r="BP125" s="4"/>
      <c r="BQ125" s="4"/>
      <c r="BR125" s="4"/>
      <c r="BS125" s="4"/>
      <c r="BT125" s="4"/>
      <c r="BU125" s="4"/>
      <c r="BV125" s="14"/>
      <c r="BW125" s="14"/>
      <c r="BX125" s="14"/>
      <c r="BY125" s="14"/>
      <c r="BZ125" s="14"/>
      <c r="CA125" s="14"/>
      <c r="CB125" s="14"/>
      <c r="CC125" s="14"/>
      <c r="CD125" s="4"/>
      <c r="CE125" s="4"/>
      <c r="CF125" s="4"/>
      <c r="CG125" s="4"/>
      <c r="CH125" s="4"/>
      <c r="CI125" s="4"/>
      <c r="CJ125" s="4"/>
      <c r="CK125" s="4"/>
      <c r="CL125" s="5"/>
      <c r="CM125" s="5"/>
      <c r="CN125" s="5"/>
      <c r="CO125" s="5"/>
      <c r="CP125" s="5"/>
      <c r="CQ125" s="5"/>
      <c r="CR125" s="5"/>
      <c r="CS125" s="5"/>
      <c r="CT125" s="4"/>
      <c r="CU125" s="4"/>
      <c r="CV125" s="4"/>
      <c r="CW125" s="4"/>
      <c r="CX125" s="4"/>
      <c r="CY125" s="4"/>
      <c r="CZ125" s="4"/>
      <c r="DA125" s="4"/>
      <c r="DB125" s="5"/>
      <c r="DC125" s="5"/>
      <c r="DD125" s="5"/>
      <c r="DE125" s="5"/>
      <c r="DF125" s="5"/>
      <c r="DG125" s="5"/>
      <c r="DH125" s="5"/>
      <c r="DI125" s="5"/>
      <c r="DJ125" s="4"/>
      <c r="DK125" s="4"/>
      <c r="DL125" s="4"/>
      <c r="DM125" s="4"/>
      <c r="DN125" s="4"/>
      <c r="DO125" s="4"/>
      <c r="DP125" s="4"/>
      <c r="DQ125" s="4"/>
      <c r="DR125" s="5"/>
      <c r="DS125" s="5"/>
      <c r="DT125" s="5"/>
      <c r="DU125" s="5"/>
      <c r="DV125" s="5"/>
      <c r="DW125" s="5"/>
      <c r="DX125" s="5"/>
      <c r="DY125" s="5"/>
      <c r="DZ125" s="4"/>
      <c r="EA125" s="4"/>
      <c r="EB125" s="4"/>
      <c r="EC125" s="4"/>
      <c r="ED125" s="4"/>
      <c r="EE125" s="4"/>
      <c r="EF125" s="4"/>
      <c r="EG125" s="4"/>
      <c r="EH125" s="14">
        <v>0.73209999999999997</v>
      </c>
      <c r="EI125" s="14">
        <v>0.91700000000000004</v>
      </c>
      <c r="EJ125" s="14">
        <v>0.13039999999999999</v>
      </c>
      <c r="EK125" s="14">
        <v>1.4999999999999999E-2</v>
      </c>
      <c r="EL125" s="14">
        <v>0.55349999999999999</v>
      </c>
      <c r="EM125" s="14">
        <v>0.2492</v>
      </c>
      <c r="EN125" s="14">
        <v>1</v>
      </c>
      <c r="EO125" s="14">
        <v>1.7548999999999999</v>
      </c>
      <c r="EP125" s="4"/>
      <c r="EQ125" s="4"/>
      <c r="ER125" s="4"/>
      <c r="ES125" s="4"/>
      <c r="ET125" s="4"/>
      <c r="EU125" s="4"/>
      <c r="EV125" s="4"/>
      <c r="EW125" s="4"/>
      <c r="EX125" s="5"/>
      <c r="EY125" s="5"/>
      <c r="EZ125" s="5"/>
      <c r="FA125" s="5"/>
      <c r="FB125" s="5"/>
      <c r="FC125" s="5"/>
      <c r="FD125" s="5"/>
      <c r="FE125" s="5"/>
      <c r="FF125" s="4"/>
      <c r="FG125" s="4"/>
      <c r="FH125" s="4"/>
      <c r="FI125" s="4"/>
      <c r="FJ125" s="4"/>
      <c r="FK125" s="4"/>
      <c r="FL125" s="4"/>
      <c r="FM125" s="4"/>
      <c r="FN125" s="5"/>
      <c r="FO125" s="5"/>
      <c r="FP125" s="5"/>
      <c r="FQ125" s="5"/>
      <c r="FR125" s="5"/>
      <c r="FS125" s="5"/>
      <c r="FT125" s="5"/>
      <c r="FU125" s="5"/>
      <c r="FV125" s="4"/>
      <c r="FW125" s="4"/>
      <c r="FX125" s="4"/>
      <c r="FY125" s="4"/>
      <c r="FZ125" s="4"/>
      <c r="GA125" s="4"/>
      <c r="GB125" s="4"/>
      <c r="GC125" s="4"/>
      <c r="GD125" s="5"/>
      <c r="GE125" s="5"/>
      <c r="GF125" s="5"/>
      <c r="GG125" s="5"/>
      <c r="GH125" s="5"/>
      <c r="GI125" s="5"/>
      <c r="GJ125" s="5"/>
      <c r="GK125" s="5"/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>
        <f t="shared" si="48"/>
        <v>0.73340000000000005</v>
      </c>
      <c r="II125" s="4">
        <f t="shared" si="49"/>
        <v>0.92200000000000004</v>
      </c>
      <c r="IJ125" s="4">
        <f t="shared" si="50"/>
        <v>0.11233333333333334</v>
      </c>
      <c r="IK125" s="4">
        <f t="shared" si="51"/>
        <v>1.8166666666666668E-2</v>
      </c>
      <c r="IL125" s="4">
        <f t="shared" si="52"/>
        <v>0.56985000000000008</v>
      </c>
      <c r="IM125" s="4">
        <f t="shared" si="53"/>
        <v>0.2492</v>
      </c>
      <c r="IN125" s="4">
        <f t="shared" si="54"/>
        <v>0.99578333333333335</v>
      </c>
      <c r="IO125" s="4">
        <f t="shared" si="55"/>
        <v>1.835933333333333</v>
      </c>
      <c r="IP125" s="1" t="str" cm="1">
        <f t="array" aca="1" ref="IP125" ca="1">CONCATENATE(INDIRECT(ADDRESS(1,MATCH(_xlfn.MINIFS(B125:IG125,metrics.rec,"MAE"),B125:IG125,0)+1)), ", ", INDIRECT(ADDRESS(2,MATCH(_xlfn.MINIFS(B125:IG125,metrics.rec,"MAE"),B125:IG125,0)+1)))</f>
        <v>k=5, r=0.1</v>
      </c>
      <c r="IQ125" s="1" t="str" cm="1">
        <f t="array" aca="1" ref="IQ125" ca="1">CONCATENATE(INDIRECT(ADDRESS(1,MATCH(_xlfn.MINIFS(B125:IG125,metrics.rec,"MSE"),B125:IG125,0)+1)), ", ", INDIRECT(ADDRESS(2,MATCH(_xlfn.MINIFS(B125:IG125,metrics.rec,"MSE"),B125:IG125,0)+1)))</f>
        <v>k=5, r=0.1</v>
      </c>
      <c r="IR125" s="1" t="str" cm="1">
        <f t="array" aca="1" ref="IR125" ca="1">CONCATENATE(INDIRECT(ADDRESS(1,MATCH(_xlfn.MAXIFS(B125:IG125,metrics.rec,"R"),B125:IG125,0)+1)), ", ", INDIRECT(ADDRESS(2,MATCH(_xlfn.MAXIFS(B125:IG125,metrics.rec,"R"),B125:IG125,0)+1)))</f>
        <v>k=5, r=0.1</v>
      </c>
      <c r="IS125" s="1" t="str" cm="1">
        <f t="array" aca="1" ref="IS125" ca="1">CONCATENATE(INDIRECT(ADDRESS(1,MATCH(_xlfn.MAXIFS(B125:IG125,metrics.rec,"Precision"),B125:IG125,0)+1)), ", ", INDIRECT(ADDRESS(2,MATCH(_xlfn.MAXIFS(B125:IG125,metrics.rec,"Precision"),B125:IG125,0)+1)))</f>
        <v>k=5, r=0.9</v>
      </c>
      <c r="IT125" s="1" t="str" cm="1">
        <f t="array" aca="1" ref="IT125" ca="1">CONCATENATE(INDIRECT(ADDRESS(1,MATCH(_xlfn.MAXIFS(B125:IG125,metrics.rec,"Recall"),B125:IG125,0)+1)), ", ", INDIRECT(ADDRESS(2,MATCH(_xlfn.MAXIFS(B125:IG125,metrics.rec,"Recall"),B125:IG125,0)+1)))</f>
        <v>k=5, r=0.1</v>
      </c>
      <c r="IU125" s="1" t="str" cm="1">
        <f t="array" aca="1" ref="IU125" ca="1">CONCATENATE(INDIRECT(ADDRESS(1,MATCH(_xlfn.MAXIFS(B125:IG125,metrics.rec,"Coverage"),B125:IG125,0)+1)), ", ", INDIRECT(ADDRESS(2,MATCH(_xlfn.MAXIFS(B125:IG125,metrics.rec,"Coverage"),B125:IG125,0)+1)))</f>
        <v>k=20, r=0.5</v>
      </c>
      <c r="IV125" s="1" t="str" cm="1">
        <f t="array" aca="1" ref="IV125" ca="1">CONCATENATE(INDIRECT(ADDRESS(1,MATCH(_xlfn.MAXIFS(B125:IG125,metrics.rec,"Recatio"),B125:IG125,0)+1)), ", ", INDIRECT(ADDRESS(2,MATCH(_xlfn.MAXIFS(B125:IG125,metrics.rec,"Recatio"),B125:IG125,0)+1)))</f>
        <v>k=5, r=0.1</v>
      </c>
      <c r="IW125" s="1" t="str" cm="1">
        <f t="array" aca="1" ref="IW125" ca="1">CONCATENATE(INDIRECT(ADDRESS(1,MATCH(_xlfn.MINIFS(B125:IG125,metrics.rec,"Time"),B125:IG125,0)+1)), ", ", INDIRECT(ADDRESS(2,MATCH(_xlfn.MINIFS(B125:IG125,metrics.rec,"Time"),B125:IG125,0)+1)))</f>
        <v>k=5, r=0.9</v>
      </c>
    </row>
    <row r="126" spans="1:257" x14ac:dyDescent="0.2">
      <c r="A126" s="1" t="s">
        <v>112</v>
      </c>
      <c r="B126" s="4">
        <v>0.63690000000000002</v>
      </c>
      <c r="C126" s="4">
        <v>0.70979999999999999</v>
      </c>
      <c r="D126" s="4">
        <v>0.26440000000000002</v>
      </c>
      <c r="E126" s="4">
        <v>2.8E-3</v>
      </c>
      <c r="F126" s="4">
        <v>0.86929999999999996</v>
      </c>
      <c r="G126" s="4"/>
      <c r="H126" s="4">
        <v>1</v>
      </c>
      <c r="I126" s="4">
        <v>2.6855000000000002</v>
      </c>
      <c r="J126" s="5">
        <v>0.64990000000000003</v>
      </c>
      <c r="K126" s="5">
        <v>0.74139999999999995</v>
      </c>
      <c r="L126" s="5">
        <v>0.25929999999999997</v>
      </c>
      <c r="M126" s="5">
        <v>8.8999999999999999E-3</v>
      </c>
      <c r="N126" s="5">
        <v>0.85729999999999995</v>
      </c>
      <c r="O126" s="5"/>
      <c r="P126" s="5">
        <v>1</v>
      </c>
      <c r="Q126" s="5">
        <v>2.4293</v>
      </c>
      <c r="R126" s="4">
        <v>0.65969999999999995</v>
      </c>
      <c r="S126" s="4">
        <v>0.76119999999999999</v>
      </c>
      <c r="T126" s="4">
        <v>0.24129999999999999</v>
      </c>
      <c r="U126" s="4">
        <v>1.6899999999999998E-2</v>
      </c>
      <c r="V126" s="4">
        <v>0.83279999999999998</v>
      </c>
      <c r="W126" s="4"/>
      <c r="X126" s="4">
        <v>1</v>
      </c>
      <c r="Y126" s="4">
        <v>2.4357000000000002</v>
      </c>
      <c r="Z126" s="5">
        <v>0.68479999999999996</v>
      </c>
      <c r="AA126" s="5">
        <v>0.8145</v>
      </c>
      <c r="AB126" s="5">
        <v>0.18090000000000001</v>
      </c>
      <c r="AC126" s="5">
        <v>2.8199999999999999E-2</v>
      </c>
      <c r="AD126" s="5">
        <v>0.77180000000000004</v>
      </c>
      <c r="AE126" s="5"/>
      <c r="AF126" s="5">
        <v>1</v>
      </c>
      <c r="AG126" s="5">
        <v>1.9108000000000001</v>
      </c>
      <c r="AH126" s="4">
        <v>0.74939999999999996</v>
      </c>
      <c r="AI126" s="4">
        <v>0.97209999999999996</v>
      </c>
      <c r="AJ126" s="4">
        <v>0.1069</v>
      </c>
      <c r="AK126" s="4">
        <v>4.24E-2</v>
      </c>
      <c r="AL126" s="4">
        <v>0.54349999999999998</v>
      </c>
      <c r="AM126" s="4"/>
      <c r="AN126" s="4">
        <v>0.98</v>
      </c>
      <c r="AO126" s="4">
        <v>1.0920000000000001</v>
      </c>
      <c r="AP126" s="14"/>
      <c r="AQ126" s="14"/>
      <c r="AR126" s="14"/>
      <c r="AS126" s="14"/>
      <c r="AT126" s="14"/>
      <c r="AU126" s="14"/>
      <c r="AV126" s="14"/>
      <c r="AW126" s="14"/>
      <c r="AX126" s="4"/>
      <c r="AY126" s="4"/>
      <c r="AZ126" s="4"/>
      <c r="BA126" s="4"/>
      <c r="BB126" s="4"/>
      <c r="BC126" s="4"/>
      <c r="BD126" s="4"/>
      <c r="BE126" s="4"/>
      <c r="BF126" s="14"/>
      <c r="BG126" s="14"/>
      <c r="BH126" s="14"/>
      <c r="BI126" s="14"/>
      <c r="BJ126" s="14"/>
      <c r="BK126" s="14"/>
      <c r="BL126" s="14"/>
      <c r="BM126" s="14"/>
      <c r="BN126" s="4"/>
      <c r="BO126" s="4"/>
      <c r="BP126" s="4"/>
      <c r="BQ126" s="4"/>
      <c r="BR126" s="4"/>
      <c r="BS126" s="4"/>
      <c r="BT126" s="4"/>
      <c r="BU126" s="4"/>
      <c r="BV126" s="14"/>
      <c r="BW126" s="14"/>
      <c r="BX126" s="14"/>
      <c r="BY126" s="14"/>
      <c r="BZ126" s="14"/>
      <c r="CA126" s="14"/>
      <c r="CB126" s="14"/>
      <c r="CC126" s="14"/>
      <c r="CD126" s="4"/>
      <c r="CE126" s="4"/>
      <c r="CF126" s="4"/>
      <c r="CG126" s="4"/>
      <c r="CH126" s="4"/>
      <c r="CI126" s="4"/>
      <c r="CJ126" s="4"/>
      <c r="CK126" s="4"/>
      <c r="CL126" s="5"/>
      <c r="CM126" s="5"/>
      <c r="CN126" s="5"/>
      <c r="CO126" s="5"/>
      <c r="CP126" s="5"/>
      <c r="CQ126" s="5"/>
      <c r="CR126" s="5"/>
      <c r="CS126" s="5"/>
      <c r="CT126" s="4"/>
      <c r="CU126" s="4"/>
      <c r="CV126" s="4"/>
      <c r="CW126" s="4"/>
      <c r="CX126" s="4"/>
      <c r="CY126" s="4"/>
      <c r="CZ126" s="4"/>
      <c r="DA126" s="4"/>
      <c r="DB126" s="5"/>
      <c r="DC126" s="5"/>
      <c r="DD126" s="5"/>
      <c r="DE126" s="5"/>
      <c r="DF126" s="5"/>
      <c r="DG126" s="5"/>
      <c r="DH126" s="5"/>
      <c r="DI126" s="5"/>
      <c r="DJ126" s="4"/>
      <c r="DK126" s="4"/>
      <c r="DL126" s="4"/>
      <c r="DM126" s="4"/>
      <c r="DN126" s="4"/>
      <c r="DO126" s="4"/>
      <c r="DP126" s="4"/>
      <c r="DQ126" s="4"/>
      <c r="DR126" s="5"/>
      <c r="DS126" s="5"/>
      <c r="DT126" s="5"/>
      <c r="DU126" s="5"/>
      <c r="DV126" s="5"/>
      <c r="DW126" s="5"/>
      <c r="DX126" s="5"/>
      <c r="DY126" s="5"/>
      <c r="DZ126" s="4"/>
      <c r="EA126" s="4"/>
      <c r="EB126" s="4"/>
      <c r="EC126" s="4"/>
      <c r="ED126" s="4"/>
      <c r="EE126" s="4"/>
      <c r="EF126" s="4"/>
      <c r="EG126" s="4"/>
      <c r="EH126" s="5">
        <v>0.66059999999999997</v>
      </c>
      <c r="EI126" s="5">
        <v>0.76480000000000004</v>
      </c>
      <c r="EJ126" s="5">
        <v>0.2336</v>
      </c>
      <c r="EK126" s="5">
        <v>1.7000000000000001E-2</v>
      </c>
      <c r="EL126" s="5">
        <v>0.83440000000000003</v>
      </c>
      <c r="EM126" s="5">
        <v>0.3306</v>
      </c>
      <c r="EN126" s="5">
        <v>1</v>
      </c>
      <c r="EO126" s="5">
        <v>2.0242</v>
      </c>
      <c r="EP126" s="4"/>
      <c r="EQ126" s="4"/>
      <c r="ER126" s="4"/>
      <c r="ES126" s="4"/>
      <c r="ET126" s="4"/>
      <c r="EU126" s="4"/>
      <c r="EV126" s="4"/>
      <c r="EW126" s="4"/>
      <c r="EX126" s="5"/>
      <c r="EY126" s="5"/>
      <c r="EZ126" s="5"/>
      <c r="FA126" s="5"/>
      <c r="FB126" s="5"/>
      <c r="FC126" s="5"/>
      <c r="FD126" s="5"/>
      <c r="FE126" s="5"/>
      <c r="FF126" s="4"/>
      <c r="FG126" s="4"/>
      <c r="FH126" s="4"/>
      <c r="FI126" s="4"/>
      <c r="FJ126" s="4"/>
      <c r="FK126" s="4"/>
      <c r="FL126" s="4"/>
      <c r="FM126" s="4"/>
      <c r="FN126" s="5"/>
      <c r="FO126" s="5"/>
      <c r="FP126" s="5"/>
      <c r="FQ126" s="5"/>
      <c r="FR126" s="5"/>
      <c r="FS126" s="5"/>
      <c r="FT126" s="5"/>
      <c r="FU126" s="5"/>
      <c r="FV126" s="4"/>
      <c r="FW126" s="4"/>
      <c r="FX126" s="4"/>
      <c r="FY126" s="4"/>
      <c r="FZ126" s="4"/>
      <c r="GA126" s="4"/>
      <c r="GB126" s="4"/>
      <c r="GC126" s="4"/>
      <c r="GD126" s="5"/>
      <c r="GE126" s="5"/>
      <c r="GF126" s="5"/>
      <c r="GG126" s="5"/>
      <c r="GH126" s="5"/>
      <c r="GI126" s="5"/>
      <c r="GJ126" s="5"/>
      <c r="GK126" s="5"/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/>
      <c r="HC126" s="4"/>
      <c r="HD126" s="4"/>
      <c r="HE126" s="4"/>
      <c r="HF126" s="4"/>
      <c r="HG126" s="4"/>
      <c r="HH126" s="4"/>
      <c r="HI126" s="4"/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>
        <f t="shared" si="48"/>
        <v>0.67354999999999998</v>
      </c>
      <c r="II126" s="4">
        <f t="shared" si="49"/>
        <v>0.79396666666666682</v>
      </c>
      <c r="IJ126" s="4">
        <f t="shared" si="50"/>
        <v>0.21440000000000001</v>
      </c>
      <c r="IK126" s="4">
        <f t="shared" si="51"/>
        <v>1.9366666666666667E-2</v>
      </c>
      <c r="IL126" s="4">
        <f t="shared" si="52"/>
        <v>0.78484999999999994</v>
      </c>
      <c r="IM126" s="4">
        <f t="shared" si="53"/>
        <v>0.3306</v>
      </c>
      <c r="IN126" s="4">
        <f t="shared" si="54"/>
        <v>0.9966666666666667</v>
      </c>
      <c r="IO126" s="4">
        <f t="shared" si="55"/>
        <v>2.0962500000000004</v>
      </c>
      <c r="IP126" s="1" t="str" cm="1">
        <f t="array" aca="1" ref="IP126" ca="1">CONCATENATE(INDIRECT(ADDRESS(1,MATCH(_xlfn.MINIFS(B126:IG126,metrics.rec,"MAE"),B126:IG126,0)+1)), ", ", INDIRECT(ADDRESS(2,MATCH(_xlfn.MINIFS(B126:IG126,metrics.rec,"MAE"),B126:IG126,0)+1)))</f>
        <v>k=5, r=0.1</v>
      </c>
      <c r="IQ126" s="1" t="str" cm="1">
        <f t="array" aca="1" ref="IQ126" ca="1">CONCATENATE(INDIRECT(ADDRESS(1,MATCH(_xlfn.MINIFS(B126:IG126,metrics.rec,"MSE"),B126:IG126,0)+1)), ", ", INDIRECT(ADDRESS(2,MATCH(_xlfn.MINIFS(B126:IG126,metrics.rec,"MSE"),B126:IG126,0)+1)))</f>
        <v>k=5, r=0.1</v>
      </c>
      <c r="IR126" s="1" t="str" cm="1">
        <f t="array" aca="1" ref="IR126" ca="1">CONCATENATE(INDIRECT(ADDRESS(1,MATCH(_xlfn.MAXIFS(B126:IG126,metrics.rec,"R"),B126:IG126,0)+1)), ", ", INDIRECT(ADDRESS(2,MATCH(_xlfn.MAXIFS(B126:IG126,metrics.rec,"R"),B126:IG126,0)+1)))</f>
        <v>k=5, r=0.1</v>
      </c>
      <c r="IS126" s="1" t="str" cm="1">
        <f t="array" aca="1" ref="IS126" ca="1">CONCATENATE(INDIRECT(ADDRESS(1,MATCH(_xlfn.MAXIFS(B126:IG126,metrics.rec,"Precision"),B126:IG126,0)+1)), ", ", INDIRECT(ADDRESS(2,MATCH(_xlfn.MAXIFS(B126:IG126,metrics.rec,"Precision"),B126:IG126,0)+1)))</f>
        <v>k=5, r=0.9</v>
      </c>
      <c r="IT126" s="1" t="str" cm="1">
        <f t="array" aca="1" ref="IT126" ca="1">CONCATENATE(INDIRECT(ADDRESS(1,MATCH(_xlfn.MAXIFS(B126:IG126,metrics.rec,"Recall"),B126:IG126,0)+1)), ", ", INDIRECT(ADDRESS(2,MATCH(_xlfn.MAXIFS(B126:IG126,metrics.rec,"Recall"),B126:IG126,0)+1)))</f>
        <v>k=5, r=0.1</v>
      </c>
      <c r="IU126" s="1" t="str" cm="1">
        <f t="array" aca="1" ref="IU126" ca="1">CONCATENATE(INDIRECT(ADDRESS(1,MATCH(_xlfn.MAXIFS(B126:IG126,metrics.rec,"Coverage"),B126:IG126,0)+1)), ", ", INDIRECT(ADDRESS(2,MATCH(_xlfn.MAXIFS(B126:IG126,metrics.rec,"Coverage"),B126:IG126,0)+1)))</f>
        <v>k=20, r=0.5</v>
      </c>
      <c r="IV126" s="1" t="str" cm="1">
        <f t="array" aca="1" ref="IV126" ca="1">CONCATENATE(INDIRECT(ADDRESS(1,MATCH(_xlfn.MAXIFS(B126:IG126,metrics.rec,"Recatio"),B126:IG126,0)+1)), ", ", INDIRECT(ADDRESS(2,MATCH(_xlfn.MAXIFS(B126:IG126,metrics.rec,"Recatio"),B126:IG126,0)+1)))</f>
        <v>k=5, r=0.1</v>
      </c>
      <c r="IW126" s="1" t="str" cm="1">
        <f t="array" aca="1" ref="IW126" ca="1">CONCATENATE(INDIRECT(ADDRESS(1,MATCH(_xlfn.MINIFS(B126:IG126,metrics.rec,"Time"),B126:IG126,0)+1)), ", ", INDIRECT(ADDRESS(2,MATCH(_xlfn.MINIFS(B126:IG126,metrics.rec,"Time"),B126:IG126,0)+1)))</f>
        <v>k=5, r=0.9</v>
      </c>
    </row>
    <row r="127" spans="1:257" x14ac:dyDescent="0.2">
      <c r="A127" s="1" t="s">
        <v>113</v>
      </c>
      <c r="B127" s="4">
        <v>0.63819999999999999</v>
      </c>
      <c r="C127" s="4">
        <v>0.70569999999999999</v>
      </c>
      <c r="D127" s="4">
        <v>0.2445</v>
      </c>
      <c r="E127" s="4">
        <v>4.1000000000000003E-3</v>
      </c>
      <c r="F127" s="4">
        <v>0.85560000000000003</v>
      </c>
      <c r="G127" s="4"/>
      <c r="H127" s="4">
        <v>1</v>
      </c>
      <c r="I127" s="4">
        <v>2.5518000000000001</v>
      </c>
      <c r="J127" s="5">
        <v>0.65080000000000005</v>
      </c>
      <c r="K127" s="5">
        <v>0.73699999999999999</v>
      </c>
      <c r="L127" s="5">
        <v>0.2258</v>
      </c>
      <c r="M127" s="5">
        <v>1.2699999999999999E-2</v>
      </c>
      <c r="N127" s="5">
        <v>0.84279999999999999</v>
      </c>
      <c r="O127" s="5"/>
      <c r="P127" s="5">
        <v>1</v>
      </c>
      <c r="Q127" s="5">
        <v>2.2854999999999999</v>
      </c>
      <c r="R127" s="4">
        <v>0.65990000000000004</v>
      </c>
      <c r="S127" s="4">
        <v>0.75639999999999996</v>
      </c>
      <c r="T127" s="4">
        <v>0.21</v>
      </c>
      <c r="U127" s="4">
        <v>2.3099999999999999E-2</v>
      </c>
      <c r="V127" s="4">
        <v>0.81699999999999995</v>
      </c>
      <c r="W127" s="4"/>
      <c r="X127" s="4">
        <v>1</v>
      </c>
      <c r="Y127" s="4">
        <v>2.1391</v>
      </c>
      <c r="Z127" s="5">
        <v>0.68300000000000005</v>
      </c>
      <c r="AA127" s="5">
        <v>0.80689999999999995</v>
      </c>
      <c r="AB127" s="5">
        <v>0.15920000000000001</v>
      </c>
      <c r="AC127" s="5">
        <v>3.4700000000000002E-2</v>
      </c>
      <c r="AD127" s="5">
        <v>0.76439999999999997</v>
      </c>
      <c r="AE127" s="5"/>
      <c r="AF127" s="5">
        <v>1</v>
      </c>
      <c r="AG127" s="5">
        <v>1.6283000000000001</v>
      </c>
      <c r="AH127" s="4">
        <v>0.74260000000000004</v>
      </c>
      <c r="AI127" s="4">
        <v>0.95379999999999998</v>
      </c>
      <c r="AJ127" s="4">
        <v>0.1048</v>
      </c>
      <c r="AK127" s="4">
        <v>5.4199999999999998E-2</v>
      </c>
      <c r="AL127" s="4">
        <v>0.53139999999999998</v>
      </c>
      <c r="AM127" s="4"/>
      <c r="AN127" s="4">
        <v>0.97640000000000005</v>
      </c>
      <c r="AO127" s="4">
        <v>0.87339999999999995</v>
      </c>
      <c r="AP127" s="14"/>
      <c r="AQ127" s="14"/>
      <c r="AR127" s="14"/>
      <c r="AS127" s="14"/>
      <c r="AT127" s="14"/>
      <c r="AU127" s="14"/>
      <c r="AV127" s="14"/>
      <c r="AW127" s="14"/>
      <c r="AX127" s="4"/>
      <c r="AY127" s="4"/>
      <c r="AZ127" s="4"/>
      <c r="BA127" s="4"/>
      <c r="BB127" s="4"/>
      <c r="BC127" s="4"/>
      <c r="BD127" s="4"/>
      <c r="BE127" s="4"/>
      <c r="BF127" s="14">
        <v>0.66069999999999995</v>
      </c>
      <c r="BG127" s="14">
        <v>0.75970000000000004</v>
      </c>
      <c r="BH127" s="14">
        <v>0.2051</v>
      </c>
      <c r="BI127" s="14">
        <v>2.3199999999999998E-2</v>
      </c>
      <c r="BJ127" s="14">
        <v>0.81920000000000004</v>
      </c>
      <c r="BK127" s="14">
        <v>0.2384</v>
      </c>
      <c r="BL127" s="14">
        <v>1</v>
      </c>
      <c r="BM127" s="14">
        <v>1.1214999999999999</v>
      </c>
      <c r="BN127" s="4"/>
      <c r="BO127" s="4"/>
      <c r="BP127" s="4"/>
      <c r="BQ127" s="4"/>
      <c r="BR127" s="4"/>
      <c r="BS127" s="4"/>
      <c r="BT127" s="4"/>
      <c r="BU127" s="4"/>
      <c r="BV127" s="14"/>
      <c r="BW127" s="14"/>
      <c r="BX127" s="14"/>
      <c r="BY127" s="14"/>
      <c r="BZ127" s="14"/>
      <c r="CA127" s="14"/>
      <c r="CB127" s="14"/>
      <c r="CC127" s="14"/>
      <c r="CD127" s="4"/>
      <c r="CE127" s="4"/>
      <c r="CF127" s="4"/>
      <c r="CG127" s="4"/>
      <c r="CH127" s="4"/>
      <c r="CI127" s="4"/>
      <c r="CJ127" s="4"/>
      <c r="CK127" s="4"/>
      <c r="CL127" s="5"/>
      <c r="CM127" s="5"/>
      <c r="CN127" s="5"/>
      <c r="CO127" s="5"/>
      <c r="CP127" s="5"/>
      <c r="CQ127" s="5"/>
      <c r="CR127" s="5"/>
      <c r="CS127" s="5"/>
      <c r="CT127" s="4">
        <v>0.66</v>
      </c>
      <c r="CU127" s="4">
        <v>0.75739999999999996</v>
      </c>
      <c r="CV127" s="4">
        <v>0.2082</v>
      </c>
      <c r="CW127" s="4">
        <v>2.3099999999999999E-2</v>
      </c>
      <c r="CX127" s="4">
        <v>0.81869999999999998</v>
      </c>
      <c r="CY127" s="4">
        <v>0.23910000000000001</v>
      </c>
      <c r="CZ127" s="4">
        <v>1</v>
      </c>
      <c r="DA127" s="4">
        <v>1.8143</v>
      </c>
      <c r="DB127" s="5"/>
      <c r="DC127" s="5"/>
      <c r="DD127" s="5"/>
      <c r="DE127" s="5"/>
      <c r="DF127" s="5"/>
      <c r="DG127" s="5"/>
      <c r="DH127" s="5"/>
      <c r="DI127" s="5"/>
      <c r="DJ127" s="4"/>
      <c r="DK127" s="4"/>
      <c r="DL127" s="4"/>
      <c r="DM127" s="4"/>
      <c r="DN127" s="4"/>
      <c r="DO127" s="4"/>
      <c r="DP127" s="4"/>
      <c r="DQ127" s="4"/>
      <c r="DR127" s="5"/>
      <c r="DS127" s="5"/>
      <c r="DT127" s="5"/>
      <c r="DU127" s="5"/>
      <c r="DV127" s="5"/>
      <c r="DW127" s="5"/>
      <c r="DX127" s="5"/>
      <c r="DY127" s="5"/>
      <c r="DZ127" s="4"/>
      <c r="EA127" s="4"/>
      <c r="EB127" s="4"/>
      <c r="EC127" s="4"/>
      <c r="ED127" s="4"/>
      <c r="EE127" s="4"/>
      <c r="EF127" s="4"/>
      <c r="EG127" s="4"/>
      <c r="EH127" s="5">
        <v>0.66120000000000001</v>
      </c>
      <c r="EI127" s="5">
        <v>0.7611</v>
      </c>
      <c r="EJ127" s="5">
        <v>0.2046</v>
      </c>
      <c r="EK127" s="5">
        <v>2.3099999999999999E-2</v>
      </c>
      <c r="EL127" s="5">
        <v>0.81950000000000001</v>
      </c>
      <c r="EM127" s="5">
        <v>0.23899999999999999</v>
      </c>
      <c r="EN127" s="5">
        <v>1</v>
      </c>
      <c r="EO127" s="5">
        <v>1.86</v>
      </c>
      <c r="EP127" s="4"/>
      <c r="EQ127" s="4"/>
      <c r="ER127" s="4"/>
      <c r="ES127" s="4"/>
      <c r="ET127" s="4"/>
      <c r="EU127" s="4"/>
      <c r="EV127" s="4"/>
      <c r="EW127" s="4"/>
      <c r="EX127" s="5"/>
      <c r="EY127" s="5"/>
      <c r="EZ127" s="5"/>
      <c r="FA127" s="5"/>
      <c r="FB127" s="5"/>
      <c r="FC127" s="5"/>
      <c r="FD127" s="5"/>
      <c r="FE127" s="5"/>
      <c r="FF127" s="4"/>
      <c r="FG127" s="4"/>
      <c r="FH127" s="4"/>
      <c r="FI127" s="4"/>
      <c r="FJ127" s="4"/>
      <c r="FK127" s="4"/>
      <c r="FL127" s="4"/>
      <c r="FM127" s="4"/>
      <c r="FN127" s="5"/>
      <c r="FO127" s="5"/>
      <c r="FP127" s="5"/>
      <c r="FQ127" s="5"/>
      <c r="FR127" s="5"/>
      <c r="FS127" s="5"/>
      <c r="FT127" s="5"/>
      <c r="FU127" s="5"/>
      <c r="FV127" s="4">
        <v>0.6603</v>
      </c>
      <c r="FW127" s="4">
        <v>0.75860000000000005</v>
      </c>
      <c r="FX127" s="4">
        <v>0.2064</v>
      </c>
      <c r="FY127" s="4">
        <v>2.3099999999999999E-2</v>
      </c>
      <c r="FZ127" s="4">
        <v>0.81799999999999995</v>
      </c>
      <c r="GA127" s="4"/>
      <c r="GB127" s="4">
        <v>1</v>
      </c>
      <c r="GC127" s="4">
        <v>1.8216000000000001</v>
      </c>
      <c r="GD127" s="5"/>
      <c r="GE127" s="5"/>
      <c r="GF127" s="5"/>
      <c r="GG127" s="5"/>
      <c r="GH127" s="5"/>
      <c r="GI127" s="5"/>
      <c r="GJ127" s="5"/>
      <c r="GK127" s="5"/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/>
      <c r="HC127" s="4"/>
      <c r="HD127" s="4"/>
      <c r="HE127" s="4"/>
      <c r="HF127" s="4"/>
      <c r="HG127" s="4"/>
      <c r="HH127" s="4"/>
      <c r="HI127" s="4"/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>
        <f t="shared" si="48"/>
        <v>0.66852222222222224</v>
      </c>
      <c r="II127" s="4">
        <f t="shared" si="49"/>
        <v>0.77739999999999998</v>
      </c>
      <c r="IJ127" s="4">
        <f t="shared" si="50"/>
        <v>0.19651111111111108</v>
      </c>
      <c r="IK127" s="4">
        <f t="shared" si="51"/>
        <v>2.4588888888888893E-2</v>
      </c>
      <c r="IL127" s="4">
        <f t="shared" si="52"/>
        <v>0.78739999999999988</v>
      </c>
      <c r="IM127" s="4">
        <f t="shared" si="53"/>
        <v>0.23883333333333334</v>
      </c>
      <c r="IN127" s="4">
        <f t="shared" si="54"/>
        <v>0.99737777777777781</v>
      </c>
      <c r="IO127" s="4">
        <f t="shared" si="55"/>
        <v>1.7883888888888886</v>
      </c>
      <c r="IP127" s="1" t="str" cm="1">
        <f t="array" aca="1" ref="IP127" ca="1">CONCATENATE(INDIRECT(ADDRESS(1,MATCH(_xlfn.MINIFS(B127:IG127,metrics.rec,"MAE"),B127:IG127,0)+1)), ", ", INDIRECT(ADDRESS(2,MATCH(_xlfn.MINIFS(B127:IG127,metrics.rec,"MAE"),B127:IG127,0)+1)))</f>
        <v>k=5, r=0.1</v>
      </c>
      <c r="IQ127" s="1" t="str" cm="1">
        <f t="array" aca="1" ref="IQ127" ca="1">CONCATENATE(INDIRECT(ADDRESS(1,MATCH(_xlfn.MINIFS(B127:IG127,metrics.rec,"MSE"),B127:IG127,0)+1)), ", ", INDIRECT(ADDRESS(2,MATCH(_xlfn.MINIFS(B127:IG127,metrics.rec,"MSE"),B127:IG127,0)+1)))</f>
        <v>k=5, r=0.1</v>
      </c>
      <c r="IR127" s="1" t="str" cm="1">
        <f t="array" aca="1" ref="IR127" ca="1">CONCATENATE(INDIRECT(ADDRESS(1,MATCH(_xlfn.MAXIFS(B127:IG127,metrics.rec,"R"),B127:IG127,0)+1)), ", ", INDIRECT(ADDRESS(2,MATCH(_xlfn.MAXIFS(B127:IG127,metrics.rec,"R"),B127:IG127,0)+1)))</f>
        <v>k=5, r=0.1</v>
      </c>
      <c r="IS127" s="1" t="str" cm="1">
        <f t="array" aca="1" ref="IS127" ca="1">CONCATENATE(INDIRECT(ADDRESS(1,MATCH(_xlfn.MAXIFS(B127:IG127,metrics.rec,"Precision"),B127:IG127,0)+1)), ", ", INDIRECT(ADDRESS(2,MATCH(_xlfn.MAXIFS(B127:IG127,metrics.rec,"Precision"),B127:IG127,0)+1)))</f>
        <v>k=5, r=0.9</v>
      </c>
      <c r="IT127" s="1" t="str" cm="1">
        <f t="array" aca="1" ref="IT127" ca="1">CONCATENATE(INDIRECT(ADDRESS(1,MATCH(_xlfn.MAXIFS(B127:IG127,metrics.rec,"Recall"),B127:IG127,0)+1)), ", ", INDIRECT(ADDRESS(2,MATCH(_xlfn.MAXIFS(B127:IG127,metrics.rec,"Recall"),B127:IG127,0)+1)))</f>
        <v>k=5, r=0.1</v>
      </c>
      <c r="IU127" s="1" t="str" cm="1">
        <f t="array" aca="1" ref="IU127" ca="1">CONCATENATE(INDIRECT(ADDRESS(1,MATCH(_xlfn.MAXIFS(B127:IG127,metrics.rec,"Coverage"),B127:IG127,0)+1)), ", ", INDIRECT(ADDRESS(2,MATCH(_xlfn.MAXIFS(B127:IG127,metrics.rec,"Coverage"),B127:IG127,0)+1)))</f>
        <v>k=15, r=0.5</v>
      </c>
      <c r="IV127" s="1" t="str" cm="1">
        <f t="array" aca="1" ref="IV127" ca="1">CONCATENATE(INDIRECT(ADDRESS(1,MATCH(_xlfn.MAXIFS(B127:IG127,metrics.rec,"Recatio"),B127:IG127,0)+1)), ", ", INDIRECT(ADDRESS(2,MATCH(_xlfn.MAXIFS(B127:IG127,metrics.rec,"Recatio"),B127:IG127,0)+1)))</f>
        <v>k=5, r=0.1</v>
      </c>
      <c r="IW127" s="1" t="str" cm="1">
        <f t="array" aca="1" ref="IW127" ca="1">CONCATENATE(INDIRECT(ADDRESS(1,MATCH(_xlfn.MINIFS(B127:IG127,metrics.rec,"Time"),B127:IG127,0)+1)), ", ", INDIRECT(ADDRESS(2,MATCH(_xlfn.MINIFS(B127:IG127,metrics.rec,"Time"),B127:IG127,0)+1)))</f>
        <v>k=5, r=0.9</v>
      </c>
    </row>
    <row r="128" spans="1:257" x14ac:dyDescent="0.2">
      <c r="A128" s="1" t="s">
        <v>114</v>
      </c>
      <c r="B128" s="4">
        <v>0.6905</v>
      </c>
      <c r="C128" s="4">
        <v>0.80810000000000004</v>
      </c>
      <c r="D128" s="4">
        <v>0.12970000000000001</v>
      </c>
      <c r="E128" s="4">
        <v>3.8999999999999998E-3</v>
      </c>
      <c r="F128" s="4">
        <v>0.60709999999999997</v>
      </c>
      <c r="G128" s="4"/>
      <c r="H128" s="4">
        <v>1</v>
      </c>
      <c r="I128" s="4">
        <v>2.4893000000000001</v>
      </c>
      <c r="J128" s="5">
        <v>0.71589999999999998</v>
      </c>
      <c r="K128" s="5">
        <v>0.86709999999999998</v>
      </c>
      <c r="L128" s="5">
        <v>0.113</v>
      </c>
      <c r="M128" s="5">
        <v>1.01E-2</v>
      </c>
      <c r="N128" s="5">
        <v>0.56069999999999998</v>
      </c>
      <c r="O128" s="5"/>
      <c r="P128" s="5">
        <v>1</v>
      </c>
      <c r="Q128" s="5">
        <v>2.2090999999999998</v>
      </c>
      <c r="R128" s="4">
        <v>0.72929999999999995</v>
      </c>
      <c r="S128" s="4">
        <v>0.90300000000000002</v>
      </c>
      <c r="T128" s="4">
        <v>0.1258</v>
      </c>
      <c r="U128" s="4">
        <v>1.52E-2</v>
      </c>
      <c r="V128" s="4">
        <v>0.51649999999999996</v>
      </c>
      <c r="W128" s="4"/>
      <c r="X128" s="4">
        <v>1</v>
      </c>
      <c r="Y128" s="4">
        <v>2.0666000000000002</v>
      </c>
      <c r="Z128" s="5">
        <v>0.73980000000000001</v>
      </c>
      <c r="AA128" s="5">
        <v>0.93600000000000005</v>
      </c>
      <c r="AB128" s="5">
        <v>0.1237</v>
      </c>
      <c r="AC128" s="5">
        <v>0.02</v>
      </c>
      <c r="AD128" s="5">
        <v>0.50180000000000002</v>
      </c>
      <c r="AE128" s="5"/>
      <c r="AF128" s="5">
        <v>0.998</v>
      </c>
      <c r="AG128" s="5">
        <v>1.3499000000000001</v>
      </c>
      <c r="AH128" s="4">
        <v>0.75519999999999998</v>
      </c>
      <c r="AI128" s="4">
        <v>0.98609999999999998</v>
      </c>
      <c r="AJ128" s="4">
        <v>7.8200000000000006E-2</v>
      </c>
      <c r="AK128" s="4">
        <v>5.3499999999999999E-2</v>
      </c>
      <c r="AL128" s="4">
        <v>0.48859999999999998</v>
      </c>
      <c r="AM128" s="4"/>
      <c r="AN128" s="4">
        <v>0.94610000000000005</v>
      </c>
      <c r="AO128" s="4">
        <v>0.71989999999999998</v>
      </c>
      <c r="AP128" s="14"/>
      <c r="AQ128" s="14"/>
      <c r="AR128" s="14"/>
      <c r="AS128" s="14"/>
      <c r="AT128" s="14"/>
      <c r="AU128" s="14"/>
      <c r="AV128" s="14"/>
      <c r="AW128" s="14"/>
      <c r="AX128" s="4"/>
      <c r="AY128" s="4"/>
      <c r="AZ128" s="4"/>
      <c r="BA128" s="4"/>
      <c r="BB128" s="4"/>
      <c r="BC128" s="4"/>
      <c r="BD128" s="4"/>
      <c r="BE128" s="4"/>
      <c r="BF128" s="14"/>
      <c r="BG128" s="14"/>
      <c r="BH128" s="14"/>
      <c r="BI128" s="14"/>
      <c r="BJ128" s="14"/>
      <c r="BK128" s="14"/>
      <c r="BL128" s="14"/>
      <c r="BM128" s="14"/>
      <c r="BN128" s="4"/>
      <c r="BO128" s="4"/>
      <c r="BP128" s="4"/>
      <c r="BQ128" s="4"/>
      <c r="BR128" s="4"/>
      <c r="BS128" s="4"/>
      <c r="BT128" s="4"/>
      <c r="BU128" s="4"/>
      <c r="BV128" s="14"/>
      <c r="BW128" s="14"/>
      <c r="BX128" s="14"/>
      <c r="BY128" s="14"/>
      <c r="BZ128" s="14"/>
      <c r="CA128" s="14"/>
      <c r="CB128" s="14"/>
      <c r="CC128" s="14"/>
      <c r="CD128" s="4"/>
      <c r="CE128" s="4"/>
      <c r="CF128" s="4"/>
      <c r="CG128" s="4"/>
      <c r="CH128" s="4"/>
      <c r="CI128" s="4"/>
      <c r="CJ128" s="4"/>
      <c r="CK128" s="4"/>
      <c r="CL128" s="5"/>
      <c r="CM128" s="5"/>
      <c r="CN128" s="5"/>
      <c r="CO128" s="5"/>
      <c r="CP128" s="5"/>
      <c r="CQ128" s="5"/>
      <c r="CR128" s="5"/>
      <c r="CS128" s="5"/>
      <c r="CT128" s="4"/>
      <c r="CU128" s="4"/>
      <c r="CV128" s="4"/>
      <c r="CW128" s="4"/>
      <c r="CX128" s="4"/>
      <c r="CY128" s="4"/>
      <c r="CZ128" s="4"/>
      <c r="DA128" s="4"/>
      <c r="DB128" s="5"/>
      <c r="DC128" s="5"/>
      <c r="DD128" s="5"/>
      <c r="DE128" s="5"/>
      <c r="DF128" s="5"/>
      <c r="DG128" s="5"/>
      <c r="DH128" s="5"/>
      <c r="DI128" s="5"/>
      <c r="DJ128" s="4"/>
      <c r="DK128" s="4"/>
      <c r="DL128" s="4"/>
      <c r="DM128" s="4"/>
      <c r="DN128" s="4"/>
      <c r="DO128" s="4"/>
      <c r="DP128" s="4"/>
      <c r="DQ128" s="4"/>
      <c r="DR128" s="5"/>
      <c r="DS128" s="5"/>
      <c r="DT128" s="5"/>
      <c r="DU128" s="5"/>
      <c r="DV128" s="5"/>
      <c r="DW128" s="5"/>
      <c r="DX128" s="5"/>
      <c r="DY128" s="5"/>
      <c r="DZ128" s="4"/>
      <c r="EA128" s="4"/>
      <c r="EB128" s="4"/>
      <c r="EC128" s="4"/>
      <c r="ED128" s="4"/>
      <c r="EE128" s="4"/>
      <c r="EF128" s="4"/>
      <c r="EG128" s="4"/>
      <c r="EH128" s="14">
        <v>0.73019999999999996</v>
      </c>
      <c r="EI128" s="14">
        <v>0.90600000000000003</v>
      </c>
      <c r="EJ128" s="14">
        <v>0.1231</v>
      </c>
      <c r="EK128" s="14">
        <v>1.52E-2</v>
      </c>
      <c r="EL128" s="14">
        <v>0.51729999999999998</v>
      </c>
      <c r="EM128" s="14">
        <v>0.2293</v>
      </c>
      <c r="EN128" s="14">
        <v>0.99980000000000002</v>
      </c>
      <c r="EO128" s="14">
        <v>1.7637</v>
      </c>
      <c r="EP128" s="4"/>
      <c r="EQ128" s="4"/>
      <c r="ER128" s="4"/>
      <c r="ES128" s="4"/>
      <c r="ET128" s="4"/>
      <c r="EU128" s="4"/>
      <c r="EV128" s="4"/>
      <c r="EW128" s="4"/>
      <c r="EX128" s="5"/>
      <c r="EY128" s="5"/>
      <c r="EZ128" s="5"/>
      <c r="FA128" s="5"/>
      <c r="FB128" s="5"/>
      <c r="FC128" s="5"/>
      <c r="FD128" s="5"/>
      <c r="FE128" s="5"/>
      <c r="FF128" s="4"/>
      <c r="FG128" s="4"/>
      <c r="FH128" s="4"/>
      <c r="FI128" s="4"/>
      <c r="FJ128" s="4"/>
      <c r="FK128" s="4"/>
      <c r="FL128" s="4"/>
      <c r="FM128" s="4"/>
      <c r="FN128" s="5"/>
      <c r="FO128" s="5"/>
      <c r="FP128" s="5"/>
      <c r="FQ128" s="5"/>
      <c r="FR128" s="5"/>
      <c r="FS128" s="5"/>
      <c r="FT128" s="5"/>
      <c r="FU128" s="5"/>
      <c r="FV128" s="4"/>
      <c r="FW128" s="4"/>
      <c r="FX128" s="4"/>
      <c r="FY128" s="4"/>
      <c r="FZ128" s="4"/>
      <c r="GA128" s="4"/>
      <c r="GB128" s="4"/>
      <c r="GC128" s="4"/>
      <c r="GD128" s="5"/>
      <c r="GE128" s="5"/>
      <c r="GF128" s="5"/>
      <c r="GG128" s="5"/>
      <c r="GH128" s="5"/>
      <c r="GI128" s="5"/>
      <c r="GJ128" s="5"/>
      <c r="GK128" s="5"/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>
        <f t="shared" si="48"/>
        <v>0.72681666666666656</v>
      </c>
      <c r="II128" s="4">
        <f t="shared" si="49"/>
        <v>0.9010499999999998</v>
      </c>
      <c r="IJ128" s="4">
        <f t="shared" si="50"/>
        <v>0.11558333333333336</v>
      </c>
      <c r="IK128" s="4">
        <f t="shared" si="51"/>
        <v>1.9649999999999997E-2</v>
      </c>
      <c r="IL128" s="4">
        <f t="shared" si="52"/>
        <v>0.53199999999999992</v>
      </c>
      <c r="IM128" s="4">
        <f t="shared" si="53"/>
        <v>0.2293</v>
      </c>
      <c r="IN128" s="4">
        <f t="shared" si="54"/>
        <v>0.99065000000000014</v>
      </c>
      <c r="IO128" s="4">
        <f t="shared" si="55"/>
        <v>1.766416666666667</v>
      </c>
      <c r="IP128" s="1" t="str" cm="1">
        <f t="array" aca="1" ref="IP128" ca="1">CONCATENATE(INDIRECT(ADDRESS(1,MATCH(_xlfn.MINIFS(B128:IG128,metrics.rec,"MAE"),B128:IG128,0)+1)), ", ", INDIRECT(ADDRESS(2,MATCH(_xlfn.MINIFS(B128:IG128,metrics.rec,"MAE"),B128:IG128,0)+1)))</f>
        <v>k=5, r=0.1</v>
      </c>
      <c r="IQ128" s="1" t="str" cm="1">
        <f t="array" aca="1" ref="IQ128" ca="1">CONCATENATE(INDIRECT(ADDRESS(1,MATCH(_xlfn.MINIFS(B128:IG128,metrics.rec,"MSE"),B128:IG128,0)+1)), ", ", INDIRECT(ADDRESS(2,MATCH(_xlfn.MINIFS(B128:IG128,metrics.rec,"MSE"),B128:IG128,0)+1)))</f>
        <v>k=5, r=0.1</v>
      </c>
      <c r="IR128" s="1" t="str" cm="1">
        <f t="array" aca="1" ref="IR128" ca="1">CONCATENATE(INDIRECT(ADDRESS(1,MATCH(_xlfn.MAXIFS(B128:IG128,metrics.rec,"R"),B128:IG128,0)+1)), ", ", INDIRECT(ADDRESS(2,MATCH(_xlfn.MAXIFS(B128:IG128,metrics.rec,"R"),B128:IG128,0)+1)))</f>
        <v>k=5, r=0.1</v>
      </c>
      <c r="IS128" s="1" t="str" cm="1">
        <f t="array" aca="1" ref="IS128" ca="1">CONCATENATE(INDIRECT(ADDRESS(1,MATCH(_xlfn.MAXIFS(B128:IG128,metrics.rec,"Precision"),B128:IG128,0)+1)), ", ", INDIRECT(ADDRESS(2,MATCH(_xlfn.MAXIFS(B128:IG128,metrics.rec,"Precision"),B128:IG128,0)+1)))</f>
        <v>k=5, r=0.9</v>
      </c>
      <c r="IT128" s="1" t="str" cm="1">
        <f t="array" aca="1" ref="IT128" ca="1">CONCATENATE(INDIRECT(ADDRESS(1,MATCH(_xlfn.MAXIFS(B128:IG128,metrics.rec,"Recall"),B128:IG128,0)+1)), ", ", INDIRECT(ADDRESS(2,MATCH(_xlfn.MAXIFS(B128:IG128,metrics.rec,"Recall"),B128:IG128,0)+1)))</f>
        <v>k=5, r=0.1</v>
      </c>
      <c r="IU128" s="1" t="str" cm="1">
        <f t="array" aca="1" ref="IU128" ca="1">CONCATENATE(INDIRECT(ADDRESS(1,MATCH(_xlfn.MAXIFS(B128:IG128,metrics.rec,"Coverage"),B128:IG128,0)+1)), ", ", INDIRECT(ADDRESS(2,MATCH(_xlfn.MAXIFS(B128:IG128,metrics.rec,"Coverage"),B128:IG128,0)+1)))</f>
        <v>k=20, r=0.5</v>
      </c>
      <c r="IV128" s="1" t="str" cm="1">
        <f t="array" aca="1" ref="IV128" ca="1">CONCATENATE(INDIRECT(ADDRESS(1,MATCH(_xlfn.MAXIFS(B128:IG128,metrics.rec,"Recatio"),B128:IG128,0)+1)), ", ", INDIRECT(ADDRESS(2,MATCH(_xlfn.MAXIFS(B128:IG128,metrics.rec,"Recatio"),B128:IG128,0)+1)))</f>
        <v>k=5, r=0.1</v>
      </c>
      <c r="IW128" s="1" t="str" cm="1">
        <f t="array" aca="1" ref="IW128" ca="1">CONCATENATE(INDIRECT(ADDRESS(1,MATCH(_xlfn.MINIFS(B128:IG128,metrics.rec,"Time"),B128:IG128,0)+1)), ", ", INDIRECT(ADDRESS(2,MATCH(_xlfn.MINIFS(B128:IG128,metrics.rec,"Time"),B128:IG128,0)+1)))</f>
        <v>k=5, r=0.9</v>
      </c>
    </row>
    <row r="129" spans="1:257" s="11" customFormat="1" x14ac:dyDescent="0.2">
      <c r="A129" s="11" t="s">
        <v>115</v>
      </c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4"/>
      <c r="AQ129" s="14"/>
      <c r="AR129" s="14"/>
      <c r="AS129" s="14"/>
      <c r="AT129" s="14"/>
      <c r="AU129" s="14"/>
      <c r="AV129" s="14"/>
      <c r="AW129" s="14"/>
      <c r="AX129" s="4"/>
      <c r="AY129" s="4"/>
      <c r="AZ129" s="4"/>
      <c r="BA129" s="4"/>
      <c r="BB129" s="4"/>
      <c r="BC129" s="4"/>
      <c r="BD129" s="4"/>
      <c r="BE129" s="4"/>
      <c r="BF129" s="14"/>
      <c r="BG129" s="14"/>
      <c r="BH129" s="14"/>
      <c r="BI129" s="14"/>
      <c r="BJ129" s="14"/>
      <c r="BK129" s="14"/>
      <c r="BL129" s="14"/>
      <c r="BM129" s="14"/>
      <c r="BN129" s="4"/>
      <c r="BO129" s="4"/>
      <c r="BP129" s="4"/>
      <c r="BQ129" s="4"/>
      <c r="BR129" s="4"/>
      <c r="BS129" s="4"/>
      <c r="BT129" s="4"/>
      <c r="BU129" s="4"/>
      <c r="BV129" s="14"/>
      <c r="BW129" s="14"/>
      <c r="BX129" s="14"/>
      <c r="BY129" s="14"/>
      <c r="BZ129" s="14"/>
      <c r="CA129" s="14"/>
      <c r="CB129" s="14"/>
      <c r="CC129" s="14"/>
      <c r="CD129" s="4"/>
      <c r="CE129" s="4"/>
      <c r="CF129" s="4"/>
      <c r="CG129" s="4"/>
      <c r="CH129" s="4"/>
      <c r="CI129" s="4"/>
      <c r="CJ129" s="4"/>
      <c r="CK129" s="4"/>
      <c r="CL129" s="14"/>
      <c r="CM129" s="14"/>
      <c r="CN129" s="14"/>
      <c r="CO129" s="14"/>
      <c r="CP129" s="14"/>
      <c r="CQ129" s="14"/>
      <c r="CR129" s="14"/>
      <c r="CS129" s="14"/>
      <c r="CT129" s="4"/>
      <c r="CU129" s="4"/>
      <c r="CV129" s="4"/>
      <c r="CW129" s="4"/>
      <c r="CX129" s="4"/>
      <c r="CY129" s="4"/>
      <c r="CZ129" s="4"/>
      <c r="DA129" s="4"/>
      <c r="DB129" s="14"/>
      <c r="DC129" s="14"/>
      <c r="DD129" s="14"/>
      <c r="DE129" s="14"/>
      <c r="DF129" s="14"/>
      <c r="DG129" s="14"/>
      <c r="DH129" s="14"/>
      <c r="DI129" s="14"/>
      <c r="DJ129" s="4"/>
      <c r="DK129" s="4"/>
      <c r="DL129" s="4"/>
      <c r="DM129" s="4"/>
      <c r="DN129" s="4"/>
      <c r="DO129" s="4"/>
      <c r="DP129" s="4"/>
      <c r="DQ129" s="4"/>
      <c r="DR129" s="14"/>
      <c r="DS129" s="14"/>
      <c r="DT129" s="14"/>
      <c r="DU129" s="14"/>
      <c r="DV129" s="14"/>
      <c r="DW129" s="14"/>
      <c r="DX129" s="14"/>
      <c r="DY129" s="14"/>
      <c r="DZ129" s="4"/>
      <c r="EA129" s="4"/>
      <c r="EB129" s="4"/>
      <c r="EC129" s="4"/>
      <c r="ED129" s="4"/>
      <c r="EE129" s="4"/>
      <c r="EF129" s="4"/>
      <c r="EG129" s="4"/>
      <c r="EH129" s="14">
        <v>0.67469999999999997</v>
      </c>
      <c r="EI129" s="14">
        <v>0.79290000000000005</v>
      </c>
      <c r="EJ129" s="14">
        <v>0.21179999999999999</v>
      </c>
      <c r="EK129" s="14">
        <v>1.6500000000000001E-2</v>
      </c>
      <c r="EL129" s="14">
        <v>0.80769999999999997</v>
      </c>
      <c r="EM129" s="14">
        <v>0.33090000000000003</v>
      </c>
      <c r="EN129" s="14">
        <v>1</v>
      </c>
      <c r="EO129" s="14">
        <v>2.0335000000000001</v>
      </c>
      <c r="EP129" s="4"/>
      <c r="EQ129" s="4"/>
      <c r="ER129" s="4"/>
      <c r="ES129" s="4"/>
      <c r="ET129" s="4"/>
      <c r="EU129" s="4"/>
      <c r="EV129" s="4"/>
      <c r="EW129" s="4"/>
      <c r="EX129" s="14"/>
      <c r="EY129" s="14"/>
      <c r="EZ129" s="14"/>
      <c r="FA129" s="14"/>
      <c r="FB129" s="14"/>
      <c r="FC129" s="14"/>
      <c r="FD129" s="14"/>
      <c r="FE129" s="14"/>
      <c r="FF129" s="4"/>
      <c r="FG129" s="4"/>
      <c r="FH129" s="4"/>
      <c r="FI129" s="4"/>
      <c r="FJ129" s="4"/>
      <c r="FK129" s="4"/>
      <c r="FL129" s="4"/>
      <c r="FM129" s="4"/>
      <c r="FN129" s="14"/>
      <c r="FO129" s="14"/>
      <c r="FP129" s="14"/>
      <c r="FQ129" s="14"/>
      <c r="FR129" s="14"/>
      <c r="FS129" s="14"/>
      <c r="FT129" s="14"/>
      <c r="FU129" s="14"/>
      <c r="FV129" s="4"/>
      <c r="FW129" s="4"/>
      <c r="FX129" s="4"/>
      <c r="FY129" s="4"/>
      <c r="FZ129" s="4"/>
      <c r="GA129" s="4"/>
      <c r="GB129" s="4"/>
      <c r="GC129" s="4"/>
      <c r="GD129" s="14"/>
      <c r="GE129" s="14"/>
      <c r="GF129" s="14"/>
      <c r="GG129" s="14"/>
      <c r="GH129" s="14"/>
      <c r="GI129" s="14"/>
      <c r="GJ129" s="14"/>
      <c r="GK129" s="14"/>
      <c r="GL129" s="4"/>
      <c r="GM129" s="4"/>
      <c r="GN129" s="4"/>
      <c r="GO129" s="4"/>
      <c r="GP129" s="4"/>
      <c r="GQ129" s="4"/>
      <c r="GR129" s="4"/>
      <c r="GS129" s="4"/>
      <c r="GT129" s="14"/>
      <c r="GU129" s="14"/>
      <c r="GV129" s="14"/>
      <c r="GW129" s="14"/>
      <c r="GX129" s="14"/>
      <c r="GY129" s="14"/>
      <c r="GZ129" s="14"/>
      <c r="HA129" s="14"/>
      <c r="HB129" s="4"/>
      <c r="HC129" s="4"/>
      <c r="HD129" s="4"/>
      <c r="HE129" s="4"/>
      <c r="HF129" s="4"/>
      <c r="HG129" s="4"/>
      <c r="HH129" s="4"/>
      <c r="HI129" s="4"/>
      <c r="HJ129" s="14"/>
      <c r="HK129" s="14"/>
      <c r="HL129" s="14"/>
      <c r="HM129" s="14"/>
      <c r="HN129" s="14"/>
      <c r="HO129" s="14"/>
      <c r="HP129" s="14"/>
      <c r="HQ129" s="14"/>
      <c r="HR129" s="4"/>
      <c r="HS129" s="4"/>
      <c r="HT129" s="4"/>
      <c r="HU129" s="4"/>
      <c r="HV129" s="4"/>
      <c r="HW129" s="4"/>
      <c r="HX129" s="4"/>
      <c r="HY129" s="4"/>
      <c r="HZ129" s="14"/>
      <c r="IA129" s="14"/>
      <c r="IB129" s="14"/>
      <c r="IC129" s="14"/>
      <c r="ID129" s="14"/>
      <c r="IE129" s="14"/>
      <c r="IF129" s="14"/>
      <c r="IG129" s="14"/>
      <c r="IH129" s="4">
        <f t="shared" si="48"/>
        <v>0.67469999999999997</v>
      </c>
      <c r="II129" s="4">
        <f t="shared" si="49"/>
        <v>0.79290000000000005</v>
      </c>
      <c r="IJ129" s="4">
        <f t="shared" si="50"/>
        <v>0.21179999999999999</v>
      </c>
      <c r="IK129" s="4">
        <f t="shared" si="51"/>
        <v>1.6500000000000001E-2</v>
      </c>
      <c r="IL129" s="4">
        <f t="shared" si="52"/>
        <v>0.80769999999999997</v>
      </c>
      <c r="IM129" s="4">
        <f t="shared" si="53"/>
        <v>0.33090000000000003</v>
      </c>
      <c r="IN129" s="4">
        <f t="shared" si="54"/>
        <v>1</v>
      </c>
      <c r="IO129" s="4">
        <f t="shared" si="55"/>
        <v>2.0335000000000001</v>
      </c>
      <c r="IP129" s="11" t="str" cm="1">
        <f t="array" aca="1" ref="IP129" ca="1">CONCATENATE(INDIRECT(ADDRESS(1,MATCH(_xlfn.MINIFS(B129:IG129,metrics.rec,"MAE"),B129:IG129,0)+1)), ", ", INDIRECT(ADDRESS(2,MATCH(_xlfn.MINIFS(B129:IG129,metrics.rec,"MAE"),B129:IG129,0)+1)))</f>
        <v>k=20, r=0.5</v>
      </c>
      <c r="IQ129" s="11" t="str" cm="1">
        <f t="array" aca="1" ref="IQ129" ca="1">CONCATENATE(INDIRECT(ADDRESS(1,MATCH(_xlfn.MINIFS(B129:IG129,metrics.rec,"MSE"),B129:IG129,0)+1)), ", ", INDIRECT(ADDRESS(2,MATCH(_xlfn.MINIFS(B129:IG129,metrics.rec,"MSE"),B129:IG129,0)+1)))</f>
        <v>k=20, r=0.5</v>
      </c>
      <c r="IR129" s="11" t="str" cm="1">
        <f t="array" aca="1" ref="IR129" ca="1">CONCATENATE(INDIRECT(ADDRESS(1,MATCH(_xlfn.MAXIFS(B129:IG129,metrics.rec,"R"),B129:IG129,0)+1)), ", ", INDIRECT(ADDRESS(2,MATCH(_xlfn.MAXIFS(B129:IG129,metrics.rec,"R"),B129:IG129,0)+1)))</f>
        <v>k=20, r=0.5</v>
      </c>
      <c r="IS129" s="11" t="str" cm="1">
        <f t="array" aca="1" ref="IS129" ca="1">CONCATENATE(INDIRECT(ADDRESS(1,MATCH(_xlfn.MAXIFS(B129:IG129,metrics.rec,"Precision"),B129:IG129,0)+1)), ", ", INDIRECT(ADDRESS(2,MATCH(_xlfn.MAXIFS(B129:IG129,metrics.rec,"Precision"),B129:IG129,0)+1)))</f>
        <v>k=20, r=0.5</v>
      </c>
      <c r="IT129" s="11" t="str" cm="1">
        <f t="array" aca="1" ref="IT129" ca="1">CONCATENATE(INDIRECT(ADDRESS(1,MATCH(_xlfn.MAXIFS(B129:IG129,metrics.rec,"Recall"),B129:IG129,0)+1)), ", ", INDIRECT(ADDRESS(2,MATCH(_xlfn.MAXIFS(B129:IG129,metrics.rec,"Recall"),B129:IG129,0)+1)))</f>
        <v>k=20, r=0.5</v>
      </c>
      <c r="IU129" s="11" t="str" cm="1">
        <f t="array" aca="1" ref="IU129" ca="1">CONCATENATE(INDIRECT(ADDRESS(1,MATCH(_xlfn.MAXIFS(B129:IG129,metrics.rec,"Coverage"),B129:IG129,0)+1)), ", ", INDIRECT(ADDRESS(2,MATCH(_xlfn.MAXIFS(B129:IG129,metrics.rec,"Coverage"),B129:IG129,0)+1)))</f>
        <v>k=20, r=0.5</v>
      </c>
      <c r="IV129" s="11" t="str" cm="1">
        <f t="array" aca="1" ref="IV129" ca="1">CONCATENATE(INDIRECT(ADDRESS(1,MATCH(_xlfn.MAXIFS(B129:IG129,metrics.rec,"Recatio"),B129:IG129,0)+1)), ", ", INDIRECT(ADDRESS(2,MATCH(_xlfn.MAXIFS(B129:IG129,metrics.rec,"Recatio"),B129:IG129,0)+1)))</f>
        <v>k=20, r=0.5</v>
      </c>
      <c r="IW129" s="11" t="str" cm="1">
        <f t="array" aca="1" ref="IW129" ca="1">CONCATENATE(INDIRECT(ADDRESS(1,MATCH(_xlfn.MINIFS(B129:IG129,metrics.rec,"Time"),B129:IG129,0)+1)), ", ", INDIRECT(ADDRESS(2,MATCH(_xlfn.MINIFS(B129:IG129,metrics.rec,"Time"),B129:IG129,0)+1)))</f>
        <v>k=20, r=0.5</v>
      </c>
    </row>
    <row r="130" spans="1:257" s="11" customFormat="1" x14ac:dyDescent="0.2">
      <c r="A130" s="11" t="s">
        <v>116</v>
      </c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4"/>
      <c r="AQ130" s="14"/>
      <c r="AR130" s="14"/>
      <c r="AS130" s="14"/>
      <c r="AT130" s="14"/>
      <c r="AU130" s="14"/>
      <c r="AV130" s="14"/>
      <c r="AW130" s="14"/>
      <c r="AX130" s="4"/>
      <c r="AY130" s="4"/>
      <c r="AZ130" s="4"/>
      <c r="BA130" s="4"/>
      <c r="BB130" s="4"/>
      <c r="BC130" s="4"/>
      <c r="BD130" s="4"/>
      <c r="BE130" s="4"/>
      <c r="BF130" s="14"/>
      <c r="BG130" s="14"/>
      <c r="BH130" s="14"/>
      <c r="BI130" s="14"/>
      <c r="BJ130" s="14"/>
      <c r="BK130" s="14"/>
      <c r="BL130" s="14"/>
      <c r="BM130" s="14"/>
      <c r="BN130" s="4"/>
      <c r="BO130" s="4"/>
      <c r="BP130" s="4"/>
      <c r="BQ130" s="4"/>
      <c r="BR130" s="4"/>
      <c r="BS130" s="4"/>
      <c r="BT130" s="4"/>
      <c r="BU130" s="4"/>
      <c r="BV130" s="14"/>
      <c r="BW130" s="14"/>
      <c r="BX130" s="14"/>
      <c r="BY130" s="14"/>
      <c r="BZ130" s="14"/>
      <c r="CA130" s="14"/>
      <c r="CB130" s="14"/>
      <c r="CC130" s="14"/>
      <c r="CD130" s="4"/>
      <c r="CE130" s="4"/>
      <c r="CF130" s="4"/>
      <c r="CG130" s="4"/>
      <c r="CH130" s="4"/>
      <c r="CI130" s="4"/>
      <c r="CJ130" s="4"/>
      <c r="CK130" s="4"/>
      <c r="CL130" s="14"/>
      <c r="CM130" s="14"/>
      <c r="CN130" s="14"/>
      <c r="CO130" s="14"/>
      <c r="CP130" s="14"/>
      <c r="CQ130" s="14"/>
      <c r="CR130" s="14"/>
      <c r="CS130" s="14"/>
      <c r="CT130" s="4"/>
      <c r="CU130" s="4"/>
      <c r="CV130" s="4"/>
      <c r="CW130" s="4"/>
      <c r="CX130" s="4"/>
      <c r="CY130" s="4"/>
      <c r="CZ130" s="4"/>
      <c r="DA130" s="4"/>
      <c r="DB130" s="14"/>
      <c r="DC130" s="14"/>
      <c r="DD130" s="14"/>
      <c r="DE130" s="14"/>
      <c r="DF130" s="14"/>
      <c r="DG130" s="14"/>
      <c r="DH130" s="14"/>
      <c r="DI130" s="14"/>
      <c r="DJ130" s="4"/>
      <c r="DK130" s="4"/>
      <c r="DL130" s="4"/>
      <c r="DM130" s="4"/>
      <c r="DN130" s="4"/>
      <c r="DO130" s="4"/>
      <c r="DP130" s="4"/>
      <c r="DQ130" s="4"/>
      <c r="DR130" s="14"/>
      <c r="DS130" s="14"/>
      <c r="DT130" s="14"/>
      <c r="DU130" s="14"/>
      <c r="DV130" s="14"/>
      <c r="DW130" s="14"/>
      <c r="DX130" s="14"/>
      <c r="DY130" s="14"/>
      <c r="DZ130" s="4"/>
      <c r="EA130" s="4"/>
      <c r="EB130" s="4"/>
      <c r="EC130" s="4"/>
      <c r="ED130" s="4"/>
      <c r="EE130" s="4"/>
      <c r="EF130" s="4"/>
      <c r="EG130" s="4"/>
      <c r="EH130" s="14">
        <v>0.67430000000000001</v>
      </c>
      <c r="EI130" s="14">
        <v>0.79179999999999995</v>
      </c>
      <c r="EJ130" s="14">
        <v>0.2165</v>
      </c>
      <c r="EK130" s="14">
        <v>1.6500000000000001E-2</v>
      </c>
      <c r="EL130" s="14">
        <v>0.80759999999999998</v>
      </c>
      <c r="EM130" s="14">
        <v>0.3306</v>
      </c>
      <c r="EN130" s="14">
        <v>1</v>
      </c>
      <c r="EO130" s="14">
        <v>2.1097999999999999</v>
      </c>
      <c r="EP130" s="4"/>
      <c r="EQ130" s="4"/>
      <c r="ER130" s="4"/>
      <c r="ES130" s="4"/>
      <c r="ET130" s="4"/>
      <c r="EU130" s="4"/>
      <c r="EV130" s="4"/>
      <c r="EW130" s="4"/>
      <c r="EX130" s="14"/>
      <c r="EY130" s="14"/>
      <c r="EZ130" s="14"/>
      <c r="FA130" s="14"/>
      <c r="FB130" s="14"/>
      <c r="FC130" s="14"/>
      <c r="FD130" s="14"/>
      <c r="FE130" s="14"/>
      <c r="FF130" s="4"/>
      <c r="FG130" s="4"/>
      <c r="FH130" s="4"/>
      <c r="FI130" s="4"/>
      <c r="FJ130" s="4"/>
      <c r="FK130" s="4"/>
      <c r="FL130" s="4"/>
      <c r="FM130" s="4"/>
      <c r="FN130" s="14"/>
      <c r="FO130" s="14"/>
      <c r="FP130" s="14"/>
      <c r="FQ130" s="14"/>
      <c r="FR130" s="14"/>
      <c r="FS130" s="14"/>
      <c r="FT130" s="14"/>
      <c r="FU130" s="14"/>
      <c r="FV130" s="4"/>
      <c r="FW130" s="4"/>
      <c r="FX130" s="4"/>
      <c r="FY130" s="4"/>
      <c r="FZ130" s="4"/>
      <c r="GA130" s="4"/>
      <c r="GB130" s="4"/>
      <c r="GC130" s="4"/>
      <c r="GD130" s="14"/>
      <c r="GE130" s="14"/>
      <c r="GF130" s="14"/>
      <c r="GG130" s="14"/>
      <c r="GH130" s="14"/>
      <c r="GI130" s="14"/>
      <c r="GJ130" s="14"/>
      <c r="GK130" s="14"/>
      <c r="GL130" s="4"/>
      <c r="GM130" s="4"/>
      <c r="GN130" s="4"/>
      <c r="GO130" s="4"/>
      <c r="GP130" s="4"/>
      <c r="GQ130" s="4"/>
      <c r="GR130" s="4"/>
      <c r="GS130" s="4"/>
      <c r="GT130" s="14"/>
      <c r="GU130" s="14"/>
      <c r="GV130" s="14"/>
      <c r="GW130" s="14"/>
      <c r="GX130" s="14"/>
      <c r="GY130" s="14"/>
      <c r="GZ130" s="14"/>
      <c r="HA130" s="14"/>
      <c r="HB130" s="4"/>
      <c r="HC130" s="4"/>
      <c r="HD130" s="4"/>
      <c r="HE130" s="4"/>
      <c r="HF130" s="4"/>
      <c r="HG130" s="4"/>
      <c r="HH130" s="4"/>
      <c r="HI130" s="4"/>
      <c r="HJ130" s="14"/>
      <c r="HK130" s="14"/>
      <c r="HL130" s="14"/>
      <c r="HM130" s="14"/>
      <c r="HN130" s="14"/>
      <c r="HO130" s="14"/>
      <c r="HP130" s="14"/>
      <c r="HQ130" s="14"/>
      <c r="HR130" s="4"/>
      <c r="HS130" s="4"/>
      <c r="HT130" s="4"/>
      <c r="HU130" s="4"/>
      <c r="HV130" s="4"/>
      <c r="HW130" s="4"/>
      <c r="HX130" s="4"/>
      <c r="HY130" s="4"/>
      <c r="HZ130" s="14"/>
      <c r="IA130" s="14"/>
      <c r="IB130" s="14"/>
      <c r="IC130" s="14"/>
      <c r="ID130" s="14"/>
      <c r="IE130" s="14"/>
      <c r="IF130" s="14"/>
      <c r="IG130" s="14"/>
      <c r="IH130" s="4">
        <f t="shared" si="48"/>
        <v>0.67430000000000001</v>
      </c>
      <c r="II130" s="4">
        <f t="shared" si="49"/>
        <v>0.79179999999999995</v>
      </c>
      <c r="IJ130" s="4">
        <f t="shared" si="50"/>
        <v>0.2165</v>
      </c>
      <c r="IK130" s="4">
        <f t="shared" si="51"/>
        <v>1.6500000000000001E-2</v>
      </c>
      <c r="IL130" s="4">
        <f t="shared" si="52"/>
        <v>0.80759999999999998</v>
      </c>
      <c r="IM130" s="4">
        <f t="shared" si="53"/>
        <v>0.3306</v>
      </c>
      <c r="IN130" s="4">
        <f t="shared" si="54"/>
        <v>1</v>
      </c>
      <c r="IO130" s="4">
        <f t="shared" si="55"/>
        <v>2.1097999999999999</v>
      </c>
      <c r="IP130" s="11" t="str" cm="1">
        <f t="array" aca="1" ref="IP130" ca="1">CONCATENATE(INDIRECT(ADDRESS(1,MATCH(_xlfn.MINIFS(B130:IG130,metrics.rec,"MAE"),B130:IG130,0)+1)), ", ", INDIRECT(ADDRESS(2,MATCH(_xlfn.MINIFS(B130:IG130,metrics.rec,"MAE"),B130:IG130,0)+1)))</f>
        <v>k=20, r=0.5</v>
      </c>
      <c r="IQ130" s="11" t="str" cm="1">
        <f t="array" aca="1" ref="IQ130" ca="1">CONCATENATE(INDIRECT(ADDRESS(1,MATCH(_xlfn.MINIFS(B130:IG130,metrics.rec,"MSE"),B130:IG130,0)+1)), ", ", INDIRECT(ADDRESS(2,MATCH(_xlfn.MINIFS(B130:IG130,metrics.rec,"MSE"),B130:IG130,0)+1)))</f>
        <v>k=20, r=0.5</v>
      </c>
      <c r="IR130" s="11" t="str" cm="1">
        <f t="array" aca="1" ref="IR130" ca="1">CONCATENATE(INDIRECT(ADDRESS(1,MATCH(_xlfn.MAXIFS(B130:IG130,metrics.rec,"R"),B130:IG130,0)+1)), ", ", INDIRECT(ADDRESS(2,MATCH(_xlfn.MAXIFS(B130:IG130,metrics.rec,"R"),B130:IG130,0)+1)))</f>
        <v>k=20, r=0.5</v>
      </c>
      <c r="IS130" s="11" t="str" cm="1">
        <f t="array" aca="1" ref="IS130" ca="1">CONCATENATE(INDIRECT(ADDRESS(1,MATCH(_xlfn.MAXIFS(B130:IG130,metrics.rec,"Precision"),B130:IG130,0)+1)), ", ", INDIRECT(ADDRESS(2,MATCH(_xlfn.MAXIFS(B130:IG130,metrics.rec,"Precision"),B130:IG130,0)+1)))</f>
        <v>k=20, r=0.5</v>
      </c>
      <c r="IT130" s="11" t="str" cm="1">
        <f t="array" aca="1" ref="IT130" ca="1">CONCATENATE(INDIRECT(ADDRESS(1,MATCH(_xlfn.MAXIFS(B130:IG130,metrics.rec,"Recall"),B130:IG130,0)+1)), ", ", INDIRECT(ADDRESS(2,MATCH(_xlfn.MAXIFS(B130:IG130,metrics.rec,"Recall"),B130:IG130,0)+1)))</f>
        <v>k=20, r=0.5</v>
      </c>
      <c r="IU130" s="11" t="str" cm="1">
        <f t="array" aca="1" ref="IU130" ca="1">CONCATENATE(INDIRECT(ADDRESS(1,MATCH(_xlfn.MAXIFS(B130:IG130,metrics.rec,"Coverage"),B130:IG130,0)+1)), ", ", INDIRECT(ADDRESS(2,MATCH(_xlfn.MAXIFS(B130:IG130,metrics.rec,"Coverage"),B130:IG130,0)+1)))</f>
        <v>k=20, r=0.5</v>
      </c>
      <c r="IV130" s="11" t="str" cm="1">
        <f t="array" aca="1" ref="IV130" ca="1">CONCATENATE(INDIRECT(ADDRESS(1,MATCH(_xlfn.MAXIFS(B130:IG130,metrics.rec,"Recatio"),B130:IG130,0)+1)), ", ", INDIRECT(ADDRESS(2,MATCH(_xlfn.MAXIFS(B130:IG130,metrics.rec,"Recatio"),B130:IG130,0)+1)))</f>
        <v>k=20, r=0.5</v>
      </c>
      <c r="IW130" s="11" t="str" cm="1">
        <f t="array" aca="1" ref="IW130" ca="1">CONCATENATE(INDIRECT(ADDRESS(1,MATCH(_xlfn.MINIFS(B130:IG130,metrics.rec,"Time"),B130:IG130,0)+1)), ", ", INDIRECT(ADDRESS(2,MATCH(_xlfn.MINIFS(B130:IG130,metrics.rec,"Time"),B130:IG130,0)+1)))</f>
        <v>k=20, r=0.5</v>
      </c>
    </row>
    <row r="131" spans="1:257" x14ac:dyDescent="0.2">
      <c r="A131" s="1" t="s">
        <v>117</v>
      </c>
      <c r="B131" s="4">
        <v>0.72870000000000001</v>
      </c>
      <c r="C131" s="4">
        <v>0.91520000000000001</v>
      </c>
      <c r="D131" s="4">
        <v>0.1265</v>
      </c>
      <c r="E131" s="4">
        <v>2E-3</v>
      </c>
      <c r="F131" s="4">
        <v>0.82430000000000003</v>
      </c>
      <c r="G131" s="4"/>
      <c r="H131" s="4">
        <v>1</v>
      </c>
      <c r="I131" s="4">
        <v>10.229100000000001</v>
      </c>
      <c r="J131" s="5">
        <v>0.74439999999999995</v>
      </c>
      <c r="K131" s="5">
        <v>0.95130000000000003</v>
      </c>
      <c r="L131" s="5">
        <v>8.1199999999999994E-2</v>
      </c>
      <c r="M131" s="5">
        <v>6.1000000000000004E-3</v>
      </c>
      <c r="N131" s="5">
        <v>0.8105</v>
      </c>
      <c r="O131" s="5"/>
      <c r="P131" s="5">
        <v>1</v>
      </c>
      <c r="Q131" s="5">
        <v>6.4984999999999999</v>
      </c>
      <c r="R131" s="4">
        <v>0.76</v>
      </c>
      <c r="S131" s="4">
        <v>0.98019999999999996</v>
      </c>
      <c r="T131" s="4">
        <v>1.83E-2</v>
      </c>
      <c r="U131" s="4">
        <v>1.17E-2</v>
      </c>
      <c r="V131" s="4">
        <v>0.78979999999999995</v>
      </c>
      <c r="W131" s="4"/>
      <c r="X131" s="4">
        <v>1</v>
      </c>
      <c r="Y131" s="4">
        <v>4.0601000000000003</v>
      </c>
      <c r="Z131" s="5">
        <v>0.77639999999999998</v>
      </c>
      <c r="AA131" s="5">
        <v>1.0142</v>
      </c>
      <c r="AB131" s="5">
        <v>-1.8800000000000001E-2</v>
      </c>
      <c r="AC131" s="5">
        <v>2.1100000000000001E-2</v>
      </c>
      <c r="AD131" s="5">
        <v>0.74370000000000003</v>
      </c>
      <c r="AE131" s="5"/>
      <c r="AF131" s="5">
        <v>1</v>
      </c>
      <c r="AG131" s="5">
        <v>1.5855999999999999</v>
      </c>
      <c r="AH131" s="4">
        <v>0.81820000000000004</v>
      </c>
      <c r="AI131" s="4">
        <v>1.1224000000000001</v>
      </c>
      <c r="AJ131" s="4">
        <v>-2.8500000000000001E-2</v>
      </c>
      <c r="AK131" s="4">
        <v>6.8599999999999994E-2</v>
      </c>
      <c r="AL131" s="4">
        <v>0.4874</v>
      </c>
      <c r="AM131" s="4"/>
      <c r="AN131" s="4">
        <v>0.97440000000000004</v>
      </c>
      <c r="AO131" s="4">
        <v>0.40600000000000003</v>
      </c>
      <c r="AP131" s="14"/>
      <c r="AQ131" s="14"/>
      <c r="AR131" s="14"/>
      <c r="AS131" s="14"/>
      <c r="AT131" s="14"/>
      <c r="AU131" s="14"/>
      <c r="AV131" s="14"/>
      <c r="AW131" s="14"/>
      <c r="AX131" s="4"/>
      <c r="AY131" s="4"/>
      <c r="AZ131" s="4"/>
      <c r="BA131" s="4"/>
      <c r="BB131" s="4"/>
      <c r="BC131" s="4"/>
      <c r="BD131" s="4"/>
      <c r="BE131" s="4"/>
      <c r="BF131" s="14"/>
      <c r="BG131" s="14"/>
      <c r="BH131" s="14"/>
      <c r="BI131" s="14"/>
      <c r="BJ131" s="14"/>
      <c r="BK131" s="14"/>
      <c r="BL131" s="14"/>
      <c r="BM131" s="14"/>
      <c r="BN131" s="4"/>
      <c r="BO131" s="4"/>
      <c r="BP131" s="4"/>
      <c r="BQ131" s="4"/>
      <c r="BR131" s="4"/>
      <c r="BS131" s="4"/>
      <c r="BT131" s="4"/>
      <c r="BU131" s="4"/>
      <c r="BV131" s="14"/>
      <c r="BW131" s="14"/>
      <c r="BX131" s="14"/>
      <c r="BY131" s="14"/>
      <c r="BZ131" s="14"/>
      <c r="CA131" s="14"/>
      <c r="CB131" s="14"/>
      <c r="CC131" s="14"/>
      <c r="CD131" s="4"/>
      <c r="CE131" s="4"/>
      <c r="CF131" s="4"/>
      <c r="CG131" s="4"/>
      <c r="CH131" s="4"/>
      <c r="CI131" s="4"/>
      <c r="CJ131" s="4"/>
      <c r="CK131" s="4"/>
      <c r="CL131" s="5"/>
      <c r="CM131" s="5"/>
      <c r="CN131" s="5"/>
      <c r="CO131" s="5"/>
      <c r="CP131" s="5"/>
      <c r="CQ131" s="5"/>
      <c r="CR131" s="5"/>
      <c r="CS131" s="5"/>
      <c r="CT131" s="4"/>
      <c r="CU131" s="4"/>
      <c r="CV131" s="4"/>
      <c r="CW131" s="4"/>
      <c r="CX131" s="4"/>
      <c r="CY131" s="4"/>
      <c r="CZ131" s="4"/>
      <c r="DA131" s="4"/>
      <c r="DB131" s="5"/>
      <c r="DC131" s="5"/>
      <c r="DD131" s="5"/>
      <c r="DE131" s="5"/>
      <c r="DF131" s="5"/>
      <c r="DG131" s="5"/>
      <c r="DH131" s="5"/>
      <c r="DI131" s="5"/>
      <c r="DJ131" s="4"/>
      <c r="DK131" s="4"/>
      <c r="DL131" s="4"/>
      <c r="DM131" s="4"/>
      <c r="DN131" s="4"/>
      <c r="DO131" s="4"/>
      <c r="DP131" s="4"/>
      <c r="DQ131" s="4"/>
      <c r="DR131" s="5"/>
      <c r="DS131" s="5"/>
      <c r="DT131" s="5"/>
      <c r="DU131" s="5"/>
      <c r="DV131" s="5"/>
      <c r="DW131" s="5"/>
      <c r="DX131" s="5"/>
      <c r="DY131" s="5"/>
      <c r="DZ131" s="4"/>
      <c r="EA131" s="4"/>
      <c r="EB131" s="4"/>
      <c r="EC131" s="4"/>
      <c r="ED131" s="4"/>
      <c r="EE131" s="4"/>
      <c r="EF131" s="4"/>
      <c r="EG131" s="4"/>
      <c r="EH131" s="14">
        <v>0.75960000000000005</v>
      </c>
      <c r="EI131" s="14">
        <v>0.98029999999999995</v>
      </c>
      <c r="EJ131" s="14">
        <v>2.2200000000000001E-2</v>
      </c>
      <c r="EK131" s="14">
        <v>1.1599999999999999E-2</v>
      </c>
      <c r="EL131" s="14">
        <v>0.7913</v>
      </c>
      <c r="EM131" s="14">
        <v>0.45829999999999999</v>
      </c>
      <c r="EN131" s="14">
        <v>1</v>
      </c>
      <c r="EO131" s="14">
        <v>4.0749000000000004</v>
      </c>
      <c r="EP131" s="4"/>
      <c r="EQ131" s="4"/>
      <c r="ER131" s="4"/>
      <c r="ES131" s="4"/>
      <c r="ET131" s="4"/>
      <c r="EU131" s="4"/>
      <c r="EV131" s="4"/>
      <c r="EW131" s="4"/>
      <c r="EX131" s="5"/>
      <c r="EY131" s="5"/>
      <c r="EZ131" s="5"/>
      <c r="FA131" s="5"/>
      <c r="FB131" s="5"/>
      <c r="FC131" s="5"/>
      <c r="FD131" s="5"/>
      <c r="FE131" s="5"/>
      <c r="FF131" s="4"/>
      <c r="FG131" s="4"/>
      <c r="FH131" s="4"/>
      <c r="FI131" s="4"/>
      <c r="FJ131" s="4"/>
      <c r="FK131" s="4"/>
      <c r="FL131" s="4"/>
      <c r="FM131" s="4"/>
      <c r="FN131" s="5"/>
      <c r="FO131" s="5"/>
      <c r="FP131" s="5"/>
      <c r="FQ131" s="5"/>
      <c r="FR131" s="5"/>
      <c r="FS131" s="5"/>
      <c r="FT131" s="5"/>
      <c r="FU131" s="5"/>
      <c r="FV131" s="4"/>
      <c r="FW131" s="4"/>
      <c r="FX131" s="4"/>
      <c r="FY131" s="4"/>
      <c r="FZ131" s="4"/>
      <c r="GA131" s="4"/>
      <c r="GB131" s="4"/>
      <c r="GC131" s="4"/>
      <c r="GD131" s="5"/>
      <c r="GE131" s="5"/>
      <c r="GF131" s="5"/>
      <c r="GG131" s="5"/>
      <c r="GH131" s="5"/>
      <c r="GI131" s="5"/>
      <c r="GJ131" s="5"/>
      <c r="GK131" s="5"/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>
        <f t="shared" si="48"/>
        <v>0.76454999999999995</v>
      </c>
      <c r="II131" s="4">
        <f t="shared" si="49"/>
        <v>0.99393333333333322</v>
      </c>
      <c r="IJ131" s="4">
        <f t="shared" si="50"/>
        <v>3.348333333333333E-2</v>
      </c>
      <c r="IK131" s="4">
        <f t="shared" si="51"/>
        <v>2.0183333333333331E-2</v>
      </c>
      <c r="IL131" s="4">
        <f t="shared" si="52"/>
        <v>0.74116666666666664</v>
      </c>
      <c r="IM131" s="4">
        <f t="shared" si="53"/>
        <v>0.45829999999999999</v>
      </c>
      <c r="IN131" s="4">
        <f t="shared" si="54"/>
        <v>0.99573333333333336</v>
      </c>
      <c r="IO131" s="4">
        <f t="shared" si="55"/>
        <v>4.4756999999999998</v>
      </c>
      <c r="IP131" s="1" t="str" cm="1">
        <f t="array" aca="1" ref="IP131" ca="1">CONCATENATE(INDIRECT(ADDRESS(1,MATCH(_xlfn.MINIFS(B131:IG131,metrics.rec,"MAE"),B131:IG131,0)+1)), ", ", INDIRECT(ADDRESS(2,MATCH(_xlfn.MINIFS(B131:IG131,metrics.rec,"MAE"),B131:IG131,0)+1)))</f>
        <v>k=5, r=0.1</v>
      </c>
      <c r="IQ131" s="1" t="str" cm="1">
        <f t="array" aca="1" ref="IQ131" ca="1">CONCATENATE(INDIRECT(ADDRESS(1,MATCH(_xlfn.MINIFS(B131:IG131,metrics.rec,"MSE"),B131:IG131,0)+1)), ", ", INDIRECT(ADDRESS(2,MATCH(_xlfn.MINIFS(B131:IG131,metrics.rec,"MSE"),B131:IG131,0)+1)))</f>
        <v>k=5, r=0.1</v>
      </c>
      <c r="IR131" s="1" t="str" cm="1">
        <f t="array" aca="1" ref="IR131" ca="1">CONCATENATE(INDIRECT(ADDRESS(1,MATCH(_xlfn.MAXIFS(B131:IG131,metrics.rec,"R"),B131:IG131,0)+1)), ", ", INDIRECT(ADDRESS(2,MATCH(_xlfn.MAXIFS(B131:IG131,metrics.rec,"R"),B131:IG131,0)+1)))</f>
        <v>k=5, r=0.1</v>
      </c>
      <c r="IS131" s="1" t="str" cm="1">
        <f t="array" aca="1" ref="IS131" ca="1">CONCATENATE(INDIRECT(ADDRESS(1,MATCH(_xlfn.MAXIFS(B131:IG131,metrics.rec,"Precision"),B131:IG131,0)+1)), ", ", INDIRECT(ADDRESS(2,MATCH(_xlfn.MAXIFS(B131:IG131,metrics.rec,"Precision"),B131:IG131,0)+1)))</f>
        <v>k=5, r=0.9</v>
      </c>
      <c r="IT131" s="1" t="str" cm="1">
        <f t="array" aca="1" ref="IT131" ca="1">CONCATENATE(INDIRECT(ADDRESS(1,MATCH(_xlfn.MAXIFS(B131:IG131,metrics.rec,"Recall"),B131:IG131,0)+1)), ", ", INDIRECT(ADDRESS(2,MATCH(_xlfn.MAXIFS(B131:IG131,metrics.rec,"Recall"),B131:IG131,0)+1)))</f>
        <v>k=5, r=0.1</v>
      </c>
      <c r="IU131" s="1" t="str" cm="1">
        <f t="array" aca="1" ref="IU131" ca="1">CONCATENATE(INDIRECT(ADDRESS(1,MATCH(_xlfn.MAXIFS(B131:IG131,metrics.rec,"Coverage"),B131:IG131,0)+1)), ", ", INDIRECT(ADDRESS(2,MATCH(_xlfn.MAXIFS(B131:IG131,metrics.rec,"Coverage"),B131:IG131,0)+1)))</f>
        <v>k=20, r=0.5</v>
      </c>
      <c r="IV131" s="1" t="str" cm="1">
        <f t="array" aca="1" ref="IV131" ca="1">CONCATENATE(INDIRECT(ADDRESS(1,MATCH(_xlfn.MAXIFS(B131:IG131,metrics.rec,"Recatio"),B131:IG131,0)+1)), ", ", INDIRECT(ADDRESS(2,MATCH(_xlfn.MAXIFS(B131:IG131,metrics.rec,"Recatio"),B131:IG131,0)+1)))</f>
        <v>k=5, r=0.1</v>
      </c>
      <c r="IW131" s="1" t="str" cm="1">
        <f t="array" aca="1" ref="IW131" ca="1">CONCATENATE(INDIRECT(ADDRESS(1,MATCH(_xlfn.MINIFS(B131:IG131,metrics.rec,"Time"),B131:IG131,0)+1)), ", ", INDIRECT(ADDRESS(2,MATCH(_xlfn.MINIFS(B131:IG131,metrics.rec,"Time"),B131:IG131,0)+1)))</f>
        <v>k=5, r=0.9</v>
      </c>
    </row>
    <row r="132" spans="1:257" x14ac:dyDescent="0.2">
      <c r="A132" s="1" t="s">
        <v>118</v>
      </c>
      <c r="B132" s="4">
        <v>0.62649999999999995</v>
      </c>
      <c r="C132" s="4">
        <v>0.68679999999999997</v>
      </c>
      <c r="D132" s="4">
        <v>0.26629999999999998</v>
      </c>
      <c r="E132" s="4">
        <v>4.0000000000000001E-3</v>
      </c>
      <c r="F132" s="4">
        <v>0.84730000000000005</v>
      </c>
      <c r="G132" s="4"/>
      <c r="H132" s="4">
        <v>0.99790000000000001</v>
      </c>
      <c r="I132" s="4">
        <v>2.5655999999999999</v>
      </c>
      <c r="J132" s="5">
        <v>0.64229999999999998</v>
      </c>
      <c r="K132" s="5">
        <v>0.7238</v>
      </c>
      <c r="L132" s="5">
        <v>0.2422</v>
      </c>
      <c r="M132" s="5">
        <v>1.21E-2</v>
      </c>
      <c r="N132" s="5">
        <v>0.82720000000000005</v>
      </c>
      <c r="O132" s="5"/>
      <c r="P132" s="5">
        <v>0.99839999999999995</v>
      </c>
      <c r="Q132" s="5">
        <v>2.2766000000000002</v>
      </c>
      <c r="R132" s="4">
        <v>0.6583</v>
      </c>
      <c r="S132" s="4">
        <v>0.75590000000000002</v>
      </c>
      <c r="T132" s="4">
        <v>0.2099</v>
      </c>
      <c r="U132" s="4">
        <v>2.1100000000000001E-2</v>
      </c>
      <c r="V132" s="4">
        <v>0.79410000000000003</v>
      </c>
      <c r="W132" s="4"/>
      <c r="X132" s="4">
        <v>0.998</v>
      </c>
      <c r="Y132" s="4">
        <v>1.8615999999999999</v>
      </c>
      <c r="Z132" s="5">
        <v>0.6865</v>
      </c>
      <c r="AA132" s="5">
        <v>0.81740000000000002</v>
      </c>
      <c r="AB132" s="5">
        <v>0.1452</v>
      </c>
      <c r="AC132" s="5">
        <v>2.76E-2</v>
      </c>
      <c r="AD132" s="5">
        <v>0.73250000000000004</v>
      </c>
      <c r="AE132" s="5"/>
      <c r="AF132" s="5">
        <v>0.99150000000000005</v>
      </c>
      <c r="AG132" s="5">
        <v>1.3748</v>
      </c>
      <c r="AH132" s="4">
        <v>0.76770000000000005</v>
      </c>
      <c r="AI132" s="4">
        <v>1.01</v>
      </c>
      <c r="AJ132" s="4">
        <v>2.4400000000000002E-2</v>
      </c>
      <c r="AK132" s="4">
        <v>4.8899999999999999E-2</v>
      </c>
      <c r="AL132" s="4">
        <v>0.5383</v>
      </c>
      <c r="AM132" s="4"/>
      <c r="AN132" s="4">
        <v>0.87960000000000005</v>
      </c>
      <c r="AO132" s="4">
        <v>0.82669999999999999</v>
      </c>
      <c r="AP132" s="14"/>
      <c r="AQ132" s="14"/>
      <c r="AR132" s="14"/>
      <c r="AS132" s="14"/>
      <c r="AT132" s="14"/>
      <c r="AU132" s="14"/>
      <c r="AV132" s="14"/>
      <c r="AW132" s="14"/>
      <c r="AX132" s="4"/>
      <c r="AY132" s="4"/>
      <c r="AZ132" s="4"/>
      <c r="BA132" s="4"/>
      <c r="BB132" s="4"/>
      <c r="BC132" s="4"/>
      <c r="BD132" s="4"/>
      <c r="BE132" s="4"/>
      <c r="BF132" s="14">
        <v>0.65769999999999995</v>
      </c>
      <c r="BG132" s="14">
        <v>0.755</v>
      </c>
      <c r="BH132" s="14">
        <v>0.20979999999999999</v>
      </c>
      <c r="BI132" s="14">
        <v>2.1100000000000001E-2</v>
      </c>
      <c r="BJ132" s="14">
        <v>0.79620000000000002</v>
      </c>
      <c r="BK132" s="14">
        <v>0.25409999999999999</v>
      </c>
      <c r="BL132" s="14">
        <v>0.99770000000000003</v>
      </c>
      <c r="BM132" s="14">
        <v>1.1208</v>
      </c>
      <c r="BN132" s="4"/>
      <c r="BO132" s="4"/>
      <c r="BP132" s="4"/>
      <c r="BQ132" s="4"/>
      <c r="BR132" s="4"/>
      <c r="BS132" s="4"/>
      <c r="BT132" s="4"/>
      <c r="BU132" s="4"/>
      <c r="BV132" s="14"/>
      <c r="BW132" s="14"/>
      <c r="BX132" s="14"/>
      <c r="BY132" s="14"/>
      <c r="BZ132" s="14"/>
      <c r="CA132" s="14"/>
      <c r="CB132" s="14"/>
      <c r="CC132" s="14"/>
      <c r="CD132" s="4"/>
      <c r="CE132" s="4"/>
      <c r="CF132" s="4"/>
      <c r="CG132" s="4"/>
      <c r="CH132" s="4"/>
      <c r="CI132" s="4"/>
      <c r="CJ132" s="4"/>
      <c r="CK132" s="4"/>
      <c r="CL132" s="5"/>
      <c r="CM132" s="5"/>
      <c r="CN132" s="5"/>
      <c r="CO132" s="5"/>
      <c r="CP132" s="5"/>
      <c r="CQ132" s="5"/>
      <c r="CR132" s="5"/>
      <c r="CS132" s="5"/>
      <c r="CT132" s="4">
        <v>0.65780000000000005</v>
      </c>
      <c r="CU132" s="4">
        <v>0.75570000000000004</v>
      </c>
      <c r="CV132" s="4">
        <v>0.20880000000000001</v>
      </c>
      <c r="CW132" s="4">
        <v>2.1100000000000001E-2</v>
      </c>
      <c r="CX132" s="4">
        <v>0.79569999999999996</v>
      </c>
      <c r="CY132" s="4">
        <v>0.25409999999999999</v>
      </c>
      <c r="CZ132" s="4">
        <v>0.99760000000000004</v>
      </c>
      <c r="DA132" s="4">
        <v>1.7845</v>
      </c>
      <c r="DB132" s="5"/>
      <c r="DC132" s="5"/>
      <c r="DD132" s="5"/>
      <c r="DE132" s="5"/>
      <c r="DF132" s="5"/>
      <c r="DG132" s="5"/>
      <c r="DH132" s="5"/>
      <c r="DI132" s="5"/>
      <c r="DJ132" s="4"/>
      <c r="DK132" s="4"/>
      <c r="DL132" s="4"/>
      <c r="DM132" s="4"/>
      <c r="DN132" s="4"/>
      <c r="DO132" s="4"/>
      <c r="DP132" s="4"/>
      <c r="DQ132" s="4"/>
      <c r="DR132" s="5"/>
      <c r="DS132" s="5"/>
      <c r="DT132" s="5"/>
      <c r="DU132" s="5"/>
      <c r="DV132" s="5"/>
      <c r="DW132" s="5"/>
      <c r="DX132" s="5"/>
      <c r="DY132" s="5"/>
      <c r="DZ132" s="4"/>
      <c r="EA132" s="4"/>
      <c r="EB132" s="4"/>
      <c r="EC132" s="4"/>
      <c r="ED132" s="4"/>
      <c r="EE132" s="4"/>
      <c r="EF132" s="4"/>
      <c r="EG132" s="4"/>
      <c r="EH132" s="5">
        <v>0.65820000000000001</v>
      </c>
      <c r="EI132" s="5">
        <v>0.75739999999999996</v>
      </c>
      <c r="EJ132" s="5">
        <v>0.21110000000000001</v>
      </c>
      <c r="EK132" s="5">
        <v>2.1100000000000001E-2</v>
      </c>
      <c r="EL132" s="5">
        <v>0.7954</v>
      </c>
      <c r="EM132" s="5">
        <v>0.25459999999999999</v>
      </c>
      <c r="EN132" s="5">
        <v>0.99770000000000003</v>
      </c>
      <c r="EO132" s="5">
        <v>1.9126000000000001</v>
      </c>
      <c r="EP132" s="4"/>
      <c r="EQ132" s="4"/>
      <c r="ER132" s="4"/>
      <c r="ES132" s="4"/>
      <c r="ET132" s="4"/>
      <c r="EU132" s="4"/>
      <c r="EV132" s="4"/>
      <c r="EW132" s="4"/>
      <c r="EX132" s="5"/>
      <c r="EY132" s="5"/>
      <c r="EZ132" s="5"/>
      <c r="FA132" s="5"/>
      <c r="FB132" s="5"/>
      <c r="FC132" s="5"/>
      <c r="FD132" s="5"/>
      <c r="FE132" s="5"/>
      <c r="FF132" s="4"/>
      <c r="FG132" s="4"/>
      <c r="FH132" s="4"/>
      <c r="FI132" s="4"/>
      <c r="FJ132" s="4"/>
      <c r="FK132" s="4"/>
      <c r="FL132" s="4"/>
      <c r="FM132" s="4"/>
      <c r="FN132" s="5"/>
      <c r="FO132" s="5"/>
      <c r="FP132" s="5"/>
      <c r="FQ132" s="5"/>
      <c r="FR132" s="5"/>
      <c r="FS132" s="5"/>
      <c r="FT132" s="5"/>
      <c r="FU132" s="5"/>
      <c r="FV132" s="4">
        <v>0.65710000000000002</v>
      </c>
      <c r="FW132" s="4">
        <v>0.75439999999999996</v>
      </c>
      <c r="FX132" s="4">
        <v>0.21199999999999999</v>
      </c>
      <c r="FY132" s="4">
        <v>2.1100000000000001E-2</v>
      </c>
      <c r="FZ132" s="4">
        <v>0.7944</v>
      </c>
      <c r="GA132" s="4"/>
      <c r="GB132" s="4">
        <v>0.99790000000000001</v>
      </c>
      <c r="GC132" s="4">
        <v>1.8462000000000001</v>
      </c>
      <c r="GD132" s="5"/>
      <c r="GE132" s="5"/>
      <c r="GF132" s="5"/>
      <c r="GG132" s="5"/>
      <c r="GH132" s="5"/>
      <c r="GI132" s="5"/>
      <c r="GJ132" s="5"/>
      <c r="GK132" s="5"/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/>
      <c r="HC132" s="4"/>
      <c r="HD132" s="4"/>
      <c r="HE132" s="4"/>
      <c r="HF132" s="4"/>
      <c r="HG132" s="4"/>
      <c r="HH132" s="4"/>
      <c r="HI132" s="4"/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>
        <f t="shared" si="48"/>
        <v>0.668011111111111</v>
      </c>
      <c r="II132" s="4">
        <f t="shared" si="49"/>
        <v>0.77959999999999985</v>
      </c>
      <c r="IJ132" s="4">
        <f t="shared" si="50"/>
        <v>0.19218888888888888</v>
      </c>
      <c r="IK132" s="4">
        <f t="shared" si="51"/>
        <v>2.2011111111111113E-2</v>
      </c>
      <c r="IL132" s="4">
        <f t="shared" si="52"/>
        <v>0.7690111111111112</v>
      </c>
      <c r="IM132" s="4">
        <f t="shared" si="53"/>
        <v>0.25426666666666664</v>
      </c>
      <c r="IN132" s="4">
        <f t="shared" si="54"/>
        <v>0.98403333333333343</v>
      </c>
      <c r="IO132" s="4">
        <f t="shared" si="55"/>
        <v>1.7299333333333331</v>
      </c>
      <c r="IP132" s="1" t="str" cm="1">
        <f t="array" aca="1" ref="IP132" ca="1">CONCATENATE(INDIRECT(ADDRESS(1,MATCH(_xlfn.MINIFS(B132:IG132,metrics.rec,"MAE"),B132:IG132,0)+1)), ", ", INDIRECT(ADDRESS(2,MATCH(_xlfn.MINIFS(B132:IG132,metrics.rec,"MAE"),B132:IG132,0)+1)))</f>
        <v>k=5, r=0.1</v>
      </c>
      <c r="IQ132" s="1" t="str" cm="1">
        <f t="array" aca="1" ref="IQ132" ca="1">CONCATENATE(INDIRECT(ADDRESS(1,MATCH(_xlfn.MINIFS(B132:IG132,metrics.rec,"MSE"),B132:IG132,0)+1)), ", ", INDIRECT(ADDRESS(2,MATCH(_xlfn.MINIFS(B132:IG132,metrics.rec,"MSE"),B132:IG132,0)+1)))</f>
        <v>k=5, r=0.1</v>
      </c>
      <c r="IR132" s="1" t="str" cm="1">
        <f t="array" aca="1" ref="IR132" ca="1">CONCATENATE(INDIRECT(ADDRESS(1,MATCH(_xlfn.MAXIFS(B132:IG132,metrics.rec,"R"),B132:IG132,0)+1)), ", ", INDIRECT(ADDRESS(2,MATCH(_xlfn.MAXIFS(B132:IG132,metrics.rec,"R"),B132:IG132,0)+1)))</f>
        <v>k=5, r=0.1</v>
      </c>
      <c r="IS132" s="1" t="str" cm="1">
        <f t="array" aca="1" ref="IS132" ca="1">CONCATENATE(INDIRECT(ADDRESS(1,MATCH(_xlfn.MAXIFS(B132:IG132,metrics.rec,"Precision"),B132:IG132,0)+1)), ", ", INDIRECT(ADDRESS(2,MATCH(_xlfn.MAXIFS(B132:IG132,metrics.rec,"Precision"),B132:IG132,0)+1)))</f>
        <v>k=5, r=0.9</v>
      </c>
      <c r="IT132" s="1" t="str" cm="1">
        <f t="array" aca="1" ref="IT132" ca="1">CONCATENATE(INDIRECT(ADDRESS(1,MATCH(_xlfn.MAXIFS(B132:IG132,metrics.rec,"Recall"),B132:IG132,0)+1)), ", ", INDIRECT(ADDRESS(2,MATCH(_xlfn.MAXIFS(B132:IG132,metrics.rec,"Recall"),B132:IG132,0)+1)))</f>
        <v>k=5, r=0.1</v>
      </c>
      <c r="IU132" s="1" t="str" cm="1">
        <f t="array" aca="1" ref="IU132" ca="1">CONCATENATE(INDIRECT(ADDRESS(1,MATCH(_xlfn.MAXIFS(B132:IG132,metrics.rec,"Coverage"),B132:IG132,0)+1)), ", ", INDIRECT(ADDRESS(2,MATCH(_xlfn.MAXIFS(B132:IG132,metrics.rec,"Coverage"),B132:IG132,0)+1)))</f>
        <v>k=20, r=0.5</v>
      </c>
      <c r="IV132" s="1" t="str" cm="1">
        <f t="array" aca="1" ref="IV132" ca="1">CONCATENATE(INDIRECT(ADDRESS(1,MATCH(_xlfn.MAXIFS(B132:IG132,metrics.rec,"Recatio"),B132:IG132,0)+1)), ", ", INDIRECT(ADDRESS(2,MATCH(_xlfn.MAXIFS(B132:IG132,metrics.rec,"Recatio"),B132:IG132,0)+1)))</f>
        <v>k=5, r=0.3</v>
      </c>
      <c r="IW132" s="1" t="str" cm="1">
        <f t="array" aca="1" ref="IW132" ca="1">CONCATENATE(INDIRECT(ADDRESS(1,MATCH(_xlfn.MINIFS(B132:IG132,metrics.rec,"Time"),B132:IG132,0)+1)), ", ", INDIRECT(ADDRESS(2,MATCH(_xlfn.MINIFS(B132:IG132,metrics.rec,"Time"),B132:IG132,0)+1)))</f>
        <v>k=5, r=0.9</v>
      </c>
    </row>
    <row r="133" spans="1:257" x14ac:dyDescent="0.2">
      <c r="A133" s="1" t="s">
        <v>119</v>
      </c>
      <c r="B133" s="4">
        <v>0.66120000000000001</v>
      </c>
      <c r="C133" s="4">
        <v>0.75849999999999995</v>
      </c>
      <c r="D133" s="4">
        <v>0.2102</v>
      </c>
      <c r="E133" s="4">
        <v>3.3999999999999998E-3</v>
      </c>
      <c r="F133" s="4">
        <v>0.68799999999999994</v>
      </c>
      <c r="G133" s="4"/>
      <c r="H133" s="4">
        <v>0.99790000000000001</v>
      </c>
      <c r="I133" s="4">
        <v>2.6461999999999999</v>
      </c>
      <c r="J133" s="5">
        <v>0.68659999999999999</v>
      </c>
      <c r="K133" s="5">
        <v>0.81669999999999998</v>
      </c>
      <c r="L133" s="5">
        <v>0.19900000000000001</v>
      </c>
      <c r="M133" s="5">
        <v>8.8999999999999999E-3</v>
      </c>
      <c r="N133" s="5">
        <v>0.64339999999999997</v>
      </c>
      <c r="O133" s="5"/>
      <c r="P133" s="5">
        <v>0.99839999999999995</v>
      </c>
      <c r="Q133" s="5">
        <v>2.2662</v>
      </c>
      <c r="R133" s="4">
        <v>0.70550000000000002</v>
      </c>
      <c r="S133" s="4">
        <v>0.8589</v>
      </c>
      <c r="T133" s="4">
        <v>0.1875</v>
      </c>
      <c r="U133" s="4">
        <v>1.38E-2</v>
      </c>
      <c r="V133" s="4">
        <v>0.60499999999999998</v>
      </c>
      <c r="W133" s="4"/>
      <c r="X133" s="4">
        <v>0.998</v>
      </c>
      <c r="Y133" s="4">
        <v>1.8977999999999999</v>
      </c>
      <c r="Z133" s="5">
        <v>0.71579999999999999</v>
      </c>
      <c r="AA133" s="5">
        <v>0.88780000000000003</v>
      </c>
      <c r="AB133" s="5">
        <v>0.151</v>
      </c>
      <c r="AC133" s="5">
        <v>0.02</v>
      </c>
      <c r="AD133" s="5">
        <v>0.60770000000000002</v>
      </c>
      <c r="AE133" s="5"/>
      <c r="AF133" s="5">
        <v>0.99150000000000005</v>
      </c>
      <c r="AG133" s="5">
        <v>1.3837999999999999</v>
      </c>
      <c r="AH133" s="4">
        <v>0.76239999999999997</v>
      </c>
      <c r="AI133" s="4">
        <v>0.99770000000000003</v>
      </c>
      <c r="AJ133" s="4">
        <v>3.44E-2</v>
      </c>
      <c r="AK133" s="4">
        <v>4.9599999999999998E-2</v>
      </c>
      <c r="AL133" s="4">
        <v>0.52880000000000005</v>
      </c>
      <c r="AM133" s="4"/>
      <c r="AN133" s="4">
        <v>0.88080000000000003</v>
      </c>
      <c r="AO133" s="4">
        <v>0.73060000000000003</v>
      </c>
      <c r="AP133" s="14"/>
      <c r="AQ133" s="14"/>
      <c r="AR133" s="14"/>
      <c r="AS133" s="14"/>
      <c r="AT133" s="14"/>
      <c r="AU133" s="14"/>
      <c r="AV133" s="14"/>
      <c r="AW133" s="14"/>
      <c r="AX133" s="4"/>
      <c r="AY133" s="4"/>
      <c r="AZ133" s="4"/>
      <c r="BA133" s="4"/>
      <c r="BB133" s="4"/>
      <c r="BC133" s="4"/>
      <c r="BD133" s="4"/>
      <c r="BE133" s="4"/>
      <c r="BF133" s="14"/>
      <c r="BG133" s="14"/>
      <c r="BH133" s="14"/>
      <c r="BI133" s="14"/>
      <c r="BJ133" s="14"/>
      <c r="BK133" s="14"/>
      <c r="BL133" s="14"/>
      <c r="BM133" s="14"/>
      <c r="BN133" s="4"/>
      <c r="BO133" s="4"/>
      <c r="BP133" s="4"/>
      <c r="BQ133" s="4"/>
      <c r="BR133" s="4"/>
      <c r="BS133" s="4"/>
      <c r="BT133" s="4"/>
      <c r="BU133" s="4"/>
      <c r="BV133" s="14"/>
      <c r="BW133" s="14"/>
      <c r="BX133" s="14"/>
      <c r="BY133" s="14"/>
      <c r="BZ133" s="14"/>
      <c r="CA133" s="14"/>
      <c r="CB133" s="14"/>
      <c r="CC133" s="14"/>
      <c r="CD133" s="4"/>
      <c r="CE133" s="4"/>
      <c r="CF133" s="4"/>
      <c r="CG133" s="4"/>
      <c r="CH133" s="4"/>
      <c r="CI133" s="4"/>
      <c r="CJ133" s="4"/>
      <c r="CK133" s="4"/>
      <c r="CL133" s="5"/>
      <c r="CM133" s="5"/>
      <c r="CN133" s="5"/>
      <c r="CO133" s="5"/>
      <c r="CP133" s="5"/>
      <c r="CQ133" s="5"/>
      <c r="CR133" s="5"/>
      <c r="CS133" s="5"/>
      <c r="CT133" s="4"/>
      <c r="CU133" s="4"/>
      <c r="CV133" s="4"/>
      <c r="CW133" s="4"/>
      <c r="CX133" s="4"/>
      <c r="CY133" s="4"/>
      <c r="CZ133" s="4"/>
      <c r="DA133" s="4"/>
      <c r="DB133" s="5"/>
      <c r="DC133" s="5"/>
      <c r="DD133" s="5"/>
      <c r="DE133" s="5"/>
      <c r="DF133" s="5"/>
      <c r="DG133" s="5"/>
      <c r="DH133" s="5"/>
      <c r="DI133" s="5"/>
      <c r="DJ133" s="4"/>
      <c r="DK133" s="4"/>
      <c r="DL133" s="4"/>
      <c r="DM133" s="4"/>
      <c r="DN133" s="4"/>
      <c r="DO133" s="4"/>
      <c r="DP133" s="4"/>
      <c r="DQ133" s="4"/>
      <c r="DR133" s="5"/>
      <c r="DS133" s="5"/>
      <c r="DT133" s="5"/>
      <c r="DU133" s="5"/>
      <c r="DV133" s="5"/>
      <c r="DW133" s="5"/>
      <c r="DX133" s="5"/>
      <c r="DY133" s="5"/>
      <c r="DZ133" s="4"/>
      <c r="EA133" s="4"/>
      <c r="EB133" s="4"/>
      <c r="EC133" s="4"/>
      <c r="ED133" s="4"/>
      <c r="EE133" s="4"/>
      <c r="EF133" s="4"/>
      <c r="EG133" s="4"/>
      <c r="EH133" s="5">
        <v>0.7056</v>
      </c>
      <c r="EI133" s="5">
        <v>0.86280000000000001</v>
      </c>
      <c r="EJ133" s="5">
        <v>0.1832</v>
      </c>
      <c r="EK133" s="5">
        <v>1.38E-2</v>
      </c>
      <c r="EL133" s="5">
        <v>0.60499999999999998</v>
      </c>
      <c r="EM133" s="5">
        <v>0.29620000000000002</v>
      </c>
      <c r="EN133" s="5">
        <v>0.99770000000000003</v>
      </c>
      <c r="EO133" s="5">
        <v>1.9094</v>
      </c>
      <c r="EP133" s="4"/>
      <c r="EQ133" s="4"/>
      <c r="ER133" s="4"/>
      <c r="ES133" s="4"/>
      <c r="ET133" s="4"/>
      <c r="EU133" s="4"/>
      <c r="EV133" s="4"/>
      <c r="EW133" s="4"/>
      <c r="EX133" s="5"/>
      <c r="EY133" s="5"/>
      <c r="EZ133" s="5"/>
      <c r="FA133" s="5"/>
      <c r="FB133" s="5"/>
      <c r="FC133" s="5"/>
      <c r="FD133" s="5"/>
      <c r="FE133" s="5"/>
      <c r="FF133" s="4"/>
      <c r="FG133" s="4"/>
      <c r="FH133" s="4"/>
      <c r="FI133" s="4"/>
      <c r="FJ133" s="4"/>
      <c r="FK133" s="4"/>
      <c r="FL133" s="4"/>
      <c r="FM133" s="4"/>
      <c r="FN133" s="5"/>
      <c r="FO133" s="5"/>
      <c r="FP133" s="5"/>
      <c r="FQ133" s="5"/>
      <c r="FR133" s="5"/>
      <c r="FS133" s="5"/>
      <c r="FT133" s="5"/>
      <c r="FU133" s="5"/>
      <c r="FV133" s="4"/>
      <c r="FW133" s="4"/>
      <c r="FX133" s="4"/>
      <c r="FY133" s="4"/>
      <c r="FZ133" s="4"/>
      <c r="GA133" s="4"/>
      <c r="GB133" s="4"/>
      <c r="GC133" s="4"/>
      <c r="GD133" s="5"/>
      <c r="GE133" s="5"/>
      <c r="GF133" s="5"/>
      <c r="GG133" s="5"/>
      <c r="GH133" s="5"/>
      <c r="GI133" s="5"/>
      <c r="GJ133" s="5"/>
      <c r="GK133" s="5"/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>
        <f t="shared" si="48"/>
        <v>0.70618333333333327</v>
      </c>
      <c r="II133" s="4">
        <f t="shared" si="49"/>
        <v>0.86373333333333324</v>
      </c>
      <c r="IJ133" s="4">
        <f t="shared" si="50"/>
        <v>0.16088333333333335</v>
      </c>
      <c r="IK133" s="4">
        <f t="shared" si="51"/>
        <v>1.8250000000000002E-2</v>
      </c>
      <c r="IL133" s="4">
        <f t="shared" si="52"/>
        <v>0.61298333333333332</v>
      </c>
      <c r="IM133" s="4">
        <f t="shared" si="53"/>
        <v>0.29620000000000002</v>
      </c>
      <c r="IN133" s="4">
        <f t="shared" si="54"/>
        <v>0.97738333333333338</v>
      </c>
      <c r="IO133" s="4">
        <f t="shared" si="55"/>
        <v>1.8056666666666665</v>
      </c>
      <c r="IP133" s="1" t="str" cm="1">
        <f t="array" aca="1" ref="IP133" ca="1">CONCATENATE(INDIRECT(ADDRESS(1,MATCH(_xlfn.MINIFS(B133:IG133,metrics.rec,"MAE"),B133:IG133,0)+1)), ", ", INDIRECT(ADDRESS(2,MATCH(_xlfn.MINIFS(B133:IG133,metrics.rec,"MAE"),B133:IG133,0)+1)))</f>
        <v>k=5, r=0.1</v>
      </c>
      <c r="IQ133" s="1" t="str" cm="1">
        <f t="array" aca="1" ref="IQ133" ca="1">CONCATENATE(INDIRECT(ADDRESS(1,MATCH(_xlfn.MINIFS(B133:IG133,metrics.rec,"MSE"),B133:IG133,0)+1)), ", ", INDIRECT(ADDRESS(2,MATCH(_xlfn.MINIFS(B133:IG133,metrics.rec,"MSE"),B133:IG133,0)+1)))</f>
        <v>k=5, r=0.1</v>
      </c>
      <c r="IR133" s="1" t="str" cm="1">
        <f t="array" aca="1" ref="IR133" ca="1">CONCATENATE(INDIRECT(ADDRESS(1,MATCH(_xlfn.MAXIFS(B133:IG133,metrics.rec,"R"),B133:IG133,0)+1)), ", ", INDIRECT(ADDRESS(2,MATCH(_xlfn.MAXIFS(B133:IG133,metrics.rec,"R"),B133:IG133,0)+1)))</f>
        <v>k=5, r=0.1</v>
      </c>
      <c r="IS133" s="1" t="str" cm="1">
        <f t="array" aca="1" ref="IS133" ca="1">CONCATENATE(INDIRECT(ADDRESS(1,MATCH(_xlfn.MAXIFS(B133:IG133,metrics.rec,"Precision"),B133:IG133,0)+1)), ", ", INDIRECT(ADDRESS(2,MATCH(_xlfn.MAXIFS(B133:IG133,metrics.rec,"Precision"),B133:IG133,0)+1)))</f>
        <v>k=5, r=0.9</v>
      </c>
      <c r="IT133" s="1" t="str" cm="1">
        <f t="array" aca="1" ref="IT133" ca="1">CONCATENATE(INDIRECT(ADDRESS(1,MATCH(_xlfn.MAXIFS(B133:IG133,metrics.rec,"Recall"),B133:IG133,0)+1)), ", ", INDIRECT(ADDRESS(2,MATCH(_xlfn.MAXIFS(B133:IG133,metrics.rec,"Recall"),B133:IG133,0)+1)))</f>
        <v>k=5, r=0.1</v>
      </c>
      <c r="IU133" s="1" t="str" cm="1">
        <f t="array" aca="1" ref="IU133" ca="1">CONCATENATE(INDIRECT(ADDRESS(1,MATCH(_xlfn.MAXIFS(B133:IG133,metrics.rec,"Coverage"),B133:IG133,0)+1)), ", ", INDIRECT(ADDRESS(2,MATCH(_xlfn.MAXIFS(B133:IG133,metrics.rec,"Coverage"),B133:IG133,0)+1)))</f>
        <v>k=20, r=0.5</v>
      </c>
      <c r="IV133" s="1" t="str" cm="1">
        <f t="array" aca="1" ref="IV133" ca="1">CONCATENATE(INDIRECT(ADDRESS(1,MATCH(_xlfn.MAXIFS(B133:IG133,metrics.rec,"Recatio"),B133:IG133,0)+1)), ", ", INDIRECT(ADDRESS(2,MATCH(_xlfn.MAXIFS(B133:IG133,metrics.rec,"Recatio"),B133:IG133,0)+1)))</f>
        <v>k=5, r=0.3</v>
      </c>
      <c r="IW133" s="1" t="str" cm="1">
        <f t="array" aca="1" ref="IW133" ca="1">CONCATENATE(INDIRECT(ADDRESS(1,MATCH(_xlfn.MINIFS(B133:IG133,metrics.rec,"Time"),B133:IG133,0)+1)), ", ", INDIRECT(ADDRESS(2,MATCH(_xlfn.MINIFS(B133:IG133,metrics.rec,"Time"),B133:IG133,0)+1)))</f>
        <v>k=5, r=0.9</v>
      </c>
    </row>
    <row r="134" spans="1:257" x14ac:dyDescent="0.2">
      <c r="A134" s="1" t="s">
        <v>120</v>
      </c>
      <c r="B134" s="4">
        <v>0.63060000000000005</v>
      </c>
      <c r="C134" s="4">
        <v>0.70240000000000002</v>
      </c>
      <c r="D134" s="4">
        <v>0.28860000000000002</v>
      </c>
      <c r="E134" s="4">
        <v>2E-3</v>
      </c>
      <c r="F134" s="4">
        <v>0.86070000000000002</v>
      </c>
      <c r="G134" s="4"/>
      <c r="H134" s="4">
        <v>0.99790000000000001</v>
      </c>
      <c r="I134" s="4">
        <v>2.8184999999999998</v>
      </c>
      <c r="J134" s="5">
        <v>0.64419999999999999</v>
      </c>
      <c r="K134" s="5">
        <v>0.73509999999999998</v>
      </c>
      <c r="L134" s="5">
        <v>0.28749999999999998</v>
      </c>
      <c r="M134" s="5">
        <v>6.0000000000000001E-3</v>
      </c>
      <c r="N134" s="5">
        <v>0.85270000000000001</v>
      </c>
      <c r="O134" s="5"/>
      <c r="P134" s="5">
        <v>0.99839999999999995</v>
      </c>
      <c r="Q134" s="5">
        <v>2.4298999999999999</v>
      </c>
      <c r="R134" s="4">
        <v>0.65759999999999996</v>
      </c>
      <c r="S134" s="4">
        <v>0.76439999999999997</v>
      </c>
      <c r="T134" s="4">
        <v>0.26040000000000002</v>
      </c>
      <c r="U134" s="4">
        <v>1.15E-2</v>
      </c>
      <c r="V134" s="4">
        <v>0.83350000000000002</v>
      </c>
      <c r="W134" s="4"/>
      <c r="X134" s="4">
        <v>0.998</v>
      </c>
      <c r="Y134" s="4">
        <v>1.9669000000000001</v>
      </c>
      <c r="Z134" s="5">
        <v>0.68359999999999999</v>
      </c>
      <c r="AA134" s="5">
        <v>0.82079999999999997</v>
      </c>
      <c r="AB134" s="5">
        <v>0.19139999999999999</v>
      </c>
      <c r="AC134" s="5">
        <v>1.9900000000000001E-2</v>
      </c>
      <c r="AD134" s="5">
        <v>0.78600000000000003</v>
      </c>
      <c r="AE134" s="5"/>
      <c r="AF134" s="5">
        <v>0.99150000000000005</v>
      </c>
      <c r="AG134" s="5">
        <v>1.4242999999999999</v>
      </c>
      <c r="AH134" s="4">
        <v>0.75780000000000003</v>
      </c>
      <c r="AI134" s="4">
        <v>0.98640000000000005</v>
      </c>
      <c r="AJ134" s="4">
        <v>3.8300000000000001E-2</v>
      </c>
      <c r="AK134" s="4">
        <v>5.0900000000000001E-2</v>
      </c>
      <c r="AL134" s="4">
        <v>0.54749999999999999</v>
      </c>
      <c r="AM134" s="4"/>
      <c r="AN134" s="4">
        <v>0.88080000000000003</v>
      </c>
      <c r="AO134" s="4">
        <v>0.73050000000000004</v>
      </c>
      <c r="AP134" s="14"/>
      <c r="AQ134" s="14"/>
      <c r="AR134" s="14"/>
      <c r="AS134" s="14"/>
      <c r="AT134" s="14"/>
      <c r="AU134" s="14"/>
      <c r="AV134" s="14"/>
      <c r="AW134" s="14"/>
      <c r="AX134" s="4"/>
      <c r="AY134" s="4"/>
      <c r="AZ134" s="4"/>
      <c r="BA134" s="4"/>
      <c r="BB134" s="4"/>
      <c r="BC134" s="4"/>
      <c r="BD134" s="4"/>
      <c r="BE134" s="4"/>
      <c r="BF134" s="14"/>
      <c r="BG134" s="14"/>
      <c r="BH134" s="14"/>
      <c r="BI134" s="14"/>
      <c r="BJ134" s="14"/>
      <c r="BK134" s="14"/>
      <c r="BL134" s="14"/>
      <c r="BM134" s="14"/>
      <c r="BN134" s="4"/>
      <c r="BO134" s="4"/>
      <c r="BP134" s="4"/>
      <c r="BQ134" s="4"/>
      <c r="BR134" s="4"/>
      <c r="BS134" s="4"/>
      <c r="BT134" s="4"/>
      <c r="BU134" s="4"/>
      <c r="BV134" s="14"/>
      <c r="BW134" s="14"/>
      <c r="BX134" s="14"/>
      <c r="BY134" s="14"/>
      <c r="BZ134" s="14"/>
      <c r="CA134" s="14"/>
      <c r="CB134" s="14"/>
      <c r="CC134" s="14"/>
      <c r="CD134" s="4"/>
      <c r="CE134" s="4"/>
      <c r="CF134" s="4"/>
      <c r="CG134" s="4"/>
      <c r="CH134" s="4"/>
      <c r="CI134" s="4"/>
      <c r="CJ134" s="4"/>
      <c r="CK134" s="4"/>
      <c r="CL134" s="5"/>
      <c r="CM134" s="5"/>
      <c r="CN134" s="5"/>
      <c r="CO134" s="5"/>
      <c r="CP134" s="5"/>
      <c r="CQ134" s="5"/>
      <c r="CR134" s="5"/>
      <c r="CS134" s="5"/>
      <c r="CT134" s="4"/>
      <c r="CU134" s="4"/>
      <c r="CV134" s="4"/>
      <c r="CW134" s="4"/>
      <c r="CX134" s="4"/>
      <c r="CY134" s="4"/>
      <c r="CZ134" s="4"/>
      <c r="DA134" s="4"/>
      <c r="DB134" s="5"/>
      <c r="DC134" s="5"/>
      <c r="DD134" s="5"/>
      <c r="DE134" s="5"/>
      <c r="DF134" s="5"/>
      <c r="DG134" s="5"/>
      <c r="DH134" s="5"/>
      <c r="DI134" s="5"/>
      <c r="DJ134" s="4"/>
      <c r="DK134" s="4"/>
      <c r="DL134" s="4"/>
      <c r="DM134" s="4"/>
      <c r="DN134" s="4"/>
      <c r="DO134" s="4"/>
      <c r="DP134" s="4"/>
      <c r="DQ134" s="4"/>
      <c r="DR134" s="5"/>
      <c r="DS134" s="5"/>
      <c r="DT134" s="5"/>
      <c r="DU134" s="5"/>
      <c r="DV134" s="5"/>
      <c r="DW134" s="5"/>
      <c r="DX134" s="5"/>
      <c r="DY134" s="5"/>
      <c r="DZ134" s="4"/>
      <c r="EA134" s="4"/>
      <c r="EB134" s="4"/>
      <c r="EC134" s="4"/>
      <c r="ED134" s="4"/>
      <c r="EE134" s="4"/>
      <c r="EF134" s="4"/>
      <c r="EG134" s="4"/>
      <c r="EH134" s="14">
        <v>0.65820000000000001</v>
      </c>
      <c r="EI134" s="14">
        <v>0.76619999999999999</v>
      </c>
      <c r="EJ134" s="14">
        <v>0.25950000000000001</v>
      </c>
      <c r="EK134" s="14">
        <v>1.15E-2</v>
      </c>
      <c r="EL134" s="14">
        <v>0.83489999999999998</v>
      </c>
      <c r="EM134" s="14">
        <v>0.49159999999999998</v>
      </c>
      <c r="EN134" s="14">
        <v>0.99770000000000003</v>
      </c>
      <c r="EO134" s="14">
        <v>2.0009000000000001</v>
      </c>
      <c r="EP134" s="4"/>
      <c r="EQ134" s="4"/>
      <c r="ER134" s="4"/>
      <c r="ES134" s="4"/>
      <c r="ET134" s="4"/>
      <c r="EU134" s="4"/>
      <c r="EV134" s="4"/>
      <c r="EW134" s="4"/>
      <c r="EX134" s="5"/>
      <c r="EY134" s="5"/>
      <c r="EZ134" s="5"/>
      <c r="FA134" s="5"/>
      <c r="FB134" s="5"/>
      <c r="FC134" s="5"/>
      <c r="FD134" s="5"/>
      <c r="FE134" s="5"/>
      <c r="FF134" s="4"/>
      <c r="FG134" s="4"/>
      <c r="FH134" s="4"/>
      <c r="FI134" s="4"/>
      <c r="FJ134" s="4"/>
      <c r="FK134" s="4"/>
      <c r="FL134" s="4"/>
      <c r="FM134" s="4"/>
      <c r="FN134" s="5"/>
      <c r="FO134" s="5"/>
      <c r="FP134" s="5"/>
      <c r="FQ134" s="5"/>
      <c r="FR134" s="5"/>
      <c r="FS134" s="5"/>
      <c r="FT134" s="5"/>
      <c r="FU134" s="5"/>
      <c r="FV134" s="4"/>
      <c r="FW134" s="4"/>
      <c r="FX134" s="4"/>
      <c r="FY134" s="4"/>
      <c r="FZ134" s="4"/>
      <c r="GA134" s="4"/>
      <c r="GB134" s="4"/>
      <c r="GC134" s="4"/>
      <c r="GD134" s="5"/>
      <c r="GE134" s="5"/>
      <c r="GF134" s="5"/>
      <c r="GG134" s="5"/>
      <c r="GH134" s="5"/>
      <c r="GI134" s="5"/>
      <c r="GJ134" s="5"/>
      <c r="GK134" s="5"/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>
        <f t="shared" si="48"/>
        <v>0.67200000000000004</v>
      </c>
      <c r="II134" s="4">
        <f t="shared" si="49"/>
        <v>0.79588333333333328</v>
      </c>
      <c r="IJ134" s="4">
        <f t="shared" si="50"/>
        <v>0.22095000000000001</v>
      </c>
      <c r="IK134" s="4">
        <f t="shared" si="51"/>
        <v>1.6966666666666668E-2</v>
      </c>
      <c r="IL134" s="4">
        <f t="shared" si="52"/>
        <v>0.78588333333333338</v>
      </c>
      <c r="IM134" s="4">
        <f t="shared" si="53"/>
        <v>0.49159999999999998</v>
      </c>
      <c r="IN134" s="4">
        <f t="shared" si="54"/>
        <v>0.97738333333333338</v>
      </c>
      <c r="IO134" s="4">
        <f t="shared" si="55"/>
        <v>1.8951666666666664</v>
      </c>
      <c r="IP134" s="1" t="str" cm="1">
        <f t="array" aca="1" ref="IP134" ca="1">CONCATENATE(INDIRECT(ADDRESS(1,MATCH(_xlfn.MINIFS(B134:IG134,metrics.rec,"MAE"),B134:IG134,0)+1)), ", ", INDIRECT(ADDRESS(2,MATCH(_xlfn.MINIFS(B134:IG134,metrics.rec,"MAE"),B134:IG134,0)+1)))</f>
        <v>k=5, r=0.1</v>
      </c>
      <c r="IQ134" s="1" t="str" cm="1">
        <f t="array" aca="1" ref="IQ134" ca="1">CONCATENATE(INDIRECT(ADDRESS(1,MATCH(_xlfn.MINIFS(B134:IG134,metrics.rec,"MSE"),B134:IG134,0)+1)), ", ", INDIRECT(ADDRESS(2,MATCH(_xlfn.MINIFS(B134:IG134,metrics.rec,"MSE"),B134:IG134,0)+1)))</f>
        <v>k=5, r=0.1</v>
      </c>
      <c r="IR134" s="1" t="str" cm="1">
        <f t="array" aca="1" ref="IR134" ca="1">CONCATENATE(INDIRECT(ADDRESS(1,MATCH(_xlfn.MAXIFS(B134:IG134,metrics.rec,"R"),B134:IG134,0)+1)), ", ", INDIRECT(ADDRESS(2,MATCH(_xlfn.MAXIFS(B134:IG134,metrics.rec,"R"),B134:IG134,0)+1)))</f>
        <v>k=5, r=0.1</v>
      </c>
      <c r="IS134" s="1" t="str" cm="1">
        <f t="array" aca="1" ref="IS134" ca="1">CONCATENATE(INDIRECT(ADDRESS(1,MATCH(_xlfn.MAXIFS(B134:IG134,metrics.rec,"Precision"),B134:IG134,0)+1)), ", ", INDIRECT(ADDRESS(2,MATCH(_xlfn.MAXIFS(B134:IG134,metrics.rec,"Precision"),B134:IG134,0)+1)))</f>
        <v>k=5, r=0.9</v>
      </c>
      <c r="IT134" s="1" t="str" cm="1">
        <f t="array" aca="1" ref="IT134" ca="1">CONCATENATE(INDIRECT(ADDRESS(1,MATCH(_xlfn.MAXIFS(B134:IG134,metrics.rec,"Recall"),B134:IG134,0)+1)), ", ", INDIRECT(ADDRESS(2,MATCH(_xlfn.MAXIFS(B134:IG134,metrics.rec,"Recall"),B134:IG134,0)+1)))</f>
        <v>k=5, r=0.1</v>
      </c>
      <c r="IU134" s="1" t="str" cm="1">
        <f t="array" aca="1" ref="IU134" ca="1">CONCATENATE(INDIRECT(ADDRESS(1,MATCH(_xlfn.MAXIFS(B134:IG134,metrics.rec,"Coverage"),B134:IG134,0)+1)), ", ", INDIRECT(ADDRESS(2,MATCH(_xlfn.MAXIFS(B134:IG134,metrics.rec,"Coverage"),B134:IG134,0)+1)))</f>
        <v>k=20, r=0.5</v>
      </c>
      <c r="IV134" s="1" t="str" cm="1">
        <f t="array" aca="1" ref="IV134" ca="1">CONCATENATE(INDIRECT(ADDRESS(1,MATCH(_xlfn.MAXIFS(B134:IG134,metrics.rec,"Recatio"),B134:IG134,0)+1)), ", ", INDIRECT(ADDRESS(2,MATCH(_xlfn.MAXIFS(B134:IG134,metrics.rec,"Recatio"),B134:IG134,0)+1)))</f>
        <v>k=5, r=0.3</v>
      </c>
      <c r="IW134" s="1" t="str" cm="1">
        <f t="array" aca="1" ref="IW134" ca="1">CONCATENATE(INDIRECT(ADDRESS(1,MATCH(_xlfn.MINIFS(B134:IG134,metrics.rec,"Time"),B134:IG134,0)+1)), ", ", INDIRECT(ADDRESS(2,MATCH(_xlfn.MINIFS(B134:IG134,metrics.rec,"Time"),B134:IG134,0)+1)))</f>
        <v>k=5, r=0.9</v>
      </c>
    </row>
    <row r="135" spans="1:257" x14ac:dyDescent="0.2">
      <c r="A135" s="1" t="s">
        <v>121</v>
      </c>
      <c r="B135" s="4">
        <v>0.63770000000000004</v>
      </c>
      <c r="C135" s="4">
        <v>0.70479999999999998</v>
      </c>
      <c r="D135" s="4">
        <v>0.25059999999999999</v>
      </c>
      <c r="E135" s="4">
        <v>4.1000000000000003E-3</v>
      </c>
      <c r="F135" s="4">
        <v>0.85650000000000004</v>
      </c>
      <c r="G135" s="4"/>
      <c r="H135" s="4">
        <v>1</v>
      </c>
      <c r="I135" s="4">
        <v>2.5842000000000001</v>
      </c>
      <c r="J135" s="5">
        <v>0.64980000000000004</v>
      </c>
      <c r="K135" s="5">
        <v>0.73499999999999999</v>
      </c>
      <c r="L135" s="5">
        <v>0.22969999999999999</v>
      </c>
      <c r="M135" s="5">
        <v>1.2500000000000001E-2</v>
      </c>
      <c r="N135" s="5">
        <v>0.84409999999999996</v>
      </c>
      <c r="O135" s="5"/>
      <c r="P135" s="5">
        <v>1</v>
      </c>
      <c r="Q135" s="5">
        <v>2.2724000000000002</v>
      </c>
      <c r="R135" s="4">
        <v>0.65900000000000003</v>
      </c>
      <c r="S135" s="4">
        <v>0.75480000000000003</v>
      </c>
      <c r="T135" s="4">
        <v>0.2135</v>
      </c>
      <c r="U135" s="4">
        <v>2.2700000000000001E-2</v>
      </c>
      <c r="V135" s="4">
        <v>0.81879999999999997</v>
      </c>
      <c r="W135" s="4"/>
      <c r="X135" s="4">
        <v>1</v>
      </c>
      <c r="Y135" s="4">
        <v>1.9153</v>
      </c>
      <c r="Z135" s="5">
        <v>0.68189999999999995</v>
      </c>
      <c r="AA135" s="5">
        <v>0.80479999999999996</v>
      </c>
      <c r="AB135" s="5">
        <v>0.16370000000000001</v>
      </c>
      <c r="AC135" s="5">
        <v>3.4099999999999998E-2</v>
      </c>
      <c r="AD135" s="5">
        <v>0.76659999999999995</v>
      </c>
      <c r="AE135" s="5"/>
      <c r="AF135" s="5">
        <v>1</v>
      </c>
      <c r="AG135" s="5">
        <v>1.3568</v>
      </c>
      <c r="AH135" s="4">
        <v>0.74170000000000003</v>
      </c>
      <c r="AI135" s="4">
        <v>0.95130000000000003</v>
      </c>
      <c r="AJ135" s="4">
        <v>0.1053</v>
      </c>
      <c r="AK135" s="4">
        <v>5.3999999999999999E-2</v>
      </c>
      <c r="AL135" s="4">
        <v>0.53669999999999995</v>
      </c>
      <c r="AM135" s="4"/>
      <c r="AN135" s="4">
        <v>0.97640000000000005</v>
      </c>
      <c r="AO135" s="4">
        <v>0.73509999999999998</v>
      </c>
      <c r="AP135" s="14"/>
      <c r="AQ135" s="14"/>
      <c r="AR135" s="14"/>
      <c r="AS135" s="14"/>
      <c r="AT135" s="14"/>
      <c r="AU135" s="14"/>
      <c r="AV135" s="14"/>
      <c r="AW135" s="14"/>
      <c r="AX135" s="4"/>
      <c r="AY135" s="4"/>
      <c r="AZ135" s="4"/>
      <c r="BA135" s="4"/>
      <c r="BB135" s="4"/>
      <c r="BC135" s="4"/>
      <c r="BD135" s="4"/>
      <c r="BE135" s="4"/>
      <c r="BF135" s="14">
        <v>0.65969999999999995</v>
      </c>
      <c r="BG135" s="14">
        <v>0.75780000000000003</v>
      </c>
      <c r="BH135" s="14">
        <v>0.2099</v>
      </c>
      <c r="BI135" s="14">
        <v>2.2800000000000001E-2</v>
      </c>
      <c r="BJ135" s="14">
        <v>0.82040000000000002</v>
      </c>
      <c r="BK135" s="14">
        <v>0.2424</v>
      </c>
      <c r="BL135" s="14">
        <v>1</v>
      </c>
      <c r="BM135" s="14">
        <v>1.2250000000000001</v>
      </c>
      <c r="BN135" s="4"/>
      <c r="BO135" s="4"/>
      <c r="BP135" s="4"/>
      <c r="BQ135" s="4"/>
      <c r="BR135" s="4"/>
      <c r="BS135" s="4"/>
      <c r="BT135" s="4"/>
      <c r="BU135" s="4"/>
      <c r="BV135" s="14"/>
      <c r="BW135" s="14"/>
      <c r="BX135" s="14"/>
      <c r="BY135" s="14"/>
      <c r="BZ135" s="14"/>
      <c r="CA135" s="14"/>
      <c r="CB135" s="14"/>
      <c r="CC135" s="14"/>
      <c r="CD135" s="4"/>
      <c r="CE135" s="4"/>
      <c r="CF135" s="4"/>
      <c r="CG135" s="4"/>
      <c r="CH135" s="4"/>
      <c r="CI135" s="4"/>
      <c r="CJ135" s="4"/>
      <c r="CK135" s="4"/>
      <c r="CL135" s="5"/>
      <c r="CM135" s="5"/>
      <c r="CN135" s="5"/>
      <c r="CO135" s="5"/>
      <c r="CP135" s="5"/>
      <c r="CQ135" s="5"/>
      <c r="CR135" s="5"/>
      <c r="CS135" s="5"/>
      <c r="CT135" s="4">
        <v>0.65890000000000004</v>
      </c>
      <c r="CU135" s="4">
        <v>0.75539999999999996</v>
      </c>
      <c r="CV135" s="4">
        <v>0.2109</v>
      </c>
      <c r="CW135" s="4">
        <v>2.2800000000000001E-2</v>
      </c>
      <c r="CX135" s="4">
        <v>0.82010000000000005</v>
      </c>
      <c r="CY135" s="4">
        <v>0.2432</v>
      </c>
      <c r="CZ135" s="4">
        <v>1</v>
      </c>
      <c r="DA135" s="4">
        <v>1.7549999999999999</v>
      </c>
      <c r="DB135" s="5"/>
      <c r="DC135" s="5"/>
      <c r="DD135" s="5"/>
      <c r="DE135" s="5"/>
      <c r="DF135" s="5"/>
      <c r="DG135" s="5"/>
      <c r="DH135" s="5"/>
      <c r="DI135" s="5"/>
      <c r="DJ135" s="4"/>
      <c r="DK135" s="4"/>
      <c r="DL135" s="4"/>
      <c r="DM135" s="4"/>
      <c r="DN135" s="4"/>
      <c r="DO135" s="4"/>
      <c r="DP135" s="4"/>
      <c r="DQ135" s="4"/>
      <c r="DR135" s="5"/>
      <c r="DS135" s="5"/>
      <c r="DT135" s="5"/>
      <c r="DU135" s="5"/>
      <c r="DV135" s="5"/>
      <c r="DW135" s="5"/>
      <c r="DX135" s="5"/>
      <c r="DY135" s="5"/>
      <c r="DZ135" s="4"/>
      <c r="EA135" s="4"/>
      <c r="EB135" s="4"/>
      <c r="EC135" s="4"/>
      <c r="ED135" s="4"/>
      <c r="EE135" s="4"/>
      <c r="EF135" s="4"/>
      <c r="EG135" s="4"/>
      <c r="EH135" s="5">
        <v>0.6603</v>
      </c>
      <c r="EI135" s="5">
        <v>0.75929999999999997</v>
      </c>
      <c r="EJ135" s="5">
        <v>0.20899999999999999</v>
      </c>
      <c r="EK135" s="5">
        <v>2.2800000000000001E-2</v>
      </c>
      <c r="EL135" s="5">
        <v>0.82079999999999997</v>
      </c>
      <c r="EM135" s="5">
        <v>0.24310000000000001</v>
      </c>
      <c r="EN135" s="5">
        <v>1</v>
      </c>
      <c r="EO135" s="5">
        <v>1.8427</v>
      </c>
      <c r="EP135" s="4"/>
      <c r="EQ135" s="4"/>
      <c r="ER135" s="4"/>
      <c r="ES135" s="4"/>
      <c r="ET135" s="4"/>
      <c r="EU135" s="4"/>
      <c r="EV135" s="4"/>
      <c r="EW135" s="4"/>
      <c r="EX135" s="5"/>
      <c r="EY135" s="5"/>
      <c r="EZ135" s="5"/>
      <c r="FA135" s="5"/>
      <c r="FB135" s="5"/>
      <c r="FC135" s="5"/>
      <c r="FD135" s="5"/>
      <c r="FE135" s="5"/>
      <c r="FF135" s="4"/>
      <c r="FG135" s="4"/>
      <c r="FH135" s="4"/>
      <c r="FI135" s="4"/>
      <c r="FJ135" s="4"/>
      <c r="FK135" s="4"/>
      <c r="FL135" s="4"/>
      <c r="FM135" s="4"/>
      <c r="FN135" s="5"/>
      <c r="FO135" s="5"/>
      <c r="FP135" s="5"/>
      <c r="FQ135" s="5"/>
      <c r="FR135" s="5"/>
      <c r="FS135" s="5"/>
      <c r="FT135" s="5"/>
      <c r="FU135" s="5"/>
      <c r="FV135" s="4"/>
      <c r="FW135" s="4"/>
      <c r="FX135" s="4"/>
      <c r="FY135" s="4"/>
      <c r="FZ135" s="4"/>
      <c r="GA135" s="4"/>
      <c r="GB135" s="4"/>
      <c r="GC135" s="4"/>
      <c r="GD135" s="5"/>
      <c r="GE135" s="5"/>
      <c r="GF135" s="5"/>
      <c r="GG135" s="5"/>
      <c r="GH135" s="5"/>
      <c r="GI135" s="5"/>
      <c r="GJ135" s="5"/>
      <c r="GK135" s="5"/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>
        <f t="shared" si="48"/>
        <v>0.66862500000000002</v>
      </c>
      <c r="II135" s="4">
        <f t="shared" si="49"/>
        <v>0.77789999999999981</v>
      </c>
      <c r="IJ135" s="4">
        <f t="shared" si="50"/>
        <v>0.199075</v>
      </c>
      <c r="IK135" s="4">
        <f t="shared" si="51"/>
        <v>2.4474999999999997E-2</v>
      </c>
      <c r="IL135" s="4">
        <f t="shared" si="52"/>
        <v>0.78550000000000009</v>
      </c>
      <c r="IM135" s="4">
        <f t="shared" si="53"/>
        <v>0.2429</v>
      </c>
      <c r="IN135" s="4">
        <f t="shared" si="54"/>
        <v>0.99704999999999999</v>
      </c>
      <c r="IO135" s="4">
        <f t="shared" si="55"/>
        <v>1.7108124999999998</v>
      </c>
      <c r="IP135" s="1" t="str" cm="1">
        <f t="array" aca="1" ref="IP135" ca="1">CONCATENATE(INDIRECT(ADDRESS(1,MATCH(_xlfn.MINIFS(B135:IG135,metrics.rec,"MAE"),B135:IG135,0)+1)), ", ", INDIRECT(ADDRESS(2,MATCH(_xlfn.MINIFS(B135:IG135,metrics.rec,"MAE"),B135:IG135,0)+1)))</f>
        <v>k=5, r=0.1</v>
      </c>
      <c r="IQ135" s="1" t="str" cm="1">
        <f t="array" aca="1" ref="IQ135" ca="1">CONCATENATE(INDIRECT(ADDRESS(1,MATCH(_xlfn.MINIFS(B135:IG135,metrics.rec,"MSE"),B135:IG135,0)+1)), ", ", INDIRECT(ADDRESS(2,MATCH(_xlfn.MINIFS(B135:IG135,metrics.rec,"MSE"),B135:IG135,0)+1)))</f>
        <v>k=5, r=0.1</v>
      </c>
      <c r="IR135" s="1" t="str" cm="1">
        <f t="array" aca="1" ref="IR135" ca="1">CONCATENATE(INDIRECT(ADDRESS(1,MATCH(_xlfn.MAXIFS(B135:IG135,metrics.rec,"R"),B135:IG135,0)+1)), ", ", INDIRECT(ADDRESS(2,MATCH(_xlfn.MAXIFS(B135:IG135,metrics.rec,"R"),B135:IG135,0)+1)))</f>
        <v>k=5, r=0.1</v>
      </c>
      <c r="IS135" s="1" t="str" cm="1">
        <f t="array" aca="1" ref="IS135" ca="1">CONCATENATE(INDIRECT(ADDRESS(1,MATCH(_xlfn.MAXIFS(B135:IG135,metrics.rec,"Precision"),B135:IG135,0)+1)), ", ", INDIRECT(ADDRESS(2,MATCH(_xlfn.MAXIFS(B135:IG135,metrics.rec,"Precision"),B135:IG135,0)+1)))</f>
        <v>k=5, r=0.9</v>
      </c>
      <c r="IT135" s="1" t="str" cm="1">
        <f t="array" aca="1" ref="IT135" ca="1">CONCATENATE(INDIRECT(ADDRESS(1,MATCH(_xlfn.MAXIFS(B135:IG135,metrics.rec,"Recall"),B135:IG135,0)+1)), ", ", INDIRECT(ADDRESS(2,MATCH(_xlfn.MAXIFS(B135:IG135,metrics.rec,"Recall"),B135:IG135,0)+1)))</f>
        <v>k=5, r=0.1</v>
      </c>
      <c r="IU135" s="1" t="str" cm="1">
        <f t="array" aca="1" ref="IU135" ca="1">CONCATENATE(INDIRECT(ADDRESS(1,MATCH(_xlfn.MAXIFS(B135:IG135,metrics.rec,"Coverage"),B135:IG135,0)+1)), ", ", INDIRECT(ADDRESS(2,MATCH(_xlfn.MAXIFS(B135:IG135,metrics.rec,"Coverage"),B135:IG135,0)+1)))</f>
        <v>k=15, r=0.5</v>
      </c>
      <c r="IV135" s="1" t="str" cm="1">
        <f t="array" aca="1" ref="IV135" ca="1">CONCATENATE(INDIRECT(ADDRESS(1,MATCH(_xlfn.MAXIFS(B135:IG135,metrics.rec,"Recatio"),B135:IG135,0)+1)), ", ", INDIRECT(ADDRESS(2,MATCH(_xlfn.MAXIFS(B135:IG135,metrics.rec,"Recatio"),B135:IG135,0)+1)))</f>
        <v>k=5, r=0.1</v>
      </c>
      <c r="IW135" s="1" t="str" cm="1">
        <f t="array" aca="1" ref="IW135" ca="1">CONCATENATE(INDIRECT(ADDRESS(1,MATCH(_xlfn.MINIFS(B135:IG135,metrics.rec,"Time"),B135:IG135,0)+1)), ", ", INDIRECT(ADDRESS(2,MATCH(_xlfn.MINIFS(B135:IG135,metrics.rec,"Time"),B135:IG135,0)+1)))</f>
        <v>k=5, r=0.9</v>
      </c>
    </row>
    <row r="136" spans="1:257" x14ac:dyDescent="0.2">
      <c r="A136" s="1" t="s">
        <v>122</v>
      </c>
      <c r="B136" s="4">
        <v>0.64280000000000004</v>
      </c>
      <c r="C136" s="4">
        <v>0.72960000000000003</v>
      </c>
      <c r="D136" s="4">
        <v>0.27550000000000002</v>
      </c>
      <c r="E136" s="4">
        <v>1.6999999999999999E-3</v>
      </c>
      <c r="F136" s="4">
        <v>0.87770000000000004</v>
      </c>
      <c r="G136" s="4"/>
      <c r="H136" s="4">
        <v>1</v>
      </c>
      <c r="I136" s="4">
        <v>2.8591000000000002</v>
      </c>
      <c r="J136" s="5">
        <v>0.65359999999999996</v>
      </c>
      <c r="K136" s="5">
        <v>0.75680000000000003</v>
      </c>
      <c r="L136" s="5">
        <v>0.28299999999999997</v>
      </c>
      <c r="M136" s="5">
        <v>5.3E-3</v>
      </c>
      <c r="N136" s="5">
        <v>0.86870000000000003</v>
      </c>
      <c r="O136" s="5"/>
      <c r="P136" s="5">
        <v>1</v>
      </c>
      <c r="Q136" s="5">
        <v>2.4706999999999999</v>
      </c>
      <c r="R136" s="4">
        <v>0.6603</v>
      </c>
      <c r="S136" s="4">
        <v>0.77039999999999997</v>
      </c>
      <c r="T136" s="4">
        <v>0.26579999999999998</v>
      </c>
      <c r="U136" s="4">
        <v>1.0200000000000001E-2</v>
      </c>
      <c r="V136" s="4">
        <v>0.85009999999999997</v>
      </c>
      <c r="W136" s="4"/>
      <c r="X136" s="4">
        <v>1</v>
      </c>
      <c r="Y136" s="4">
        <v>1.9807999999999999</v>
      </c>
      <c r="Z136" s="5">
        <v>0.68089999999999995</v>
      </c>
      <c r="AA136" s="5">
        <v>0.81569999999999998</v>
      </c>
      <c r="AB136" s="5">
        <v>0.21579999999999999</v>
      </c>
      <c r="AC136" s="5">
        <v>1.83E-2</v>
      </c>
      <c r="AD136" s="5">
        <v>0.80889999999999995</v>
      </c>
      <c r="AE136" s="5"/>
      <c r="AF136" s="5">
        <v>1</v>
      </c>
      <c r="AG136" s="5">
        <v>1.5028999999999999</v>
      </c>
      <c r="AH136" s="4">
        <v>0.74019999999999997</v>
      </c>
      <c r="AI136" s="4">
        <v>0.9546</v>
      </c>
      <c r="AJ136" s="4">
        <v>0.1162</v>
      </c>
      <c r="AK136" s="4">
        <v>5.0900000000000001E-2</v>
      </c>
      <c r="AL136" s="4">
        <v>0.57469999999999999</v>
      </c>
      <c r="AM136" s="4"/>
      <c r="AN136" s="4">
        <v>0.97640000000000005</v>
      </c>
      <c r="AO136" s="4">
        <v>0.70630000000000004</v>
      </c>
      <c r="AP136" s="14"/>
      <c r="AQ136" s="14"/>
      <c r="AR136" s="14"/>
      <c r="AS136" s="14"/>
      <c r="AT136" s="14"/>
      <c r="AU136" s="14"/>
      <c r="AV136" s="14"/>
      <c r="AW136" s="14"/>
      <c r="AX136" s="4"/>
      <c r="AY136" s="4"/>
      <c r="AZ136" s="4"/>
      <c r="BA136" s="4"/>
      <c r="BB136" s="4"/>
      <c r="BC136" s="4"/>
      <c r="BD136" s="4"/>
      <c r="BE136" s="4"/>
      <c r="BF136" s="14"/>
      <c r="BG136" s="14"/>
      <c r="BH136" s="14"/>
      <c r="BI136" s="14"/>
      <c r="BJ136" s="14"/>
      <c r="BK136" s="14"/>
      <c r="BL136" s="14"/>
      <c r="BM136" s="14"/>
      <c r="BN136" s="4"/>
      <c r="BO136" s="4"/>
      <c r="BP136" s="4"/>
      <c r="BQ136" s="4"/>
      <c r="BR136" s="4"/>
      <c r="BS136" s="4"/>
      <c r="BT136" s="4"/>
      <c r="BU136" s="4"/>
      <c r="BV136" s="14"/>
      <c r="BW136" s="14"/>
      <c r="BX136" s="14"/>
      <c r="BY136" s="14"/>
      <c r="BZ136" s="14"/>
      <c r="CA136" s="14"/>
      <c r="CB136" s="14"/>
      <c r="CC136" s="14"/>
      <c r="CD136" s="4"/>
      <c r="CE136" s="4"/>
      <c r="CF136" s="4"/>
      <c r="CG136" s="4"/>
      <c r="CH136" s="4"/>
      <c r="CI136" s="4"/>
      <c r="CJ136" s="4"/>
      <c r="CK136" s="4"/>
      <c r="CL136" s="5"/>
      <c r="CM136" s="5"/>
      <c r="CN136" s="5"/>
      <c r="CO136" s="5"/>
      <c r="CP136" s="5"/>
      <c r="CQ136" s="5"/>
      <c r="CR136" s="5"/>
      <c r="CS136" s="5"/>
      <c r="CT136" s="4"/>
      <c r="CU136" s="4"/>
      <c r="CV136" s="4"/>
      <c r="CW136" s="4"/>
      <c r="CX136" s="4"/>
      <c r="CY136" s="4"/>
      <c r="CZ136" s="4"/>
      <c r="DA136" s="4"/>
      <c r="DB136" s="5"/>
      <c r="DC136" s="5"/>
      <c r="DD136" s="5"/>
      <c r="DE136" s="5"/>
      <c r="DF136" s="5"/>
      <c r="DG136" s="5"/>
      <c r="DH136" s="5"/>
      <c r="DI136" s="5"/>
      <c r="DJ136" s="4"/>
      <c r="DK136" s="4"/>
      <c r="DL136" s="4"/>
      <c r="DM136" s="4"/>
      <c r="DN136" s="4"/>
      <c r="DO136" s="4"/>
      <c r="DP136" s="4"/>
      <c r="DQ136" s="4"/>
      <c r="DR136" s="5"/>
      <c r="DS136" s="5"/>
      <c r="DT136" s="5"/>
      <c r="DU136" s="5"/>
      <c r="DV136" s="5"/>
      <c r="DW136" s="5"/>
      <c r="DX136" s="5"/>
      <c r="DY136" s="5"/>
      <c r="DZ136" s="4"/>
      <c r="EA136" s="4"/>
      <c r="EB136" s="4"/>
      <c r="EC136" s="4"/>
      <c r="ED136" s="4"/>
      <c r="EE136" s="4"/>
      <c r="EF136" s="4"/>
      <c r="EG136" s="4"/>
      <c r="EH136" s="5">
        <v>0.66220000000000001</v>
      </c>
      <c r="EI136" s="5">
        <v>0.77629999999999999</v>
      </c>
      <c r="EJ136" s="5">
        <v>0.26319999999999999</v>
      </c>
      <c r="EK136" s="5">
        <v>1.0200000000000001E-2</v>
      </c>
      <c r="EL136" s="5">
        <v>0.8518</v>
      </c>
      <c r="EM136" s="5">
        <v>0.56579999999999997</v>
      </c>
      <c r="EN136" s="5">
        <v>1</v>
      </c>
      <c r="EO136" s="5">
        <v>2.0581999999999998</v>
      </c>
      <c r="EP136" s="4"/>
      <c r="EQ136" s="4"/>
      <c r="ER136" s="4"/>
      <c r="ES136" s="4"/>
      <c r="ET136" s="4"/>
      <c r="EU136" s="4"/>
      <c r="EV136" s="4"/>
      <c r="EW136" s="4"/>
      <c r="EX136" s="5"/>
      <c r="EY136" s="5"/>
      <c r="EZ136" s="5"/>
      <c r="FA136" s="5"/>
      <c r="FB136" s="5"/>
      <c r="FC136" s="5"/>
      <c r="FD136" s="5"/>
      <c r="FE136" s="5"/>
      <c r="FF136" s="4"/>
      <c r="FG136" s="4"/>
      <c r="FH136" s="4"/>
      <c r="FI136" s="4"/>
      <c r="FJ136" s="4"/>
      <c r="FK136" s="4"/>
      <c r="FL136" s="4"/>
      <c r="FM136" s="4"/>
      <c r="FN136" s="5"/>
      <c r="FO136" s="5"/>
      <c r="FP136" s="5"/>
      <c r="FQ136" s="5"/>
      <c r="FR136" s="5"/>
      <c r="FS136" s="5"/>
      <c r="FT136" s="5"/>
      <c r="FU136" s="5"/>
      <c r="FV136" s="4"/>
      <c r="FW136" s="4"/>
      <c r="FX136" s="4"/>
      <c r="FY136" s="4"/>
      <c r="FZ136" s="4"/>
      <c r="GA136" s="4"/>
      <c r="GB136" s="4"/>
      <c r="GC136" s="4"/>
      <c r="GD136" s="5"/>
      <c r="GE136" s="5"/>
      <c r="GF136" s="5"/>
      <c r="GG136" s="5"/>
      <c r="GH136" s="5"/>
      <c r="GI136" s="5"/>
      <c r="GJ136" s="5"/>
      <c r="GK136" s="5"/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>
        <f t="shared" si="48"/>
        <v>0.67333333333333334</v>
      </c>
      <c r="II136" s="4">
        <f t="shared" si="49"/>
        <v>0.80056666666666665</v>
      </c>
      <c r="IJ136" s="4">
        <f t="shared" si="50"/>
        <v>0.23658333333333337</v>
      </c>
      <c r="IK136" s="4">
        <f t="shared" si="51"/>
        <v>1.61E-2</v>
      </c>
      <c r="IL136" s="4">
        <f t="shared" si="52"/>
        <v>0.80531666666666668</v>
      </c>
      <c r="IM136" s="4">
        <f t="shared" si="53"/>
        <v>0.56579999999999997</v>
      </c>
      <c r="IN136" s="4">
        <f t="shared" si="54"/>
        <v>0.99606666666666666</v>
      </c>
      <c r="IO136" s="4">
        <f t="shared" si="55"/>
        <v>1.9296666666666669</v>
      </c>
      <c r="IP136" s="1" t="str" cm="1">
        <f t="array" aca="1" ref="IP136" ca="1">CONCATENATE(INDIRECT(ADDRESS(1,MATCH(_xlfn.MINIFS(B136:IG136,metrics.rec,"MAE"),B136:IG136,0)+1)), ", ", INDIRECT(ADDRESS(2,MATCH(_xlfn.MINIFS(B136:IG136,metrics.rec,"MAE"),B136:IG136,0)+1)))</f>
        <v>k=5, r=0.1</v>
      </c>
      <c r="IQ136" s="1" t="str" cm="1">
        <f t="array" aca="1" ref="IQ136" ca="1">CONCATENATE(INDIRECT(ADDRESS(1,MATCH(_xlfn.MINIFS(B136:IG136,metrics.rec,"MSE"),B136:IG136,0)+1)), ", ", INDIRECT(ADDRESS(2,MATCH(_xlfn.MINIFS(B136:IG136,metrics.rec,"MSE"),B136:IG136,0)+1)))</f>
        <v>k=5, r=0.1</v>
      </c>
      <c r="IR136" s="1" t="str" cm="1">
        <f t="array" aca="1" ref="IR136" ca="1">CONCATENATE(INDIRECT(ADDRESS(1,MATCH(_xlfn.MAXIFS(B136:IG136,metrics.rec,"R"),B136:IG136,0)+1)), ", ", INDIRECT(ADDRESS(2,MATCH(_xlfn.MAXIFS(B136:IG136,metrics.rec,"R"),B136:IG136,0)+1)))</f>
        <v>k=5, r=0.3</v>
      </c>
      <c r="IS136" s="1" t="str" cm="1">
        <f t="array" aca="1" ref="IS136" ca="1">CONCATENATE(INDIRECT(ADDRESS(1,MATCH(_xlfn.MAXIFS(B136:IG136,metrics.rec,"Precision"),B136:IG136,0)+1)), ", ", INDIRECT(ADDRESS(2,MATCH(_xlfn.MAXIFS(B136:IG136,metrics.rec,"Precision"),B136:IG136,0)+1)))</f>
        <v>k=5, r=0.9</v>
      </c>
      <c r="IT136" s="1" t="str" cm="1">
        <f t="array" aca="1" ref="IT136" ca="1">CONCATENATE(INDIRECT(ADDRESS(1,MATCH(_xlfn.MAXIFS(B136:IG136,metrics.rec,"Recall"),B136:IG136,0)+1)), ", ", INDIRECT(ADDRESS(2,MATCH(_xlfn.MAXIFS(B136:IG136,metrics.rec,"Recall"),B136:IG136,0)+1)))</f>
        <v>k=5, r=0.1</v>
      </c>
      <c r="IU136" s="1" t="str" cm="1">
        <f t="array" aca="1" ref="IU136" ca="1">CONCATENATE(INDIRECT(ADDRESS(1,MATCH(_xlfn.MAXIFS(B136:IG136,metrics.rec,"Coverage"),B136:IG136,0)+1)), ", ", INDIRECT(ADDRESS(2,MATCH(_xlfn.MAXIFS(B136:IG136,metrics.rec,"Coverage"),B136:IG136,0)+1)))</f>
        <v>k=20, r=0.5</v>
      </c>
      <c r="IV136" s="1" t="str" cm="1">
        <f t="array" aca="1" ref="IV136" ca="1">CONCATENATE(INDIRECT(ADDRESS(1,MATCH(_xlfn.MAXIFS(B136:IG136,metrics.rec,"Recatio"),B136:IG136,0)+1)), ", ", INDIRECT(ADDRESS(2,MATCH(_xlfn.MAXIFS(B136:IG136,metrics.rec,"Recatio"),B136:IG136,0)+1)))</f>
        <v>k=5, r=0.1</v>
      </c>
      <c r="IW136" s="1" t="str" cm="1">
        <f t="array" aca="1" ref="IW136" ca="1">CONCATENATE(INDIRECT(ADDRESS(1,MATCH(_xlfn.MINIFS(B136:IG136,metrics.rec,"Time"),B136:IG136,0)+1)), ", ", INDIRECT(ADDRESS(2,MATCH(_xlfn.MINIFS(B136:IG136,metrics.rec,"Time"),B136:IG136,0)+1)))</f>
        <v>k=5, r=0.9</v>
      </c>
    </row>
    <row r="137" spans="1:257" x14ac:dyDescent="0.2">
      <c r="A137" s="1" t="s">
        <v>123</v>
      </c>
      <c r="B137" s="4">
        <v>0.63560000000000005</v>
      </c>
      <c r="C137" s="4">
        <v>0.70569999999999999</v>
      </c>
      <c r="D137" s="4">
        <v>0.26190000000000002</v>
      </c>
      <c r="E137" s="4">
        <v>2.8999999999999998E-3</v>
      </c>
      <c r="F137" s="4">
        <v>0.86809999999999998</v>
      </c>
      <c r="G137" s="4"/>
      <c r="H137" s="4">
        <v>1</v>
      </c>
      <c r="I137" s="4">
        <v>2.7448000000000001</v>
      </c>
      <c r="J137" s="5">
        <v>0.64749999999999996</v>
      </c>
      <c r="K137" s="5">
        <v>0.7359</v>
      </c>
      <c r="L137" s="5">
        <v>0.25409999999999999</v>
      </c>
      <c r="M137" s="5">
        <v>9.1000000000000004E-3</v>
      </c>
      <c r="N137" s="5">
        <v>0.85540000000000005</v>
      </c>
      <c r="O137" s="5"/>
      <c r="P137" s="5">
        <v>1</v>
      </c>
      <c r="Q137" s="5">
        <v>2.3323999999999998</v>
      </c>
      <c r="R137" s="4">
        <v>0.65820000000000001</v>
      </c>
      <c r="S137" s="4">
        <v>0.75670000000000004</v>
      </c>
      <c r="T137" s="4">
        <v>0.23719999999999999</v>
      </c>
      <c r="U137" s="4">
        <v>1.7100000000000001E-2</v>
      </c>
      <c r="V137" s="4">
        <v>0.83099999999999996</v>
      </c>
      <c r="W137" s="4"/>
      <c r="X137" s="4">
        <v>1</v>
      </c>
      <c r="Y137" s="4">
        <v>1.9450000000000001</v>
      </c>
      <c r="Z137" s="5">
        <v>0.68389999999999995</v>
      </c>
      <c r="AA137" s="5">
        <v>0.81240000000000001</v>
      </c>
      <c r="AB137" s="5">
        <v>0.17449999999999999</v>
      </c>
      <c r="AC137" s="5">
        <v>2.8500000000000001E-2</v>
      </c>
      <c r="AD137" s="5">
        <v>0.77159999999999995</v>
      </c>
      <c r="AE137" s="5"/>
      <c r="AF137" s="5">
        <v>1</v>
      </c>
      <c r="AG137" s="5">
        <v>1.3883000000000001</v>
      </c>
      <c r="AH137" s="4">
        <v>0.74739999999999995</v>
      </c>
      <c r="AI137" s="4">
        <v>0.96640000000000004</v>
      </c>
      <c r="AJ137" s="4">
        <v>0.10489999999999999</v>
      </c>
      <c r="AK137" s="4">
        <v>5.1799999999999999E-2</v>
      </c>
      <c r="AL137" s="4">
        <v>0.52029999999999998</v>
      </c>
      <c r="AM137" s="4"/>
      <c r="AN137" s="4">
        <v>0.97640000000000005</v>
      </c>
      <c r="AO137" s="4">
        <v>0.7177</v>
      </c>
      <c r="AP137" s="14"/>
      <c r="AQ137" s="14"/>
      <c r="AR137" s="14"/>
      <c r="AS137" s="14"/>
      <c r="AT137" s="14"/>
      <c r="AU137" s="14"/>
      <c r="AV137" s="14"/>
      <c r="AW137" s="14"/>
      <c r="AX137" s="4"/>
      <c r="AY137" s="4"/>
      <c r="AZ137" s="4"/>
      <c r="BA137" s="4"/>
      <c r="BB137" s="4"/>
      <c r="BC137" s="4"/>
      <c r="BD137" s="4"/>
      <c r="BE137" s="4"/>
      <c r="BF137" s="14">
        <v>0.65880000000000005</v>
      </c>
      <c r="BG137" s="14">
        <v>0.75949999999999995</v>
      </c>
      <c r="BH137" s="14">
        <v>0.22889999999999999</v>
      </c>
      <c r="BI137" s="14">
        <v>1.72E-2</v>
      </c>
      <c r="BJ137" s="14">
        <v>0.83189999999999997</v>
      </c>
      <c r="BK137" s="14">
        <v>0.32529999999999998</v>
      </c>
      <c r="BL137" s="14">
        <v>1</v>
      </c>
      <c r="BM137" s="14">
        <v>1.1706000000000001</v>
      </c>
      <c r="BN137" s="4"/>
      <c r="BO137" s="4"/>
      <c r="BP137" s="4"/>
      <c r="BQ137" s="4"/>
      <c r="BR137" s="4"/>
      <c r="BS137" s="4"/>
      <c r="BT137" s="4"/>
      <c r="BU137" s="4"/>
      <c r="BV137" s="14"/>
      <c r="BW137" s="14"/>
      <c r="BX137" s="14"/>
      <c r="BY137" s="14"/>
      <c r="BZ137" s="14"/>
      <c r="CA137" s="14"/>
      <c r="CB137" s="14"/>
      <c r="CC137" s="14"/>
      <c r="CD137" s="4"/>
      <c r="CE137" s="4"/>
      <c r="CF137" s="4"/>
      <c r="CG137" s="4"/>
      <c r="CH137" s="4"/>
      <c r="CI137" s="4"/>
      <c r="CJ137" s="4"/>
      <c r="CK137" s="4"/>
      <c r="CL137" s="5"/>
      <c r="CM137" s="5"/>
      <c r="CN137" s="5"/>
      <c r="CO137" s="5"/>
      <c r="CP137" s="5"/>
      <c r="CQ137" s="5"/>
      <c r="CR137" s="5"/>
      <c r="CS137" s="5"/>
      <c r="CT137" s="4">
        <v>0.65820000000000001</v>
      </c>
      <c r="CU137" s="4">
        <v>0.75800000000000001</v>
      </c>
      <c r="CV137" s="4">
        <v>0.22969999999999999</v>
      </c>
      <c r="CW137" s="4">
        <v>1.7299999999999999E-2</v>
      </c>
      <c r="CX137" s="4">
        <v>0.83160000000000001</v>
      </c>
      <c r="CY137" s="4">
        <v>0.3256</v>
      </c>
      <c r="CZ137" s="4">
        <v>1</v>
      </c>
      <c r="DA137" s="4">
        <v>1.7831999999999999</v>
      </c>
      <c r="DB137" s="5"/>
      <c r="DC137" s="5"/>
      <c r="DD137" s="5"/>
      <c r="DE137" s="5"/>
      <c r="DF137" s="5"/>
      <c r="DG137" s="5"/>
      <c r="DH137" s="5"/>
      <c r="DI137" s="5"/>
      <c r="DJ137" s="4"/>
      <c r="DK137" s="4"/>
      <c r="DL137" s="4"/>
      <c r="DM137" s="4"/>
      <c r="DN137" s="4"/>
      <c r="DO137" s="4"/>
      <c r="DP137" s="4"/>
      <c r="DQ137" s="4"/>
      <c r="DR137" s="5"/>
      <c r="DS137" s="5"/>
      <c r="DT137" s="5"/>
      <c r="DU137" s="5"/>
      <c r="DV137" s="5"/>
      <c r="DW137" s="5"/>
      <c r="DX137" s="5"/>
      <c r="DY137" s="5"/>
      <c r="DZ137" s="4"/>
      <c r="EA137" s="4"/>
      <c r="EB137" s="4"/>
      <c r="EC137" s="4"/>
      <c r="ED137" s="4"/>
      <c r="EE137" s="4"/>
      <c r="EF137" s="4"/>
      <c r="EG137" s="4"/>
      <c r="EH137" s="14">
        <v>0.65920000000000001</v>
      </c>
      <c r="EI137" s="14">
        <v>0.76119999999999999</v>
      </c>
      <c r="EJ137" s="14">
        <v>0.22969999999999999</v>
      </c>
      <c r="EK137" s="14">
        <v>1.72E-2</v>
      </c>
      <c r="EL137" s="14">
        <v>0.83250000000000002</v>
      </c>
      <c r="EM137" s="14">
        <v>0.32569999999999999</v>
      </c>
      <c r="EN137" s="14">
        <v>1</v>
      </c>
      <c r="EO137" s="14">
        <v>1.9254</v>
      </c>
      <c r="EP137" s="4"/>
      <c r="EQ137" s="4"/>
      <c r="ER137" s="4"/>
      <c r="ES137" s="4"/>
      <c r="ET137" s="4"/>
      <c r="EU137" s="4"/>
      <c r="EV137" s="4"/>
      <c r="EW137" s="4"/>
      <c r="EX137" s="5"/>
      <c r="EY137" s="5"/>
      <c r="EZ137" s="5"/>
      <c r="FA137" s="5"/>
      <c r="FB137" s="5"/>
      <c r="FC137" s="5"/>
      <c r="FD137" s="5"/>
      <c r="FE137" s="5"/>
      <c r="FF137" s="4"/>
      <c r="FG137" s="4"/>
      <c r="FH137" s="4"/>
      <c r="FI137" s="4"/>
      <c r="FJ137" s="4"/>
      <c r="FK137" s="4"/>
      <c r="FL137" s="4"/>
      <c r="FM137" s="4"/>
      <c r="FN137" s="5"/>
      <c r="FO137" s="5"/>
      <c r="FP137" s="5"/>
      <c r="FQ137" s="5"/>
      <c r="FR137" s="5"/>
      <c r="FS137" s="5"/>
      <c r="FT137" s="5"/>
      <c r="FU137" s="5"/>
      <c r="FV137" s="4"/>
      <c r="FW137" s="4"/>
      <c r="FX137" s="4"/>
      <c r="FY137" s="4"/>
      <c r="FZ137" s="4"/>
      <c r="GA137" s="4"/>
      <c r="GB137" s="4"/>
      <c r="GC137" s="4"/>
      <c r="GD137" s="5"/>
      <c r="GE137" s="5"/>
      <c r="GF137" s="5"/>
      <c r="GG137" s="5"/>
      <c r="GH137" s="5"/>
      <c r="GI137" s="5"/>
      <c r="GJ137" s="5"/>
      <c r="GK137" s="5"/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>
        <f t="shared" si="48"/>
        <v>0.66859999999999997</v>
      </c>
      <c r="II137" s="4">
        <f t="shared" si="49"/>
        <v>0.78197499999999998</v>
      </c>
      <c r="IJ137" s="4">
        <f t="shared" si="50"/>
        <v>0.21511249999999998</v>
      </c>
      <c r="IK137" s="4">
        <f t="shared" si="51"/>
        <v>2.0137499999999999E-2</v>
      </c>
      <c r="IL137" s="4">
        <f t="shared" si="52"/>
        <v>0.79279999999999995</v>
      </c>
      <c r="IM137" s="4">
        <f t="shared" si="53"/>
        <v>0.32553333333333334</v>
      </c>
      <c r="IN137" s="4">
        <f t="shared" si="54"/>
        <v>0.99704999999999999</v>
      </c>
      <c r="IO137" s="4">
        <f t="shared" si="55"/>
        <v>1.7509250000000001</v>
      </c>
      <c r="IP137" s="1" t="str" cm="1">
        <f t="array" aca="1" ref="IP137" ca="1">CONCATENATE(INDIRECT(ADDRESS(1,MATCH(_xlfn.MINIFS(B137:IG137,metrics.rec,"MAE"),B137:IG137,0)+1)), ", ", INDIRECT(ADDRESS(2,MATCH(_xlfn.MINIFS(B137:IG137,metrics.rec,"MAE"),B137:IG137,0)+1)))</f>
        <v>k=5, r=0.1</v>
      </c>
      <c r="IQ137" s="1" t="str" cm="1">
        <f t="array" aca="1" ref="IQ137" ca="1">CONCATENATE(INDIRECT(ADDRESS(1,MATCH(_xlfn.MINIFS(B137:IG137,metrics.rec,"MSE"),B137:IG137,0)+1)), ", ", INDIRECT(ADDRESS(2,MATCH(_xlfn.MINIFS(B137:IG137,metrics.rec,"MSE"),B137:IG137,0)+1)))</f>
        <v>k=5, r=0.1</v>
      </c>
      <c r="IR137" s="1" t="str" cm="1">
        <f t="array" aca="1" ref="IR137" ca="1">CONCATENATE(INDIRECT(ADDRESS(1,MATCH(_xlfn.MAXIFS(B137:IG137,metrics.rec,"R"),B137:IG137,0)+1)), ", ", INDIRECT(ADDRESS(2,MATCH(_xlfn.MAXIFS(B137:IG137,metrics.rec,"R"),B137:IG137,0)+1)))</f>
        <v>k=5, r=0.1</v>
      </c>
      <c r="IS137" s="1" t="str" cm="1">
        <f t="array" aca="1" ref="IS137" ca="1">CONCATENATE(INDIRECT(ADDRESS(1,MATCH(_xlfn.MAXIFS(B137:IG137,metrics.rec,"Precision"),B137:IG137,0)+1)), ", ", INDIRECT(ADDRESS(2,MATCH(_xlfn.MAXIFS(B137:IG137,metrics.rec,"Precision"),B137:IG137,0)+1)))</f>
        <v>k=5, r=0.9</v>
      </c>
      <c r="IT137" s="1" t="str" cm="1">
        <f t="array" aca="1" ref="IT137" ca="1">CONCATENATE(INDIRECT(ADDRESS(1,MATCH(_xlfn.MAXIFS(B137:IG137,metrics.rec,"Recall"),B137:IG137,0)+1)), ", ", INDIRECT(ADDRESS(2,MATCH(_xlfn.MAXIFS(B137:IG137,metrics.rec,"Recall"),B137:IG137,0)+1)))</f>
        <v>k=5, r=0.1</v>
      </c>
      <c r="IU137" s="1" t="str" cm="1">
        <f t="array" aca="1" ref="IU137" ca="1">CONCATENATE(INDIRECT(ADDRESS(1,MATCH(_xlfn.MAXIFS(B137:IG137,metrics.rec,"Coverage"),B137:IG137,0)+1)), ", ", INDIRECT(ADDRESS(2,MATCH(_xlfn.MAXIFS(B137:IG137,metrics.rec,"Coverage"),B137:IG137,0)+1)))</f>
        <v>k=20, r=0.5</v>
      </c>
      <c r="IV137" s="1" t="str" cm="1">
        <f t="array" aca="1" ref="IV137" ca="1">CONCATENATE(INDIRECT(ADDRESS(1,MATCH(_xlfn.MAXIFS(B137:IG137,metrics.rec,"Recatio"),B137:IG137,0)+1)), ", ", INDIRECT(ADDRESS(2,MATCH(_xlfn.MAXIFS(B137:IG137,metrics.rec,"Recatio"),B137:IG137,0)+1)))</f>
        <v>k=5, r=0.1</v>
      </c>
      <c r="IW137" s="1" t="str" cm="1">
        <f t="array" aca="1" ref="IW137" ca="1">CONCATENATE(INDIRECT(ADDRESS(1,MATCH(_xlfn.MINIFS(B137:IG137,metrics.rec,"Time"),B137:IG137,0)+1)), ", ", INDIRECT(ADDRESS(2,MATCH(_xlfn.MINIFS(B137:IG137,metrics.rec,"Time"),B137:IG137,0)+1)))</f>
        <v>k=5, r=0.9</v>
      </c>
    </row>
    <row r="138" spans="1:257" x14ac:dyDescent="0.2">
      <c r="A138" s="1" t="s">
        <v>240</v>
      </c>
      <c r="B138" s="4"/>
      <c r="C138" s="4"/>
      <c r="D138" s="4"/>
      <c r="E138" s="4"/>
      <c r="F138" s="4"/>
      <c r="G138" s="4"/>
      <c r="H138" s="4"/>
      <c r="I138" s="4"/>
      <c r="J138" s="5"/>
      <c r="K138" s="5"/>
      <c r="L138" s="5"/>
      <c r="M138" s="5"/>
      <c r="N138" s="5"/>
      <c r="O138" s="5"/>
      <c r="P138" s="5"/>
      <c r="Q138" s="5"/>
      <c r="R138" s="4"/>
      <c r="S138" s="4"/>
      <c r="T138" s="4"/>
      <c r="U138" s="4"/>
      <c r="V138" s="4"/>
      <c r="W138" s="4"/>
      <c r="X138" s="4"/>
      <c r="Y138" s="4"/>
      <c r="Z138" s="5"/>
      <c r="AA138" s="5"/>
      <c r="AB138" s="5"/>
      <c r="AC138" s="5"/>
      <c r="AD138" s="5"/>
      <c r="AE138" s="5"/>
      <c r="AF138" s="5"/>
      <c r="AG138" s="5"/>
      <c r="AH138" s="4"/>
      <c r="AI138" s="4"/>
      <c r="AJ138" s="4"/>
      <c r="AK138" s="4"/>
      <c r="AL138" s="4"/>
      <c r="AM138" s="4"/>
      <c r="AN138" s="4"/>
      <c r="AO138" s="4"/>
      <c r="AP138" s="14"/>
      <c r="AQ138" s="14"/>
      <c r="AR138" s="14"/>
      <c r="AS138" s="14"/>
      <c r="AT138" s="14"/>
      <c r="AU138" s="14"/>
      <c r="AV138" s="14"/>
      <c r="AW138" s="14"/>
      <c r="AX138" s="4"/>
      <c r="AY138" s="4"/>
      <c r="AZ138" s="4"/>
      <c r="BA138" s="4"/>
      <c r="BB138" s="4"/>
      <c r="BC138" s="4"/>
      <c r="BD138" s="4"/>
      <c r="BE138" s="4"/>
      <c r="BF138" s="14">
        <v>0.65920000000000001</v>
      </c>
      <c r="BG138" s="14">
        <v>0.76490000000000002</v>
      </c>
      <c r="BH138" s="14">
        <v>0.24229999999999999</v>
      </c>
      <c r="BI138" s="14">
        <v>1.38E-2</v>
      </c>
      <c r="BJ138" s="14">
        <v>0.84570000000000001</v>
      </c>
      <c r="BK138" s="14">
        <v>0.41249999999999998</v>
      </c>
      <c r="BL138" s="14">
        <v>1</v>
      </c>
      <c r="BM138" s="14">
        <v>1.1811</v>
      </c>
      <c r="BN138" s="4"/>
      <c r="BO138" s="4"/>
      <c r="BP138" s="4"/>
      <c r="BQ138" s="4"/>
      <c r="BR138" s="4"/>
      <c r="BS138" s="4"/>
      <c r="BT138" s="4"/>
      <c r="BU138" s="4"/>
      <c r="BV138" s="14"/>
      <c r="BW138" s="14"/>
      <c r="BX138" s="14"/>
      <c r="BY138" s="14"/>
      <c r="BZ138" s="14"/>
      <c r="CA138" s="14"/>
      <c r="CB138" s="14"/>
      <c r="CC138" s="14"/>
      <c r="CD138" s="4"/>
      <c r="CE138" s="4"/>
      <c r="CF138" s="4"/>
      <c r="CG138" s="4"/>
      <c r="CH138" s="4"/>
      <c r="CI138" s="4"/>
      <c r="CJ138" s="4"/>
      <c r="CK138" s="4"/>
      <c r="CL138" s="5"/>
      <c r="CM138" s="5"/>
      <c r="CN138" s="5"/>
      <c r="CO138" s="5"/>
      <c r="CP138" s="5"/>
      <c r="CQ138" s="5"/>
      <c r="CR138" s="5"/>
      <c r="CS138" s="5"/>
      <c r="CT138" s="4">
        <v>0.6593</v>
      </c>
      <c r="CU138" s="4">
        <v>0.76459999999999995</v>
      </c>
      <c r="CV138" s="4">
        <v>0.24360000000000001</v>
      </c>
      <c r="CW138" s="4">
        <v>1.3899999999999999E-2</v>
      </c>
      <c r="CX138" s="4">
        <v>0.84599999999999997</v>
      </c>
      <c r="CY138" s="4">
        <v>0.41260000000000002</v>
      </c>
      <c r="CZ138" s="4">
        <v>1</v>
      </c>
      <c r="DA138" s="4">
        <v>1.8187</v>
      </c>
      <c r="DB138" s="5"/>
      <c r="DC138" s="5"/>
      <c r="DD138" s="5"/>
      <c r="DE138" s="5"/>
      <c r="DF138" s="5"/>
      <c r="DG138" s="5"/>
      <c r="DH138" s="5"/>
      <c r="DI138" s="5"/>
      <c r="DJ138" s="4"/>
      <c r="DK138" s="4"/>
      <c r="DL138" s="4"/>
      <c r="DM138" s="4"/>
      <c r="DN138" s="4"/>
      <c r="DO138" s="4"/>
      <c r="DP138" s="4"/>
      <c r="DQ138" s="4"/>
      <c r="DR138" s="5"/>
      <c r="DS138" s="5"/>
      <c r="DT138" s="5"/>
      <c r="DU138" s="5"/>
      <c r="DV138" s="5"/>
      <c r="DW138" s="5"/>
      <c r="DX138" s="5"/>
      <c r="DY138" s="5"/>
      <c r="DZ138" s="4"/>
      <c r="EA138" s="4"/>
      <c r="EB138" s="4"/>
      <c r="EC138" s="4"/>
      <c r="ED138" s="4"/>
      <c r="EE138" s="4"/>
      <c r="EF138" s="4"/>
      <c r="EG138" s="4"/>
      <c r="EH138" s="5"/>
      <c r="EI138" s="5"/>
      <c r="EJ138" s="5"/>
      <c r="EK138" s="5"/>
      <c r="EL138" s="5"/>
      <c r="EM138" s="5"/>
      <c r="EN138" s="5"/>
      <c r="EO138" s="5"/>
      <c r="EP138" s="4"/>
      <c r="EQ138" s="4"/>
      <c r="ER138" s="4"/>
      <c r="ES138" s="4"/>
      <c r="ET138" s="4"/>
      <c r="EU138" s="4"/>
      <c r="EV138" s="4"/>
      <c r="EW138" s="4"/>
      <c r="EX138" s="5"/>
      <c r="EY138" s="5"/>
      <c r="EZ138" s="5"/>
      <c r="FA138" s="5"/>
      <c r="FB138" s="5"/>
      <c r="FC138" s="5"/>
      <c r="FD138" s="5"/>
      <c r="FE138" s="5"/>
      <c r="FF138" s="4"/>
      <c r="FG138" s="4"/>
      <c r="FH138" s="4"/>
      <c r="FI138" s="4"/>
      <c r="FJ138" s="4"/>
      <c r="FK138" s="4"/>
      <c r="FL138" s="4"/>
      <c r="FM138" s="4"/>
      <c r="FN138" s="5"/>
      <c r="FO138" s="5"/>
      <c r="FP138" s="5"/>
      <c r="FQ138" s="5"/>
      <c r="FR138" s="5"/>
      <c r="FS138" s="5"/>
      <c r="FT138" s="5"/>
      <c r="FU138" s="5"/>
      <c r="FV138" s="4"/>
      <c r="FW138" s="4"/>
      <c r="FX138" s="4"/>
      <c r="FY138" s="4"/>
      <c r="FZ138" s="4"/>
      <c r="GA138" s="4"/>
      <c r="GB138" s="4"/>
      <c r="GC138" s="4"/>
      <c r="GD138" s="5"/>
      <c r="GE138" s="5"/>
      <c r="GF138" s="5"/>
      <c r="GG138" s="5"/>
      <c r="GH138" s="5"/>
      <c r="GI138" s="5"/>
      <c r="GJ138" s="5"/>
      <c r="GK138" s="5"/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>
        <f t="shared" si="48"/>
        <v>0.65925</v>
      </c>
      <c r="II138" s="4">
        <f t="shared" si="49"/>
        <v>0.76475000000000004</v>
      </c>
      <c r="IJ138" s="4">
        <f t="shared" si="50"/>
        <v>0.24295</v>
      </c>
      <c r="IK138" s="4">
        <f t="shared" si="51"/>
        <v>1.3849999999999999E-2</v>
      </c>
      <c r="IL138" s="4">
        <f t="shared" si="52"/>
        <v>0.84584999999999999</v>
      </c>
      <c r="IM138" s="4">
        <f t="shared" si="53"/>
        <v>0.41254999999999997</v>
      </c>
      <c r="IN138" s="4">
        <f t="shared" si="54"/>
        <v>1</v>
      </c>
      <c r="IO138" s="4">
        <f t="shared" si="55"/>
        <v>1.4999</v>
      </c>
      <c r="IP138" s="1" t="str" cm="1">
        <f t="array" aca="1" ref="IP138" ca="1">CONCATENATE(INDIRECT(ADDRESS(1,MATCH(_xlfn.MINIFS(B138:IG138,metrics.rec,"MAE"),B138:IG138,0)+1)), ", ", INDIRECT(ADDRESS(2,MATCH(_xlfn.MINIFS(B138:IG138,metrics.rec,"MAE"),B138:IG138,0)+1)))</f>
        <v>k=10, r=0.5</v>
      </c>
      <c r="IQ138" s="1" t="str" cm="1">
        <f t="array" aca="1" ref="IQ138" ca="1">CONCATENATE(INDIRECT(ADDRESS(1,MATCH(_xlfn.MINIFS(B138:IG138,metrics.rec,"MSE"),B138:IG138,0)+1)), ", ", INDIRECT(ADDRESS(2,MATCH(_xlfn.MINIFS(B138:IG138,metrics.rec,"MSE"),B138:IG138,0)+1)))</f>
        <v>k=15, r=0.5</v>
      </c>
      <c r="IR138" s="1" t="str" cm="1">
        <f t="array" aca="1" ref="IR138" ca="1">CONCATENATE(INDIRECT(ADDRESS(1,MATCH(_xlfn.MAXIFS(B138:IG138,metrics.rec,"R"),B138:IG138,0)+1)), ", ", INDIRECT(ADDRESS(2,MATCH(_xlfn.MAXIFS(B138:IG138,metrics.rec,"R"),B138:IG138,0)+1)))</f>
        <v>k=15, r=0.5</v>
      </c>
      <c r="IS138" s="1" t="str" cm="1">
        <f t="array" aca="1" ref="IS138" ca="1">CONCATENATE(INDIRECT(ADDRESS(1,MATCH(_xlfn.MAXIFS(B138:IG138,metrics.rec,"Precision"),B138:IG138,0)+1)), ", ", INDIRECT(ADDRESS(2,MATCH(_xlfn.MAXIFS(B138:IG138,metrics.rec,"Precision"),B138:IG138,0)+1)))</f>
        <v>k=15, r=0.5</v>
      </c>
      <c r="IT138" s="1" t="str" cm="1">
        <f t="array" aca="1" ref="IT138" ca="1">CONCATENATE(INDIRECT(ADDRESS(1,MATCH(_xlfn.MAXIFS(B138:IG138,metrics.rec,"Recall"),B138:IG138,0)+1)), ", ", INDIRECT(ADDRESS(2,MATCH(_xlfn.MAXIFS(B138:IG138,metrics.rec,"Recall"),B138:IG138,0)+1)))</f>
        <v>k=15, r=0.5</v>
      </c>
      <c r="IU138" s="1" t="str" cm="1">
        <f t="array" aca="1" ref="IU138" ca="1">CONCATENATE(INDIRECT(ADDRESS(1,MATCH(_xlfn.MAXIFS(B138:IG138,metrics.rec,"Coverage"),B138:IG138,0)+1)), ", ", INDIRECT(ADDRESS(2,MATCH(_xlfn.MAXIFS(B138:IG138,metrics.rec,"Coverage"),B138:IG138,0)+1)))</f>
        <v>k=15, r=0.5</v>
      </c>
      <c r="IV138" s="1" t="str" cm="1">
        <f t="array" aca="1" ref="IV138" ca="1">CONCATENATE(INDIRECT(ADDRESS(1,MATCH(_xlfn.MAXIFS(B138:IG138,metrics.rec,"Recatio"),B138:IG138,0)+1)), ", ", INDIRECT(ADDRESS(2,MATCH(_xlfn.MAXIFS(B138:IG138,metrics.rec,"Recatio"),B138:IG138,0)+1)))</f>
        <v>k=10, r=0.5</v>
      </c>
      <c r="IW138" s="1" t="str" cm="1">
        <f t="array" aca="1" ref="IW138" ca="1">CONCATENATE(INDIRECT(ADDRESS(1,MATCH(_xlfn.MINIFS(B138:IG138,metrics.rec,"Time"),B138:IG138,0)+1)), ", ", INDIRECT(ADDRESS(2,MATCH(_xlfn.MINIFS(B138:IG138,metrics.rec,"Time"),B138:IG138,0)+1)))</f>
        <v>k=10, r=0.5</v>
      </c>
    </row>
    <row r="139" spans="1:257" x14ac:dyDescent="0.2">
      <c r="A139" s="1" t="s">
        <v>241</v>
      </c>
      <c r="B139" s="4"/>
      <c r="C139" s="4"/>
      <c r="D139" s="4"/>
      <c r="E139" s="4"/>
      <c r="F139" s="4"/>
      <c r="G139" s="4"/>
      <c r="H139" s="4"/>
      <c r="I139" s="4"/>
      <c r="J139" s="5"/>
      <c r="K139" s="5"/>
      <c r="L139" s="5"/>
      <c r="M139" s="5"/>
      <c r="N139" s="5"/>
      <c r="O139" s="5"/>
      <c r="P139" s="5"/>
      <c r="Q139" s="5"/>
      <c r="R139" s="4"/>
      <c r="S139" s="4"/>
      <c r="T139" s="4"/>
      <c r="U139" s="4"/>
      <c r="V139" s="4"/>
      <c r="W139" s="4"/>
      <c r="X139" s="4"/>
      <c r="Y139" s="4"/>
      <c r="Z139" s="5"/>
      <c r="AA139" s="5"/>
      <c r="AB139" s="5"/>
      <c r="AC139" s="5"/>
      <c r="AD139" s="5"/>
      <c r="AE139" s="5"/>
      <c r="AF139" s="5"/>
      <c r="AG139" s="5"/>
      <c r="AH139" s="4"/>
      <c r="AI139" s="4"/>
      <c r="AJ139" s="4"/>
      <c r="AK139" s="4"/>
      <c r="AL139" s="4"/>
      <c r="AM139" s="4"/>
      <c r="AN139" s="4"/>
      <c r="AO139" s="4"/>
      <c r="AP139" s="14"/>
      <c r="AQ139" s="14"/>
      <c r="AR139" s="14"/>
      <c r="AS139" s="14"/>
      <c r="AT139" s="14"/>
      <c r="AU139" s="14"/>
      <c r="AV139" s="14"/>
      <c r="AW139" s="14"/>
      <c r="AX139" s="4"/>
      <c r="AY139" s="4"/>
      <c r="AZ139" s="4"/>
      <c r="BA139" s="4"/>
      <c r="BB139" s="4"/>
      <c r="BC139" s="4"/>
      <c r="BD139" s="4"/>
      <c r="BE139" s="4"/>
      <c r="BF139" s="14">
        <v>0.65990000000000004</v>
      </c>
      <c r="BG139" s="14">
        <v>0.76670000000000005</v>
      </c>
      <c r="BH139" s="14">
        <v>0.24340000000000001</v>
      </c>
      <c r="BI139" s="14">
        <v>1.37E-2</v>
      </c>
      <c r="BJ139" s="14">
        <v>0.84599999999999997</v>
      </c>
      <c r="BK139" s="14">
        <v>0.41649999999999998</v>
      </c>
      <c r="BL139" s="14">
        <v>1</v>
      </c>
      <c r="BM139" s="14">
        <v>1.2144999999999999</v>
      </c>
      <c r="BN139" s="4"/>
      <c r="BO139" s="4"/>
      <c r="BP139" s="4"/>
      <c r="BQ139" s="4"/>
      <c r="BR139" s="4"/>
      <c r="BS139" s="4"/>
      <c r="BT139" s="4"/>
      <c r="BU139" s="4"/>
      <c r="BV139" s="14"/>
      <c r="BW139" s="14"/>
      <c r="BX139" s="14"/>
      <c r="BY139" s="14"/>
      <c r="BZ139" s="14"/>
      <c r="CA139" s="14"/>
      <c r="CB139" s="14"/>
      <c r="CC139" s="14"/>
      <c r="CD139" s="4"/>
      <c r="CE139" s="4"/>
      <c r="CF139" s="4"/>
      <c r="CG139" s="4"/>
      <c r="CH139" s="4"/>
      <c r="CI139" s="4"/>
      <c r="CJ139" s="4"/>
      <c r="CK139" s="4"/>
      <c r="CL139" s="5"/>
      <c r="CM139" s="5"/>
      <c r="CN139" s="5"/>
      <c r="CO139" s="5"/>
      <c r="CP139" s="5"/>
      <c r="CQ139" s="5"/>
      <c r="CR139" s="5"/>
      <c r="CS139" s="5"/>
      <c r="CT139" s="4">
        <v>0.65980000000000005</v>
      </c>
      <c r="CU139" s="4">
        <v>0.76600000000000001</v>
      </c>
      <c r="CV139" s="4">
        <v>0.24390000000000001</v>
      </c>
      <c r="CW139" s="4">
        <v>1.37E-2</v>
      </c>
      <c r="CX139" s="4">
        <v>0.84619999999999995</v>
      </c>
      <c r="CY139" s="4">
        <v>0.41610000000000003</v>
      </c>
      <c r="CZ139" s="4">
        <v>1</v>
      </c>
      <c r="DA139" s="4">
        <v>1.8621000000000001</v>
      </c>
      <c r="DB139" s="5"/>
      <c r="DC139" s="5"/>
      <c r="DD139" s="5"/>
      <c r="DE139" s="5"/>
      <c r="DF139" s="5"/>
      <c r="DG139" s="5"/>
      <c r="DH139" s="5"/>
      <c r="DI139" s="5"/>
      <c r="DJ139" s="4"/>
      <c r="DK139" s="4"/>
      <c r="DL139" s="4"/>
      <c r="DM139" s="4"/>
      <c r="DN139" s="4"/>
      <c r="DO139" s="4"/>
      <c r="DP139" s="4"/>
      <c r="DQ139" s="4"/>
      <c r="DR139" s="5"/>
      <c r="DS139" s="5"/>
      <c r="DT139" s="5"/>
      <c r="DU139" s="5"/>
      <c r="DV139" s="5"/>
      <c r="DW139" s="5"/>
      <c r="DX139" s="5"/>
      <c r="DY139" s="5"/>
      <c r="DZ139" s="4"/>
      <c r="EA139" s="4"/>
      <c r="EB139" s="4"/>
      <c r="EC139" s="4"/>
      <c r="ED139" s="4"/>
      <c r="EE139" s="4"/>
      <c r="EF139" s="4"/>
      <c r="EG139" s="4"/>
      <c r="EH139" s="5"/>
      <c r="EI139" s="5"/>
      <c r="EJ139" s="5"/>
      <c r="EK139" s="5"/>
      <c r="EL139" s="5"/>
      <c r="EM139" s="5"/>
      <c r="EN139" s="5"/>
      <c r="EO139" s="5"/>
      <c r="EP139" s="4"/>
      <c r="EQ139" s="4"/>
      <c r="ER139" s="4"/>
      <c r="ES139" s="4"/>
      <c r="ET139" s="4"/>
      <c r="EU139" s="4"/>
      <c r="EV139" s="4"/>
      <c r="EW139" s="4"/>
      <c r="EX139" s="5"/>
      <c r="EY139" s="5"/>
      <c r="EZ139" s="5"/>
      <c r="FA139" s="5"/>
      <c r="FB139" s="5"/>
      <c r="FC139" s="5"/>
      <c r="FD139" s="5"/>
      <c r="FE139" s="5"/>
      <c r="FF139" s="4"/>
      <c r="FG139" s="4"/>
      <c r="FH139" s="4"/>
      <c r="FI139" s="4"/>
      <c r="FJ139" s="4"/>
      <c r="FK139" s="4"/>
      <c r="FL139" s="4"/>
      <c r="FM139" s="4"/>
      <c r="FN139" s="5"/>
      <c r="FO139" s="5"/>
      <c r="FP139" s="5"/>
      <c r="FQ139" s="5"/>
      <c r="FR139" s="5"/>
      <c r="FS139" s="5"/>
      <c r="FT139" s="5"/>
      <c r="FU139" s="5"/>
      <c r="FV139" s="4"/>
      <c r="FW139" s="4"/>
      <c r="FX139" s="4"/>
      <c r="FY139" s="4"/>
      <c r="FZ139" s="4"/>
      <c r="GA139" s="4"/>
      <c r="GB139" s="4"/>
      <c r="GC139" s="4"/>
      <c r="GD139" s="5"/>
      <c r="GE139" s="5"/>
      <c r="GF139" s="5"/>
      <c r="GG139" s="5"/>
      <c r="GH139" s="5"/>
      <c r="GI139" s="5"/>
      <c r="GJ139" s="5"/>
      <c r="GK139" s="5"/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>
        <f t="shared" ref="IH139" si="56">AVERAGEIFS(B139:IG139,metrics.rec,"MAE")</f>
        <v>0.65985000000000005</v>
      </c>
      <c r="II139" s="4">
        <f t="shared" ref="II139" si="57">AVERAGEIFS(B139:IG139,metrics.rec,"MSE")</f>
        <v>0.76635000000000009</v>
      </c>
      <c r="IJ139" s="4">
        <f t="shared" ref="IJ139" si="58">AVERAGEIFS(B139:IG139,metrics.rec,"R")</f>
        <v>0.24365000000000001</v>
      </c>
      <c r="IK139" s="4">
        <f t="shared" ref="IK139" si="59">AVERAGEIFS(B139:IG139,metrics.rec,"Precision")</f>
        <v>1.37E-2</v>
      </c>
      <c r="IL139" s="4">
        <f t="shared" ref="IL139" si="60">AVERAGEIFS(B139:IG139,metrics.rec,"Recall")</f>
        <v>0.84609999999999996</v>
      </c>
      <c r="IM139" s="4">
        <f t="shared" ref="IM139" si="61">AVERAGEIFS(B139:IG139,metrics.rec,"Coverage")</f>
        <v>0.4163</v>
      </c>
      <c r="IN139" s="4">
        <f t="shared" ref="IN139" si="62">AVERAGEIFS(B139:IG139,metrics.rec,"Recatio")</f>
        <v>1</v>
      </c>
      <c r="IO139" s="4">
        <f t="shared" ref="IO139" si="63">AVERAGEIFS(B139:IG139,metrics.rec,"Time")</f>
        <v>1.5383</v>
      </c>
      <c r="IP139" s="1" t="str" cm="1">
        <f t="array" aca="1" ref="IP139" ca="1">CONCATENATE(INDIRECT(ADDRESS(1,MATCH(_xlfn.MINIFS(B139:IG139,metrics.rec,"MAE"),B139:IG139,0)+1)), ", ", INDIRECT(ADDRESS(2,MATCH(_xlfn.MINIFS(B139:IG139,metrics.rec,"MAE"),B139:IG139,0)+1)))</f>
        <v>k=15, r=0.5</v>
      </c>
      <c r="IQ139" s="1" t="str" cm="1">
        <f t="array" aca="1" ref="IQ139" ca="1">CONCATENATE(INDIRECT(ADDRESS(1,MATCH(_xlfn.MINIFS(B139:IG139,metrics.rec,"MSE"),B139:IG139,0)+1)), ", ", INDIRECT(ADDRESS(2,MATCH(_xlfn.MINIFS(B139:IG139,metrics.rec,"MSE"),B139:IG139,0)+1)))</f>
        <v>k=15, r=0.5</v>
      </c>
      <c r="IR139" s="1" t="str" cm="1">
        <f t="array" aca="1" ref="IR139" ca="1">CONCATENATE(INDIRECT(ADDRESS(1,MATCH(_xlfn.MAXIFS(B139:IG139,metrics.rec,"R"),B139:IG139,0)+1)), ", ", INDIRECT(ADDRESS(2,MATCH(_xlfn.MAXIFS(B139:IG139,metrics.rec,"R"),B139:IG139,0)+1)))</f>
        <v>k=15, r=0.5</v>
      </c>
      <c r="IS139" s="1" t="str" cm="1">
        <f t="array" aca="1" ref="IS139" ca="1">CONCATENATE(INDIRECT(ADDRESS(1,MATCH(_xlfn.MAXIFS(B139:IG139,metrics.rec,"Precision"),B139:IG139,0)+1)), ", ", INDIRECT(ADDRESS(2,MATCH(_xlfn.MAXIFS(B139:IG139,metrics.rec,"Precision"),B139:IG139,0)+1)))</f>
        <v>k=10, r=0.5</v>
      </c>
      <c r="IT139" s="1" t="str" cm="1">
        <f t="array" aca="1" ref="IT139" ca="1">CONCATENATE(INDIRECT(ADDRESS(1,MATCH(_xlfn.MAXIFS(B139:IG139,metrics.rec,"Recall"),B139:IG139,0)+1)), ", ", INDIRECT(ADDRESS(2,MATCH(_xlfn.MAXIFS(B139:IG139,metrics.rec,"Recall"),B139:IG139,0)+1)))</f>
        <v>k=15, r=0.5</v>
      </c>
      <c r="IU139" s="1" t="str" cm="1">
        <f t="array" aca="1" ref="IU139" ca="1">CONCATENATE(INDIRECT(ADDRESS(1,MATCH(_xlfn.MAXIFS(B139:IG139,metrics.rec,"Coverage"),B139:IG139,0)+1)), ", ", INDIRECT(ADDRESS(2,MATCH(_xlfn.MAXIFS(B139:IG139,metrics.rec,"Coverage"),B139:IG139,0)+1)))</f>
        <v>k=10, r=0.5</v>
      </c>
      <c r="IV139" s="1" t="str" cm="1">
        <f t="array" aca="1" ref="IV139" ca="1">CONCATENATE(INDIRECT(ADDRESS(1,MATCH(_xlfn.MAXIFS(B139:IG139,metrics.rec,"Recatio"),B139:IG139,0)+1)), ", ", INDIRECT(ADDRESS(2,MATCH(_xlfn.MAXIFS(B139:IG139,metrics.rec,"Recatio"),B139:IG139,0)+1)))</f>
        <v>k=10, r=0.5</v>
      </c>
      <c r="IW139" s="1" t="str" cm="1">
        <f t="array" aca="1" ref="IW139" ca="1">CONCATENATE(INDIRECT(ADDRESS(1,MATCH(_xlfn.MINIFS(B139:IG139,metrics.rec,"Time"),B139:IG139,0)+1)), ", ", INDIRECT(ADDRESS(2,MATCH(_xlfn.MINIFS(B139:IG139,metrics.rec,"Time"),B139:IG139,0)+1)))</f>
        <v>k=10, r=0.5</v>
      </c>
    </row>
    <row r="140" spans="1:257" x14ac:dyDescent="0.2">
      <c r="A140" s="1" t="s">
        <v>124</v>
      </c>
      <c r="B140" s="4">
        <v>0.63800000000000001</v>
      </c>
      <c r="C140" s="4">
        <v>0.71530000000000005</v>
      </c>
      <c r="D140" s="4">
        <v>0.27460000000000001</v>
      </c>
      <c r="E140" s="4">
        <v>2.3E-3</v>
      </c>
      <c r="F140" s="4">
        <v>0.87560000000000004</v>
      </c>
      <c r="G140" s="4"/>
      <c r="H140" s="4">
        <v>1</v>
      </c>
      <c r="I140" s="4">
        <v>2.7553000000000001</v>
      </c>
      <c r="J140" s="5">
        <v>0.65049999999999997</v>
      </c>
      <c r="K140" s="5">
        <v>0.74560000000000004</v>
      </c>
      <c r="L140" s="5">
        <v>0.26700000000000002</v>
      </c>
      <c r="M140" s="5">
        <v>7.3000000000000001E-3</v>
      </c>
      <c r="N140" s="5">
        <v>0.86529999999999996</v>
      </c>
      <c r="O140" s="5"/>
      <c r="P140" s="5">
        <v>1</v>
      </c>
      <c r="Q140" s="5">
        <v>2.3591000000000002</v>
      </c>
      <c r="R140" s="4">
        <v>0.65980000000000005</v>
      </c>
      <c r="S140" s="4">
        <v>0.7641</v>
      </c>
      <c r="T140" s="4">
        <v>0.2462</v>
      </c>
      <c r="U140" s="4">
        <v>1.38E-2</v>
      </c>
      <c r="V140" s="4">
        <v>0.84470000000000001</v>
      </c>
      <c r="W140" s="4"/>
      <c r="X140" s="4">
        <v>1</v>
      </c>
      <c r="Y140" s="4">
        <v>1.9188000000000001</v>
      </c>
      <c r="Z140" s="5">
        <v>0.68220000000000003</v>
      </c>
      <c r="AA140" s="5">
        <v>0.81299999999999994</v>
      </c>
      <c r="AB140" s="5">
        <v>0.1905</v>
      </c>
      <c r="AC140" s="5">
        <v>2.3699999999999999E-2</v>
      </c>
      <c r="AD140" s="5">
        <v>0.7984</v>
      </c>
      <c r="AE140" s="5"/>
      <c r="AF140" s="5">
        <v>1</v>
      </c>
      <c r="AG140" s="5">
        <v>1.4048</v>
      </c>
      <c r="AH140" s="4">
        <v>0.74350000000000005</v>
      </c>
      <c r="AI140" s="4">
        <v>0.95809999999999995</v>
      </c>
      <c r="AJ140" s="4">
        <v>0.109</v>
      </c>
      <c r="AK140" s="4">
        <v>5.2400000000000002E-2</v>
      </c>
      <c r="AL140" s="4">
        <v>0.56210000000000004</v>
      </c>
      <c r="AM140" s="4"/>
      <c r="AN140" s="4">
        <v>0.97640000000000005</v>
      </c>
      <c r="AO140" s="4">
        <v>0.71930000000000005</v>
      </c>
      <c r="AP140" s="14"/>
      <c r="AQ140" s="14"/>
      <c r="AR140" s="14"/>
      <c r="AS140" s="14"/>
      <c r="AT140" s="14"/>
      <c r="AU140" s="14"/>
      <c r="AV140" s="14"/>
      <c r="AW140" s="14"/>
      <c r="AX140" s="4"/>
      <c r="AY140" s="4"/>
      <c r="AZ140" s="4"/>
      <c r="BA140" s="4"/>
      <c r="BB140" s="4"/>
      <c r="BC140" s="4"/>
      <c r="BD140" s="4"/>
      <c r="BE140" s="4"/>
      <c r="BF140" s="14">
        <v>0.66010000000000002</v>
      </c>
      <c r="BG140" s="14">
        <v>0.76670000000000005</v>
      </c>
      <c r="BH140" s="14">
        <v>0.2412</v>
      </c>
      <c r="BI140" s="14">
        <v>1.38E-2</v>
      </c>
      <c r="BJ140" s="14">
        <v>0.84519999999999995</v>
      </c>
      <c r="BK140" s="14">
        <v>0.4118</v>
      </c>
      <c r="BL140" s="14">
        <v>1</v>
      </c>
      <c r="BM140" s="14">
        <v>1.2010000000000001</v>
      </c>
      <c r="BN140" s="4"/>
      <c r="BO140" s="4"/>
      <c r="BP140" s="4"/>
      <c r="BQ140" s="4"/>
      <c r="BR140" s="4"/>
      <c r="BS140" s="4"/>
      <c r="BT140" s="4"/>
      <c r="BU140" s="4"/>
      <c r="BV140" s="14"/>
      <c r="BW140" s="14"/>
      <c r="BX140" s="14"/>
      <c r="BY140" s="14"/>
      <c r="BZ140" s="14"/>
      <c r="CA140" s="14"/>
      <c r="CB140" s="14"/>
      <c r="CC140" s="14"/>
      <c r="CD140" s="4"/>
      <c r="CE140" s="4"/>
      <c r="CF140" s="4"/>
      <c r="CG140" s="4"/>
      <c r="CH140" s="4"/>
      <c r="CI140" s="4"/>
      <c r="CJ140" s="4"/>
      <c r="CK140" s="4"/>
      <c r="CL140" s="5"/>
      <c r="CM140" s="5"/>
      <c r="CN140" s="5"/>
      <c r="CO140" s="5"/>
      <c r="CP140" s="5"/>
      <c r="CQ140" s="5"/>
      <c r="CR140" s="5"/>
      <c r="CS140" s="5"/>
      <c r="CT140" s="4">
        <v>0.65980000000000005</v>
      </c>
      <c r="CU140" s="4">
        <v>0.76500000000000001</v>
      </c>
      <c r="CV140" s="4">
        <v>0.2432</v>
      </c>
      <c r="CW140" s="4">
        <v>1.38E-2</v>
      </c>
      <c r="CX140" s="4">
        <v>0.8458</v>
      </c>
      <c r="CY140" s="4">
        <v>0.41189999999999999</v>
      </c>
      <c r="CZ140" s="4">
        <v>1</v>
      </c>
      <c r="DA140" s="4">
        <v>1.8911</v>
      </c>
      <c r="DB140" s="5"/>
      <c r="DC140" s="5"/>
      <c r="DD140" s="5"/>
      <c r="DE140" s="5"/>
      <c r="DF140" s="5"/>
      <c r="DG140" s="5"/>
      <c r="DH140" s="5"/>
      <c r="DI140" s="5"/>
      <c r="DJ140" s="4"/>
      <c r="DK140" s="4"/>
      <c r="DL140" s="4"/>
      <c r="DM140" s="4"/>
      <c r="DN140" s="4"/>
      <c r="DO140" s="4"/>
      <c r="DP140" s="4"/>
      <c r="DQ140" s="4"/>
      <c r="DR140" s="5"/>
      <c r="DS140" s="5"/>
      <c r="DT140" s="5"/>
      <c r="DU140" s="5"/>
      <c r="DV140" s="5"/>
      <c r="DW140" s="5"/>
      <c r="DX140" s="5"/>
      <c r="DY140" s="5"/>
      <c r="DZ140" s="4"/>
      <c r="EA140" s="4"/>
      <c r="EB140" s="4"/>
      <c r="EC140" s="4"/>
      <c r="ED140" s="4"/>
      <c r="EE140" s="4"/>
      <c r="EF140" s="4"/>
      <c r="EG140" s="4"/>
      <c r="EH140" s="5">
        <v>0.66069999999999995</v>
      </c>
      <c r="EI140" s="5">
        <v>0.76829999999999998</v>
      </c>
      <c r="EJ140" s="5">
        <v>0.24279999999999999</v>
      </c>
      <c r="EK140" s="5">
        <v>1.3899999999999999E-2</v>
      </c>
      <c r="EL140" s="5">
        <v>0.84609999999999996</v>
      </c>
      <c r="EM140" s="5">
        <v>0.41189999999999999</v>
      </c>
      <c r="EN140" s="5">
        <v>1</v>
      </c>
      <c r="EO140" s="5">
        <v>2.0036</v>
      </c>
      <c r="EP140" s="4"/>
      <c r="EQ140" s="4"/>
      <c r="ER140" s="4"/>
      <c r="ES140" s="4"/>
      <c r="ET140" s="4"/>
      <c r="EU140" s="4"/>
      <c r="EV140" s="4"/>
      <c r="EW140" s="4"/>
      <c r="EX140" s="5"/>
      <c r="EY140" s="5"/>
      <c r="EZ140" s="5"/>
      <c r="FA140" s="5"/>
      <c r="FB140" s="5"/>
      <c r="FC140" s="5"/>
      <c r="FD140" s="5"/>
      <c r="FE140" s="5"/>
      <c r="FF140" s="4"/>
      <c r="FG140" s="4"/>
      <c r="FH140" s="4"/>
      <c r="FI140" s="4"/>
      <c r="FJ140" s="4"/>
      <c r="FK140" s="4"/>
      <c r="FL140" s="4"/>
      <c r="FM140" s="4"/>
      <c r="FN140" s="5"/>
      <c r="FO140" s="5"/>
      <c r="FP140" s="5"/>
      <c r="FQ140" s="5"/>
      <c r="FR140" s="5"/>
      <c r="FS140" s="5"/>
      <c r="FT140" s="5"/>
      <c r="FU140" s="5"/>
      <c r="FV140" s="4">
        <v>0.65990000000000004</v>
      </c>
      <c r="FW140" s="4">
        <v>0.76649999999999996</v>
      </c>
      <c r="FX140" s="4">
        <v>0.24379999999999999</v>
      </c>
      <c r="FY140" s="4">
        <v>1.38E-2</v>
      </c>
      <c r="FZ140" s="4">
        <v>0.8448</v>
      </c>
      <c r="GA140" s="4"/>
      <c r="GB140" s="4">
        <v>1</v>
      </c>
      <c r="GC140" s="4">
        <v>1.8822000000000001</v>
      </c>
      <c r="GD140" s="5"/>
      <c r="GE140" s="5"/>
      <c r="GF140" s="5"/>
      <c r="GG140" s="5"/>
      <c r="GH140" s="5"/>
      <c r="GI140" s="5"/>
      <c r="GJ140" s="5"/>
      <c r="GK140" s="5"/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/>
      <c r="HC140" s="4"/>
      <c r="HD140" s="4"/>
      <c r="HE140" s="4"/>
      <c r="HF140" s="4"/>
      <c r="HG140" s="4"/>
      <c r="HH140" s="4"/>
      <c r="HI140" s="4"/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>
        <f t="shared" si="48"/>
        <v>0.66827777777777786</v>
      </c>
      <c r="II140" s="4">
        <f t="shared" si="49"/>
        <v>0.78473333333333328</v>
      </c>
      <c r="IJ140" s="4">
        <f t="shared" si="50"/>
        <v>0.22870000000000001</v>
      </c>
      <c r="IK140" s="4">
        <f t="shared" si="51"/>
        <v>1.7200000000000003E-2</v>
      </c>
      <c r="IL140" s="4">
        <f t="shared" si="52"/>
        <v>0.81422222222222218</v>
      </c>
      <c r="IM140" s="4">
        <f t="shared" si="53"/>
        <v>0.41186666666666666</v>
      </c>
      <c r="IN140" s="4">
        <f t="shared" si="54"/>
        <v>0.99737777777777781</v>
      </c>
      <c r="IO140" s="4">
        <f t="shared" si="55"/>
        <v>1.7928000000000002</v>
      </c>
      <c r="IP140" s="1" t="str" cm="1">
        <f t="array" aca="1" ref="IP140" ca="1">CONCATENATE(INDIRECT(ADDRESS(1,MATCH(_xlfn.MINIFS(B140:IG140,metrics.rec,"MAE"),B140:IG140,0)+1)), ", ", INDIRECT(ADDRESS(2,MATCH(_xlfn.MINIFS(B140:IG140,metrics.rec,"MAE"),B140:IG140,0)+1)))</f>
        <v>k=5, r=0.1</v>
      </c>
      <c r="IQ140" s="1" t="str" cm="1">
        <f t="array" aca="1" ref="IQ140" ca="1">CONCATENATE(INDIRECT(ADDRESS(1,MATCH(_xlfn.MINIFS(B140:IG140,metrics.rec,"MSE"),B140:IG140,0)+1)), ", ", INDIRECT(ADDRESS(2,MATCH(_xlfn.MINIFS(B140:IG140,metrics.rec,"MSE"),B140:IG140,0)+1)))</f>
        <v>k=5, r=0.1</v>
      </c>
      <c r="IR140" s="1" t="str" cm="1">
        <f t="array" aca="1" ref="IR140" ca="1">CONCATENATE(INDIRECT(ADDRESS(1,MATCH(_xlfn.MAXIFS(B140:IG140,metrics.rec,"R"),B140:IG140,0)+1)), ", ", INDIRECT(ADDRESS(2,MATCH(_xlfn.MAXIFS(B140:IG140,metrics.rec,"R"),B140:IG140,0)+1)))</f>
        <v>k=5, r=0.1</v>
      </c>
      <c r="IS140" s="1" t="str" cm="1">
        <f t="array" aca="1" ref="IS140" ca="1">CONCATENATE(INDIRECT(ADDRESS(1,MATCH(_xlfn.MAXIFS(B140:IG140,metrics.rec,"Precision"),B140:IG140,0)+1)), ", ", INDIRECT(ADDRESS(2,MATCH(_xlfn.MAXIFS(B140:IG140,metrics.rec,"Precision"),B140:IG140,0)+1)))</f>
        <v>k=5, r=0.9</v>
      </c>
      <c r="IT140" s="1" t="str" cm="1">
        <f t="array" aca="1" ref="IT140" ca="1">CONCATENATE(INDIRECT(ADDRESS(1,MATCH(_xlfn.MAXIFS(B140:IG140,metrics.rec,"Recall"),B140:IG140,0)+1)), ", ", INDIRECT(ADDRESS(2,MATCH(_xlfn.MAXIFS(B140:IG140,metrics.rec,"Recall"),B140:IG140,0)+1)))</f>
        <v>k=5, r=0.1</v>
      </c>
      <c r="IU140" s="1" t="str" cm="1">
        <f t="array" aca="1" ref="IU140" ca="1">CONCATENATE(INDIRECT(ADDRESS(1,MATCH(_xlfn.MAXIFS(B140:IG140,metrics.rec,"Coverage"),B140:IG140,0)+1)), ", ", INDIRECT(ADDRESS(2,MATCH(_xlfn.MAXIFS(B140:IG140,metrics.rec,"Coverage"),B140:IG140,0)+1)))</f>
        <v>k=15, r=0.5</v>
      </c>
      <c r="IV140" s="1" t="str" cm="1">
        <f t="array" aca="1" ref="IV140" ca="1">CONCATENATE(INDIRECT(ADDRESS(1,MATCH(_xlfn.MAXIFS(B140:IG140,metrics.rec,"Recatio"),B140:IG140,0)+1)), ", ", INDIRECT(ADDRESS(2,MATCH(_xlfn.MAXIFS(B140:IG140,metrics.rec,"Recatio"),B140:IG140,0)+1)))</f>
        <v>k=5, r=0.1</v>
      </c>
      <c r="IW140" s="1" t="str" cm="1">
        <f t="array" aca="1" ref="IW140" ca="1">CONCATENATE(INDIRECT(ADDRESS(1,MATCH(_xlfn.MINIFS(B140:IG140,metrics.rec,"Time"),B140:IG140,0)+1)), ", ", INDIRECT(ADDRESS(2,MATCH(_xlfn.MINIFS(B140:IG140,metrics.rec,"Time"),B140:IG140,0)+1)))</f>
        <v>k=5, r=0.9</v>
      </c>
    </row>
    <row r="141" spans="1:257" x14ac:dyDescent="0.2">
      <c r="A141" s="1" t="s">
        <v>125</v>
      </c>
      <c r="B141" s="4">
        <v>0.66900000000000004</v>
      </c>
      <c r="C141" s="4">
        <v>0.78300000000000003</v>
      </c>
      <c r="D141" s="4">
        <v>0.2218</v>
      </c>
      <c r="E141" s="4">
        <v>1.6000000000000001E-3</v>
      </c>
      <c r="F141" s="4">
        <v>0.86719999999999997</v>
      </c>
      <c r="G141" s="4"/>
      <c r="H141" s="4">
        <v>1</v>
      </c>
      <c r="I141" s="4">
        <v>7.8379000000000003</v>
      </c>
      <c r="J141" s="5">
        <v>0.67900000000000005</v>
      </c>
      <c r="K141" s="5">
        <v>0.81110000000000004</v>
      </c>
      <c r="L141" s="5">
        <v>0.23280000000000001</v>
      </c>
      <c r="M141" s="5">
        <v>4.8999999999999998E-3</v>
      </c>
      <c r="N141" s="5">
        <v>0.85519999999999996</v>
      </c>
      <c r="O141" s="5"/>
      <c r="P141" s="5">
        <v>1</v>
      </c>
      <c r="Q141" s="5">
        <v>5.7195999999999998</v>
      </c>
      <c r="R141" s="4">
        <v>0.68389999999999995</v>
      </c>
      <c r="S141" s="4">
        <v>0.8206</v>
      </c>
      <c r="T141" s="4">
        <v>0.21820000000000001</v>
      </c>
      <c r="U141" s="4">
        <v>9.1999999999999998E-3</v>
      </c>
      <c r="V141" s="4">
        <v>0.83889999999999998</v>
      </c>
      <c r="W141" s="4"/>
      <c r="X141" s="4">
        <v>1</v>
      </c>
      <c r="Y141" s="4">
        <v>4.2591000000000001</v>
      </c>
      <c r="Z141" s="5">
        <v>0.69910000000000005</v>
      </c>
      <c r="AA141" s="5">
        <v>0.85809999999999997</v>
      </c>
      <c r="AB141" s="5">
        <v>0.20430000000000001</v>
      </c>
      <c r="AC141" s="5">
        <v>1.5299999999999999E-2</v>
      </c>
      <c r="AD141" s="5">
        <v>0.80089999999999995</v>
      </c>
      <c r="AE141" s="5"/>
      <c r="AF141" s="5">
        <v>1</v>
      </c>
      <c r="AG141" s="5">
        <v>2.4661</v>
      </c>
      <c r="AH141" s="4">
        <v>0.74339999999999995</v>
      </c>
      <c r="AI141" s="4">
        <v>0.96609999999999996</v>
      </c>
      <c r="AJ141" s="4">
        <v>0.1424</v>
      </c>
      <c r="AK141" s="4">
        <v>3.0300000000000001E-2</v>
      </c>
      <c r="AL141" s="4">
        <v>0.66080000000000005</v>
      </c>
      <c r="AM141" s="4"/>
      <c r="AN141" s="4">
        <v>0.98260000000000003</v>
      </c>
      <c r="AO141" s="4">
        <v>1.1831</v>
      </c>
      <c r="AP141" s="14"/>
      <c r="AQ141" s="14"/>
      <c r="AR141" s="14"/>
      <c r="AS141" s="14"/>
      <c r="AT141" s="14"/>
      <c r="AU141" s="14"/>
      <c r="AV141" s="14"/>
      <c r="AW141" s="14"/>
      <c r="AX141" s="4"/>
      <c r="AY141" s="4"/>
      <c r="AZ141" s="4"/>
      <c r="BA141" s="4"/>
      <c r="BB141" s="4"/>
      <c r="BC141" s="4"/>
      <c r="BD141" s="4"/>
      <c r="BE141" s="4"/>
      <c r="BF141" s="14"/>
      <c r="BG141" s="14"/>
      <c r="BH141" s="14"/>
      <c r="BI141" s="14"/>
      <c r="BJ141" s="14"/>
      <c r="BK141" s="14"/>
      <c r="BL141" s="14"/>
      <c r="BM141" s="14"/>
      <c r="BN141" s="4"/>
      <c r="BO141" s="4"/>
      <c r="BP141" s="4"/>
      <c r="BQ141" s="4"/>
      <c r="BR141" s="4"/>
      <c r="BS141" s="4"/>
      <c r="BT141" s="4"/>
      <c r="BU141" s="4"/>
      <c r="BV141" s="14"/>
      <c r="BW141" s="14"/>
      <c r="BX141" s="14"/>
      <c r="BY141" s="14"/>
      <c r="BZ141" s="14"/>
      <c r="CA141" s="14"/>
      <c r="CB141" s="14"/>
      <c r="CC141" s="14"/>
      <c r="CD141" s="4"/>
      <c r="CE141" s="4"/>
      <c r="CF141" s="4"/>
      <c r="CG141" s="4"/>
      <c r="CH141" s="4"/>
      <c r="CI141" s="4"/>
      <c r="CJ141" s="4"/>
      <c r="CK141" s="4"/>
      <c r="CL141" s="5"/>
      <c r="CM141" s="5"/>
      <c r="CN141" s="5"/>
      <c r="CO141" s="5"/>
      <c r="CP141" s="5"/>
      <c r="CQ141" s="5"/>
      <c r="CR141" s="5"/>
      <c r="CS141" s="5"/>
      <c r="CT141" s="4"/>
      <c r="CU141" s="4"/>
      <c r="CV141" s="4"/>
      <c r="CW141" s="4"/>
      <c r="CX141" s="4"/>
      <c r="CY141" s="4"/>
      <c r="CZ141" s="4"/>
      <c r="DA141" s="4"/>
      <c r="DB141" s="5"/>
      <c r="DC141" s="5"/>
      <c r="DD141" s="5"/>
      <c r="DE141" s="5"/>
      <c r="DF141" s="5"/>
      <c r="DG141" s="5"/>
      <c r="DH141" s="5"/>
      <c r="DI141" s="5"/>
      <c r="DJ141" s="4"/>
      <c r="DK141" s="4"/>
      <c r="DL141" s="4"/>
      <c r="DM141" s="4"/>
      <c r="DN141" s="4"/>
      <c r="DO141" s="4"/>
      <c r="DP141" s="4"/>
      <c r="DQ141" s="4"/>
      <c r="DR141" s="5"/>
      <c r="DS141" s="5"/>
      <c r="DT141" s="5"/>
      <c r="DU141" s="5"/>
      <c r="DV141" s="5"/>
      <c r="DW141" s="5"/>
      <c r="DX141" s="5"/>
      <c r="DY141" s="5"/>
      <c r="DZ141" s="4"/>
      <c r="EA141" s="4"/>
      <c r="EB141" s="4"/>
      <c r="EC141" s="4"/>
      <c r="ED141" s="4"/>
      <c r="EE141" s="4"/>
      <c r="EF141" s="4"/>
      <c r="EG141" s="4"/>
      <c r="EH141" s="5">
        <v>0.68569999999999998</v>
      </c>
      <c r="EI141" s="5">
        <v>0.82840000000000003</v>
      </c>
      <c r="EJ141" s="5">
        <v>0.22270000000000001</v>
      </c>
      <c r="EK141" s="5">
        <v>9.1999999999999998E-3</v>
      </c>
      <c r="EL141" s="5">
        <v>0.83819999999999995</v>
      </c>
      <c r="EM141" s="5">
        <v>0.61609999999999998</v>
      </c>
      <c r="EN141" s="5">
        <v>1</v>
      </c>
      <c r="EO141" s="5">
        <v>4.2159000000000004</v>
      </c>
      <c r="EP141" s="4"/>
      <c r="EQ141" s="4"/>
      <c r="ER141" s="4"/>
      <c r="ES141" s="4"/>
      <c r="ET141" s="4"/>
      <c r="EU141" s="4"/>
      <c r="EV141" s="4"/>
      <c r="EW141" s="4"/>
      <c r="EX141" s="5"/>
      <c r="EY141" s="5"/>
      <c r="EZ141" s="5"/>
      <c r="FA141" s="5"/>
      <c r="FB141" s="5"/>
      <c r="FC141" s="5"/>
      <c r="FD141" s="5"/>
      <c r="FE141" s="5"/>
      <c r="FF141" s="4"/>
      <c r="FG141" s="4"/>
      <c r="FH141" s="4"/>
      <c r="FI141" s="4"/>
      <c r="FJ141" s="4"/>
      <c r="FK141" s="4"/>
      <c r="FL141" s="4"/>
      <c r="FM141" s="4"/>
      <c r="FN141" s="5"/>
      <c r="FO141" s="5"/>
      <c r="FP141" s="5"/>
      <c r="FQ141" s="5"/>
      <c r="FR141" s="5"/>
      <c r="FS141" s="5"/>
      <c r="FT141" s="5"/>
      <c r="FU141" s="5"/>
      <c r="FV141" s="4"/>
      <c r="FW141" s="4"/>
      <c r="FX141" s="4"/>
      <c r="FY141" s="4"/>
      <c r="FZ141" s="4"/>
      <c r="GA141" s="4"/>
      <c r="GB141" s="4"/>
      <c r="GC141" s="4"/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>
        <f t="shared" si="48"/>
        <v>0.69335000000000002</v>
      </c>
      <c r="II141" s="4">
        <f t="shared" si="49"/>
        <v>0.84454999999999991</v>
      </c>
      <c r="IJ141" s="4">
        <f t="shared" si="50"/>
        <v>0.20703333333333332</v>
      </c>
      <c r="IK141" s="4">
        <f t="shared" si="51"/>
        <v>1.1750000000000002E-2</v>
      </c>
      <c r="IL141" s="4">
        <f t="shared" si="52"/>
        <v>0.81019999999999992</v>
      </c>
      <c r="IM141" s="4">
        <f t="shared" si="53"/>
        <v>0.61609999999999998</v>
      </c>
      <c r="IN141" s="4">
        <f t="shared" si="54"/>
        <v>0.99709999999999999</v>
      </c>
      <c r="IO141" s="4">
        <f t="shared" si="55"/>
        <v>4.2802833333333341</v>
      </c>
      <c r="IP141" s="1" t="str" cm="1">
        <f t="array" aca="1" ref="IP141" ca="1">CONCATENATE(INDIRECT(ADDRESS(1,MATCH(_xlfn.MINIFS(B141:IG141,metrics.rec,"MAE"),B141:IG141,0)+1)), ", ", INDIRECT(ADDRESS(2,MATCH(_xlfn.MINIFS(B141:IG141,metrics.rec,"MAE"),B141:IG141,0)+1)))</f>
        <v>k=5, r=0.1</v>
      </c>
      <c r="IQ141" s="1" t="str" cm="1">
        <f t="array" aca="1" ref="IQ141" ca="1">CONCATENATE(INDIRECT(ADDRESS(1,MATCH(_xlfn.MINIFS(B141:IG141,metrics.rec,"MSE"),B141:IG141,0)+1)), ", ", INDIRECT(ADDRESS(2,MATCH(_xlfn.MINIFS(B141:IG141,metrics.rec,"MSE"),B141:IG141,0)+1)))</f>
        <v>k=5, r=0.1</v>
      </c>
      <c r="IR141" s="1" t="str" cm="1">
        <f t="array" aca="1" ref="IR141" ca="1">CONCATENATE(INDIRECT(ADDRESS(1,MATCH(_xlfn.MAXIFS(B141:IG141,metrics.rec,"R"),B141:IG141,0)+1)), ", ", INDIRECT(ADDRESS(2,MATCH(_xlfn.MAXIFS(B141:IG141,metrics.rec,"R"),B141:IG141,0)+1)))</f>
        <v>k=5, r=0.3</v>
      </c>
      <c r="IS141" s="1" t="str" cm="1">
        <f t="array" aca="1" ref="IS141" ca="1">CONCATENATE(INDIRECT(ADDRESS(1,MATCH(_xlfn.MAXIFS(B141:IG141,metrics.rec,"Precision"),B141:IG141,0)+1)), ", ", INDIRECT(ADDRESS(2,MATCH(_xlfn.MAXIFS(B141:IG141,metrics.rec,"Precision"),B141:IG141,0)+1)))</f>
        <v>k=5, r=0.9</v>
      </c>
      <c r="IT141" s="1" t="str" cm="1">
        <f t="array" aca="1" ref="IT141" ca="1">CONCATENATE(INDIRECT(ADDRESS(1,MATCH(_xlfn.MAXIFS(B141:IG141,metrics.rec,"Recall"),B141:IG141,0)+1)), ", ", INDIRECT(ADDRESS(2,MATCH(_xlfn.MAXIFS(B141:IG141,metrics.rec,"Recall"),B141:IG141,0)+1)))</f>
        <v>k=5, r=0.1</v>
      </c>
      <c r="IU141" s="1" t="str" cm="1">
        <f t="array" aca="1" ref="IU141" ca="1">CONCATENATE(INDIRECT(ADDRESS(1,MATCH(_xlfn.MAXIFS(B141:IG141,metrics.rec,"Coverage"),B141:IG141,0)+1)), ", ", INDIRECT(ADDRESS(2,MATCH(_xlfn.MAXIFS(B141:IG141,metrics.rec,"Coverage"),B141:IG141,0)+1)))</f>
        <v>k=20, r=0.5</v>
      </c>
      <c r="IV141" s="1" t="str" cm="1">
        <f t="array" aca="1" ref="IV141" ca="1">CONCATENATE(INDIRECT(ADDRESS(1,MATCH(_xlfn.MAXIFS(B141:IG141,metrics.rec,"Recatio"),B141:IG141,0)+1)), ", ", INDIRECT(ADDRESS(2,MATCH(_xlfn.MAXIFS(B141:IG141,metrics.rec,"Recatio"),B141:IG141,0)+1)))</f>
        <v>k=5, r=0.1</v>
      </c>
      <c r="IW141" s="1" t="str" cm="1">
        <f t="array" aca="1" ref="IW141" ca="1">CONCATENATE(INDIRECT(ADDRESS(1,MATCH(_xlfn.MINIFS(B141:IG141,metrics.rec,"Time"),B141:IG141,0)+1)), ", ", INDIRECT(ADDRESS(2,MATCH(_xlfn.MINIFS(B141:IG141,metrics.rec,"Time"),B141:IG141,0)+1)))</f>
        <v>k=5, r=0.9</v>
      </c>
    </row>
    <row r="142" spans="1:257" x14ac:dyDescent="0.2">
      <c r="A142" s="1" t="s">
        <v>126</v>
      </c>
      <c r="B142" s="4">
        <v>0.71319999999999995</v>
      </c>
      <c r="C142" s="4">
        <v>0.85289999999999999</v>
      </c>
      <c r="D142" s="4">
        <v>0.108</v>
      </c>
      <c r="E142" s="4">
        <v>3.2000000000000002E-3</v>
      </c>
      <c r="F142" s="4">
        <v>0.65759999999999996</v>
      </c>
      <c r="G142" s="4"/>
      <c r="H142" s="4">
        <v>1</v>
      </c>
      <c r="I142" s="4">
        <v>2.6863999999999999</v>
      </c>
      <c r="J142" s="5">
        <v>0.72330000000000005</v>
      </c>
      <c r="K142" s="5">
        <v>0.88470000000000004</v>
      </c>
      <c r="L142" s="5">
        <v>0.1246</v>
      </c>
      <c r="M142" s="5">
        <v>8.3999999999999995E-3</v>
      </c>
      <c r="N142" s="5">
        <v>0.63990000000000002</v>
      </c>
      <c r="O142" s="5"/>
      <c r="P142" s="5">
        <v>1</v>
      </c>
      <c r="Q142" s="5">
        <v>2.3060999999999998</v>
      </c>
      <c r="R142" s="4">
        <v>0.72550000000000003</v>
      </c>
      <c r="S142" s="4">
        <v>0.8952</v>
      </c>
      <c r="T142" s="4">
        <v>0.1222</v>
      </c>
      <c r="U142" s="4">
        <v>1.41E-2</v>
      </c>
      <c r="V142" s="4">
        <v>0.62760000000000005</v>
      </c>
      <c r="W142" s="4"/>
      <c r="X142" s="4">
        <v>1</v>
      </c>
      <c r="Y142" s="4">
        <v>2.0304000000000002</v>
      </c>
      <c r="Z142" s="5">
        <v>0.73970000000000002</v>
      </c>
      <c r="AA142" s="5">
        <v>0.93730000000000002</v>
      </c>
      <c r="AB142" s="5">
        <v>7.1800000000000003E-2</v>
      </c>
      <c r="AC142" s="5">
        <v>2.1299999999999999E-2</v>
      </c>
      <c r="AD142" s="5">
        <v>0.61380000000000001</v>
      </c>
      <c r="AE142" s="5"/>
      <c r="AF142" s="5">
        <v>1</v>
      </c>
      <c r="AG142" s="5">
        <v>1.3984000000000001</v>
      </c>
      <c r="AH142" s="4">
        <v>0.79859999999999998</v>
      </c>
      <c r="AI142" s="4">
        <v>1.0829</v>
      </c>
      <c r="AJ142" s="4">
        <v>-8.5000000000000006E-3</v>
      </c>
      <c r="AK142" s="4">
        <v>4.7500000000000001E-2</v>
      </c>
      <c r="AL142" s="4">
        <v>0.51049999999999995</v>
      </c>
      <c r="AM142" s="4"/>
      <c r="AN142" s="4">
        <v>0.97640000000000005</v>
      </c>
      <c r="AO142" s="4">
        <v>0.7258</v>
      </c>
      <c r="AP142" s="14"/>
      <c r="AQ142" s="14"/>
      <c r="AR142" s="14"/>
      <c r="AS142" s="14"/>
      <c r="AT142" s="14"/>
      <c r="AU142" s="14"/>
      <c r="AV142" s="14"/>
      <c r="AW142" s="14"/>
      <c r="AX142" s="4"/>
      <c r="AY142" s="4"/>
      <c r="AZ142" s="4"/>
      <c r="BA142" s="4"/>
      <c r="BB142" s="4"/>
      <c r="BC142" s="4"/>
      <c r="BD142" s="4"/>
      <c r="BE142" s="4"/>
      <c r="BF142" s="14"/>
      <c r="BG142" s="14"/>
      <c r="BH142" s="14"/>
      <c r="BI142" s="14"/>
      <c r="BJ142" s="14"/>
      <c r="BK142" s="14"/>
      <c r="BL142" s="14"/>
      <c r="BM142" s="14"/>
      <c r="BN142" s="4"/>
      <c r="BO142" s="4"/>
      <c r="BP142" s="4"/>
      <c r="BQ142" s="4"/>
      <c r="BR142" s="4"/>
      <c r="BS142" s="4"/>
      <c r="BT142" s="4"/>
      <c r="BU142" s="4"/>
      <c r="BV142" s="14"/>
      <c r="BW142" s="14"/>
      <c r="BX142" s="14"/>
      <c r="BY142" s="14"/>
      <c r="BZ142" s="14"/>
      <c r="CA142" s="14"/>
      <c r="CB142" s="14"/>
      <c r="CC142" s="14"/>
      <c r="CD142" s="4"/>
      <c r="CE142" s="4"/>
      <c r="CF142" s="4"/>
      <c r="CG142" s="4"/>
      <c r="CH142" s="4"/>
      <c r="CI142" s="4"/>
      <c r="CJ142" s="4"/>
      <c r="CK142" s="4"/>
      <c r="CL142" s="5"/>
      <c r="CM142" s="5"/>
      <c r="CN142" s="5"/>
      <c r="CO142" s="5"/>
      <c r="CP142" s="5"/>
      <c r="CQ142" s="5"/>
      <c r="CR142" s="5"/>
      <c r="CS142" s="5"/>
      <c r="CT142" s="4"/>
      <c r="CU142" s="4"/>
      <c r="CV142" s="4"/>
      <c r="CW142" s="4"/>
      <c r="CX142" s="4"/>
      <c r="CY142" s="4"/>
      <c r="CZ142" s="4"/>
      <c r="DA142" s="4"/>
      <c r="DB142" s="5"/>
      <c r="DC142" s="5"/>
      <c r="DD142" s="5"/>
      <c r="DE142" s="5"/>
      <c r="DF142" s="5"/>
      <c r="DG142" s="5"/>
      <c r="DH142" s="5"/>
      <c r="DI142" s="5"/>
      <c r="DJ142" s="4"/>
      <c r="DK142" s="4"/>
      <c r="DL142" s="4"/>
      <c r="DM142" s="4"/>
      <c r="DN142" s="4"/>
      <c r="DO142" s="4"/>
      <c r="DP142" s="4"/>
      <c r="DQ142" s="4"/>
      <c r="DR142" s="5"/>
      <c r="DS142" s="5"/>
      <c r="DT142" s="5"/>
      <c r="DU142" s="5"/>
      <c r="DV142" s="5"/>
      <c r="DW142" s="5"/>
      <c r="DX142" s="5"/>
      <c r="DY142" s="5"/>
      <c r="DZ142" s="4"/>
      <c r="EA142" s="4"/>
      <c r="EB142" s="4"/>
      <c r="EC142" s="4"/>
      <c r="ED142" s="4"/>
      <c r="EE142" s="4"/>
      <c r="EF142" s="4"/>
      <c r="EG142" s="4"/>
      <c r="EH142" s="14">
        <v>0.72399999999999998</v>
      </c>
      <c r="EI142" s="14">
        <v>0.89170000000000005</v>
      </c>
      <c r="EJ142" s="14">
        <v>0.11799999999999999</v>
      </c>
      <c r="EK142" s="14">
        <v>1.4200000000000001E-2</v>
      </c>
      <c r="EL142" s="14">
        <v>0.63109999999999999</v>
      </c>
      <c r="EM142" s="14">
        <v>0.30099999999999999</v>
      </c>
      <c r="EN142" s="14">
        <v>1</v>
      </c>
      <c r="EO142" s="14">
        <v>1.9283999999999999</v>
      </c>
      <c r="EP142" s="4"/>
      <c r="EQ142" s="4"/>
      <c r="ER142" s="4"/>
      <c r="ES142" s="4"/>
      <c r="ET142" s="4"/>
      <c r="EU142" s="4"/>
      <c r="EV142" s="4"/>
      <c r="EW142" s="4"/>
      <c r="EX142" s="5"/>
      <c r="EY142" s="5"/>
      <c r="EZ142" s="5"/>
      <c r="FA142" s="5"/>
      <c r="FB142" s="5"/>
      <c r="FC142" s="5"/>
      <c r="FD142" s="5"/>
      <c r="FE142" s="5"/>
      <c r="FF142" s="4"/>
      <c r="FG142" s="4"/>
      <c r="FH142" s="4"/>
      <c r="FI142" s="4"/>
      <c r="FJ142" s="4"/>
      <c r="FK142" s="4"/>
      <c r="FL142" s="4"/>
      <c r="FM142" s="4"/>
      <c r="FN142" s="5"/>
      <c r="FO142" s="5"/>
      <c r="FP142" s="5"/>
      <c r="FQ142" s="5"/>
      <c r="FR142" s="5"/>
      <c r="FS142" s="5"/>
      <c r="FT142" s="5"/>
      <c r="FU142" s="5"/>
      <c r="FV142" s="4"/>
      <c r="FW142" s="4"/>
      <c r="FX142" s="4"/>
      <c r="FY142" s="4"/>
      <c r="FZ142" s="4"/>
      <c r="GA142" s="4"/>
      <c r="GB142" s="4"/>
      <c r="GC142" s="4"/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>
        <f t="shared" si="48"/>
        <v>0.73738333333333328</v>
      </c>
      <c r="II142" s="4">
        <f t="shared" si="49"/>
        <v>0.92411666666666681</v>
      </c>
      <c r="IJ142" s="4">
        <f t="shared" si="50"/>
        <v>8.9349999999999999E-2</v>
      </c>
      <c r="IK142" s="4">
        <f t="shared" si="51"/>
        <v>1.8116666666666666E-2</v>
      </c>
      <c r="IL142" s="4">
        <f t="shared" si="52"/>
        <v>0.61341666666666661</v>
      </c>
      <c r="IM142" s="4">
        <f t="shared" si="53"/>
        <v>0.30099999999999999</v>
      </c>
      <c r="IN142" s="4">
        <f t="shared" si="54"/>
        <v>0.99606666666666666</v>
      </c>
      <c r="IO142" s="4">
        <f t="shared" si="55"/>
        <v>1.8459166666666667</v>
      </c>
      <c r="IP142" s="1" t="str" cm="1">
        <f t="array" aca="1" ref="IP142" ca="1">CONCATENATE(INDIRECT(ADDRESS(1,MATCH(_xlfn.MINIFS(B142:IG142,metrics.rec,"MAE"),B142:IG142,0)+1)), ", ", INDIRECT(ADDRESS(2,MATCH(_xlfn.MINIFS(B142:IG142,metrics.rec,"MAE"),B142:IG142,0)+1)))</f>
        <v>k=5, r=0.1</v>
      </c>
      <c r="IQ142" s="1" t="str" cm="1">
        <f t="array" aca="1" ref="IQ142" ca="1">CONCATENATE(INDIRECT(ADDRESS(1,MATCH(_xlfn.MINIFS(B142:IG142,metrics.rec,"MSE"),B142:IG142,0)+1)), ", ", INDIRECT(ADDRESS(2,MATCH(_xlfn.MINIFS(B142:IG142,metrics.rec,"MSE"),B142:IG142,0)+1)))</f>
        <v>k=5, r=0.1</v>
      </c>
      <c r="IR142" s="1" t="str" cm="1">
        <f t="array" aca="1" ref="IR142" ca="1">CONCATENATE(INDIRECT(ADDRESS(1,MATCH(_xlfn.MAXIFS(B142:IG142,metrics.rec,"R"),B142:IG142,0)+1)), ", ", INDIRECT(ADDRESS(2,MATCH(_xlfn.MAXIFS(B142:IG142,metrics.rec,"R"),B142:IG142,0)+1)))</f>
        <v>k=5, r=0.3</v>
      </c>
      <c r="IS142" s="1" t="str" cm="1">
        <f t="array" aca="1" ref="IS142" ca="1">CONCATENATE(INDIRECT(ADDRESS(1,MATCH(_xlfn.MAXIFS(B142:IG142,metrics.rec,"Precision"),B142:IG142,0)+1)), ", ", INDIRECT(ADDRESS(2,MATCH(_xlfn.MAXIFS(B142:IG142,metrics.rec,"Precision"),B142:IG142,0)+1)))</f>
        <v>k=5, r=0.9</v>
      </c>
      <c r="IT142" s="1" t="str" cm="1">
        <f t="array" aca="1" ref="IT142" ca="1">CONCATENATE(INDIRECT(ADDRESS(1,MATCH(_xlfn.MAXIFS(B142:IG142,metrics.rec,"Recall"),B142:IG142,0)+1)), ", ", INDIRECT(ADDRESS(2,MATCH(_xlfn.MAXIFS(B142:IG142,metrics.rec,"Recall"),B142:IG142,0)+1)))</f>
        <v>k=5, r=0.1</v>
      </c>
      <c r="IU142" s="1" t="str" cm="1">
        <f t="array" aca="1" ref="IU142" ca="1">CONCATENATE(INDIRECT(ADDRESS(1,MATCH(_xlfn.MAXIFS(B142:IG142,metrics.rec,"Coverage"),B142:IG142,0)+1)), ", ", INDIRECT(ADDRESS(2,MATCH(_xlfn.MAXIFS(B142:IG142,metrics.rec,"Coverage"),B142:IG142,0)+1)))</f>
        <v>k=20, r=0.5</v>
      </c>
      <c r="IV142" s="1" t="str" cm="1">
        <f t="array" aca="1" ref="IV142" ca="1">CONCATENATE(INDIRECT(ADDRESS(1,MATCH(_xlfn.MAXIFS(B142:IG142,metrics.rec,"Recatio"),B142:IG142,0)+1)), ", ", INDIRECT(ADDRESS(2,MATCH(_xlfn.MAXIFS(B142:IG142,metrics.rec,"Recatio"),B142:IG142,0)+1)))</f>
        <v>k=5, r=0.1</v>
      </c>
      <c r="IW142" s="1" t="str" cm="1">
        <f t="array" aca="1" ref="IW142" ca="1">CONCATENATE(INDIRECT(ADDRESS(1,MATCH(_xlfn.MINIFS(B142:IG142,metrics.rec,"Time"),B142:IG142,0)+1)), ", ", INDIRECT(ADDRESS(2,MATCH(_xlfn.MINIFS(B142:IG142,metrics.rec,"Time"),B142:IG142,0)+1)))</f>
        <v>k=5, r=0.9</v>
      </c>
    </row>
    <row r="143" spans="1:257" x14ac:dyDescent="0.2">
      <c r="A143" s="1" t="s">
        <v>127</v>
      </c>
      <c r="B143" s="4">
        <v>0.63890000000000002</v>
      </c>
      <c r="C143" s="4">
        <v>0.70720000000000005</v>
      </c>
      <c r="D143" s="4">
        <v>0.2455</v>
      </c>
      <c r="E143" s="4">
        <v>4.1000000000000003E-3</v>
      </c>
      <c r="F143" s="4">
        <v>0.85499999999999998</v>
      </c>
      <c r="G143" s="4"/>
      <c r="H143" s="4">
        <v>1</v>
      </c>
      <c r="I143" s="4">
        <v>2.6781999999999999</v>
      </c>
      <c r="J143" s="5">
        <v>0.65139999999999998</v>
      </c>
      <c r="K143" s="5">
        <v>0.73829999999999996</v>
      </c>
      <c r="L143" s="5">
        <v>0.22009999999999999</v>
      </c>
      <c r="M143" s="5">
        <v>1.2699999999999999E-2</v>
      </c>
      <c r="N143" s="5">
        <v>0.84289999999999998</v>
      </c>
      <c r="O143" s="5"/>
      <c r="P143" s="5">
        <v>1</v>
      </c>
      <c r="Q143" s="5">
        <v>2.2709000000000001</v>
      </c>
      <c r="R143" s="4">
        <v>0.66039999999999999</v>
      </c>
      <c r="S143" s="4">
        <v>0.75780000000000003</v>
      </c>
      <c r="T143" s="4">
        <v>0.2089</v>
      </c>
      <c r="U143" s="4">
        <v>2.3E-2</v>
      </c>
      <c r="V143" s="4">
        <v>0.81699999999999995</v>
      </c>
      <c r="W143" s="4"/>
      <c r="X143" s="4">
        <v>1</v>
      </c>
      <c r="Y143" s="4">
        <v>2.1021999999999998</v>
      </c>
      <c r="Z143" s="5">
        <v>0.68330000000000002</v>
      </c>
      <c r="AA143" s="5">
        <v>0.80779999999999996</v>
      </c>
      <c r="AB143" s="5">
        <v>0.15959999999999999</v>
      </c>
      <c r="AC143" s="5">
        <v>3.4500000000000003E-2</v>
      </c>
      <c r="AD143" s="5">
        <v>0.76459999999999995</v>
      </c>
      <c r="AE143" s="5"/>
      <c r="AF143" s="5">
        <v>1</v>
      </c>
      <c r="AG143" s="5">
        <v>1.3575999999999999</v>
      </c>
      <c r="AH143" s="4">
        <v>0.74250000000000005</v>
      </c>
      <c r="AI143" s="4">
        <v>0.95379999999999998</v>
      </c>
      <c r="AJ143" s="4">
        <v>0.1048</v>
      </c>
      <c r="AK143" s="4">
        <v>5.4100000000000002E-2</v>
      </c>
      <c r="AL143" s="4">
        <v>0.53300000000000003</v>
      </c>
      <c r="AM143" s="4"/>
      <c r="AN143" s="4">
        <v>0.97640000000000005</v>
      </c>
      <c r="AO143" s="4">
        <v>0.72330000000000005</v>
      </c>
      <c r="AP143" s="14"/>
      <c r="AQ143" s="14"/>
      <c r="AR143" s="14"/>
      <c r="AS143" s="14"/>
      <c r="AT143" s="14"/>
      <c r="AU143" s="14"/>
      <c r="AV143" s="14"/>
      <c r="AW143" s="14"/>
      <c r="AX143" s="4"/>
      <c r="AY143" s="4"/>
      <c r="AZ143" s="4"/>
      <c r="BA143" s="4"/>
      <c r="BB143" s="4"/>
      <c r="BC143" s="4"/>
      <c r="BD143" s="4"/>
      <c r="BE143" s="4"/>
      <c r="BF143" s="14"/>
      <c r="BG143" s="14"/>
      <c r="BH143" s="14"/>
      <c r="BI143" s="14"/>
      <c r="BJ143" s="14"/>
      <c r="BK143" s="14"/>
      <c r="BL143" s="14"/>
      <c r="BM143" s="14"/>
      <c r="BN143" s="4"/>
      <c r="BO143" s="4"/>
      <c r="BP143" s="4"/>
      <c r="BQ143" s="4"/>
      <c r="BR143" s="4"/>
      <c r="BS143" s="4"/>
      <c r="BT143" s="4"/>
      <c r="BU143" s="4"/>
      <c r="BV143" s="14"/>
      <c r="BW143" s="14"/>
      <c r="BX143" s="14"/>
      <c r="BY143" s="14"/>
      <c r="BZ143" s="14"/>
      <c r="CA143" s="14"/>
      <c r="CB143" s="14"/>
      <c r="CC143" s="14"/>
      <c r="CD143" s="4"/>
      <c r="CE143" s="4"/>
      <c r="CF143" s="4"/>
      <c r="CG143" s="4"/>
      <c r="CH143" s="4"/>
      <c r="CI143" s="4"/>
      <c r="CJ143" s="4"/>
      <c r="CK143" s="4"/>
      <c r="CL143" s="5"/>
      <c r="CM143" s="5"/>
      <c r="CN143" s="5"/>
      <c r="CO143" s="5"/>
      <c r="CP143" s="5"/>
      <c r="CQ143" s="5"/>
      <c r="CR143" s="5"/>
      <c r="CS143" s="5"/>
      <c r="CT143" s="4"/>
      <c r="CU143" s="4"/>
      <c r="CV143" s="4"/>
      <c r="CW143" s="4"/>
      <c r="CX143" s="4"/>
      <c r="CY143" s="4"/>
      <c r="CZ143" s="4"/>
      <c r="DA143" s="4"/>
      <c r="DB143" s="5"/>
      <c r="DC143" s="5"/>
      <c r="DD143" s="5"/>
      <c r="DE143" s="5"/>
      <c r="DF143" s="5"/>
      <c r="DG143" s="5"/>
      <c r="DH143" s="5"/>
      <c r="DI143" s="5"/>
      <c r="DJ143" s="4"/>
      <c r="DK143" s="4"/>
      <c r="DL143" s="4"/>
      <c r="DM143" s="4"/>
      <c r="DN143" s="4"/>
      <c r="DO143" s="4"/>
      <c r="DP143" s="4"/>
      <c r="DQ143" s="4"/>
      <c r="DR143" s="5"/>
      <c r="DS143" s="5"/>
      <c r="DT143" s="5"/>
      <c r="DU143" s="5"/>
      <c r="DV143" s="5"/>
      <c r="DW143" s="5"/>
      <c r="DX143" s="5"/>
      <c r="DY143" s="5"/>
      <c r="DZ143" s="4"/>
      <c r="EA143" s="4"/>
      <c r="EB143" s="4"/>
      <c r="EC143" s="4"/>
      <c r="ED143" s="4"/>
      <c r="EE143" s="4"/>
      <c r="EF143" s="4"/>
      <c r="EG143" s="4"/>
      <c r="EH143" s="5">
        <v>0.66180000000000005</v>
      </c>
      <c r="EI143" s="5">
        <v>0.76239999999999997</v>
      </c>
      <c r="EJ143" s="5">
        <v>0.2046</v>
      </c>
      <c r="EK143" s="5">
        <v>2.3099999999999999E-2</v>
      </c>
      <c r="EL143" s="5">
        <v>0.81940000000000002</v>
      </c>
      <c r="EM143" s="5">
        <v>0.2397</v>
      </c>
      <c r="EN143" s="5">
        <v>1</v>
      </c>
      <c r="EO143" s="5">
        <v>1.8984000000000001</v>
      </c>
      <c r="EP143" s="4"/>
      <c r="EQ143" s="4"/>
      <c r="ER143" s="4"/>
      <c r="ES143" s="4"/>
      <c r="ET143" s="4"/>
      <c r="EU143" s="4"/>
      <c r="EV143" s="4"/>
      <c r="EW143" s="4"/>
      <c r="EX143" s="5"/>
      <c r="EY143" s="5"/>
      <c r="EZ143" s="5"/>
      <c r="FA143" s="5"/>
      <c r="FB143" s="5"/>
      <c r="FC143" s="5"/>
      <c r="FD143" s="5"/>
      <c r="FE143" s="5"/>
      <c r="FF143" s="4"/>
      <c r="FG143" s="4"/>
      <c r="FH143" s="4"/>
      <c r="FI143" s="4"/>
      <c r="FJ143" s="4"/>
      <c r="FK143" s="4"/>
      <c r="FL143" s="4"/>
      <c r="FM143" s="4"/>
      <c r="FN143" s="5"/>
      <c r="FO143" s="5"/>
      <c r="FP143" s="5"/>
      <c r="FQ143" s="5"/>
      <c r="FR143" s="5"/>
      <c r="FS143" s="5"/>
      <c r="FT143" s="5"/>
      <c r="FU143" s="5"/>
      <c r="FV143" s="4"/>
      <c r="FW143" s="4"/>
      <c r="FX143" s="4"/>
      <c r="FY143" s="4"/>
      <c r="FZ143" s="4"/>
      <c r="GA143" s="4"/>
      <c r="GB143" s="4"/>
      <c r="GC143" s="4"/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>
        <f t="shared" si="48"/>
        <v>0.67305000000000004</v>
      </c>
      <c r="II143" s="4">
        <f t="shared" si="49"/>
        <v>0.78788333333333327</v>
      </c>
      <c r="IJ143" s="4">
        <f t="shared" si="50"/>
        <v>0.19058333333333333</v>
      </c>
      <c r="IK143" s="4">
        <f t="shared" si="51"/>
        <v>2.5250000000000005E-2</v>
      </c>
      <c r="IL143" s="4">
        <f t="shared" si="52"/>
        <v>0.77198333333333335</v>
      </c>
      <c r="IM143" s="4">
        <f t="shared" si="53"/>
        <v>0.2397</v>
      </c>
      <c r="IN143" s="4">
        <f t="shared" si="54"/>
        <v>0.99606666666666666</v>
      </c>
      <c r="IO143" s="4">
        <f t="shared" si="55"/>
        <v>1.8384333333333334</v>
      </c>
      <c r="IP143" s="1" t="str" cm="1">
        <f t="array" aca="1" ref="IP143" ca="1">CONCATENATE(INDIRECT(ADDRESS(1,MATCH(_xlfn.MINIFS(B143:IG143,metrics.rec,"MAE"),B143:IG143,0)+1)), ", ", INDIRECT(ADDRESS(2,MATCH(_xlfn.MINIFS(B143:IG143,metrics.rec,"MAE"),B143:IG143,0)+1)))</f>
        <v>k=5, r=0.1</v>
      </c>
      <c r="IQ143" s="1" t="str" cm="1">
        <f t="array" aca="1" ref="IQ143" ca="1">CONCATENATE(INDIRECT(ADDRESS(1,MATCH(_xlfn.MINIFS(B143:IG143,metrics.rec,"MSE"),B143:IG143,0)+1)), ", ", INDIRECT(ADDRESS(2,MATCH(_xlfn.MINIFS(B143:IG143,metrics.rec,"MSE"),B143:IG143,0)+1)))</f>
        <v>k=5, r=0.1</v>
      </c>
      <c r="IR143" s="1" t="str" cm="1">
        <f t="array" aca="1" ref="IR143" ca="1">CONCATENATE(INDIRECT(ADDRESS(1,MATCH(_xlfn.MAXIFS(B143:IG143,metrics.rec,"R"),B143:IG143,0)+1)), ", ", INDIRECT(ADDRESS(2,MATCH(_xlfn.MAXIFS(B143:IG143,metrics.rec,"R"),B143:IG143,0)+1)))</f>
        <v>k=5, r=0.1</v>
      </c>
      <c r="IS143" s="1" t="str" cm="1">
        <f t="array" aca="1" ref="IS143" ca="1">CONCATENATE(INDIRECT(ADDRESS(1,MATCH(_xlfn.MAXIFS(B143:IG143,metrics.rec,"Precision"),B143:IG143,0)+1)), ", ", INDIRECT(ADDRESS(2,MATCH(_xlfn.MAXIFS(B143:IG143,metrics.rec,"Precision"),B143:IG143,0)+1)))</f>
        <v>k=5, r=0.9</v>
      </c>
      <c r="IT143" s="1" t="str" cm="1">
        <f t="array" aca="1" ref="IT143" ca="1">CONCATENATE(INDIRECT(ADDRESS(1,MATCH(_xlfn.MAXIFS(B143:IG143,metrics.rec,"Recall"),B143:IG143,0)+1)), ", ", INDIRECT(ADDRESS(2,MATCH(_xlfn.MAXIFS(B143:IG143,metrics.rec,"Recall"),B143:IG143,0)+1)))</f>
        <v>k=5, r=0.1</v>
      </c>
      <c r="IU143" s="1" t="str" cm="1">
        <f t="array" aca="1" ref="IU143" ca="1">CONCATENATE(INDIRECT(ADDRESS(1,MATCH(_xlfn.MAXIFS(B143:IG143,metrics.rec,"Coverage"),B143:IG143,0)+1)), ", ", INDIRECT(ADDRESS(2,MATCH(_xlfn.MAXIFS(B143:IG143,metrics.rec,"Coverage"),B143:IG143,0)+1)))</f>
        <v>k=20, r=0.5</v>
      </c>
      <c r="IV143" s="1" t="str" cm="1">
        <f t="array" aca="1" ref="IV143" ca="1">CONCATENATE(INDIRECT(ADDRESS(1,MATCH(_xlfn.MAXIFS(B143:IG143,metrics.rec,"Recatio"),B143:IG143,0)+1)), ", ", INDIRECT(ADDRESS(2,MATCH(_xlfn.MAXIFS(B143:IG143,metrics.rec,"Recatio"),B143:IG143,0)+1)))</f>
        <v>k=5, r=0.1</v>
      </c>
      <c r="IW143" s="1" t="str" cm="1">
        <f t="array" aca="1" ref="IW143" ca="1">CONCATENATE(INDIRECT(ADDRESS(1,MATCH(_xlfn.MINIFS(B143:IG143,metrics.rec,"Time"),B143:IG143,0)+1)), ", ", INDIRECT(ADDRESS(2,MATCH(_xlfn.MINIFS(B143:IG143,metrics.rec,"Time"),B143:IG143,0)+1)))</f>
        <v>k=5, r=0.9</v>
      </c>
    </row>
    <row r="144" spans="1:257" x14ac:dyDescent="0.2">
      <c r="A144" s="1" t="s">
        <v>128</v>
      </c>
      <c r="B144" s="4">
        <v>0.63780000000000003</v>
      </c>
      <c r="C144" s="4">
        <v>0.70420000000000005</v>
      </c>
      <c r="D144" s="4">
        <v>0.24510000000000001</v>
      </c>
      <c r="E144" s="4">
        <v>4.1000000000000003E-3</v>
      </c>
      <c r="F144" s="4">
        <v>0.85519999999999996</v>
      </c>
      <c r="G144" s="4"/>
      <c r="H144" s="4">
        <v>1</v>
      </c>
      <c r="I144" s="4">
        <v>2.7271000000000001</v>
      </c>
      <c r="J144" s="5">
        <v>0.64980000000000004</v>
      </c>
      <c r="K144" s="5">
        <v>0.73480000000000001</v>
      </c>
      <c r="L144" s="5">
        <v>0.2296</v>
      </c>
      <c r="M144" s="5">
        <v>1.2699999999999999E-2</v>
      </c>
      <c r="N144" s="5">
        <v>0.84330000000000005</v>
      </c>
      <c r="O144" s="5"/>
      <c r="P144" s="5">
        <v>1</v>
      </c>
      <c r="Q144" s="5">
        <v>2.3742999999999999</v>
      </c>
      <c r="R144" s="4">
        <v>0.65949999999999998</v>
      </c>
      <c r="S144" s="4">
        <v>0.75490000000000002</v>
      </c>
      <c r="T144" s="4">
        <v>0.21529999999999999</v>
      </c>
      <c r="U144" s="4">
        <v>2.29E-2</v>
      </c>
      <c r="V144" s="4">
        <v>0.81789999999999996</v>
      </c>
      <c r="W144" s="4"/>
      <c r="X144" s="4">
        <v>1</v>
      </c>
      <c r="Y144" s="4">
        <v>2.3761000000000001</v>
      </c>
      <c r="Z144" s="5">
        <v>0.68189999999999995</v>
      </c>
      <c r="AA144" s="5">
        <v>0.80449999999999999</v>
      </c>
      <c r="AB144" s="5">
        <v>0.1633</v>
      </c>
      <c r="AC144" s="5">
        <v>3.3700000000000001E-2</v>
      </c>
      <c r="AD144" s="5">
        <v>0.76519999999999999</v>
      </c>
      <c r="AE144" s="5"/>
      <c r="AF144" s="5">
        <v>1</v>
      </c>
      <c r="AG144" s="5">
        <v>1.5935999999999999</v>
      </c>
      <c r="AH144" s="4">
        <v>0.74380000000000002</v>
      </c>
      <c r="AI144" s="4">
        <v>0.95669999999999999</v>
      </c>
      <c r="AJ144" s="4">
        <v>0.10340000000000001</v>
      </c>
      <c r="AK144" s="4">
        <v>4.4200000000000003E-2</v>
      </c>
      <c r="AL144" s="4">
        <v>0.56510000000000005</v>
      </c>
      <c r="AM144" s="4"/>
      <c r="AN144" s="4">
        <v>0.98</v>
      </c>
      <c r="AO144" s="4">
        <v>0.96699999999999997</v>
      </c>
      <c r="AP144" s="14"/>
      <c r="AQ144" s="14"/>
      <c r="AR144" s="14"/>
      <c r="AS144" s="14"/>
      <c r="AT144" s="14"/>
      <c r="AU144" s="14"/>
      <c r="AV144" s="14"/>
      <c r="AW144" s="14"/>
      <c r="AX144" s="4"/>
      <c r="AY144" s="4"/>
      <c r="AZ144" s="4"/>
      <c r="BA144" s="4"/>
      <c r="BB144" s="4"/>
      <c r="BC144" s="4"/>
      <c r="BD144" s="4"/>
      <c r="BE144" s="4"/>
      <c r="BF144" s="14">
        <v>0.65990000000000004</v>
      </c>
      <c r="BG144" s="14">
        <v>0.75760000000000005</v>
      </c>
      <c r="BH144" s="14">
        <v>0.21</v>
      </c>
      <c r="BI144" s="14">
        <v>2.29E-2</v>
      </c>
      <c r="BJ144" s="14">
        <v>0.81910000000000005</v>
      </c>
      <c r="BK144" s="14">
        <v>0.24079999999999999</v>
      </c>
      <c r="BL144" s="14">
        <v>1</v>
      </c>
      <c r="BM144" s="14">
        <v>1.8725000000000001</v>
      </c>
      <c r="BN144" s="4"/>
      <c r="BO144" s="4"/>
      <c r="BP144" s="4"/>
      <c r="BQ144" s="4"/>
      <c r="BR144" s="4"/>
      <c r="BS144" s="4"/>
      <c r="BT144" s="4"/>
      <c r="BU144" s="4"/>
      <c r="BV144" s="14"/>
      <c r="BW144" s="14"/>
      <c r="BX144" s="14"/>
      <c r="BY144" s="14"/>
      <c r="BZ144" s="14"/>
      <c r="CA144" s="14"/>
      <c r="CB144" s="14"/>
      <c r="CC144" s="14"/>
      <c r="CD144" s="4"/>
      <c r="CE144" s="4"/>
      <c r="CF144" s="4"/>
      <c r="CG144" s="4"/>
      <c r="CH144" s="4"/>
      <c r="CI144" s="4"/>
      <c r="CJ144" s="4"/>
      <c r="CK144" s="4"/>
      <c r="CL144" s="5"/>
      <c r="CM144" s="5"/>
      <c r="CN144" s="5"/>
      <c r="CO144" s="5"/>
      <c r="CP144" s="5"/>
      <c r="CQ144" s="5"/>
      <c r="CR144" s="5"/>
      <c r="CS144" s="5"/>
      <c r="CT144" s="4">
        <v>0.65900000000000003</v>
      </c>
      <c r="CU144" s="4">
        <v>0.75560000000000005</v>
      </c>
      <c r="CV144" s="4">
        <v>0.2089</v>
      </c>
      <c r="CW144" s="4">
        <v>2.29E-2</v>
      </c>
      <c r="CX144" s="4">
        <v>0.81869999999999998</v>
      </c>
      <c r="CY144" s="4">
        <v>0.24129999999999999</v>
      </c>
      <c r="CZ144" s="4">
        <v>1</v>
      </c>
      <c r="DA144" s="4">
        <v>2.0508000000000002</v>
      </c>
      <c r="DB144" s="5"/>
      <c r="DC144" s="5"/>
      <c r="DD144" s="5"/>
      <c r="DE144" s="5"/>
      <c r="DF144" s="5"/>
      <c r="DG144" s="5"/>
      <c r="DH144" s="5"/>
      <c r="DI144" s="5"/>
      <c r="DJ144" s="4"/>
      <c r="DK144" s="4"/>
      <c r="DL144" s="4"/>
      <c r="DM144" s="4"/>
      <c r="DN144" s="4"/>
      <c r="DO144" s="4"/>
      <c r="DP144" s="4"/>
      <c r="DQ144" s="4"/>
      <c r="DR144" s="5"/>
      <c r="DS144" s="5"/>
      <c r="DT144" s="5"/>
      <c r="DU144" s="5"/>
      <c r="DV144" s="5"/>
      <c r="DW144" s="5"/>
      <c r="DX144" s="5"/>
      <c r="DY144" s="5"/>
      <c r="DZ144" s="4"/>
      <c r="EA144" s="4"/>
      <c r="EB144" s="4"/>
      <c r="EC144" s="4"/>
      <c r="ED144" s="4"/>
      <c r="EE144" s="4"/>
      <c r="EF144" s="4"/>
      <c r="EG144" s="4"/>
      <c r="EH144" s="5">
        <v>0.66020000000000001</v>
      </c>
      <c r="EI144" s="5">
        <v>0.75890000000000002</v>
      </c>
      <c r="EJ144" s="5">
        <v>0.20710000000000001</v>
      </c>
      <c r="EK144" s="5">
        <v>2.29E-2</v>
      </c>
      <c r="EL144" s="5">
        <v>0.8196</v>
      </c>
      <c r="EM144" s="5">
        <v>0.2414</v>
      </c>
      <c r="EN144" s="5">
        <v>1</v>
      </c>
      <c r="EO144" s="5">
        <v>2.0907</v>
      </c>
      <c r="EP144" s="4"/>
      <c r="EQ144" s="4"/>
      <c r="ER144" s="4"/>
      <c r="ES144" s="4"/>
      <c r="ET144" s="4"/>
      <c r="EU144" s="4"/>
      <c r="EV144" s="4"/>
      <c r="EW144" s="4"/>
      <c r="EX144" s="5"/>
      <c r="EY144" s="5"/>
      <c r="EZ144" s="5"/>
      <c r="FA144" s="5"/>
      <c r="FB144" s="5"/>
      <c r="FC144" s="5"/>
      <c r="FD144" s="5"/>
      <c r="FE144" s="5"/>
      <c r="FF144" s="4"/>
      <c r="FG144" s="4"/>
      <c r="FH144" s="4"/>
      <c r="FI144" s="4"/>
      <c r="FJ144" s="4"/>
      <c r="FK144" s="4"/>
      <c r="FL144" s="4"/>
      <c r="FM144" s="4"/>
      <c r="FN144" s="5"/>
      <c r="FO144" s="5"/>
      <c r="FP144" s="5"/>
      <c r="FQ144" s="5"/>
      <c r="FR144" s="5"/>
      <c r="FS144" s="5"/>
      <c r="FT144" s="5"/>
      <c r="FU144" s="5"/>
      <c r="FV144" s="4">
        <v>0.6593</v>
      </c>
      <c r="FW144" s="4">
        <v>0.75629999999999997</v>
      </c>
      <c r="FX144" s="4">
        <v>0.2104</v>
      </c>
      <c r="FY144" s="4">
        <v>2.29E-2</v>
      </c>
      <c r="FZ144" s="4">
        <v>0.81799999999999995</v>
      </c>
      <c r="GA144" s="4"/>
      <c r="GB144" s="4">
        <v>1</v>
      </c>
      <c r="GC144" s="4">
        <v>1.9857</v>
      </c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/>
      <c r="HC144" s="4"/>
      <c r="HD144" s="4"/>
      <c r="HE144" s="4"/>
      <c r="HF144" s="4"/>
      <c r="HG144" s="4"/>
      <c r="HH144" s="4"/>
      <c r="HI144" s="4"/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>
        <f t="shared" si="48"/>
        <v>0.66791111111111112</v>
      </c>
      <c r="II144" s="4">
        <f t="shared" si="49"/>
        <v>0.77594444444444433</v>
      </c>
      <c r="IJ144" s="4">
        <f t="shared" si="50"/>
        <v>0.19923333333333335</v>
      </c>
      <c r="IK144" s="4">
        <f t="shared" si="51"/>
        <v>2.3244444444444443E-2</v>
      </c>
      <c r="IL144" s="4">
        <f t="shared" si="52"/>
        <v>0.79134444444444441</v>
      </c>
      <c r="IM144" s="4">
        <f t="shared" si="53"/>
        <v>0.24116666666666667</v>
      </c>
      <c r="IN144" s="4">
        <f t="shared" si="54"/>
        <v>0.99777777777777787</v>
      </c>
      <c r="IO144" s="4">
        <f t="shared" si="55"/>
        <v>2.0042000000000004</v>
      </c>
      <c r="IP144" s="1" t="str" cm="1">
        <f t="array" aca="1" ref="IP144" ca="1">CONCATENATE(INDIRECT(ADDRESS(1,MATCH(_xlfn.MINIFS(B144:IG144,metrics.rec,"MAE"),B144:IG144,0)+1)), ", ", INDIRECT(ADDRESS(2,MATCH(_xlfn.MINIFS(B144:IG144,metrics.rec,"MAE"),B144:IG144,0)+1)))</f>
        <v>k=5, r=0.1</v>
      </c>
      <c r="IQ144" s="1" t="str" cm="1">
        <f t="array" aca="1" ref="IQ144" ca="1">CONCATENATE(INDIRECT(ADDRESS(1,MATCH(_xlfn.MINIFS(B144:IG144,metrics.rec,"MSE"),B144:IG144,0)+1)), ", ", INDIRECT(ADDRESS(2,MATCH(_xlfn.MINIFS(B144:IG144,metrics.rec,"MSE"),B144:IG144,0)+1)))</f>
        <v>k=5, r=0.1</v>
      </c>
      <c r="IR144" s="1" t="str" cm="1">
        <f t="array" aca="1" ref="IR144" ca="1">CONCATENATE(INDIRECT(ADDRESS(1,MATCH(_xlfn.MAXIFS(B144:IG144,metrics.rec,"R"),B144:IG144,0)+1)), ", ", INDIRECT(ADDRESS(2,MATCH(_xlfn.MAXIFS(B144:IG144,metrics.rec,"R"),B144:IG144,0)+1)))</f>
        <v>k=5, r=0.1</v>
      </c>
      <c r="IS144" s="1" t="str" cm="1">
        <f t="array" aca="1" ref="IS144" ca="1">CONCATENATE(INDIRECT(ADDRESS(1,MATCH(_xlfn.MAXIFS(B144:IG144,metrics.rec,"Precision"),B144:IG144,0)+1)), ", ", INDIRECT(ADDRESS(2,MATCH(_xlfn.MAXIFS(B144:IG144,metrics.rec,"Precision"),B144:IG144,0)+1)))</f>
        <v>k=5, r=0.9</v>
      </c>
      <c r="IT144" s="1" t="str" cm="1">
        <f t="array" aca="1" ref="IT144" ca="1">CONCATENATE(INDIRECT(ADDRESS(1,MATCH(_xlfn.MAXIFS(B144:IG144,metrics.rec,"Recall"),B144:IG144,0)+1)), ", ", INDIRECT(ADDRESS(2,MATCH(_xlfn.MAXIFS(B144:IG144,metrics.rec,"Recall"),B144:IG144,0)+1)))</f>
        <v>k=5, r=0.1</v>
      </c>
      <c r="IU144" s="1" t="str" cm="1">
        <f t="array" aca="1" ref="IU144" ca="1">CONCATENATE(INDIRECT(ADDRESS(1,MATCH(_xlfn.MAXIFS(B144:IG144,metrics.rec,"Coverage"),B144:IG144,0)+1)), ", ", INDIRECT(ADDRESS(2,MATCH(_xlfn.MAXIFS(B144:IG144,metrics.rec,"Coverage"),B144:IG144,0)+1)))</f>
        <v>k=20, r=0.5</v>
      </c>
      <c r="IV144" s="1" t="str" cm="1">
        <f t="array" aca="1" ref="IV144" ca="1">CONCATENATE(INDIRECT(ADDRESS(1,MATCH(_xlfn.MAXIFS(B144:IG144,metrics.rec,"Recatio"),B144:IG144,0)+1)), ", ", INDIRECT(ADDRESS(2,MATCH(_xlfn.MAXIFS(B144:IG144,metrics.rec,"Recatio"),B144:IG144,0)+1)))</f>
        <v>k=5, r=0.1</v>
      </c>
      <c r="IW144" s="1" t="str" cm="1">
        <f t="array" aca="1" ref="IW144" ca="1">CONCATENATE(INDIRECT(ADDRESS(1,MATCH(_xlfn.MINIFS(B144:IG144,metrics.rec,"Time"),B144:IG144,0)+1)), ", ", INDIRECT(ADDRESS(2,MATCH(_xlfn.MINIFS(B144:IG144,metrics.rec,"Time"),B144:IG144,0)+1)))</f>
        <v>k=5, r=0.9</v>
      </c>
    </row>
    <row r="145" spans="1:257" x14ac:dyDescent="0.2">
      <c r="A145" s="1" t="s">
        <v>129</v>
      </c>
      <c r="B145" s="4">
        <v>0.63800000000000001</v>
      </c>
      <c r="C145" s="4">
        <v>0.70599999999999996</v>
      </c>
      <c r="D145" s="4">
        <v>0.24829999999999999</v>
      </c>
      <c r="E145" s="4">
        <v>4.1000000000000003E-3</v>
      </c>
      <c r="F145" s="4">
        <v>0.85660000000000003</v>
      </c>
      <c r="G145" s="4"/>
      <c r="H145" s="4">
        <v>1</v>
      </c>
      <c r="I145" s="4">
        <v>2.7241</v>
      </c>
      <c r="J145" s="5">
        <v>0.6512</v>
      </c>
      <c r="K145" s="5">
        <v>0.73870000000000002</v>
      </c>
      <c r="L145" s="5">
        <v>0.22059999999999999</v>
      </c>
      <c r="M145" s="5">
        <v>1.2699999999999999E-2</v>
      </c>
      <c r="N145" s="5">
        <v>0.84260000000000002</v>
      </c>
      <c r="O145" s="5"/>
      <c r="P145" s="5">
        <v>1</v>
      </c>
      <c r="Q145" s="5">
        <v>2.3100999999999998</v>
      </c>
      <c r="R145" s="4">
        <v>0.66200000000000003</v>
      </c>
      <c r="S145" s="4">
        <v>0.76139999999999997</v>
      </c>
      <c r="T145" s="4">
        <v>0.20399999999999999</v>
      </c>
      <c r="U145" s="4">
        <v>2.29E-2</v>
      </c>
      <c r="V145" s="4">
        <v>0.81710000000000005</v>
      </c>
      <c r="W145" s="4"/>
      <c r="X145" s="4">
        <v>1</v>
      </c>
      <c r="Y145" s="4">
        <v>2.3805000000000001</v>
      </c>
      <c r="Z145" s="5">
        <v>0.68569999999999998</v>
      </c>
      <c r="AA145" s="5">
        <v>0.81430000000000002</v>
      </c>
      <c r="AB145" s="5">
        <v>0.1517</v>
      </c>
      <c r="AC145" s="5">
        <v>3.39E-2</v>
      </c>
      <c r="AD145" s="5">
        <v>0.76290000000000002</v>
      </c>
      <c r="AE145" s="5"/>
      <c r="AF145" s="5">
        <v>1</v>
      </c>
      <c r="AG145" s="5">
        <v>1.5887</v>
      </c>
      <c r="AH145" s="4">
        <v>0.749</v>
      </c>
      <c r="AI145" s="4">
        <v>0.96889999999999998</v>
      </c>
      <c r="AJ145" s="4">
        <v>0.10050000000000001</v>
      </c>
      <c r="AK145" s="4">
        <v>4.4200000000000003E-2</v>
      </c>
      <c r="AL145" s="4">
        <v>0.5605</v>
      </c>
      <c r="AM145" s="4"/>
      <c r="AN145" s="4">
        <v>0.98</v>
      </c>
      <c r="AO145" s="4">
        <v>0.96309999999999996</v>
      </c>
      <c r="AP145" s="14"/>
      <c r="AQ145" s="14"/>
      <c r="AR145" s="14"/>
      <c r="AS145" s="14"/>
      <c r="AT145" s="14"/>
      <c r="AU145" s="14"/>
      <c r="AV145" s="14"/>
      <c r="AW145" s="14"/>
      <c r="AX145" s="4"/>
      <c r="AY145" s="4"/>
      <c r="AZ145" s="4"/>
      <c r="BA145" s="4"/>
      <c r="BB145" s="4"/>
      <c r="BC145" s="4"/>
      <c r="BD145" s="4"/>
      <c r="BE145" s="4"/>
      <c r="BF145" s="14">
        <v>0.66210000000000002</v>
      </c>
      <c r="BG145" s="14">
        <v>0.76280000000000003</v>
      </c>
      <c r="BH145" s="14">
        <v>0.20069999999999999</v>
      </c>
      <c r="BI145" s="14">
        <v>2.3E-2</v>
      </c>
      <c r="BJ145" s="14">
        <v>0.81820000000000004</v>
      </c>
      <c r="BK145" s="14">
        <v>0.2397</v>
      </c>
      <c r="BL145" s="14">
        <v>1</v>
      </c>
      <c r="BM145" s="14">
        <v>1.6682999999999999</v>
      </c>
      <c r="BN145" s="4"/>
      <c r="BO145" s="4"/>
      <c r="BP145" s="4"/>
      <c r="BQ145" s="4"/>
      <c r="BR145" s="4"/>
      <c r="BS145" s="4"/>
      <c r="BT145" s="4"/>
      <c r="BU145" s="4"/>
      <c r="BV145" s="14"/>
      <c r="BW145" s="14"/>
      <c r="BX145" s="14"/>
      <c r="BY145" s="14"/>
      <c r="BZ145" s="14"/>
      <c r="CA145" s="14"/>
      <c r="CB145" s="14"/>
      <c r="CC145" s="14"/>
      <c r="CD145" s="4"/>
      <c r="CE145" s="4"/>
      <c r="CF145" s="4"/>
      <c r="CG145" s="4"/>
      <c r="CH145" s="4"/>
      <c r="CI145" s="4"/>
      <c r="CJ145" s="4"/>
      <c r="CK145" s="4"/>
      <c r="CL145" s="5"/>
      <c r="CM145" s="5"/>
      <c r="CN145" s="5"/>
      <c r="CO145" s="5"/>
      <c r="CP145" s="5"/>
      <c r="CQ145" s="5"/>
      <c r="CR145" s="5"/>
      <c r="CS145" s="5"/>
      <c r="CT145" s="4">
        <v>0.66139999999999999</v>
      </c>
      <c r="CU145" s="4">
        <v>0.76129999999999998</v>
      </c>
      <c r="CV145" s="4">
        <v>0.20280000000000001</v>
      </c>
      <c r="CW145" s="4">
        <v>2.3E-2</v>
      </c>
      <c r="CX145" s="4">
        <v>0.81789999999999996</v>
      </c>
      <c r="CY145" s="4">
        <v>0.2402</v>
      </c>
      <c r="CZ145" s="4">
        <v>1</v>
      </c>
      <c r="DA145" s="4">
        <v>2.0821999999999998</v>
      </c>
      <c r="DB145" s="5"/>
      <c r="DC145" s="5"/>
      <c r="DD145" s="5"/>
      <c r="DE145" s="5"/>
      <c r="DF145" s="5"/>
      <c r="DG145" s="5"/>
      <c r="DH145" s="5"/>
      <c r="DI145" s="5"/>
      <c r="DJ145" s="4"/>
      <c r="DK145" s="4"/>
      <c r="DL145" s="4"/>
      <c r="DM145" s="4"/>
      <c r="DN145" s="4"/>
      <c r="DO145" s="4"/>
      <c r="DP145" s="4"/>
      <c r="DQ145" s="4"/>
      <c r="DR145" s="5"/>
      <c r="DS145" s="5"/>
      <c r="DT145" s="5"/>
      <c r="DU145" s="5"/>
      <c r="DV145" s="5"/>
      <c r="DW145" s="5"/>
      <c r="DX145" s="5"/>
      <c r="DY145" s="5"/>
      <c r="DZ145" s="4"/>
      <c r="EA145" s="4"/>
      <c r="EB145" s="4"/>
      <c r="EC145" s="4"/>
      <c r="ED145" s="4"/>
      <c r="EE145" s="4"/>
      <c r="EF145" s="4"/>
      <c r="EG145" s="4"/>
      <c r="EH145" s="5">
        <v>0.66249999999999998</v>
      </c>
      <c r="EI145" s="5">
        <v>0.76439999999999997</v>
      </c>
      <c r="EJ145" s="5">
        <v>0.1988</v>
      </c>
      <c r="EK145" s="5">
        <v>2.3E-2</v>
      </c>
      <c r="EL145" s="5">
        <v>0.81850000000000001</v>
      </c>
      <c r="EM145" s="5">
        <v>0.24030000000000001</v>
      </c>
      <c r="EN145" s="5">
        <v>1</v>
      </c>
      <c r="EO145" s="5">
        <v>2.0354000000000001</v>
      </c>
      <c r="EP145" s="4"/>
      <c r="EQ145" s="4"/>
      <c r="ER145" s="4"/>
      <c r="ES145" s="4"/>
      <c r="ET145" s="4"/>
      <c r="EU145" s="4"/>
      <c r="EV145" s="4"/>
      <c r="EW145" s="4"/>
      <c r="EX145" s="5"/>
      <c r="EY145" s="5"/>
      <c r="EZ145" s="5"/>
      <c r="FA145" s="5"/>
      <c r="FB145" s="5"/>
      <c r="FC145" s="5"/>
      <c r="FD145" s="5"/>
      <c r="FE145" s="5"/>
      <c r="FF145" s="4"/>
      <c r="FG145" s="4"/>
      <c r="FH145" s="4"/>
      <c r="FI145" s="4"/>
      <c r="FJ145" s="4"/>
      <c r="FK145" s="4"/>
      <c r="FL145" s="4"/>
      <c r="FM145" s="4"/>
      <c r="FN145" s="5"/>
      <c r="FO145" s="5"/>
      <c r="FP145" s="5"/>
      <c r="FQ145" s="5"/>
      <c r="FR145" s="5"/>
      <c r="FS145" s="5"/>
      <c r="FT145" s="5"/>
      <c r="FU145" s="5"/>
      <c r="FV145" s="4">
        <v>0.66169999999999995</v>
      </c>
      <c r="FW145" s="4">
        <v>0.76229999999999998</v>
      </c>
      <c r="FX145" s="4">
        <v>0.20180000000000001</v>
      </c>
      <c r="FY145" s="4">
        <v>2.3E-2</v>
      </c>
      <c r="FZ145" s="4">
        <v>0.81710000000000005</v>
      </c>
      <c r="GA145" s="4"/>
      <c r="GB145" s="4">
        <v>1</v>
      </c>
      <c r="GC145" s="4">
        <v>1.9805999999999999</v>
      </c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/>
      <c r="HC145" s="4"/>
      <c r="HD145" s="4"/>
      <c r="HE145" s="4"/>
      <c r="HF145" s="4"/>
      <c r="HG145" s="4"/>
      <c r="HH145" s="4"/>
      <c r="HI145" s="4"/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>
        <f t="shared" si="48"/>
        <v>0.6704</v>
      </c>
      <c r="II145" s="4">
        <f t="shared" si="49"/>
        <v>0.78223333333333345</v>
      </c>
      <c r="IJ145" s="4">
        <f t="shared" si="50"/>
        <v>0.19213333333333335</v>
      </c>
      <c r="IK145" s="4">
        <f t="shared" si="51"/>
        <v>2.3311111111111109E-2</v>
      </c>
      <c r="IL145" s="4">
        <f t="shared" si="52"/>
        <v>0.79015555555555561</v>
      </c>
      <c r="IM145" s="4">
        <f t="shared" si="53"/>
        <v>0.24006666666666665</v>
      </c>
      <c r="IN145" s="4">
        <f t="shared" si="54"/>
        <v>0.99777777777777787</v>
      </c>
      <c r="IO145" s="4">
        <f t="shared" si="55"/>
        <v>1.9703333333333335</v>
      </c>
      <c r="IP145" s="1" t="str" cm="1">
        <f t="array" aca="1" ref="IP145" ca="1">CONCATENATE(INDIRECT(ADDRESS(1,MATCH(_xlfn.MINIFS(B145:IG145,metrics.rec,"MAE"),B145:IG145,0)+1)), ", ", INDIRECT(ADDRESS(2,MATCH(_xlfn.MINIFS(B145:IG145,metrics.rec,"MAE"),B145:IG145,0)+1)))</f>
        <v>k=5, r=0.1</v>
      </c>
      <c r="IQ145" s="1" t="str" cm="1">
        <f t="array" aca="1" ref="IQ145" ca="1">CONCATENATE(INDIRECT(ADDRESS(1,MATCH(_xlfn.MINIFS(B145:IG145,metrics.rec,"MSE"),B145:IG145,0)+1)), ", ", INDIRECT(ADDRESS(2,MATCH(_xlfn.MINIFS(B145:IG145,metrics.rec,"MSE"),B145:IG145,0)+1)))</f>
        <v>k=5, r=0.1</v>
      </c>
      <c r="IR145" s="1" t="str" cm="1">
        <f t="array" aca="1" ref="IR145" ca="1">CONCATENATE(INDIRECT(ADDRESS(1,MATCH(_xlfn.MAXIFS(B145:IG145,metrics.rec,"R"),B145:IG145,0)+1)), ", ", INDIRECT(ADDRESS(2,MATCH(_xlfn.MAXIFS(B145:IG145,metrics.rec,"R"),B145:IG145,0)+1)))</f>
        <v>k=5, r=0.1</v>
      </c>
      <c r="IS145" s="1" t="str" cm="1">
        <f t="array" aca="1" ref="IS145" ca="1">CONCATENATE(INDIRECT(ADDRESS(1,MATCH(_xlfn.MAXIFS(B145:IG145,metrics.rec,"Precision"),B145:IG145,0)+1)), ", ", INDIRECT(ADDRESS(2,MATCH(_xlfn.MAXIFS(B145:IG145,metrics.rec,"Precision"),B145:IG145,0)+1)))</f>
        <v>k=5, r=0.9</v>
      </c>
      <c r="IT145" s="1" t="str" cm="1">
        <f t="array" aca="1" ref="IT145" ca="1">CONCATENATE(INDIRECT(ADDRESS(1,MATCH(_xlfn.MAXIFS(B145:IG145,metrics.rec,"Recall"),B145:IG145,0)+1)), ", ", INDIRECT(ADDRESS(2,MATCH(_xlfn.MAXIFS(B145:IG145,metrics.rec,"Recall"),B145:IG145,0)+1)))</f>
        <v>k=5, r=0.1</v>
      </c>
      <c r="IU145" s="1" t="str" cm="1">
        <f t="array" aca="1" ref="IU145" ca="1">CONCATENATE(INDIRECT(ADDRESS(1,MATCH(_xlfn.MAXIFS(B145:IG145,metrics.rec,"Coverage"),B145:IG145,0)+1)), ", ", INDIRECT(ADDRESS(2,MATCH(_xlfn.MAXIFS(B145:IG145,metrics.rec,"Coverage"),B145:IG145,0)+1)))</f>
        <v>k=20, r=0.5</v>
      </c>
      <c r="IV145" s="1" t="str" cm="1">
        <f t="array" aca="1" ref="IV145" ca="1">CONCATENATE(INDIRECT(ADDRESS(1,MATCH(_xlfn.MAXIFS(B145:IG145,metrics.rec,"Recatio"),B145:IG145,0)+1)), ", ", INDIRECT(ADDRESS(2,MATCH(_xlfn.MAXIFS(B145:IG145,metrics.rec,"Recatio"),B145:IG145,0)+1)))</f>
        <v>k=5, r=0.1</v>
      </c>
      <c r="IW145" s="1" t="str" cm="1">
        <f t="array" aca="1" ref="IW145" ca="1">CONCATENATE(INDIRECT(ADDRESS(1,MATCH(_xlfn.MINIFS(B145:IG145,metrics.rec,"Time"),B145:IG145,0)+1)), ", ", INDIRECT(ADDRESS(2,MATCH(_xlfn.MINIFS(B145:IG145,metrics.rec,"Time"),B145:IG145,0)+1)))</f>
        <v>k=5, r=0.9</v>
      </c>
    </row>
    <row r="146" spans="1:257" x14ac:dyDescent="0.2">
      <c r="A146" s="1" t="s">
        <v>130</v>
      </c>
      <c r="B146" s="4">
        <v>0.65480000000000005</v>
      </c>
      <c r="C146" s="4">
        <v>0.75419999999999998</v>
      </c>
      <c r="D146" s="4">
        <v>0.26219999999999999</v>
      </c>
      <c r="E146" s="4">
        <v>1.8E-3</v>
      </c>
      <c r="F146" s="4">
        <v>0.82620000000000005</v>
      </c>
      <c r="G146" s="4"/>
      <c r="H146" s="4">
        <v>1</v>
      </c>
      <c r="I146" s="4">
        <v>2.9131</v>
      </c>
      <c r="J146" s="5">
        <v>0.66539999999999999</v>
      </c>
      <c r="K146" s="5">
        <v>0.78120000000000001</v>
      </c>
      <c r="L146" s="5">
        <v>0.26750000000000002</v>
      </c>
      <c r="M146" s="5">
        <v>5.4999999999999997E-3</v>
      </c>
      <c r="N146" s="5">
        <v>0.81789999999999996</v>
      </c>
      <c r="O146" s="5"/>
      <c r="P146" s="5">
        <v>1</v>
      </c>
      <c r="Q146" s="5">
        <v>2.4258000000000002</v>
      </c>
      <c r="R146" s="4">
        <v>0.6754</v>
      </c>
      <c r="S146" s="4">
        <v>0.80269999999999997</v>
      </c>
      <c r="T146" s="4">
        <v>0.25159999999999999</v>
      </c>
      <c r="U146" s="4">
        <v>1.0699999999999999E-2</v>
      </c>
      <c r="V146" s="4">
        <v>0.78749999999999998</v>
      </c>
      <c r="W146" s="4"/>
      <c r="X146" s="4">
        <v>1</v>
      </c>
      <c r="Y146" s="4">
        <v>2.5192000000000001</v>
      </c>
      <c r="Z146" s="5">
        <v>0.70599999999999996</v>
      </c>
      <c r="AA146" s="5">
        <v>0.86990000000000001</v>
      </c>
      <c r="AB146" s="5">
        <v>0.1888</v>
      </c>
      <c r="AC146" s="5">
        <v>1.9199999999999998E-2</v>
      </c>
      <c r="AD146" s="5">
        <v>0.70740000000000003</v>
      </c>
      <c r="AE146" s="5"/>
      <c r="AF146" s="5">
        <v>1</v>
      </c>
      <c r="AG146" s="5">
        <v>1.9509000000000001</v>
      </c>
      <c r="AH146" s="4">
        <v>0.77690000000000003</v>
      </c>
      <c r="AI146" s="4">
        <v>1.0505</v>
      </c>
      <c r="AJ146" s="4">
        <v>5.2400000000000002E-2</v>
      </c>
      <c r="AK146" s="4">
        <v>2.5499999999999998E-2</v>
      </c>
      <c r="AL146" s="4">
        <v>0.52980000000000005</v>
      </c>
      <c r="AM146" s="4"/>
      <c r="AN146" s="4">
        <v>0.9839</v>
      </c>
      <c r="AO146" s="4">
        <v>1.0694999999999999</v>
      </c>
      <c r="AP146" s="14"/>
      <c r="AQ146" s="14"/>
      <c r="AR146" s="14"/>
      <c r="AS146" s="14"/>
      <c r="AT146" s="14"/>
      <c r="AU146" s="14"/>
      <c r="AV146" s="14"/>
      <c r="AW146" s="14"/>
      <c r="AX146" s="4"/>
      <c r="AY146" s="4"/>
      <c r="AZ146" s="4"/>
      <c r="BA146" s="4"/>
      <c r="BB146" s="4"/>
      <c r="BC146" s="4"/>
      <c r="BD146" s="4"/>
      <c r="BE146" s="4"/>
      <c r="BF146" s="14">
        <v>0.67679999999999996</v>
      </c>
      <c r="BG146" s="14">
        <v>0.80549999999999999</v>
      </c>
      <c r="BH146" s="14">
        <v>0.24510000000000001</v>
      </c>
      <c r="BI146" s="14">
        <v>1.0699999999999999E-2</v>
      </c>
      <c r="BJ146" s="14">
        <v>0.78620000000000001</v>
      </c>
      <c r="BK146" s="14">
        <v>0.49480000000000002</v>
      </c>
      <c r="BL146" s="14">
        <v>1</v>
      </c>
      <c r="BM146" s="14">
        <v>1.9683999999999999</v>
      </c>
      <c r="BN146" s="4"/>
      <c r="BO146" s="4"/>
      <c r="BP146" s="4"/>
      <c r="BQ146" s="4"/>
      <c r="BR146" s="4"/>
      <c r="BS146" s="4"/>
      <c r="BT146" s="4"/>
      <c r="BU146" s="4"/>
      <c r="BV146" s="14"/>
      <c r="BW146" s="14"/>
      <c r="BX146" s="14"/>
      <c r="BY146" s="14"/>
      <c r="BZ146" s="14"/>
      <c r="CA146" s="14"/>
      <c r="CB146" s="14"/>
      <c r="CC146" s="14"/>
      <c r="CD146" s="4"/>
      <c r="CE146" s="4"/>
      <c r="CF146" s="4"/>
      <c r="CG146" s="4"/>
      <c r="CH146" s="4"/>
      <c r="CI146" s="4"/>
      <c r="CJ146" s="4"/>
      <c r="CK146" s="4"/>
      <c r="CL146" s="5"/>
      <c r="CM146" s="5"/>
      <c r="CN146" s="5"/>
      <c r="CO146" s="5"/>
      <c r="CP146" s="5"/>
      <c r="CQ146" s="5"/>
      <c r="CR146" s="5"/>
      <c r="CS146" s="5"/>
      <c r="CT146" s="4">
        <v>0.67769999999999997</v>
      </c>
      <c r="CU146" s="4">
        <v>0.80759999999999998</v>
      </c>
      <c r="CV146" s="4">
        <v>0.24970000000000001</v>
      </c>
      <c r="CW146" s="4">
        <v>1.0800000000000001E-2</v>
      </c>
      <c r="CX146" s="4">
        <v>0.78810000000000002</v>
      </c>
      <c r="CY146" s="4">
        <v>0.49299999999999999</v>
      </c>
      <c r="CZ146" s="4">
        <v>1</v>
      </c>
      <c r="DA146" s="4">
        <v>2.2391000000000001</v>
      </c>
      <c r="DB146" s="5"/>
      <c r="DC146" s="5"/>
      <c r="DD146" s="5"/>
      <c r="DE146" s="5"/>
      <c r="DF146" s="5"/>
      <c r="DG146" s="5"/>
      <c r="DH146" s="5"/>
      <c r="DI146" s="5"/>
      <c r="DJ146" s="4"/>
      <c r="DK146" s="4"/>
      <c r="DL146" s="4"/>
      <c r="DM146" s="4"/>
      <c r="DN146" s="4"/>
      <c r="DO146" s="4"/>
      <c r="DP146" s="4"/>
      <c r="DQ146" s="4"/>
      <c r="DR146" s="5"/>
      <c r="DS146" s="5"/>
      <c r="DT146" s="5"/>
      <c r="DU146" s="5"/>
      <c r="DV146" s="5"/>
      <c r="DW146" s="5"/>
      <c r="DX146" s="5"/>
      <c r="DY146" s="5"/>
      <c r="DZ146" s="4"/>
      <c r="EA146" s="4"/>
      <c r="EB146" s="4"/>
      <c r="EC146" s="4"/>
      <c r="ED146" s="4"/>
      <c r="EE146" s="4"/>
      <c r="EF146" s="4"/>
      <c r="EG146" s="4"/>
      <c r="EH146" s="5">
        <v>0.67769999999999997</v>
      </c>
      <c r="EI146" s="5">
        <v>0.8085</v>
      </c>
      <c r="EJ146" s="5">
        <v>0.2477</v>
      </c>
      <c r="EK146" s="5">
        <v>1.0800000000000001E-2</v>
      </c>
      <c r="EL146" s="5">
        <v>0.78910000000000002</v>
      </c>
      <c r="EM146" s="5">
        <v>0.49340000000000001</v>
      </c>
      <c r="EN146" s="5">
        <v>1</v>
      </c>
      <c r="EO146" s="5">
        <v>2.1659999999999999</v>
      </c>
      <c r="EP146" s="4"/>
      <c r="EQ146" s="4"/>
      <c r="ER146" s="4"/>
      <c r="ES146" s="4"/>
      <c r="ET146" s="4"/>
      <c r="EU146" s="4"/>
      <c r="EV146" s="4"/>
      <c r="EW146" s="4"/>
      <c r="EX146" s="5"/>
      <c r="EY146" s="5"/>
      <c r="EZ146" s="5"/>
      <c r="FA146" s="5"/>
      <c r="FB146" s="5"/>
      <c r="FC146" s="5"/>
      <c r="FD146" s="5"/>
      <c r="FE146" s="5"/>
      <c r="FF146" s="4"/>
      <c r="FG146" s="4"/>
      <c r="FH146" s="4"/>
      <c r="FI146" s="4"/>
      <c r="FJ146" s="4"/>
      <c r="FK146" s="4"/>
      <c r="FL146" s="4"/>
      <c r="FM146" s="4"/>
      <c r="FN146" s="5"/>
      <c r="FO146" s="5"/>
      <c r="FP146" s="5"/>
      <c r="FQ146" s="5"/>
      <c r="FR146" s="5"/>
      <c r="FS146" s="5"/>
      <c r="FT146" s="5"/>
      <c r="FU146" s="5"/>
      <c r="FV146" s="4"/>
      <c r="FW146" s="4"/>
      <c r="FX146" s="4"/>
      <c r="FY146" s="4"/>
      <c r="FZ146" s="4"/>
      <c r="GA146" s="4"/>
      <c r="GB146" s="4"/>
      <c r="GC146" s="4"/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>
        <f t="shared" ref="IH146:IH184" si="64">AVERAGEIFS(B146:IG146,metrics.rec,"MAE")</f>
        <v>0.68883749999999988</v>
      </c>
      <c r="II146" s="4">
        <f t="shared" ref="II146:II184" si="65">AVERAGEIFS(B146:IG146,metrics.rec,"MSE")</f>
        <v>0.83501249999999994</v>
      </c>
      <c r="IJ146" s="4">
        <f t="shared" ref="IJ146:IJ184" si="66">AVERAGEIFS(B146:IG146,metrics.rec,"R")</f>
        <v>0.22062500000000002</v>
      </c>
      <c r="IK146" s="4">
        <f t="shared" ref="IK146:IK184" si="67">AVERAGEIFS(B146:IG146,metrics.rec,"Precision")</f>
        <v>1.1875E-2</v>
      </c>
      <c r="IL146" s="4">
        <f t="shared" ref="IL146:IL184" si="68">AVERAGEIFS(B146:IG146,metrics.rec,"Recall")</f>
        <v>0.75402500000000006</v>
      </c>
      <c r="IM146" s="4">
        <f t="shared" ref="IM146:IM184" si="69">AVERAGEIFS(B146:IG146,metrics.rec,"Coverage")</f>
        <v>0.49373333333333336</v>
      </c>
      <c r="IN146" s="4">
        <f t="shared" ref="IN146:IN184" si="70">AVERAGEIFS(B146:IG146,metrics.rec,"Recatio")</f>
        <v>0.99798750000000003</v>
      </c>
      <c r="IO146" s="4">
        <f t="shared" ref="IO146:IO184" si="71">AVERAGEIFS(B146:IG146,metrics.rec,"Time")</f>
        <v>2.1565000000000003</v>
      </c>
      <c r="IP146" s="1" t="str" cm="1">
        <f t="array" aca="1" ref="IP146" ca="1">CONCATENATE(INDIRECT(ADDRESS(1,MATCH(_xlfn.MINIFS(B146:IG146,metrics.rec,"MAE"),B146:IG146,0)+1)), ", ", INDIRECT(ADDRESS(2,MATCH(_xlfn.MINIFS(B146:IG146,metrics.rec,"MAE"),B146:IG146,0)+1)))</f>
        <v>k=5, r=0.1</v>
      </c>
      <c r="IQ146" s="1" t="str" cm="1">
        <f t="array" aca="1" ref="IQ146" ca="1">CONCATENATE(INDIRECT(ADDRESS(1,MATCH(_xlfn.MINIFS(B146:IG146,metrics.rec,"MSE"),B146:IG146,0)+1)), ", ", INDIRECT(ADDRESS(2,MATCH(_xlfn.MINIFS(B146:IG146,metrics.rec,"MSE"),B146:IG146,0)+1)))</f>
        <v>k=5, r=0.1</v>
      </c>
      <c r="IR146" s="1" t="str" cm="1">
        <f t="array" aca="1" ref="IR146" ca="1">CONCATENATE(INDIRECT(ADDRESS(1,MATCH(_xlfn.MAXIFS(B146:IG146,metrics.rec,"R"),B146:IG146,0)+1)), ", ", INDIRECT(ADDRESS(2,MATCH(_xlfn.MAXIFS(B146:IG146,metrics.rec,"R"),B146:IG146,0)+1)))</f>
        <v>k=5, r=0.3</v>
      </c>
      <c r="IS146" s="1" t="str" cm="1">
        <f t="array" aca="1" ref="IS146" ca="1">CONCATENATE(INDIRECT(ADDRESS(1,MATCH(_xlfn.MAXIFS(B146:IG146,metrics.rec,"Precision"),B146:IG146,0)+1)), ", ", INDIRECT(ADDRESS(2,MATCH(_xlfn.MAXIFS(B146:IG146,metrics.rec,"Precision"),B146:IG146,0)+1)))</f>
        <v>k=5, r=0.9</v>
      </c>
      <c r="IT146" s="1" t="str" cm="1">
        <f t="array" aca="1" ref="IT146" ca="1">CONCATENATE(INDIRECT(ADDRESS(1,MATCH(_xlfn.MAXIFS(B146:IG146,metrics.rec,"Recall"),B146:IG146,0)+1)), ", ", INDIRECT(ADDRESS(2,MATCH(_xlfn.MAXIFS(B146:IG146,metrics.rec,"Recall"),B146:IG146,0)+1)))</f>
        <v>k=5, r=0.1</v>
      </c>
      <c r="IU146" s="1" t="str" cm="1">
        <f t="array" aca="1" ref="IU146" ca="1">CONCATENATE(INDIRECT(ADDRESS(1,MATCH(_xlfn.MAXIFS(B146:IG146,metrics.rec,"Coverage"),B146:IG146,0)+1)), ", ", INDIRECT(ADDRESS(2,MATCH(_xlfn.MAXIFS(B146:IG146,metrics.rec,"Coverage"),B146:IG146,0)+1)))</f>
        <v>k=10, r=0.5</v>
      </c>
      <c r="IV146" s="1" t="str" cm="1">
        <f t="array" aca="1" ref="IV146" ca="1">CONCATENATE(INDIRECT(ADDRESS(1,MATCH(_xlfn.MAXIFS(B146:IG146,metrics.rec,"Recatio"),B146:IG146,0)+1)), ", ", INDIRECT(ADDRESS(2,MATCH(_xlfn.MAXIFS(B146:IG146,metrics.rec,"Recatio"),B146:IG146,0)+1)))</f>
        <v>k=5, r=0.1</v>
      </c>
      <c r="IW146" s="1" t="str" cm="1">
        <f t="array" aca="1" ref="IW146" ca="1">CONCATENATE(INDIRECT(ADDRESS(1,MATCH(_xlfn.MINIFS(B146:IG146,metrics.rec,"Time"),B146:IG146,0)+1)), ", ", INDIRECT(ADDRESS(2,MATCH(_xlfn.MINIFS(B146:IG146,metrics.rec,"Time"),B146:IG146,0)+1)))</f>
        <v>k=5, r=0.9</v>
      </c>
    </row>
    <row r="147" spans="1:257" x14ac:dyDescent="0.2">
      <c r="A147" s="1" t="s">
        <v>131</v>
      </c>
      <c r="B147" s="4">
        <v>0.63770000000000004</v>
      </c>
      <c r="C147" s="4">
        <v>0.71</v>
      </c>
      <c r="D147" s="4">
        <v>0.25319999999999998</v>
      </c>
      <c r="E147" s="4">
        <v>2.8999999999999998E-3</v>
      </c>
      <c r="F147" s="4">
        <v>0.86729999999999996</v>
      </c>
      <c r="G147" s="4"/>
      <c r="H147" s="4">
        <v>1</v>
      </c>
      <c r="I147" s="4">
        <v>2.8336000000000001</v>
      </c>
      <c r="J147" s="5">
        <v>0.65010000000000001</v>
      </c>
      <c r="K147" s="5">
        <v>0.74080000000000001</v>
      </c>
      <c r="L147" s="5">
        <v>0.2482</v>
      </c>
      <c r="M147" s="5">
        <v>9.1999999999999998E-3</v>
      </c>
      <c r="N147" s="5">
        <v>0.85529999999999995</v>
      </c>
      <c r="O147" s="5"/>
      <c r="P147" s="5">
        <v>1</v>
      </c>
      <c r="Q147" s="5">
        <v>2.3534999999999999</v>
      </c>
      <c r="R147" s="4">
        <v>0.6613</v>
      </c>
      <c r="S147" s="4">
        <v>0.76349999999999996</v>
      </c>
      <c r="T147" s="4">
        <v>0.22770000000000001</v>
      </c>
      <c r="U147" s="4">
        <v>1.7399999999999999E-2</v>
      </c>
      <c r="V147" s="4">
        <v>0.83079999999999998</v>
      </c>
      <c r="W147" s="4"/>
      <c r="X147" s="4">
        <v>1</v>
      </c>
      <c r="Y147" s="4">
        <v>2.3675000000000002</v>
      </c>
      <c r="Z147" s="5">
        <v>0.68789999999999996</v>
      </c>
      <c r="AA147" s="5">
        <v>0.82120000000000004</v>
      </c>
      <c r="AB147" s="5">
        <v>0.16800000000000001</v>
      </c>
      <c r="AC147" s="5">
        <v>2.93E-2</v>
      </c>
      <c r="AD147" s="5">
        <v>0.76919999999999999</v>
      </c>
      <c r="AE147" s="5"/>
      <c r="AF147" s="5">
        <v>1</v>
      </c>
      <c r="AG147" s="5">
        <v>1.9418</v>
      </c>
      <c r="AH147" s="4">
        <v>0.75329999999999997</v>
      </c>
      <c r="AI147" s="4">
        <v>0.98060000000000003</v>
      </c>
      <c r="AJ147" s="4">
        <v>0.1016</v>
      </c>
      <c r="AK147" s="4">
        <v>4.2599999999999999E-2</v>
      </c>
      <c r="AL147" s="4">
        <v>0.53390000000000004</v>
      </c>
      <c r="AM147" s="4"/>
      <c r="AN147" s="4">
        <v>0.98</v>
      </c>
      <c r="AO147" s="4">
        <v>0.99480000000000002</v>
      </c>
      <c r="AP147" s="14"/>
      <c r="AQ147" s="14"/>
      <c r="AR147" s="14"/>
      <c r="AS147" s="14"/>
      <c r="AT147" s="14"/>
      <c r="AU147" s="14"/>
      <c r="AV147" s="14"/>
      <c r="AW147" s="14"/>
      <c r="AX147" s="4"/>
      <c r="AY147" s="4"/>
      <c r="AZ147" s="4"/>
      <c r="BA147" s="4"/>
      <c r="BB147" s="4"/>
      <c r="BC147" s="4"/>
      <c r="BD147" s="4"/>
      <c r="BE147" s="4"/>
      <c r="BF147" s="14">
        <v>0.66139999999999999</v>
      </c>
      <c r="BG147" s="14">
        <v>0.76539999999999997</v>
      </c>
      <c r="BH147" s="14">
        <v>0.221</v>
      </c>
      <c r="BI147" s="14">
        <v>1.7500000000000002E-2</v>
      </c>
      <c r="BJ147" s="14">
        <v>0.83109999999999995</v>
      </c>
      <c r="BK147" s="14">
        <v>0.3201</v>
      </c>
      <c r="BL147" s="14">
        <v>1</v>
      </c>
      <c r="BM147" s="14">
        <v>2.1185999999999998</v>
      </c>
      <c r="BN147" s="4"/>
      <c r="BO147" s="4"/>
      <c r="BP147" s="4"/>
      <c r="BQ147" s="4"/>
      <c r="BR147" s="4"/>
      <c r="BS147" s="4"/>
      <c r="BT147" s="4"/>
      <c r="BU147" s="4"/>
      <c r="BV147" s="14"/>
      <c r="BW147" s="14"/>
      <c r="BX147" s="14"/>
      <c r="BY147" s="14"/>
      <c r="BZ147" s="14"/>
      <c r="CA147" s="14"/>
      <c r="CB147" s="14"/>
      <c r="CC147" s="14"/>
      <c r="CD147" s="4"/>
      <c r="CE147" s="4"/>
      <c r="CF147" s="4"/>
      <c r="CG147" s="4"/>
      <c r="CH147" s="4"/>
      <c r="CI147" s="4"/>
      <c r="CJ147" s="4"/>
      <c r="CK147" s="4"/>
      <c r="CL147" s="5"/>
      <c r="CM147" s="5"/>
      <c r="CN147" s="5"/>
      <c r="CO147" s="5"/>
      <c r="CP147" s="5"/>
      <c r="CQ147" s="5"/>
      <c r="CR147" s="5"/>
      <c r="CS147" s="5"/>
      <c r="CT147" s="4">
        <v>0.66279999999999994</v>
      </c>
      <c r="CU147" s="4">
        <v>0.7681</v>
      </c>
      <c r="CV147" s="4">
        <v>0.2258</v>
      </c>
      <c r="CW147" s="4">
        <v>1.7500000000000002E-2</v>
      </c>
      <c r="CX147" s="4">
        <v>0.83140000000000003</v>
      </c>
      <c r="CY147" s="4">
        <v>0.32079999999999997</v>
      </c>
      <c r="CZ147" s="4">
        <v>1</v>
      </c>
      <c r="DA147" s="4">
        <v>2.1551</v>
      </c>
      <c r="DB147" s="5"/>
      <c r="DC147" s="5"/>
      <c r="DD147" s="5"/>
      <c r="DE147" s="5"/>
      <c r="DF147" s="5"/>
      <c r="DG147" s="5"/>
      <c r="DH147" s="5"/>
      <c r="DI147" s="5"/>
      <c r="DJ147" s="4"/>
      <c r="DK147" s="4"/>
      <c r="DL147" s="4"/>
      <c r="DM147" s="4"/>
      <c r="DN147" s="4"/>
      <c r="DO147" s="4"/>
      <c r="DP147" s="4"/>
      <c r="DQ147" s="4"/>
      <c r="DR147" s="5"/>
      <c r="DS147" s="5"/>
      <c r="DT147" s="5"/>
      <c r="DU147" s="5"/>
      <c r="DV147" s="5"/>
      <c r="DW147" s="5"/>
      <c r="DX147" s="5"/>
      <c r="DY147" s="5"/>
      <c r="DZ147" s="4"/>
      <c r="EA147" s="4"/>
      <c r="EB147" s="4"/>
      <c r="EC147" s="4"/>
      <c r="ED147" s="4"/>
      <c r="EE147" s="4"/>
      <c r="EF147" s="4"/>
      <c r="EG147" s="4"/>
      <c r="EH147" s="14">
        <v>0.66169999999999995</v>
      </c>
      <c r="EI147" s="14">
        <v>0.76639999999999997</v>
      </c>
      <c r="EJ147" s="14">
        <v>0.22289999999999999</v>
      </c>
      <c r="EK147" s="14">
        <v>1.7500000000000002E-2</v>
      </c>
      <c r="EL147" s="14">
        <v>0.83140000000000003</v>
      </c>
      <c r="EM147" s="14">
        <v>0.32019999999999998</v>
      </c>
      <c r="EN147" s="14">
        <v>1</v>
      </c>
      <c r="EO147" s="14">
        <v>2.1059000000000001</v>
      </c>
      <c r="EP147" s="4"/>
      <c r="EQ147" s="4"/>
      <c r="ER147" s="4"/>
      <c r="ES147" s="4"/>
      <c r="ET147" s="4"/>
      <c r="EU147" s="4"/>
      <c r="EV147" s="4"/>
      <c r="EW147" s="4"/>
      <c r="EX147" s="5"/>
      <c r="EY147" s="5"/>
      <c r="EZ147" s="5"/>
      <c r="FA147" s="5"/>
      <c r="FB147" s="5"/>
      <c r="FC147" s="5"/>
      <c r="FD147" s="5"/>
      <c r="FE147" s="5"/>
      <c r="FF147" s="4"/>
      <c r="FG147" s="4"/>
      <c r="FH147" s="4"/>
      <c r="FI147" s="4"/>
      <c r="FJ147" s="4"/>
      <c r="FK147" s="4"/>
      <c r="FL147" s="4"/>
      <c r="FM147" s="4"/>
      <c r="FN147" s="5"/>
      <c r="FO147" s="5"/>
      <c r="FP147" s="5"/>
      <c r="FQ147" s="5"/>
      <c r="FR147" s="5"/>
      <c r="FS147" s="5"/>
      <c r="FT147" s="5"/>
      <c r="FU147" s="5"/>
      <c r="FV147" s="4"/>
      <c r="FW147" s="4"/>
      <c r="FX147" s="4"/>
      <c r="FY147" s="4"/>
      <c r="FZ147" s="4"/>
      <c r="GA147" s="4"/>
      <c r="GB147" s="4"/>
      <c r="GC147" s="4"/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>
        <f t="shared" si="64"/>
        <v>0.67202499999999998</v>
      </c>
      <c r="II147" s="4">
        <f t="shared" si="65"/>
        <v>0.78949999999999998</v>
      </c>
      <c r="IJ147" s="4">
        <f t="shared" si="66"/>
        <v>0.20855000000000001</v>
      </c>
      <c r="IK147" s="4">
        <f t="shared" si="67"/>
        <v>1.9237499999999998E-2</v>
      </c>
      <c r="IL147" s="4">
        <f t="shared" si="68"/>
        <v>0.79380000000000006</v>
      </c>
      <c r="IM147" s="4">
        <f t="shared" si="69"/>
        <v>0.32036666666666669</v>
      </c>
      <c r="IN147" s="4">
        <f t="shared" si="70"/>
        <v>0.99750000000000005</v>
      </c>
      <c r="IO147" s="4">
        <f t="shared" si="71"/>
        <v>2.1088500000000003</v>
      </c>
      <c r="IP147" s="1" t="str" cm="1">
        <f t="array" aca="1" ref="IP147" ca="1">CONCATENATE(INDIRECT(ADDRESS(1,MATCH(_xlfn.MINIFS(B147:IG147,metrics.rec,"MAE"),B147:IG147,0)+1)), ", ", INDIRECT(ADDRESS(2,MATCH(_xlfn.MINIFS(B147:IG147,metrics.rec,"MAE"),B147:IG147,0)+1)))</f>
        <v>k=5, r=0.1</v>
      </c>
      <c r="IQ147" s="1" t="str" cm="1">
        <f t="array" aca="1" ref="IQ147" ca="1">CONCATENATE(INDIRECT(ADDRESS(1,MATCH(_xlfn.MINIFS(B147:IG147,metrics.rec,"MSE"),B147:IG147,0)+1)), ", ", INDIRECT(ADDRESS(2,MATCH(_xlfn.MINIFS(B147:IG147,metrics.rec,"MSE"),B147:IG147,0)+1)))</f>
        <v>k=5, r=0.1</v>
      </c>
      <c r="IR147" s="1" t="str" cm="1">
        <f t="array" aca="1" ref="IR147" ca="1">CONCATENATE(INDIRECT(ADDRESS(1,MATCH(_xlfn.MAXIFS(B147:IG147,metrics.rec,"R"),B147:IG147,0)+1)), ", ", INDIRECT(ADDRESS(2,MATCH(_xlfn.MAXIFS(B147:IG147,metrics.rec,"R"),B147:IG147,0)+1)))</f>
        <v>k=5, r=0.1</v>
      </c>
      <c r="IS147" s="1" t="str" cm="1">
        <f t="array" aca="1" ref="IS147" ca="1">CONCATENATE(INDIRECT(ADDRESS(1,MATCH(_xlfn.MAXIFS(B147:IG147,metrics.rec,"Precision"),B147:IG147,0)+1)), ", ", INDIRECT(ADDRESS(2,MATCH(_xlfn.MAXIFS(B147:IG147,metrics.rec,"Precision"),B147:IG147,0)+1)))</f>
        <v>k=5, r=0.9</v>
      </c>
      <c r="IT147" s="1" t="str" cm="1">
        <f t="array" aca="1" ref="IT147" ca="1">CONCATENATE(INDIRECT(ADDRESS(1,MATCH(_xlfn.MAXIFS(B147:IG147,metrics.rec,"Recall"),B147:IG147,0)+1)), ", ", INDIRECT(ADDRESS(2,MATCH(_xlfn.MAXIFS(B147:IG147,metrics.rec,"Recall"),B147:IG147,0)+1)))</f>
        <v>k=5, r=0.1</v>
      </c>
      <c r="IU147" s="1" t="str" cm="1">
        <f t="array" aca="1" ref="IU147" ca="1">CONCATENATE(INDIRECT(ADDRESS(1,MATCH(_xlfn.MAXIFS(B147:IG147,metrics.rec,"Coverage"),B147:IG147,0)+1)), ", ", INDIRECT(ADDRESS(2,MATCH(_xlfn.MAXIFS(B147:IG147,metrics.rec,"Coverage"),B147:IG147,0)+1)))</f>
        <v>k=15, r=0.5</v>
      </c>
      <c r="IV147" s="1" t="str" cm="1">
        <f t="array" aca="1" ref="IV147" ca="1">CONCATENATE(INDIRECT(ADDRESS(1,MATCH(_xlfn.MAXIFS(B147:IG147,metrics.rec,"Recatio"),B147:IG147,0)+1)), ", ", INDIRECT(ADDRESS(2,MATCH(_xlfn.MAXIFS(B147:IG147,metrics.rec,"Recatio"),B147:IG147,0)+1)))</f>
        <v>k=5, r=0.1</v>
      </c>
      <c r="IW147" s="1" t="str" cm="1">
        <f t="array" aca="1" ref="IW147" ca="1">CONCATENATE(INDIRECT(ADDRESS(1,MATCH(_xlfn.MINIFS(B147:IG147,metrics.rec,"Time"),B147:IG147,0)+1)), ", ", INDIRECT(ADDRESS(2,MATCH(_xlfn.MINIFS(B147:IG147,metrics.rec,"Time"),B147:IG147,0)+1)))</f>
        <v>k=5, r=0.9</v>
      </c>
    </row>
    <row r="148" spans="1:257" x14ac:dyDescent="0.2">
      <c r="A148" s="1" t="s">
        <v>132</v>
      </c>
      <c r="B148" s="4">
        <v>0.63900000000000001</v>
      </c>
      <c r="C148" s="4">
        <v>0.71819999999999995</v>
      </c>
      <c r="D148" s="4">
        <v>0.26650000000000001</v>
      </c>
      <c r="E148" s="4">
        <v>2.3E-3</v>
      </c>
      <c r="F148" s="4">
        <v>0.86980000000000002</v>
      </c>
      <c r="G148" s="4"/>
      <c r="H148" s="4">
        <v>1</v>
      </c>
      <c r="I148" s="4">
        <v>2.8553999999999999</v>
      </c>
      <c r="J148" s="5">
        <v>0.65200000000000002</v>
      </c>
      <c r="K148" s="5">
        <v>0.74929999999999997</v>
      </c>
      <c r="L148" s="5">
        <v>0.25509999999999999</v>
      </c>
      <c r="M148" s="5">
        <v>7.4000000000000003E-3</v>
      </c>
      <c r="N148" s="5">
        <v>0.85860000000000003</v>
      </c>
      <c r="O148" s="5"/>
      <c r="P148" s="5">
        <v>1</v>
      </c>
      <c r="Q148" s="5">
        <v>2.3622000000000001</v>
      </c>
      <c r="R148" s="4">
        <v>0.66390000000000005</v>
      </c>
      <c r="S148" s="4">
        <v>0.77290000000000003</v>
      </c>
      <c r="T148" s="4">
        <v>0.23849999999999999</v>
      </c>
      <c r="U148" s="4">
        <v>1.43E-2</v>
      </c>
      <c r="V148" s="4">
        <v>0.83279999999999998</v>
      </c>
      <c r="W148" s="4"/>
      <c r="X148" s="4">
        <v>1</v>
      </c>
      <c r="Y148" s="4">
        <v>2.3763000000000001</v>
      </c>
      <c r="Z148" s="5">
        <v>0.69440000000000002</v>
      </c>
      <c r="AA148" s="5">
        <v>0.83799999999999997</v>
      </c>
      <c r="AB148" s="5">
        <v>0.1691</v>
      </c>
      <c r="AC148" s="5">
        <v>2.5700000000000001E-2</v>
      </c>
      <c r="AD148" s="5">
        <v>0.76539999999999997</v>
      </c>
      <c r="AE148" s="5"/>
      <c r="AF148" s="5">
        <v>1</v>
      </c>
      <c r="AG148" s="5">
        <v>1.9159999999999999</v>
      </c>
      <c r="AH148" s="4">
        <v>0.75929999999999997</v>
      </c>
      <c r="AI148" s="4">
        <v>0.99729999999999996</v>
      </c>
      <c r="AJ148" s="4">
        <v>0.1</v>
      </c>
      <c r="AK148" s="4">
        <v>4.1500000000000002E-2</v>
      </c>
      <c r="AL148" s="4">
        <v>0.5212</v>
      </c>
      <c r="AM148" s="4"/>
      <c r="AN148" s="4">
        <v>0.98</v>
      </c>
      <c r="AO148" s="4">
        <v>1.0068999999999999</v>
      </c>
      <c r="AP148" s="14"/>
      <c r="AQ148" s="14"/>
      <c r="AR148" s="14"/>
      <c r="AS148" s="14"/>
      <c r="AT148" s="14"/>
      <c r="AU148" s="14"/>
      <c r="AV148" s="14"/>
      <c r="AW148" s="14"/>
      <c r="AX148" s="4"/>
      <c r="AY148" s="4"/>
      <c r="AZ148" s="4"/>
      <c r="BA148" s="4"/>
      <c r="BB148" s="4"/>
      <c r="BC148" s="4"/>
      <c r="BD148" s="4"/>
      <c r="BE148" s="4"/>
      <c r="BF148" s="14">
        <v>0.66439999999999999</v>
      </c>
      <c r="BG148" s="14">
        <v>0.77529999999999999</v>
      </c>
      <c r="BH148" s="14">
        <v>0.2291</v>
      </c>
      <c r="BI148" s="14">
        <v>1.44E-2</v>
      </c>
      <c r="BJ148" s="14">
        <v>0.83340000000000003</v>
      </c>
      <c r="BK148" s="14">
        <v>0.39040000000000002</v>
      </c>
      <c r="BL148" s="14">
        <v>1</v>
      </c>
      <c r="BM148" s="14">
        <v>2.11</v>
      </c>
      <c r="BN148" s="4"/>
      <c r="BO148" s="4"/>
      <c r="BP148" s="4"/>
      <c r="BQ148" s="4"/>
      <c r="BR148" s="4"/>
      <c r="BS148" s="4"/>
      <c r="BT148" s="4"/>
      <c r="BU148" s="4"/>
      <c r="BV148" s="14"/>
      <c r="BW148" s="14"/>
      <c r="BX148" s="14"/>
      <c r="BY148" s="14"/>
      <c r="BZ148" s="14"/>
      <c r="CA148" s="14"/>
      <c r="CB148" s="14"/>
      <c r="CC148" s="14"/>
      <c r="CD148" s="4"/>
      <c r="CE148" s="4"/>
      <c r="CF148" s="4"/>
      <c r="CG148" s="4"/>
      <c r="CH148" s="4"/>
      <c r="CI148" s="4"/>
      <c r="CJ148" s="4"/>
      <c r="CK148" s="4"/>
      <c r="CL148" s="5"/>
      <c r="CM148" s="5"/>
      <c r="CN148" s="5"/>
      <c r="CO148" s="5"/>
      <c r="CP148" s="5"/>
      <c r="CQ148" s="5"/>
      <c r="CR148" s="5"/>
      <c r="CS148" s="5"/>
      <c r="CT148" s="4">
        <v>0.66369999999999996</v>
      </c>
      <c r="CU148" s="4">
        <v>0.77329999999999999</v>
      </c>
      <c r="CV148" s="4">
        <v>0.2356</v>
      </c>
      <c r="CW148" s="4">
        <v>1.4500000000000001E-2</v>
      </c>
      <c r="CX148" s="4">
        <v>0.83289999999999997</v>
      </c>
      <c r="CY148" s="4">
        <v>0.38940000000000002</v>
      </c>
      <c r="CZ148" s="4">
        <v>1</v>
      </c>
      <c r="DA148" s="4">
        <v>2.1461000000000001</v>
      </c>
      <c r="DB148" s="5"/>
      <c r="DC148" s="5"/>
      <c r="DD148" s="5"/>
      <c r="DE148" s="5"/>
      <c r="DF148" s="5"/>
      <c r="DG148" s="5"/>
      <c r="DH148" s="5"/>
      <c r="DI148" s="5"/>
      <c r="DJ148" s="4"/>
      <c r="DK148" s="4"/>
      <c r="DL148" s="4"/>
      <c r="DM148" s="4"/>
      <c r="DN148" s="4"/>
      <c r="DO148" s="4"/>
      <c r="DP148" s="4"/>
      <c r="DQ148" s="4"/>
      <c r="DR148" s="5"/>
      <c r="DS148" s="5"/>
      <c r="DT148" s="5"/>
      <c r="DU148" s="5"/>
      <c r="DV148" s="5"/>
      <c r="DW148" s="5"/>
      <c r="DX148" s="5"/>
      <c r="DY148" s="5"/>
      <c r="DZ148" s="4"/>
      <c r="EA148" s="4"/>
      <c r="EB148" s="4"/>
      <c r="EC148" s="4"/>
      <c r="ED148" s="4"/>
      <c r="EE148" s="4"/>
      <c r="EF148" s="4"/>
      <c r="EG148" s="4"/>
      <c r="EH148" s="5">
        <v>0.66510000000000002</v>
      </c>
      <c r="EI148" s="5">
        <v>0.77729999999999999</v>
      </c>
      <c r="EJ148" s="5">
        <v>0.23169999999999999</v>
      </c>
      <c r="EK148" s="5">
        <v>1.4500000000000001E-2</v>
      </c>
      <c r="EL148" s="5">
        <v>0.83379999999999999</v>
      </c>
      <c r="EM148" s="5">
        <v>0.38890000000000002</v>
      </c>
      <c r="EN148" s="5">
        <v>1</v>
      </c>
      <c r="EO148" s="5">
        <v>2.0318999999999998</v>
      </c>
      <c r="EP148" s="4"/>
      <c r="EQ148" s="4"/>
      <c r="ER148" s="4"/>
      <c r="ES148" s="4"/>
      <c r="ET148" s="4"/>
      <c r="EU148" s="4"/>
      <c r="EV148" s="4"/>
      <c r="EW148" s="4"/>
      <c r="EX148" s="5"/>
      <c r="EY148" s="5"/>
      <c r="EZ148" s="5"/>
      <c r="FA148" s="5"/>
      <c r="FB148" s="5"/>
      <c r="FC148" s="5"/>
      <c r="FD148" s="5"/>
      <c r="FE148" s="5"/>
      <c r="FF148" s="4"/>
      <c r="FG148" s="4"/>
      <c r="FH148" s="4"/>
      <c r="FI148" s="4"/>
      <c r="FJ148" s="4"/>
      <c r="FK148" s="4"/>
      <c r="FL148" s="4"/>
      <c r="FM148" s="4"/>
      <c r="FN148" s="5"/>
      <c r="FO148" s="5"/>
      <c r="FP148" s="5"/>
      <c r="FQ148" s="5"/>
      <c r="FR148" s="5"/>
      <c r="FS148" s="5"/>
      <c r="FT148" s="5"/>
      <c r="FU148" s="5"/>
      <c r="FV148" s="4"/>
      <c r="FW148" s="4"/>
      <c r="FX148" s="4"/>
      <c r="FY148" s="4"/>
      <c r="FZ148" s="4"/>
      <c r="GA148" s="4"/>
      <c r="GB148" s="4"/>
      <c r="GC148" s="4"/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>
        <f t="shared" si="64"/>
        <v>0.67522499999999985</v>
      </c>
      <c r="II148" s="4">
        <f t="shared" si="65"/>
        <v>0.80019999999999991</v>
      </c>
      <c r="IJ148" s="4">
        <f t="shared" si="66"/>
        <v>0.21570000000000003</v>
      </c>
      <c r="IK148" s="4">
        <f t="shared" si="67"/>
        <v>1.6825E-2</v>
      </c>
      <c r="IL148" s="4">
        <f t="shared" si="68"/>
        <v>0.79348750000000012</v>
      </c>
      <c r="IM148" s="4">
        <f t="shared" si="69"/>
        <v>0.38956666666666667</v>
      </c>
      <c r="IN148" s="4">
        <f t="shared" si="70"/>
        <v>0.99750000000000005</v>
      </c>
      <c r="IO148" s="4">
        <f t="shared" si="71"/>
        <v>2.1006</v>
      </c>
      <c r="IP148" s="1" t="str" cm="1">
        <f t="array" aca="1" ref="IP148" ca="1">CONCATENATE(INDIRECT(ADDRESS(1,MATCH(_xlfn.MINIFS(B148:IG148,metrics.rec,"MAE"),B148:IG148,0)+1)), ", ", INDIRECT(ADDRESS(2,MATCH(_xlfn.MINIFS(B148:IG148,metrics.rec,"MAE"),B148:IG148,0)+1)))</f>
        <v>k=5, r=0.1</v>
      </c>
      <c r="IQ148" s="1" t="str" cm="1">
        <f t="array" aca="1" ref="IQ148" ca="1">CONCATENATE(INDIRECT(ADDRESS(1,MATCH(_xlfn.MINIFS(B148:IG148,metrics.rec,"MSE"),B148:IG148,0)+1)), ", ", INDIRECT(ADDRESS(2,MATCH(_xlfn.MINIFS(B148:IG148,metrics.rec,"MSE"),B148:IG148,0)+1)))</f>
        <v>k=5, r=0.1</v>
      </c>
      <c r="IR148" s="1" t="str" cm="1">
        <f t="array" aca="1" ref="IR148" ca="1">CONCATENATE(INDIRECT(ADDRESS(1,MATCH(_xlfn.MAXIFS(B148:IG148,metrics.rec,"R"),B148:IG148,0)+1)), ", ", INDIRECT(ADDRESS(2,MATCH(_xlfn.MAXIFS(B148:IG148,metrics.rec,"R"),B148:IG148,0)+1)))</f>
        <v>k=5, r=0.1</v>
      </c>
      <c r="IS148" s="1" t="str" cm="1">
        <f t="array" aca="1" ref="IS148" ca="1">CONCATENATE(INDIRECT(ADDRESS(1,MATCH(_xlfn.MAXIFS(B148:IG148,metrics.rec,"Precision"),B148:IG148,0)+1)), ", ", INDIRECT(ADDRESS(2,MATCH(_xlfn.MAXIFS(B148:IG148,metrics.rec,"Precision"),B148:IG148,0)+1)))</f>
        <v>k=5, r=0.9</v>
      </c>
      <c r="IT148" s="1" t="str" cm="1">
        <f t="array" aca="1" ref="IT148" ca="1">CONCATENATE(INDIRECT(ADDRESS(1,MATCH(_xlfn.MAXIFS(B148:IG148,metrics.rec,"Recall"),B148:IG148,0)+1)), ", ", INDIRECT(ADDRESS(2,MATCH(_xlfn.MAXIFS(B148:IG148,metrics.rec,"Recall"),B148:IG148,0)+1)))</f>
        <v>k=5, r=0.1</v>
      </c>
      <c r="IU148" s="1" t="str" cm="1">
        <f t="array" aca="1" ref="IU148" ca="1">CONCATENATE(INDIRECT(ADDRESS(1,MATCH(_xlfn.MAXIFS(B148:IG148,metrics.rec,"Coverage"),B148:IG148,0)+1)), ", ", INDIRECT(ADDRESS(2,MATCH(_xlfn.MAXIFS(B148:IG148,metrics.rec,"Coverage"),B148:IG148,0)+1)))</f>
        <v>k=10, r=0.5</v>
      </c>
      <c r="IV148" s="1" t="str" cm="1">
        <f t="array" aca="1" ref="IV148" ca="1">CONCATENATE(INDIRECT(ADDRESS(1,MATCH(_xlfn.MAXIFS(B148:IG148,metrics.rec,"Recatio"),B148:IG148,0)+1)), ", ", INDIRECT(ADDRESS(2,MATCH(_xlfn.MAXIFS(B148:IG148,metrics.rec,"Recatio"),B148:IG148,0)+1)))</f>
        <v>k=5, r=0.1</v>
      </c>
      <c r="IW148" s="1" t="str" cm="1">
        <f t="array" aca="1" ref="IW148" ca="1">CONCATENATE(INDIRECT(ADDRESS(1,MATCH(_xlfn.MINIFS(B148:IG148,metrics.rec,"Time"),B148:IG148,0)+1)), ", ", INDIRECT(ADDRESS(2,MATCH(_xlfn.MINIFS(B148:IG148,metrics.rec,"Time"),B148:IG148,0)+1)))</f>
        <v>k=5, r=0.9</v>
      </c>
    </row>
    <row r="149" spans="1:257" x14ac:dyDescent="0.2">
      <c r="A149" s="1" t="s">
        <v>133</v>
      </c>
      <c r="B149" s="4">
        <v>0.64270000000000005</v>
      </c>
      <c r="C149" s="4">
        <v>0.72170000000000001</v>
      </c>
      <c r="D149" s="4">
        <v>0.23719999999999999</v>
      </c>
      <c r="E149" s="4">
        <v>3.3E-3</v>
      </c>
      <c r="F149" s="4">
        <v>0.86170000000000002</v>
      </c>
      <c r="G149" s="4"/>
      <c r="H149" s="4">
        <v>1</v>
      </c>
      <c r="I149" s="4">
        <v>2.7860999999999998</v>
      </c>
      <c r="J149" s="5">
        <v>0.65900000000000003</v>
      </c>
      <c r="K149" s="5">
        <v>0.75919999999999999</v>
      </c>
      <c r="L149" s="5">
        <v>0.2142</v>
      </c>
      <c r="M149" s="5">
        <v>1.03E-2</v>
      </c>
      <c r="N149" s="5">
        <v>0.84750000000000003</v>
      </c>
      <c r="O149" s="5"/>
      <c r="P149" s="5">
        <v>1</v>
      </c>
      <c r="Q149" s="5">
        <v>2.3302999999999998</v>
      </c>
      <c r="R149" s="4">
        <v>0.67290000000000005</v>
      </c>
      <c r="S149" s="4">
        <v>0.78959999999999997</v>
      </c>
      <c r="T149" s="4">
        <v>0.19700000000000001</v>
      </c>
      <c r="U149" s="4">
        <v>1.9099999999999999E-2</v>
      </c>
      <c r="V149" s="4">
        <v>0.81950000000000001</v>
      </c>
      <c r="W149" s="4"/>
      <c r="X149" s="4">
        <v>1</v>
      </c>
      <c r="Y149" s="4">
        <v>2.4167000000000001</v>
      </c>
      <c r="Z149" s="5">
        <v>0.7026</v>
      </c>
      <c r="AA149" s="5">
        <v>0.85540000000000005</v>
      </c>
      <c r="AB149" s="5">
        <v>0.14069999999999999</v>
      </c>
      <c r="AC149" s="5">
        <v>3.0599999999999999E-2</v>
      </c>
      <c r="AD149" s="5">
        <v>0.75760000000000005</v>
      </c>
      <c r="AE149" s="5"/>
      <c r="AF149" s="5">
        <v>1</v>
      </c>
      <c r="AG149" s="5">
        <v>1.9023000000000001</v>
      </c>
      <c r="AH149" s="4">
        <v>0.76329999999999998</v>
      </c>
      <c r="AI149" s="4">
        <v>1.0053000000000001</v>
      </c>
      <c r="AJ149" s="4">
        <v>9.4600000000000004E-2</v>
      </c>
      <c r="AK149" s="4">
        <v>4.2700000000000002E-2</v>
      </c>
      <c r="AL149" s="4">
        <v>0.53520000000000001</v>
      </c>
      <c r="AM149" s="4"/>
      <c r="AN149" s="4">
        <v>0.98</v>
      </c>
      <c r="AO149" s="4">
        <v>1.0145</v>
      </c>
      <c r="AP149" s="14"/>
      <c r="AQ149" s="14"/>
      <c r="AR149" s="14"/>
      <c r="AS149" s="14"/>
      <c r="AT149" s="14"/>
      <c r="AU149" s="14"/>
      <c r="AV149" s="14"/>
      <c r="AW149" s="14"/>
      <c r="AX149" s="4"/>
      <c r="AY149" s="4"/>
      <c r="AZ149" s="4"/>
      <c r="BA149" s="4"/>
      <c r="BB149" s="4"/>
      <c r="BC149" s="4"/>
      <c r="BD149" s="4"/>
      <c r="BE149" s="4"/>
      <c r="BF149" s="14">
        <v>0.67320000000000002</v>
      </c>
      <c r="BG149" s="14">
        <v>0.79110000000000003</v>
      </c>
      <c r="BH149" s="14">
        <v>0.191</v>
      </c>
      <c r="BI149" s="14">
        <v>1.9199999999999998E-2</v>
      </c>
      <c r="BJ149" s="14">
        <v>0.8206</v>
      </c>
      <c r="BK149" s="14">
        <v>0.28739999999999999</v>
      </c>
      <c r="BL149" s="14">
        <v>1</v>
      </c>
      <c r="BM149" s="14">
        <v>2.1263999999999998</v>
      </c>
      <c r="BN149" s="4"/>
      <c r="BO149" s="4"/>
      <c r="BP149" s="4"/>
      <c r="BQ149" s="4"/>
      <c r="BR149" s="4"/>
      <c r="BS149" s="4"/>
      <c r="BT149" s="4"/>
      <c r="BU149" s="4"/>
      <c r="BV149" s="14"/>
      <c r="BW149" s="14"/>
      <c r="BX149" s="14"/>
      <c r="BY149" s="14"/>
      <c r="BZ149" s="14"/>
      <c r="CA149" s="14"/>
      <c r="CB149" s="14"/>
      <c r="CC149" s="14"/>
      <c r="CD149" s="4"/>
      <c r="CE149" s="4"/>
      <c r="CF149" s="4"/>
      <c r="CG149" s="4"/>
      <c r="CH149" s="4"/>
      <c r="CI149" s="4"/>
      <c r="CJ149" s="4"/>
      <c r="CK149" s="4"/>
      <c r="CL149" s="5"/>
      <c r="CM149" s="5"/>
      <c r="CN149" s="5"/>
      <c r="CO149" s="5"/>
      <c r="CP149" s="5"/>
      <c r="CQ149" s="5"/>
      <c r="CR149" s="5"/>
      <c r="CS149" s="5"/>
      <c r="CT149" s="4">
        <v>0.67259999999999998</v>
      </c>
      <c r="CU149" s="4">
        <v>0.79</v>
      </c>
      <c r="CV149" s="4">
        <v>0.1923</v>
      </c>
      <c r="CW149" s="4">
        <v>1.9199999999999998E-2</v>
      </c>
      <c r="CX149" s="4">
        <v>0.82010000000000005</v>
      </c>
      <c r="CY149" s="4">
        <v>0.28799999999999998</v>
      </c>
      <c r="CZ149" s="4">
        <v>1</v>
      </c>
      <c r="DA149" s="4">
        <v>2.0834999999999999</v>
      </c>
      <c r="DB149" s="5"/>
      <c r="DC149" s="5"/>
      <c r="DD149" s="5"/>
      <c r="DE149" s="5"/>
      <c r="DF149" s="5"/>
      <c r="DG149" s="5"/>
      <c r="DH149" s="5"/>
      <c r="DI149" s="5"/>
      <c r="DJ149" s="4"/>
      <c r="DK149" s="4"/>
      <c r="DL149" s="4"/>
      <c r="DM149" s="4"/>
      <c r="DN149" s="4"/>
      <c r="DO149" s="4"/>
      <c r="DP149" s="4"/>
      <c r="DQ149" s="4"/>
      <c r="DR149" s="5"/>
      <c r="DS149" s="5"/>
      <c r="DT149" s="5"/>
      <c r="DU149" s="5"/>
      <c r="DV149" s="5"/>
      <c r="DW149" s="5"/>
      <c r="DX149" s="5"/>
      <c r="DY149" s="5"/>
      <c r="DZ149" s="4"/>
      <c r="EA149" s="4"/>
      <c r="EB149" s="4"/>
      <c r="EC149" s="4"/>
      <c r="ED149" s="4"/>
      <c r="EE149" s="4"/>
      <c r="EF149" s="4"/>
      <c r="EG149" s="4"/>
      <c r="EH149" s="14">
        <v>0.67379999999999995</v>
      </c>
      <c r="EI149" s="14">
        <v>0.79300000000000004</v>
      </c>
      <c r="EJ149" s="14">
        <v>0.18940000000000001</v>
      </c>
      <c r="EK149" s="14">
        <v>1.9199999999999998E-2</v>
      </c>
      <c r="EL149" s="14">
        <v>0.82099999999999995</v>
      </c>
      <c r="EM149" s="14">
        <v>0.28789999999999999</v>
      </c>
      <c r="EN149" s="14">
        <v>1</v>
      </c>
      <c r="EO149" s="14">
        <v>2.0674000000000001</v>
      </c>
      <c r="EP149" s="4"/>
      <c r="EQ149" s="4"/>
      <c r="ER149" s="4"/>
      <c r="ES149" s="4"/>
      <c r="ET149" s="4"/>
      <c r="EU149" s="4"/>
      <c r="EV149" s="4"/>
      <c r="EW149" s="4"/>
      <c r="EX149" s="5"/>
      <c r="EY149" s="5"/>
      <c r="EZ149" s="5"/>
      <c r="FA149" s="5"/>
      <c r="FB149" s="5"/>
      <c r="FC149" s="5"/>
      <c r="FD149" s="5"/>
      <c r="FE149" s="5"/>
      <c r="FF149" s="4"/>
      <c r="FG149" s="4"/>
      <c r="FH149" s="4"/>
      <c r="FI149" s="4"/>
      <c r="FJ149" s="4"/>
      <c r="FK149" s="4"/>
      <c r="FL149" s="4"/>
      <c r="FM149" s="4"/>
      <c r="FN149" s="5"/>
      <c r="FO149" s="5"/>
      <c r="FP149" s="5"/>
      <c r="FQ149" s="5"/>
      <c r="FR149" s="5"/>
      <c r="FS149" s="5"/>
      <c r="FT149" s="5"/>
      <c r="FU149" s="5"/>
      <c r="FV149" s="4"/>
      <c r="FW149" s="4"/>
      <c r="FX149" s="4"/>
      <c r="FY149" s="4"/>
      <c r="FZ149" s="4"/>
      <c r="GA149" s="4"/>
      <c r="GB149" s="4"/>
      <c r="GC149" s="4"/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>
        <f t="shared" si="64"/>
        <v>0.68251249999999997</v>
      </c>
      <c r="II149" s="4">
        <f t="shared" si="65"/>
        <v>0.81316250000000001</v>
      </c>
      <c r="IJ149" s="4">
        <f t="shared" si="66"/>
        <v>0.18205000000000002</v>
      </c>
      <c r="IK149" s="4">
        <f t="shared" si="67"/>
        <v>2.0449999999999999E-2</v>
      </c>
      <c r="IL149" s="4">
        <f t="shared" si="68"/>
        <v>0.78539999999999999</v>
      </c>
      <c r="IM149" s="4">
        <f t="shared" si="69"/>
        <v>0.28776666666666667</v>
      </c>
      <c r="IN149" s="4">
        <f t="shared" si="70"/>
        <v>0.99750000000000005</v>
      </c>
      <c r="IO149" s="4">
        <f t="shared" si="71"/>
        <v>2.0909</v>
      </c>
      <c r="IP149" s="1" t="str" cm="1">
        <f t="array" aca="1" ref="IP149" ca="1">CONCATENATE(INDIRECT(ADDRESS(1,MATCH(_xlfn.MINIFS(B149:IG149,metrics.rec,"MAE"),B149:IG149,0)+1)), ", ", INDIRECT(ADDRESS(2,MATCH(_xlfn.MINIFS(B149:IG149,metrics.rec,"MAE"),B149:IG149,0)+1)))</f>
        <v>k=5, r=0.1</v>
      </c>
      <c r="IQ149" s="1" t="str" cm="1">
        <f t="array" aca="1" ref="IQ149" ca="1">CONCATENATE(INDIRECT(ADDRESS(1,MATCH(_xlfn.MINIFS(B149:IG149,metrics.rec,"MSE"),B149:IG149,0)+1)), ", ", INDIRECT(ADDRESS(2,MATCH(_xlfn.MINIFS(B149:IG149,metrics.rec,"MSE"),B149:IG149,0)+1)))</f>
        <v>k=5, r=0.1</v>
      </c>
      <c r="IR149" s="1" t="str" cm="1">
        <f t="array" aca="1" ref="IR149" ca="1">CONCATENATE(INDIRECT(ADDRESS(1,MATCH(_xlfn.MAXIFS(B149:IG149,metrics.rec,"R"),B149:IG149,0)+1)), ", ", INDIRECT(ADDRESS(2,MATCH(_xlfn.MAXIFS(B149:IG149,metrics.rec,"R"),B149:IG149,0)+1)))</f>
        <v>k=5, r=0.1</v>
      </c>
      <c r="IS149" s="1" t="str" cm="1">
        <f t="array" aca="1" ref="IS149" ca="1">CONCATENATE(INDIRECT(ADDRESS(1,MATCH(_xlfn.MAXIFS(B149:IG149,metrics.rec,"Precision"),B149:IG149,0)+1)), ", ", INDIRECT(ADDRESS(2,MATCH(_xlfn.MAXIFS(B149:IG149,metrics.rec,"Precision"),B149:IG149,0)+1)))</f>
        <v>k=5, r=0.9</v>
      </c>
      <c r="IT149" s="1" t="str" cm="1">
        <f t="array" aca="1" ref="IT149" ca="1">CONCATENATE(INDIRECT(ADDRESS(1,MATCH(_xlfn.MAXIFS(B149:IG149,metrics.rec,"Recall"),B149:IG149,0)+1)), ", ", INDIRECT(ADDRESS(2,MATCH(_xlfn.MAXIFS(B149:IG149,metrics.rec,"Recall"),B149:IG149,0)+1)))</f>
        <v>k=5, r=0.1</v>
      </c>
      <c r="IU149" s="1" t="str" cm="1">
        <f t="array" aca="1" ref="IU149" ca="1">CONCATENATE(INDIRECT(ADDRESS(1,MATCH(_xlfn.MAXIFS(B149:IG149,metrics.rec,"Coverage"),B149:IG149,0)+1)), ", ", INDIRECT(ADDRESS(2,MATCH(_xlfn.MAXIFS(B149:IG149,metrics.rec,"Coverage"),B149:IG149,0)+1)))</f>
        <v>k=15, r=0.5</v>
      </c>
      <c r="IV149" s="1" t="str" cm="1">
        <f t="array" aca="1" ref="IV149" ca="1">CONCATENATE(INDIRECT(ADDRESS(1,MATCH(_xlfn.MAXIFS(B149:IG149,metrics.rec,"Recatio"),B149:IG149,0)+1)), ", ", INDIRECT(ADDRESS(2,MATCH(_xlfn.MAXIFS(B149:IG149,metrics.rec,"Recatio"),B149:IG149,0)+1)))</f>
        <v>k=5, r=0.1</v>
      </c>
      <c r="IW149" s="1" t="str" cm="1">
        <f t="array" aca="1" ref="IW149" ca="1">CONCATENATE(INDIRECT(ADDRESS(1,MATCH(_xlfn.MINIFS(B149:IG149,metrics.rec,"Time"),B149:IG149,0)+1)), ", ", INDIRECT(ADDRESS(2,MATCH(_xlfn.MINIFS(B149:IG149,metrics.rec,"Time"),B149:IG149,0)+1)))</f>
        <v>k=5, r=0.9</v>
      </c>
    </row>
    <row r="150" spans="1:257" x14ac:dyDescent="0.2">
      <c r="A150" s="1" t="s">
        <v>134</v>
      </c>
      <c r="B150" s="4">
        <v>0.63949999999999996</v>
      </c>
      <c r="C150" s="4">
        <v>0.70960000000000001</v>
      </c>
      <c r="D150" s="4">
        <v>0.2442</v>
      </c>
      <c r="E150" s="4">
        <v>4.1000000000000003E-3</v>
      </c>
      <c r="F150" s="4">
        <v>0.85540000000000005</v>
      </c>
      <c r="G150" s="4"/>
      <c r="H150" s="4">
        <v>1</v>
      </c>
      <c r="I150" s="4">
        <v>2.6962000000000002</v>
      </c>
      <c r="J150" s="5">
        <v>0.65280000000000005</v>
      </c>
      <c r="K150" s="5">
        <v>0.74239999999999995</v>
      </c>
      <c r="L150" s="5">
        <v>0.21390000000000001</v>
      </c>
      <c r="M150" s="5">
        <v>1.2699999999999999E-2</v>
      </c>
      <c r="N150" s="5">
        <v>0.84230000000000005</v>
      </c>
      <c r="O150" s="5"/>
      <c r="P150" s="5">
        <v>1</v>
      </c>
      <c r="Q150" s="5">
        <v>2.2959999999999998</v>
      </c>
      <c r="R150" s="4">
        <v>0.66300000000000003</v>
      </c>
      <c r="S150" s="4">
        <v>0.76390000000000002</v>
      </c>
      <c r="T150" s="4">
        <v>0.19889999999999999</v>
      </c>
      <c r="U150" s="4">
        <v>2.3E-2</v>
      </c>
      <c r="V150" s="4">
        <v>0.81630000000000003</v>
      </c>
      <c r="W150" s="4"/>
      <c r="X150" s="4">
        <v>1</v>
      </c>
      <c r="Y150" s="4">
        <v>2.3311999999999999</v>
      </c>
      <c r="Z150" s="5">
        <v>0.68740000000000001</v>
      </c>
      <c r="AA150" s="5">
        <v>0.81820000000000004</v>
      </c>
      <c r="AB150" s="5">
        <v>0.15279999999999999</v>
      </c>
      <c r="AC150" s="5">
        <v>3.4000000000000002E-2</v>
      </c>
      <c r="AD150" s="5">
        <v>0.76239999999999997</v>
      </c>
      <c r="AE150" s="5"/>
      <c r="AF150" s="5">
        <v>1</v>
      </c>
      <c r="AG150" s="5">
        <v>1.9287000000000001</v>
      </c>
      <c r="AH150" s="4">
        <v>0.75</v>
      </c>
      <c r="AI150" s="4">
        <v>0.97199999999999998</v>
      </c>
      <c r="AJ150" s="4">
        <v>0.1003</v>
      </c>
      <c r="AK150" s="4">
        <v>4.4200000000000003E-2</v>
      </c>
      <c r="AL150" s="4">
        <v>0.55740000000000001</v>
      </c>
      <c r="AM150" s="4"/>
      <c r="AN150" s="4">
        <v>0.98</v>
      </c>
      <c r="AO150" s="4">
        <v>1.0222</v>
      </c>
      <c r="AP150" s="14"/>
      <c r="AQ150" s="14"/>
      <c r="AR150" s="14"/>
      <c r="AS150" s="14"/>
      <c r="AT150" s="14"/>
      <c r="AU150" s="14"/>
      <c r="AV150" s="14"/>
      <c r="AW150" s="14"/>
      <c r="AX150" s="4"/>
      <c r="AY150" s="4"/>
      <c r="AZ150" s="4"/>
      <c r="BA150" s="4"/>
      <c r="BB150" s="4"/>
      <c r="BC150" s="4"/>
      <c r="BD150" s="4"/>
      <c r="BE150" s="4"/>
      <c r="BF150" s="14">
        <v>0.66379999999999995</v>
      </c>
      <c r="BG150" s="14">
        <v>0.76680000000000004</v>
      </c>
      <c r="BH150" s="14">
        <v>0.19919999999999999</v>
      </c>
      <c r="BI150" s="14">
        <v>2.3E-2</v>
      </c>
      <c r="BJ150" s="14">
        <v>0.81820000000000004</v>
      </c>
      <c r="BK150" s="14">
        <v>0.23960000000000001</v>
      </c>
      <c r="BL150" s="14">
        <v>1</v>
      </c>
      <c r="BM150" s="14">
        <v>2.0352000000000001</v>
      </c>
      <c r="BN150" s="4"/>
      <c r="BO150" s="4"/>
      <c r="BP150" s="4"/>
      <c r="BQ150" s="4"/>
      <c r="BR150" s="4"/>
      <c r="BS150" s="4"/>
      <c r="BT150" s="4"/>
      <c r="BU150" s="4"/>
      <c r="BV150" s="14"/>
      <c r="BW150" s="14"/>
      <c r="BX150" s="14"/>
      <c r="BY150" s="14"/>
      <c r="BZ150" s="14"/>
      <c r="CA150" s="14"/>
      <c r="CB150" s="14"/>
      <c r="CC150" s="14"/>
      <c r="CD150" s="4"/>
      <c r="CE150" s="4"/>
      <c r="CF150" s="4"/>
      <c r="CG150" s="4"/>
      <c r="CH150" s="4"/>
      <c r="CI150" s="4"/>
      <c r="CJ150" s="4"/>
      <c r="CK150" s="4"/>
      <c r="CL150" s="5"/>
      <c r="CM150" s="5"/>
      <c r="CN150" s="5"/>
      <c r="CO150" s="5"/>
      <c r="CP150" s="5"/>
      <c r="CQ150" s="5"/>
      <c r="CR150" s="5"/>
      <c r="CS150" s="5"/>
      <c r="CT150" s="4">
        <v>0.66279999999999994</v>
      </c>
      <c r="CU150" s="4">
        <v>0.76429999999999998</v>
      </c>
      <c r="CV150" s="4">
        <v>0.19980000000000001</v>
      </c>
      <c r="CW150" s="4">
        <v>2.3E-2</v>
      </c>
      <c r="CX150" s="4">
        <v>0.8175</v>
      </c>
      <c r="CY150" s="4">
        <v>0.2402</v>
      </c>
      <c r="CZ150" s="4">
        <v>1</v>
      </c>
      <c r="DA150" s="4">
        <v>1.9403999999999999</v>
      </c>
      <c r="DB150" s="5"/>
      <c r="DC150" s="5"/>
      <c r="DD150" s="5"/>
      <c r="DE150" s="5"/>
      <c r="DF150" s="5"/>
      <c r="DG150" s="5"/>
      <c r="DH150" s="5"/>
      <c r="DI150" s="5"/>
      <c r="DJ150" s="4"/>
      <c r="DK150" s="4"/>
      <c r="DL150" s="4"/>
      <c r="DM150" s="4"/>
      <c r="DN150" s="4"/>
      <c r="DO150" s="4"/>
      <c r="DP150" s="4"/>
      <c r="DQ150" s="4"/>
      <c r="DR150" s="5"/>
      <c r="DS150" s="5"/>
      <c r="DT150" s="5"/>
      <c r="DU150" s="5"/>
      <c r="DV150" s="5"/>
      <c r="DW150" s="5"/>
      <c r="DX150" s="5"/>
      <c r="DY150" s="5"/>
      <c r="DZ150" s="4"/>
      <c r="EA150" s="4"/>
      <c r="EB150" s="4"/>
      <c r="EC150" s="4"/>
      <c r="ED150" s="4"/>
      <c r="EE150" s="4"/>
      <c r="EF150" s="4"/>
      <c r="EG150" s="4"/>
      <c r="EH150" s="5">
        <v>0.66400000000000003</v>
      </c>
      <c r="EI150" s="5">
        <v>0.76780000000000004</v>
      </c>
      <c r="EJ150" s="5">
        <v>0.19539999999999999</v>
      </c>
      <c r="EK150" s="5">
        <v>2.3E-2</v>
      </c>
      <c r="EL150" s="5">
        <v>0.81799999999999995</v>
      </c>
      <c r="EM150" s="5">
        <v>0.24010000000000001</v>
      </c>
      <c r="EN150" s="5">
        <v>1</v>
      </c>
      <c r="EO150" s="5">
        <v>2.0102000000000002</v>
      </c>
      <c r="EP150" s="4"/>
      <c r="EQ150" s="4"/>
      <c r="ER150" s="4"/>
      <c r="ES150" s="4"/>
      <c r="ET150" s="4"/>
      <c r="EU150" s="4"/>
      <c r="EV150" s="4"/>
      <c r="EW150" s="4"/>
      <c r="EX150" s="5"/>
      <c r="EY150" s="5"/>
      <c r="EZ150" s="5"/>
      <c r="FA150" s="5"/>
      <c r="FB150" s="5"/>
      <c r="FC150" s="5"/>
      <c r="FD150" s="5"/>
      <c r="FE150" s="5"/>
      <c r="FF150" s="4"/>
      <c r="FG150" s="4"/>
      <c r="FH150" s="4"/>
      <c r="FI150" s="4"/>
      <c r="FJ150" s="4"/>
      <c r="FK150" s="4"/>
      <c r="FL150" s="4"/>
      <c r="FM150" s="4"/>
      <c r="FN150" s="5"/>
      <c r="FO150" s="5"/>
      <c r="FP150" s="5"/>
      <c r="FQ150" s="5"/>
      <c r="FR150" s="5"/>
      <c r="FS150" s="5"/>
      <c r="FT150" s="5"/>
      <c r="FU150" s="5"/>
      <c r="FV150" s="4"/>
      <c r="FW150" s="4"/>
      <c r="FX150" s="4"/>
      <c r="FY150" s="4"/>
      <c r="FZ150" s="4"/>
      <c r="GA150" s="4"/>
      <c r="GB150" s="4"/>
      <c r="GC150" s="4"/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>
        <f t="shared" si="64"/>
        <v>0.67291249999999991</v>
      </c>
      <c r="II150" s="4">
        <f t="shared" si="65"/>
        <v>0.78812500000000008</v>
      </c>
      <c r="IJ150" s="4">
        <f t="shared" si="66"/>
        <v>0.18806250000000002</v>
      </c>
      <c r="IK150" s="4">
        <f t="shared" si="67"/>
        <v>2.3375E-2</v>
      </c>
      <c r="IL150" s="4">
        <f t="shared" si="68"/>
        <v>0.78593749999999996</v>
      </c>
      <c r="IM150" s="4">
        <f t="shared" si="69"/>
        <v>0.23996666666666666</v>
      </c>
      <c r="IN150" s="4">
        <f t="shared" si="70"/>
        <v>0.99750000000000005</v>
      </c>
      <c r="IO150" s="4">
        <f t="shared" si="71"/>
        <v>2.0325125000000002</v>
      </c>
      <c r="IP150" s="1" t="str" cm="1">
        <f t="array" aca="1" ref="IP150" ca="1">CONCATENATE(INDIRECT(ADDRESS(1,MATCH(_xlfn.MINIFS(B150:IG150,metrics.rec,"MAE"),B150:IG150,0)+1)), ", ", INDIRECT(ADDRESS(2,MATCH(_xlfn.MINIFS(B150:IG150,metrics.rec,"MAE"),B150:IG150,0)+1)))</f>
        <v>k=5, r=0.1</v>
      </c>
      <c r="IQ150" s="1" t="str" cm="1">
        <f t="array" aca="1" ref="IQ150" ca="1">CONCATENATE(INDIRECT(ADDRESS(1,MATCH(_xlfn.MINIFS(B150:IG150,metrics.rec,"MSE"),B150:IG150,0)+1)), ", ", INDIRECT(ADDRESS(2,MATCH(_xlfn.MINIFS(B150:IG150,metrics.rec,"MSE"),B150:IG150,0)+1)))</f>
        <v>k=5, r=0.1</v>
      </c>
      <c r="IR150" s="1" t="str" cm="1">
        <f t="array" aca="1" ref="IR150" ca="1">CONCATENATE(INDIRECT(ADDRESS(1,MATCH(_xlfn.MAXIFS(B150:IG150,metrics.rec,"R"),B150:IG150,0)+1)), ", ", INDIRECT(ADDRESS(2,MATCH(_xlfn.MAXIFS(B150:IG150,metrics.rec,"R"),B150:IG150,0)+1)))</f>
        <v>k=5, r=0.1</v>
      </c>
      <c r="IS150" s="1" t="str" cm="1">
        <f t="array" aca="1" ref="IS150" ca="1">CONCATENATE(INDIRECT(ADDRESS(1,MATCH(_xlfn.MAXIFS(B150:IG150,metrics.rec,"Precision"),B150:IG150,0)+1)), ", ", INDIRECT(ADDRESS(2,MATCH(_xlfn.MAXIFS(B150:IG150,metrics.rec,"Precision"),B150:IG150,0)+1)))</f>
        <v>k=5, r=0.9</v>
      </c>
      <c r="IT150" s="1" t="str" cm="1">
        <f t="array" aca="1" ref="IT150" ca="1">CONCATENATE(INDIRECT(ADDRESS(1,MATCH(_xlfn.MAXIFS(B150:IG150,metrics.rec,"Recall"),B150:IG150,0)+1)), ", ", INDIRECT(ADDRESS(2,MATCH(_xlfn.MAXIFS(B150:IG150,metrics.rec,"Recall"),B150:IG150,0)+1)))</f>
        <v>k=5, r=0.1</v>
      </c>
      <c r="IU150" s="1" t="str" cm="1">
        <f t="array" aca="1" ref="IU150" ca="1">CONCATENATE(INDIRECT(ADDRESS(1,MATCH(_xlfn.MAXIFS(B150:IG150,metrics.rec,"Coverage"),B150:IG150,0)+1)), ", ", INDIRECT(ADDRESS(2,MATCH(_xlfn.MAXIFS(B150:IG150,metrics.rec,"Coverage"),B150:IG150,0)+1)))</f>
        <v>k=15, r=0.5</v>
      </c>
      <c r="IV150" s="1" t="str" cm="1">
        <f t="array" aca="1" ref="IV150" ca="1">CONCATENATE(INDIRECT(ADDRESS(1,MATCH(_xlfn.MAXIFS(B150:IG150,metrics.rec,"Recatio"),B150:IG150,0)+1)), ", ", INDIRECT(ADDRESS(2,MATCH(_xlfn.MAXIFS(B150:IG150,metrics.rec,"Recatio"),B150:IG150,0)+1)))</f>
        <v>k=5, r=0.1</v>
      </c>
      <c r="IW150" s="1" t="str" cm="1">
        <f t="array" aca="1" ref="IW150" ca="1">CONCATENATE(INDIRECT(ADDRESS(1,MATCH(_xlfn.MINIFS(B150:IG150,metrics.rec,"Time"),B150:IG150,0)+1)), ", ", INDIRECT(ADDRESS(2,MATCH(_xlfn.MINIFS(B150:IG150,metrics.rec,"Time"),B150:IG150,0)+1)))</f>
        <v>k=5, r=0.9</v>
      </c>
    </row>
    <row r="151" spans="1:257" x14ac:dyDescent="0.2">
      <c r="A151" s="1" t="s">
        <v>243</v>
      </c>
      <c r="B151" s="4"/>
      <c r="C151" s="4"/>
      <c r="D151" s="4"/>
      <c r="E151" s="4"/>
      <c r="F151" s="4"/>
      <c r="G151" s="4"/>
      <c r="H151" s="4"/>
      <c r="I151" s="4"/>
      <c r="J151" s="5"/>
      <c r="K151" s="5"/>
      <c r="L151" s="5"/>
      <c r="M151" s="5"/>
      <c r="N151" s="5"/>
      <c r="O151" s="5"/>
      <c r="P151" s="5"/>
      <c r="Q151" s="5"/>
      <c r="R151" s="4"/>
      <c r="S151" s="4"/>
      <c r="T151" s="4"/>
      <c r="U151" s="4"/>
      <c r="V151" s="4"/>
      <c r="W151" s="4"/>
      <c r="X151" s="4"/>
      <c r="Y151" s="4"/>
      <c r="Z151" s="5"/>
      <c r="AA151" s="5"/>
      <c r="AB151" s="5"/>
      <c r="AC151" s="5"/>
      <c r="AD151" s="5"/>
      <c r="AE151" s="5"/>
      <c r="AF151" s="5"/>
      <c r="AG151" s="5"/>
      <c r="AH151" s="4"/>
      <c r="AI151" s="4"/>
      <c r="AJ151" s="4"/>
      <c r="AK151" s="4"/>
      <c r="AL151" s="4"/>
      <c r="AM151" s="4"/>
      <c r="AN151" s="4"/>
      <c r="AO151" s="4"/>
      <c r="AP151" s="14"/>
      <c r="AQ151" s="14"/>
      <c r="AR151" s="14"/>
      <c r="AS151" s="14"/>
      <c r="AT151" s="14"/>
      <c r="AU151" s="14"/>
      <c r="AV151" s="14"/>
      <c r="AW151" s="14"/>
      <c r="AX151" s="4"/>
      <c r="AY151" s="4"/>
      <c r="AZ151" s="4"/>
      <c r="BA151" s="4"/>
      <c r="BB151" s="4"/>
      <c r="BC151" s="4"/>
      <c r="BD151" s="4"/>
      <c r="BE151" s="4"/>
      <c r="BF151" s="14">
        <v>0.66720000000000002</v>
      </c>
      <c r="BG151" s="14">
        <v>0.77390000000000003</v>
      </c>
      <c r="BH151" s="14">
        <v>0.18770000000000001</v>
      </c>
      <c r="BI151" s="14">
        <v>2.3800000000000002E-2</v>
      </c>
      <c r="BJ151" s="14">
        <v>0.81259999999999999</v>
      </c>
      <c r="BK151" s="14">
        <v>0.2301</v>
      </c>
      <c r="BL151" s="14">
        <v>1</v>
      </c>
      <c r="BM151" s="14">
        <v>1.8974</v>
      </c>
      <c r="BN151" s="4"/>
      <c r="BO151" s="4"/>
      <c r="BP151" s="4"/>
      <c r="BQ151" s="4"/>
      <c r="BR151" s="4"/>
      <c r="BS151" s="4"/>
      <c r="BT151" s="4"/>
      <c r="BU151" s="4"/>
      <c r="BV151" s="14"/>
      <c r="BW151" s="14"/>
      <c r="BX151" s="14"/>
      <c r="BY151" s="14"/>
      <c r="BZ151" s="14"/>
      <c r="CA151" s="14"/>
      <c r="CB151" s="14"/>
      <c r="CC151" s="14"/>
      <c r="CD151" s="4"/>
      <c r="CE151" s="4"/>
      <c r="CF151" s="4"/>
      <c r="CG151" s="4"/>
      <c r="CH151" s="4"/>
      <c r="CI151" s="4"/>
      <c r="CJ151" s="4"/>
      <c r="CK151" s="4"/>
      <c r="CL151" s="5"/>
      <c r="CM151" s="5"/>
      <c r="CN151" s="5"/>
      <c r="CO151" s="5"/>
      <c r="CP151" s="5"/>
      <c r="CQ151" s="5"/>
      <c r="CR151" s="5"/>
      <c r="CS151" s="5"/>
      <c r="CT151" s="4">
        <v>0.66620000000000001</v>
      </c>
      <c r="CU151" s="4">
        <v>0.77159999999999995</v>
      </c>
      <c r="CV151" s="4">
        <v>0.19</v>
      </c>
      <c r="CW151" s="4">
        <v>2.3800000000000002E-2</v>
      </c>
      <c r="CX151" s="4">
        <v>0.81189999999999996</v>
      </c>
      <c r="CY151" s="4">
        <v>0.2306</v>
      </c>
      <c r="CZ151" s="4">
        <v>1</v>
      </c>
      <c r="DA151" s="4">
        <v>1.8759999999999999</v>
      </c>
      <c r="DB151" s="5"/>
      <c r="DC151" s="5"/>
      <c r="DD151" s="5"/>
      <c r="DE151" s="5"/>
      <c r="DF151" s="5"/>
      <c r="DG151" s="5"/>
      <c r="DH151" s="5"/>
      <c r="DI151" s="5"/>
      <c r="DJ151" s="4"/>
      <c r="DK151" s="4"/>
      <c r="DL151" s="4"/>
      <c r="DM151" s="4"/>
      <c r="DN151" s="4"/>
      <c r="DO151" s="4"/>
      <c r="DP151" s="4"/>
      <c r="DQ151" s="4"/>
      <c r="DR151" s="5"/>
      <c r="DS151" s="5"/>
      <c r="DT151" s="5"/>
      <c r="DU151" s="5"/>
      <c r="DV151" s="5"/>
      <c r="DW151" s="5"/>
      <c r="DX151" s="5"/>
      <c r="DY151" s="5"/>
      <c r="DZ151" s="4"/>
      <c r="EA151" s="4"/>
      <c r="EB151" s="4"/>
      <c r="EC151" s="4"/>
      <c r="ED151" s="4"/>
      <c r="EE151" s="4"/>
      <c r="EF151" s="4"/>
      <c r="EG151" s="4"/>
      <c r="EH151" s="5"/>
      <c r="EI151" s="5"/>
      <c r="EJ151" s="5"/>
      <c r="EK151" s="5"/>
      <c r="EL151" s="5"/>
      <c r="EM151" s="5"/>
      <c r="EN151" s="5"/>
      <c r="EO151" s="5"/>
      <c r="EP151" s="4"/>
      <c r="EQ151" s="4"/>
      <c r="ER151" s="4"/>
      <c r="ES151" s="4"/>
      <c r="ET151" s="4"/>
      <c r="EU151" s="4"/>
      <c r="EV151" s="4"/>
      <c r="EW151" s="4"/>
      <c r="EX151" s="5"/>
      <c r="EY151" s="5"/>
      <c r="EZ151" s="5"/>
      <c r="FA151" s="5"/>
      <c r="FB151" s="5"/>
      <c r="FC151" s="5"/>
      <c r="FD151" s="5"/>
      <c r="FE151" s="5"/>
      <c r="FF151" s="4"/>
      <c r="FG151" s="4"/>
      <c r="FH151" s="4"/>
      <c r="FI151" s="4"/>
      <c r="FJ151" s="4"/>
      <c r="FK151" s="4"/>
      <c r="FL151" s="4"/>
      <c r="FM151" s="4"/>
      <c r="FN151" s="5"/>
      <c r="FO151" s="5"/>
      <c r="FP151" s="5"/>
      <c r="FQ151" s="5"/>
      <c r="FR151" s="5"/>
      <c r="FS151" s="5"/>
      <c r="FT151" s="5"/>
      <c r="FU151" s="5"/>
      <c r="FV151" s="4"/>
      <c r="FW151" s="4"/>
      <c r="FX151" s="4"/>
      <c r="FY151" s="4"/>
      <c r="FZ151" s="4"/>
      <c r="GA151" s="4"/>
      <c r="GB151" s="4"/>
      <c r="GC151" s="4"/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>
        <f t="shared" si="64"/>
        <v>0.66670000000000007</v>
      </c>
      <c r="II151" s="4">
        <f t="shared" si="65"/>
        <v>0.77275000000000005</v>
      </c>
      <c r="IJ151" s="4">
        <f t="shared" si="66"/>
        <v>0.18885000000000002</v>
      </c>
      <c r="IK151" s="4">
        <f t="shared" si="67"/>
        <v>2.3800000000000002E-2</v>
      </c>
      <c r="IL151" s="4">
        <f t="shared" si="68"/>
        <v>0.81224999999999992</v>
      </c>
      <c r="IM151" s="4">
        <f t="shared" si="69"/>
        <v>0.23035</v>
      </c>
      <c r="IN151" s="4">
        <f t="shared" si="70"/>
        <v>1</v>
      </c>
      <c r="IO151" s="4">
        <f t="shared" si="71"/>
        <v>1.8866999999999998</v>
      </c>
      <c r="IP151" s="1" t="str" cm="1">
        <f t="array" aca="1" ref="IP151" ca="1">CONCATENATE(INDIRECT(ADDRESS(1,MATCH(_xlfn.MINIFS(B151:IG151,metrics.rec,"MAE"),B151:IG151,0)+1)), ", ", INDIRECT(ADDRESS(2,MATCH(_xlfn.MINIFS(B151:IG151,metrics.rec,"MAE"),B151:IG151,0)+1)))</f>
        <v>k=15, r=0.5</v>
      </c>
      <c r="IQ151" s="1" t="str" cm="1">
        <f t="array" aca="1" ref="IQ151" ca="1">CONCATENATE(INDIRECT(ADDRESS(1,MATCH(_xlfn.MINIFS(B151:IG151,metrics.rec,"MSE"),B151:IG151,0)+1)), ", ", INDIRECT(ADDRESS(2,MATCH(_xlfn.MINIFS(B151:IG151,metrics.rec,"MSE"),B151:IG151,0)+1)))</f>
        <v>k=15, r=0.5</v>
      </c>
      <c r="IR151" s="1" t="str" cm="1">
        <f t="array" aca="1" ref="IR151" ca="1">CONCATENATE(INDIRECT(ADDRESS(1,MATCH(_xlfn.MAXIFS(B151:IG151,metrics.rec,"R"),B151:IG151,0)+1)), ", ", INDIRECT(ADDRESS(2,MATCH(_xlfn.MAXIFS(B151:IG151,metrics.rec,"R"),B151:IG151,0)+1)))</f>
        <v>k=15, r=0.5</v>
      </c>
      <c r="IS151" s="1" t="str" cm="1">
        <f t="array" aca="1" ref="IS151" ca="1">CONCATENATE(INDIRECT(ADDRESS(1,MATCH(_xlfn.MAXIFS(B151:IG151,metrics.rec,"Precision"),B151:IG151,0)+1)), ", ", INDIRECT(ADDRESS(2,MATCH(_xlfn.MAXIFS(B151:IG151,metrics.rec,"Precision"),B151:IG151,0)+1)))</f>
        <v>k=10, r=0.5</v>
      </c>
      <c r="IT151" s="1" t="str" cm="1">
        <f t="array" aca="1" ref="IT151" ca="1">CONCATENATE(INDIRECT(ADDRESS(1,MATCH(_xlfn.MAXIFS(B151:IG151,metrics.rec,"Recall"),B151:IG151,0)+1)), ", ", INDIRECT(ADDRESS(2,MATCH(_xlfn.MAXIFS(B151:IG151,metrics.rec,"Recall"),B151:IG151,0)+1)))</f>
        <v>k=10, r=0.5</v>
      </c>
      <c r="IU151" s="1" t="str" cm="1">
        <f t="array" aca="1" ref="IU151" ca="1">CONCATENATE(INDIRECT(ADDRESS(1,MATCH(_xlfn.MAXIFS(B151:IG151,metrics.rec,"Coverage"),B151:IG151,0)+1)), ", ", INDIRECT(ADDRESS(2,MATCH(_xlfn.MAXIFS(B151:IG151,metrics.rec,"Coverage"),B151:IG151,0)+1)))</f>
        <v>k=15, r=0.5</v>
      </c>
      <c r="IV151" s="1" t="str" cm="1">
        <f t="array" aca="1" ref="IV151" ca="1">CONCATENATE(INDIRECT(ADDRESS(1,MATCH(_xlfn.MAXIFS(B151:IG151,metrics.rec,"Recatio"),B151:IG151,0)+1)), ", ", INDIRECT(ADDRESS(2,MATCH(_xlfn.MAXIFS(B151:IG151,metrics.rec,"Recatio"),B151:IG151,0)+1)))</f>
        <v>k=10, r=0.5</v>
      </c>
      <c r="IW151" s="1" t="str" cm="1">
        <f t="array" aca="1" ref="IW151" ca="1">CONCATENATE(INDIRECT(ADDRESS(1,MATCH(_xlfn.MINIFS(B151:IG151,metrics.rec,"Time"),B151:IG151,0)+1)), ", ", INDIRECT(ADDRESS(2,MATCH(_xlfn.MINIFS(B151:IG151,metrics.rec,"Time"),B151:IG151,0)+1)))</f>
        <v>k=15, r=0.5</v>
      </c>
    </row>
    <row r="152" spans="1:257" x14ac:dyDescent="0.2">
      <c r="A152" s="1" t="s">
        <v>226</v>
      </c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4"/>
      <c r="AQ152" s="14"/>
      <c r="AR152" s="14"/>
      <c r="AS152" s="14"/>
      <c r="AT152" s="14"/>
      <c r="AU152" s="14"/>
      <c r="AV152" s="14"/>
      <c r="AW152" s="14"/>
      <c r="AX152" s="4"/>
      <c r="AY152" s="4"/>
      <c r="AZ152" s="4"/>
      <c r="BA152" s="4"/>
      <c r="BB152" s="4"/>
      <c r="BC152" s="4"/>
      <c r="BD152" s="4"/>
      <c r="BE152" s="4"/>
      <c r="BF152" s="14"/>
      <c r="BG152" s="14"/>
      <c r="BH152" s="14"/>
      <c r="BI152" s="14"/>
      <c r="BJ152" s="14"/>
      <c r="BK152" s="14"/>
      <c r="BL152" s="14"/>
      <c r="BM152" s="14"/>
      <c r="BN152" s="4"/>
      <c r="BO152" s="4"/>
      <c r="BP152" s="4"/>
      <c r="BQ152" s="4"/>
      <c r="BR152" s="4"/>
      <c r="BS152" s="4"/>
      <c r="BT152" s="4"/>
      <c r="BU152" s="4"/>
      <c r="BV152" s="14"/>
      <c r="BW152" s="14"/>
      <c r="BX152" s="14"/>
      <c r="BY152" s="14"/>
      <c r="BZ152" s="14"/>
      <c r="CA152" s="14"/>
      <c r="CB152" s="14"/>
      <c r="CC152" s="14"/>
      <c r="CD152" s="4"/>
      <c r="CE152" s="4"/>
      <c r="CF152" s="4"/>
      <c r="CG152" s="4"/>
      <c r="CH152" s="4"/>
      <c r="CI152" s="4"/>
      <c r="CJ152" s="4"/>
      <c r="CK152" s="4"/>
      <c r="CL152" s="5"/>
      <c r="CM152" s="5"/>
      <c r="CN152" s="5"/>
      <c r="CO152" s="5"/>
      <c r="CP152" s="5"/>
      <c r="CQ152" s="5"/>
      <c r="CR152" s="5"/>
      <c r="CS152" s="5"/>
      <c r="CT152" s="4"/>
      <c r="CU152" s="4"/>
      <c r="CV152" s="4"/>
      <c r="CW152" s="4"/>
      <c r="CX152" s="4"/>
      <c r="CY152" s="4"/>
      <c r="CZ152" s="4"/>
      <c r="DA152" s="4"/>
      <c r="DB152" s="5"/>
      <c r="DC152" s="5"/>
      <c r="DD152" s="5"/>
      <c r="DE152" s="5"/>
      <c r="DF152" s="5"/>
      <c r="DG152" s="5"/>
      <c r="DH152" s="5"/>
      <c r="DI152" s="5"/>
      <c r="DJ152" s="4"/>
      <c r="DK152" s="4"/>
      <c r="DL152" s="4"/>
      <c r="DM152" s="4"/>
      <c r="DN152" s="4"/>
      <c r="DO152" s="4"/>
      <c r="DP152" s="4"/>
      <c r="DQ152" s="4"/>
      <c r="DR152" s="5"/>
      <c r="DS152" s="5"/>
      <c r="DT152" s="5"/>
      <c r="DU152" s="5"/>
      <c r="DV152" s="5"/>
      <c r="DW152" s="5"/>
      <c r="DX152" s="5"/>
      <c r="DY152" s="5"/>
      <c r="DZ152" s="4"/>
      <c r="EA152" s="4"/>
      <c r="EB152" s="4"/>
      <c r="EC152" s="4"/>
      <c r="ED152" s="4"/>
      <c r="EE152" s="4"/>
      <c r="EF152" s="4"/>
      <c r="EG152" s="4"/>
      <c r="EH152" s="5">
        <v>0.68930000000000002</v>
      </c>
      <c r="EI152" s="5">
        <v>0.82289999999999996</v>
      </c>
      <c r="EJ152" s="5">
        <v>0.20380000000000001</v>
      </c>
      <c r="EK152" s="5">
        <v>1.35E-2</v>
      </c>
      <c r="EL152" s="5">
        <v>0.73680000000000001</v>
      </c>
      <c r="EM152" s="5">
        <v>0.36840000000000001</v>
      </c>
      <c r="EN152" s="5">
        <v>1</v>
      </c>
      <c r="EO152" s="5">
        <v>1.8897999999999999</v>
      </c>
      <c r="EP152" s="4"/>
      <c r="EQ152" s="4"/>
      <c r="ER152" s="4"/>
      <c r="ES152" s="4"/>
      <c r="ET152" s="4"/>
      <c r="EU152" s="4"/>
      <c r="EV152" s="4"/>
      <c r="EW152" s="4"/>
      <c r="EX152" s="5"/>
      <c r="EY152" s="5"/>
      <c r="EZ152" s="5"/>
      <c r="FA152" s="5"/>
      <c r="FB152" s="5"/>
      <c r="FC152" s="5"/>
      <c r="FD152" s="5"/>
      <c r="FE152" s="5"/>
      <c r="FF152" s="4"/>
      <c r="FG152" s="4"/>
      <c r="FH152" s="4"/>
      <c r="FI152" s="4"/>
      <c r="FJ152" s="4"/>
      <c r="FK152" s="4"/>
      <c r="FL152" s="4"/>
      <c r="FM152" s="4"/>
      <c r="FN152" s="5"/>
      <c r="FO152" s="5"/>
      <c r="FP152" s="5"/>
      <c r="FQ152" s="5"/>
      <c r="FR152" s="5"/>
      <c r="FS152" s="5"/>
      <c r="FT152" s="5"/>
      <c r="FU152" s="5"/>
      <c r="FV152" s="4"/>
      <c r="FW152" s="4"/>
      <c r="FX152" s="4"/>
      <c r="FY152" s="4"/>
      <c r="FZ152" s="4"/>
      <c r="GA152" s="4"/>
      <c r="GB152" s="4"/>
      <c r="GC152" s="4"/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>
        <f t="shared" si="64"/>
        <v>0.68930000000000002</v>
      </c>
      <c r="II152" s="4">
        <f t="shared" si="65"/>
        <v>0.82289999999999996</v>
      </c>
      <c r="IJ152" s="4">
        <f t="shared" si="66"/>
        <v>0.20380000000000001</v>
      </c>
      <c r="IK152" s="4">
        <f t="shared" si="67"/>
        <v>1.35E-2</v>
      </c>
      <c r="IL152" s="4">
        <f t="shared" si="68"/>
        <v>0.73680000000000001</v>
      </c>
      <c r="IM152" s="4">
        <f t="shared" si="69"/>
        <v>0.36840000000000001</v>
      </c>
      <c r="IN152" s="4">
        <f t="shared" si="70"/>
        <v>1</v>
      </c>
      <c r="IO152" s="4">
        <f t="shared" si="71"/>
        <v>1.8897999999999999</v>
      </c>
      <c r="IP152" s="1" t="str" cm="1">
        <f t="array" aca="1" ref="IP152" ca="1">CONCATENATE(INDIRECT(ADDRESS(1,MATCH(_xlfn.MINIFS(B152:IG152,metrics.rec,"MAE"),B152:IG152,0)+1)), ", ", INDIRECT(ADDRESS(2,MATCH(_xlfn.MINIFS(B152:IG152,metrics.rec,"MAE"),B152:IG152,0)+1)))</f>
        <v>k=20, r=0.5</v>
      </c>
      <c r="IQ152" s="1" t="str" cm="1">
        <f t="array" aca="1" ref="IQ152" ca="1">CONCATENATE(INDIRECT(ADDRESS(1,MATCH(_xlfn.MINIFS(B152:IG152,metrics.rec,"MSE"),B152:IG152,0)+1)), ", ", INDIRECT(ADDRESS(2,MATCH(_xlfn.MINIFS(B152:IG152,metrics.rec,"MSE"),B152:IG152,0)+1)))</f>
        <v>k=20, r=0.5</v>
      </c>
      <c r="IR152" s="1" t="str" cm="1">
        <f t="array" aca="1" ref="IR152" ca="1">CONCATENATE(INDIRECT(ADDRESS(1,MATCH(_xlfn.MAXIFS(B152:IG152,metrics.rec,"R"),B152:IG152,0)+1)), ", ", INDIRECT(ADDRESS(2,MATCH(_xlfn.MAXIFS(B152:IG152,metrics.rec,"R"),B152:IG152,0)+1)))</f>
        <v>k=20, r=0.5</v>
      </c>
      <c r="IS152" s="1" t="str" cm="1">
        <f t="array" aca="1" ref="IS152" ca="1">CONCATENATE(INDIRECT(ADDRESS(1,MATCH(_xlfn.MAXIFS(B152:IG152,metrics.rec,"Precision"),B152:IG152,0)+1)), ", ", INDIRECT(ADDRESS(2,MATCH(_xlfn.MAXIFS(B152:IG152,metrics.rec,"Precision"),B152:IG152,0)+1)))</f>
        <v>k=20, r=0.5</v>
      </c>
      <c r="IT152" s="1" t="str" cm="1">
        <f t="array" aca="1" ref="IT152" ca="1">CONCATENATE(INDIRECT(ADDRESS(1,MATCH(_xlfn.MAXIFS(B152:IG152,metrics.rec,"Recall"),B152:IG152,0)+1)), ", ", INDIRECT(ADDRESS(2,MATCH(_xlfn.MAXIFS(B152:IG152,metrics.rec,"Recall"),B152:IG152,0)+1)))</f>
        <v>k=20, r=0.5</v>
      </c>
      <c r="IU152" s="1" t="str" cm="1">
        <f t="array" aca="1" ref="IU152" ca="1">CONCATENATE(INDIRECT(ADDRESS(1,MATCH(_xlfn.MAXIFS(B152:IG152,metrics.rec,"Coverage"),B152:IG152,0)+1)), ", ", INDIRECT(ADDRESS(2,MATCH(_xlfn.MAXIFS(B152:IG152,metrics.rec,"Coverage"),B152:IG152,0)+1)))</f>
        <v>k=20, r=0.5</v>
      </c>
      <c r="IV152" s="1" t="str" cm="1">
        <f t="array" aca="1" ref="IV152" ca="1">CONCATENATE(INDIRECT(ADDRESS(1,MATCH(_xlfn.MAXIFS(B152:IG152,metrics.rec,"Recatio"),B152:IG152,0)+1)), ", ", INDIRECT(ADDRESS(2,MATCH(_xlfn.MAXIFS(B152:IG152,metrics.rec,"Recatio"),B152:IG152,0)+1)))</f>
        <v>k=20, r=0.5</v>
      </c>
      <c r="IW152" s="1" t="str" cm="1">
        <f t="array" aca="1" ref="IW152" ca="1">CONCATENATE(INDIRECT(ADDRESS(1,MATCH(_xlfn.MINIFS(B152:IG152,metrics.rec,"Time"),B152:IG152,0)+1)), ", ", INDIRECT(ADDRESS(2,MATCH(_xlfn.MINIFS(B152:IG152,metrics.rec,"Time"),B152:IG152,0)+1)))</f>
        <v>k=20, r=0.5</v>
      </c>
    </row>
    <row r="153" spans="1:257" x14ac:dyDescent="0.2">
      <c r="A153" s="1" t="s">
        <v>135</v>
      </c>
      <c r="B153" s="4">
        <v>0.63739999999999997</v>
      </c>
      <c r="C153" s="4">
        <v>0.7046</v>
      </c>
      <c r="D153" s="4">
        <v>0.25130000000000002</v>
      </c>
      <c r="E153" s="4">
        <v>4.0000000000000001E-3</v>
      </c>
      <c r="F153" s="4">
        <v>0.85670000000000002</v>
      </c>
      <c r="G153" s="4"/>
      <c r="H153" s="4">
        <v>1</v>
      </c>
      <c r="I153" s="4">
        <v>2.6151</v>
      </c>
      <c r="J153" s="5">
        <v>0.64959999999999996</v>
      </c>
      <c r="K153" s="5">
        <v>0.73429999999999995</v>
      </c>
      <c r="L153" s="5">
        <v>0.2369</v>
      </c>
      <c r="M153" s="5">
        <v>1.24E-2</v>
      </c>
      <c r="N153" s="5">
        <v>0.84430000000000005</v>
      </c>
      <c r="O153" s="5"/>
      <c r="P153" s="5">
        <v>1</v>
      </c>
      <c r="Q153" s="5">
        <v>2.2105000000000001</v>
      </c>
      <c r="R153" s="4">
        <v>0.65920000000000001</v>
      </c>
      <c r="S153" s="4">
        <v>0.75470000000000004</v>
      </c>
      <c r="T153" s="4">
        <v>0.2177</v>
      </c>
      <c r="U153" s="4">
        <v>2.2499999999999999E-2</v>
      </c>
      <c r="V153" s="4">
        <v>0.81950000000000001</v>
      </c>
      <c r="W153" s="4"/>
      <c r="X153" s="4">
        <v>1</v>
      </c>
      <c r="Y153" s="4">
        <v>2.1722999999999999</v>
      </c>
      <c r="Z153" s="5">
        <v>0.68110000000000004</v>
      </c>
      <c r="AA153" s="5">
        <v>0.80289999999999995</v>
      </c>
      <c r="AB153" s="5">
        <v>0.16539999999999999</v>
      </c>
      <c r="AC153" s="5">
        <v>3.3700000000000001E-2</v>
      </c>
      <c r="AD153" s="5">
        <v>0.76690000000000003</v>
      </c>
      <c r="AE153" s="5"/>
      <c r="AF153" s="5">
        <v>1</v>
      </c>
      <c r="AG153" s="5">
        <v>1.6067</v>
      </c>
      <c r="AH153" s="4">
        <v>0.74080000000000001</v>
      </c>
      <c r="AI153" s="4">
        <v>0.94930000000000003</v>
      </c>
      <c r="AJ153" s="4">
        <v>0.1052</v>
      </c>
      <c r="AK153" s="4">
        <v>5.3900000000000003E-2</v>
      </c>
      <c r="AL153" s="4">
        <v>0.5393</v>
      </c>
      <c r="AM153" s="4"/>
      <c r="AN153" s="4">
        <v>0.97640000000000005</v>
      </c>
      <c r="AO153" s="4">
        <v>0.75760000000000005</v>
      </c>
      <c r="AP153" s="14"/>
      <c r="AQ153" s="14"/>
      <c r="AR153" s="14"/>
      <c r="AS153" s="14"/>
      <c r="AT153" s="14"/>
      <c r="AU153" s="14"/>
      <c r="AV153" s="14"/>
      <c r="AW153" s="14"/>
      <c r="AX153" s="4"/>
      <c r="AY153" s="4"/>
      <c r="AZ153" s="4"/>
      <c r="BA153" s="4"/>
      <c r="BB153" s="4"/>
      <c r="BC153" s="4"/>
      <c r="BD153" s="4"/>
      <c r="BE153" s="4"/>
      <c r="BF153" s="14">
        <v>0.65949999999999998</v>
      </c>
      <c r="BG153" s="14">
        <v>0.75700000000000001</v>
      </c>
      <c r="BH153" s="14">
        <v>0.2089</v>
      </c>
      <c r="BI153" s="14">
        <v>2.2499999999999999E-2</v>
      </c>
      <c r="BJ153" s="14">
        <v>0.82030000000000003</v>
      </c>
      <c r="BK153" s="14">
        <v>0.24560000000000001</v>
      </c>
      <c r="BL153" s="14">
        <v>1</v>
      </c>
      <c r="BM153" s="14">
        <v>1.7916000000000001</v>
      </c>
      <c r="BN153" s="4"/>
      <c r="BO153" s="4"/>
      <c r="BP153" s="4"/>
      <c r="BQ153" s="4"/>
      <c r="BR153" s="4"/>
      <c r="BS153" s="4"/>
      <c r="BT153" s="4"/>
      <c r="BU153" s="4"/>
      <c r="BV153" s="14"/>
      <c r="BW153" s="14"/>
      <c r="BX153" s="14"/>
      <c r="BY153" s="14"/>
      <c r="BZ153" s="14"/>
      <c r="CA153" s="14"/>
      <c r="CB153" s="14"/>
      <c r="CC153" s="14"/>
      <c r="CD153" s="4"/>
      <c r="CE153" s="4"/>
      <c r="CF153" s="4"/>
      <c r="CG153" s="4"/>
      <c r="CH153" s="4"/>
      <c r="CI153" s="4"/>
      <c r="CJ153" s="4"/>
      <c r="CK153" s="4"/>
      <c r="CL153" s="5"/>
      <c r="CM153" s="5"/>
      <c r="CN153" s="5"/>
      <c r="CO153" s="5"/>
      <c r="CP153" s="5"/>
      <c r="CQ153" s="5"/>
      <c r="CR153" s="5"/>
      <c r="CS153" s="5"/>
      <c r="CT153" s="16"/>
      <c r="CU153" s="16"/>
      <c r="CV153" s="16"/>
      <c r="CW153" s="16"/>
      <c r="CX153" s="16"/>
      <c r="CY153" s="16"/>
      <c r="CZ153" s="16"/>
      <c r="DA153" s="16"/>
      <c r="DB153" s="5"/>
      <c r="DC153" s="5"/>
      <c r="DD153" s="5"/>
      <c r="DE153" s="5"/>
      <c r="DF153" s="5"/>
      <c r="DG153" s="5"/>
      <c r="DH153" s="5"/>
      <c r="DI153" s="5"/>
      <c r="DJ153" s="4"/>
      <c r="DK153" s="4"/>
      <c r="DL153" s="4"/>
      <c r="DM153" s="4"/>
      <c r="DN153" s="4"/>
      <c r="DO153" s="4"/>
      <c r="DP153" s="4"/>
      <c r="DQ153" s="4"/>
      <c r="DR153" s="5"/>
      <c r="DS153" s="5"/>
      <c r="DT153" s="5"/>
      <c r="DU153" s="5"/>
      <c r="DV153" s="5"/>
      <c r="DW153" s="5"/>
      <c r="DX153" s="5"/>
      <c r="DY153" s="5"/>
      <c r="DZ153" s="4"/>
      <c r="EA153" s="4"/>
      <c r="EB153" s="4"/>
      <c r="EC153" s="4"/>
      <c r="ED153" s="4"/>
      <c r="EE153" s="4"/>
      <c r="EF153" s="4"/>
      <c r="EG153" s="4"/>
      <c r="EH153" s="5">
        <v>0.65969999999999995</v>
      </c>
      <c r="EI153" s="5">
        <v>0.75790000000000002</v>
      </c>
      <c r="EJ153" s="5">
        <v>0.21149999999999999</v>
      </c>
      <c r="EK153" s="5">
        <v>2.2499999999999999E-2</v>
      </c>
      <c r="EL153" s="5">
        <v>0.82099999999999995</v>
      </c>
      <c r="EM153" s="5">
        <v>0.2462</v>
      </c>
      <c r="EN153" s="5">
        <v>1</v>
      </c>
      <c r="EO153" s="5">
        <v>1.8512999999999999</v>
      </c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/>
      <c r="FG153" s="4"/>
      <c r="FH153" s="4"/>
      <c r="FI153" s="4"/>
      <c r="FJ153" s="4"/>
      <c r="FK153" s="4"/>
      <c r="FL153" s="4"/>
      <c r="FM153" s="4"/>
      <c r="FN153" s="5"/>
      <c r="FO153" s="5"/>
      <c r="FP153" s="5"/>
      <c r="FQ153" s="5"/>
      <c r="FR153" s="5"/>
      <c r="FS153" s="5"/>
      <c r="FT153" s="5"/>
      <c r="FU153" s="5"/>
      <c r="FV153" s="4">
        <v>0.6583</v>
      </c>
      <c r="FW153" s="4">
        <v>0.75490000000000002</v>
      </c>
      <c r="FX153" s="4">
        <v>0.2142</v>
      </c>
      <c r="FY153" s="4">
        <v>2.2499999999999999E-2</v>
      </c>
      <c r="FZ153" s="4">
        <v>0.81989999999999996</v>
      </c>
      <c r="GA153" s="4"/>
      <c r="GB153" s="4">
        <v>1</v>
      </c>
      <c r="GC153" s="4">
        <v>1.8293999999999999</v>
      </c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/>
      <c r="HC153" s="4"/>
      <c r="HD153" s="4"/>
      <c r="HE153" s="4"/>
      <c r="HF153" s="4"/>
      <c r="HG153" s="4"/>
      <c r="HH153" s="4"/>
      <c r="HI153" s="4"/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>
        <f t="shared" si="64"/>
        <v>0.66819999999999991</v>
      </c>
      <c r="II153" s="4">
        <f t="shared" si="65"/>
        <v>0.77695000000000003</v>
      </c>
      <c r="IJ153" s="4">
        <f t="shared" si="66"/>
        <v>0.2013875</v>
      </c>
      <c r="IK153" s="4">
        <f t="shared" si="67"/>
        <v>2.4249999999999997E-2</v>
      </c>
      <c r="IL153" s="4">
        <f t="shared" si="68"/>
        <v>0.78598749999999995</v>
      </c>
      <c r="IM153" s="4">
        <f t="shared" si="69"/>
        <v>0.24590000000000001</v>
      </c>
      <c r="IN153" s="4">
        <f t="shared" si="70"/>
        <v>0.99704999999999999</v>
      </c>
      <c r="IO153" s="4">
        <f t="shared" si="71"/>
        <v>1.8543125</v>
      </c>
      <c r="IP153" s="1" t="str" cm="1">
        <f t="array" aca="1" ref="IP153" ca="1">CONCATENATE(INDIRECT(ADDRESS(1,MATCH(_xlfn.MINIFS(B153:IG153,metrics.rec,"MAE"),B153:IG153,0)+1)), ", ", INDIRECT(ADDRESS(2,MATCH(_xlfn.MINIFS(B153:IG153,metrics.rec,"MAE"),B153:IG153,0)+1)))</f>
        <v>k=5, r=0.1</v>
      </c>
      <c r="IQ153" s="1" t="str" cm="1">
        <f t="array" aca="1" ref="IQ153" ca="1">CONCATENATE(INDIRECT(ADDRESS(1,MATCH(_xlfn.MINIFS(B153:IG153,metrics.rec,"MSE"),B153:IG153,0)+1)), ", ", INDIRECT(ADDRESS(2,MATCH(_xlfn.MINIFS(B153:IG153,metrics.rec,"MSE"),B153:IG153,0)+1)))</f>
        <v>k=5, r=0.1</v>
      </c>
      <c r="IR153" s="1" t="str" cm="1">
        <f t="array" aca="1" ref="IR153" ca="1">CONCATENATE(INDIRECT(ADDRESS(1,MATCH(_xlfn.MAXIFS(B153:IG153,metrics.rec,"R"),B153:IG153,0)+1)), ", ", INDIRECT(ADDRESS(2,MATCH(_xlfn.MAXIFS(B153:IG153,metrics.rec,"R"),B153:IG153,0)+1)))</f>
        <v>k=5, r=0.1</v>
      </c>
      <c r="IS153" s="1" t="str" cm="1">
        <f t="array" aca="1" ref="IS153" ca="1">CONCATENATE(INDIRECT(ADDRESS(1,MATCH(_xlfn.MAXIFS(B153:IG153,metrics.rec,"Precision"),B153:IG153,0)+1)), ", ", INDIRECT(ADDRESS(2,MATCH(_xlfn.MAXIFS(B153:IG153,metrics.rec,"Precision"),B153:IG153,0)+1)))</f>
        <v>k=5, r=0.9</v>
      </c>
      <c r="IT153" s="1" t="str" cm="1">
        <f t="array" aca="1" ref="IT153" ca="1">CONCATENATE(INDIRECT(ADDRESS(1,MATCH(_xlfn.MAXIFS(B153:IG153,metrics.rec,"Recall"),B153:IG153,0)+1)), ", ", INDIRECT(ADDRESS(2,MATCH(_xlfn.MAXIFS(B153:IG153,metrics.rec,"Recall"),B153:IG153,0)+1)))</f>
        <v>k=5, r=0.1</v>
      </c>
      <c r="IU153" s="1" t="str" cm="1">
        <f t="array" aca="1" ref="IU153" ca="1">CONCATENATE(INDIRECT(ADDRESS(1,MATCH(_xlfn.MAXIFS(B153:IG153,metrics.rec,"Coverage"),B153:IG153,0)+1)), ", ", INDIRECT(ADDRESS(2,MATCH(_xlfn.MAXIFS(B153:IG153,metrics.rec,"Coverage"),B153:IG153,0)+1)))</f>
        <v>k=20, r=0.5</v>
      </c>
      <c r="IV153" s="1" t="str" cm="1">
        <f t="array" aca="1" ref="IV153" ca="1">CONCATENATE(INDIRECT(ADDRESS(1,MATCH(_xlfn.MAXIFS(B153:IG153,metrics.rec,"Recatio"),B153:IG153,0)+1)), ", ", INDIRECT(ADDRESS(2,MATCH(_xlfn.MAXIFS(B153:IG153,metrics.rec,"Recatio"),B153:IG153,0)+1)))</f>
        <v>k=5, r=0.1</v>
      </c>
      <c r="IW153" s="1" t="str" cm="1">
        <f t="array" aca="1" ref="IW153" ca="1">CONCATENATE(INDIRECT(ADDRESS(1,MATCH(_xlfn.MINIFS(B153:IG153,metrics.rec,"Time"),B153:IG153,0)+1)), ", ", INDIRECT(ADDRESS(2,MATCH(_xlfn.MINIFS(B153:IG153,metrics.rec,"Time"),B153:IG153,0)+1)))</f>
        <v>k=5, r=0.9</v>
      </c>
    </row>
    <row r="154" spans="1:257" x14ac:dyDescent="0.2">
      <c r="A154" s="1" t="s">
        <v>136</v>
      </c>
      <c r="B154" s="4">
        <v>0.67490000000000006</v>
      </c>
      <c r="C154" s="4">
        <v>0.77649999999999997</v>
      </c>
      <c r="D154" s="4">
        <v>0.17199999999999999</v>
      </c>
      <c r="E154" s="4">
        <v>3.5000000000000001E-3</v>
      </c>
      <c r="F154" s="4">
        <v>0.67559999999999998</v>
      </c>
      <c r="G154" s="4"/>
      <c r="H154" s="4">
        <v>1</v>
      </c>
      <c r="I154" s="4">
        <v>2.5585</v>
      </c>
      <c r="J154" s="5">
        <v>0.69299999999999995</v>
      </c>
      <c r="K154" s="5">
        <v>0.8206</v>
      </c>
      <c r="L154" s="5">
        <v>0.17219999999999999</v>
      </c>
      <c r="M154" s="5">
        <v>9.1999999999999998E-3</v>
      </c>
      <c r="N154" s="5">
        <v>0.64129999999999998</v>
      </c>
      <c r="O154" s="5"/>
      <c r="P154" s="5">
        <v>1</v>
      </c>
      <c r="Q154" s="5">
        <v>2.1507999999999998</v>
      </c>
      <c r="R154" s="4">
        <v>0.70550000000000002</v>
      </c>
      <c r="S154" s="4">
        <v>0.85289999999999999</v>
      </c>
      <c r="T154" s="4">
        <v>0.16470000000000001</v>
      </c>
      <c r="U154" s="4">
        <v>1.46E-2</v>
      </c>
      <c r="V154" s="4">
        <v>0.60809999999999997</v>
      </c>
      <c r="W154" s="4"/>
      <c r="X154" s="4">
        <v>1</v>
      </c>
      <c r="Y154" s="4">
        <v>2.1429</v>
      </c>
      <c r="Z154" s="5">
        <v>0.71789999999999998</v>
      </c>
      <c r="AA154" s="5">
        <v>0.88770000000000004</v>
      </c>
      <c r="AB154" s="5">
        <v>0.1411</v>
      </c>
      <c r="AC154" s="5">
        <v>2.06E-2</v>
      </c>
      <c r="AD154" s="5">
        <v>0.59689999999999999</v>
      </c>
      <c r="AE154" s="5"/>
      <c r="AF154" s="5">
        <v>0.998</v>
      </c>
      <c r="AG154" s="5">
        <v>1.5903</v>
      </c>
      <c r="AH154" s="4">
        <v>0.75180000000000002</v>
      </c>
      <c r="AI154" s="4">
        <v>0.97870000000000001</v>
      </c>
      <c r="AJ154" s="4">
        <v>7.7299999999999994E-2</v>
      </c>
      <c r="AK154" s="4">
        <v>5.4300000000000001E-2</v>
      </c>
      <c r="AL154" s="4">
        <v>0.502</v>
      </c>
      <c r="AM154" s="4"/>
      <c r="AN154" s="4">
        <v>0.94610000000000005</v>
      </c>
      <c r="AO154" s="4">
        <v>0.75319999999999998</v>
      </c>
      <c r="AP154" s="14"/>
      <c r="AQ154" s="14"/>
      <c r="AR154" s="14"/>
      <c r="AS154" s="14"/>
      <c r="AT154" s="14"/>
      <c r="AU154" s="14"/>
      <c r="AV154" s="14"/>
      <c r="AW154" s="14"/>
      <c r="AX154" s="4"/>
      <c r="AY154" s="4"/>
      <c r="AZ154" s="4"/>
      <c r="BA154" s="4"/>
      <c r="BB154" s="4"/>
      <c r="BC154" s="4"/>
      <c r="BD154" s="4"/>
      <c r="BE154" s="4"/>
      <c r="BF154" s="14"/>
      <c r="BG154" s="14"/>
      <c r="BH154" s="14"/>
      <c r="BI154" s="14"/>
      <c r="BJ154" s="14"/>
      <c r="BK154" s="14"/>
      <c r="BL154" s="14"/>
      <c r="BM154" s="14"/>
      <c r="BN154" s="4"/>
      <c r="BO154" s="4"/>
      <c r="BP154" s="4"/>
      <c r="BQ154" s="4"/>
      <c r="BR154" s="4"/>
      <c r="BS154" s="4"/>
      <c r="BT154" s="4"/>
      <c r="BU154" s="4"/>
      <c r="BV154" s="14"/>
      <c r="BW154" s="14"/>
      <c r="BX154" s="14"/>
      <c r="BY154" s="14"/>
      <c r="BZ154" s="14"/>
      <c r="CA154" s="14"/>
      <c r="CB154" s="14"/>
      <c r="CC154" s="14"/>
      <c r="CD154" s="4"/>
      <c r="CE154" s="4"/>
      <c r="CF154" s="4"/>
      <c r="CG154" s="4"/>
      <c r="CH154" s="4"/>
      <c r="CI154" s="4"/>
      <c r="CJ154" s="4"/>
      <c r="CK154" s="4"/>
      <c r="CL154" s="5"/>
      <c r="CM154" s="5"/>
      <c r="CN154" s="5"/>
      <c r="CO154" s="5"/>
      <c r="CP154" s="5"/>
      <c r="CQ154" s="5"/>
      <c r="CR154" s="5"/>
      <c r="CS154" s="5"/>
      <c r="CT154" s="4"/>
      <c r="CU154" s="4"/>
      <c r="CV154" s="4"/>
      <c r="CW154" s="4"/>
      <c r="CX154" s="4"/>
      <c r="CY154" s="4"/>
      <c r="CZ154" s="4"/>
      <c r="DA154" s="4"/>
      <c r="DB154" s="5"/>
      <c r="DC154" s="5"/>
      <c r="DD154" s="5"/>
      <c r="DE154" s="5"/>
      <c r="DF154" s="5"/>
      <c r="DG154" s="5"/>
      <c r="DH154" s="5"/>
      <c r="DI154" s="5"/>
      <c r="DJ154" s="4"/>
      <c r="DK154" s="4"/>
      <c r="DL154" s="4"/>
      <c r="DM154" s="4"/>
      <c r="DN154" s="4"/>
      <c r="DO154" s="4"/>
      <c r="DP154" s="4"/>
      <c r="DQ154" s="4"/>
      <c r="DR154" s="5"/>
      <c r="DS154" s="5"/>
      <c r="DT154" s="5"/>
      <c r="DU154" s="5"/>
      <c r="DV154" s="5"/>
      <c r="DW154" s="5"/>
      <c r="DX154" s="5"/>
      <c r="DY154" s="5"/>
      <c r="DZ154" s="4"/>
      <c r="EA154" s="4"/>
      <c r="EB154" s="4"/>
      <c r="EC154" s="4"/>
      <c r="ED154" s="4"/>
      <c r="EE154" s="4"/>
      <c r="EF154" s="4"/>
      <c r="EG154" s="4"/>
      <c r="EH154" s="14">
        <v>0.70840000000000003</v>
      </c>
      <c r="EI154" s="14">
        <v>0.86080000000000001</v>
      </c>
      <c r="EJ154" s="14">
        <v>0.15809999999999999</v>
      </c>
      <c r="EK154" s="14">
        <v>1.4500000000000001E-2</v>
      </c>
      <c r="EL154" s="14">
        <v>0.6099</v>
      </c>
      <c r="EM154" s="14">
        <v>0.28149999999999997</v>
      </c>
      <c r="EN154" s="14">
        <v>0.99980000000000002</v>
      </c>
      <c r="EO154" s="14">
        <v>1.7929999999999999</v>
      </c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/>
      <c r="FG154" s="4"/>
      <c r="FH154" s="4"/>
      <c r="FI154" s="4"/>
      <c r="FJ154" s="4"/>
      <c r="FK154" s="4"/>
      <c r="FL154" s="4"/>
      <c r="FM154" s="4"/>
      <c r="FN154" s="5"/>
      <c r="FO154" s="5"/>
      <c r="FP154" s="5"/>
      <c r="FQ154" s="5"/>
      <c r="FR154" s="5"/>
      <c r="FS154" s="5"/>
      <c r="FT154" s="5"/>
      <c r="FU154" s="5"/>
      <c r="FV154" s="4"/>
      <c r="FW154" s="4"/>
      <c r="FX154" s="4"/>
      <c r="FY154" s="4"/>
      <c r="FZ154" s="4"/>
      <c r="GA154" s="4"/>
      <c r="GB154" s="4"/>
      <c r="GC154" s="4"/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>
        <f t="shared" si="64"/>
        <v>0.70858333333333345</v>
      </c>
      <c r="II154" s="4">
        <f t="shared" si="65"/>
        <v>0.86286666666666678</v>
      </c>
      <c r="IJ154" s="4">
        <f t="shared" si="66"/>
        <v>0.14756666666666665</v>
      </c>
      <c r="IK154" s="4">
        <f t="shared" si="67"/>
        <v>1.9449999999999999E-2</v>
      </c>
      <c r="IL154" s="4">
        <f t="shared" si="68"/>
        <v>0.60563333333333325</v>
      </c>
      <c r="IM154" s="4">
        <f t="shared" si="69"/>
        <v>0.28149999999999997</v>
      </c>
      <c r="IN154" s="4">
        <f t="shared" si="70"/>
        <v>0.99065000000000014</v>
      </c>
      <c r="IO154" s="4">
        <f t="shared" si="71"/>
        <v>1.8314499999999996</v>
      </c>
      <c r="IP154" s="1" t="str" cm="1">
        <f t="array" aca="1" ref="IP154" ca="1">CONCATENATE(INDIRECT(ADDRESS(1,MATCH(_xlfn.MINIFS(B154:IG154,metrics.rec,"MAE"),B154:IG154,0)+1)), ", ", INDIRECT(ADDRESS(2,MATCH(_xlfn.MINIFS(B154:IG154,metrics.rec,"MAE"),B154:IG154,0)+1)))</f>
        <v>k=5, r=0.1</v>
      </c>
      <c r="IQ154" s="1" t="str" cm="1">
        <f t="array" aca="1" ref="IQ154" ca="1">CONCATENATE(INDIRECT(ADDRESS(1,MATCH(_xlfn.MINIFS(B154:IG154,metrics.rec,"MSE"),B154:IG154,0)+1)), ", ", INDIRECT(ADDRESS(2,MATCH(_xlfn.MINIFS(B154:IG154,metrics.rec,"MSE"),B154:IG154,0)+1)))</f>
        <v>k=5, r=0.1</v>
      </c>
      <c r="IR154" s="1" t="str" cm="1">
        <f t="array" aca="1" ref="IR154" ca="1">CONCATENATE(INDIRECT(ADDRESS(1,MATCH(_xlfn.MAXIFS(B154:IG154,metrics.rec,"R"),B154:IG154,0)+1)), ", ", INDIRECT(ADDRESS(2,MATCH(_xlfn.MAXIFS(B154:IG154,metrics.rec,"R"),B154:IG154,0)+1)))</f>
        <v>k=5, r=0.3</v>
      </c>
      <c r="IS154" s="1" t="str" cm="1">
        <f t="array" aca="1" ref="IS154" ca="1">CONCATENATE(INDIRECT(ADDRESS(1,MATCH(_xlfn.MAXIFS(B154:IG154,metrics.rec,"Precision"),B154:IG154,0)+1)), ", ", INDIRECT(ADDRESS(2,MATCH(_xlfn.MAXIFS(B154:IG154,metrics.rec,"Precision"),B154:IG154,0)+1)))</f>
        <v>k=5, r=0.9</v>
      </c>
      <c r="IT154" s="1" t="str" cm="1">
        <f t="array" aca="1" ref="IT154" ca="1">CONCATENATE(INDIRECT(ADDRESS(1,MATCH(_xlfn.MAXIFS(B154:IG154,metrics.rec,"Recall"),B154:IG154,0)+1)), ", ", INDIRECT(ADDRESS(2,MATCH(_xlfn.MAXIFS(B154:IG154,metrics.rec,"Recall"),B154:IG154,0)+1)))</f>
        <v>k=5, r=0.1</v>
      </c>
      <c r="IU154" s="1" t="str" cm="1">
        <f t="array" aca="1" ref="IU154" ca="1">CONCATENATE(INDIRECT(ADDRESS(1,MATCH(_xlfn.MAXIFS(B154:IG154,metrics.rec,"Coverage"),B154:IG154,0)+1)), ", ", INDIRECT(ADDRESS(2,MATCH(_xlfn.MAXIFS(B154:IG154,metrics.rec,"Coverage"),B154:IG154,0)+1)))</f>
        <v>k=20, r=0.5</v>
      </c>
      <c r="IV154" s="1" t="str" cm="1">
        <f t="array" aca="1" ref="IV154" ca="1">CONCATENATE(INDIRECT(ADDRESS(1,MATCH(_xlfn.MAXIFS(B154:IG154,metrics.rec,"Recatio"),B154:IG154,0)+1)), ", ", INDIRECT(ADDRESS(2,MATCH(_xlfn.MAXIFS(B154:IG154,metrics.rec,"Recatio"),B154:IG154,0)+1)))</f>
        <v>k=5, r=0.1</v>
      </c>
      <c r="IW154" s="1" t="str" cm="1">
        <f t="array" aca="1" ref="IW154" ca="1">CONCATENATE(INDIRECT(ADDRESS(1,MATCH(_xlfn.MINIFS(B154:IG154,metrics.rec,"Time"),B154:IG154,0)+1)), ", ", INDIRECT(ADDRESS(2,MATCH(_xlfn.MINIFS(B154:IG154,metrics.rec,"Time"),B154:IG154,0)+1)))</f>
        <v>k=5, r=0.9</v>
      </c>
    </row>
    <row r="155" spans="1:257" x14ac:dyDescent="0.2">
      <c r="A155" s="1" t="s">
        <v>137</v>
      </c>
      <c r="B155" s="4">
        <v>0.6321</v>
      </c>
      <c r="C155" s="4">
        <v>0.69120000000000004</v>
      </c>
      <c r="D155" s="4">
        <v>0.25800000000000001</v>
      </c>
      <c r="E155" s="4">
        <v>4.0000000000000001E-3</v>
      </c>
      <c r="F155" s="4">
        <v>0.8448</v>
      </c>
      <c r="G155" s="4"/>
      <c r="H155" s="4">
        <v>1</v>
      </c>
      <c r="I155" s="4">
        <v>2.5733000000000001</v>
      </c>
      <c r="J155" s="5">
        <v>0.64559999999999995</v>
      </c>
      <c r="K155" s="5">
        <v>0.72340000000000004</v>
      </c>
      <c r="L155" s="5">
        <v>0.23549999999999999</v>
      </c>
      <c r="M155" s="5">
        <v>1.21E-2</v>
      </c>
      <c r="N155" s="5">
        <v>0.82689999999999997</v>
      </c>
      <c r="O155" s="5"/>
      <c r="P155" s="5">
        <v>1</v>
      </c>
      <c r="Q155" s="5">
        <v>2.1613000000000002</v>
      </c>
      <c r="R155" s="4">
        <v>0.65900000000000003</v>
      </c>
      <c r="S155" s="4">
        <v>0.75260000000000005</v>
      </c>
      <c r="T155" s="4">
        <v>0.20080000000000001</v>
      </c>
      <c r="U155" s="4">
        <v>2.1000000000000001E-2</v>
      </c>
      <c r="V155" s="4">
        <v>0.79559999999999997</v>
      </c>
      <c r="W155" s="4"/>
      <c r="X155" s="4">
        <v>1</v>
      </c>
      <c r="Y155" s="4">
        <v>2.1494</v>
      </c>
      <c r="Z155" s="5">
        <v>0.68620000000000003</v>
      </c>
      <c r="AA155" s="5">
        <v>0.81379999999999997</v>
      </c>
      <c r="AB155" s="5">
        <v>0.1444</v>
      </c>
      <c r="AC155" s="5">
        <v>2.9000000000000001E-2</v>
      </c>
      <c r="AD155" s="5">
        <v>0.7319</v>
      </c>
      <c r="AE155" s="5"/>
      <c r="AF155" s="5">
        <v>0.998</v>
      </c>
      <c r="AG155" s="5">
        <v>1.6653</v>
      </c>
      <c r="AH155" s="4">
        <v>0.75149999999999995</v>
      </c>
      <c r="AI155" s="4">
        <v>0.97560000000000002</v>
      </c>
      <c r="AJ155" s="4">
        <v>7.6200000000000004E-2</v>
      </c>
      <c r="AK155" s="4">
        <v>5.5300000000000002E-2</v>
      </c>
      <c r="AL155" s="4">
        <v>0.50690000000000002</v>
      </c>
      <c r="AM155" s="4"/>
      <c r="AN155" s="4">
        <v>0.94610000000000005</v>
      </c>
      <c r="AO155" s="4">
        <v>0.74670000000000003</v>
      </c>
      <c r="AP155" s="14"/>
      <c r="AQ155" s="14"/>
      <c r="AR155" s="14"/>
      <c r="AS155" s="14"/>
      <c r="AT155" s="14"/>
      <c r="AU155" s="14"/>
      <c r="AV155" s="14"/>
      <c r="AW155" s="14"/>
      <c r="AX155" s="4"/>
      <c r="AY155" s="4"/>
      <c r="AZ155" s="4"/>
      <c r="BA155" s="4"/>
      <c r="BB155" s="4"/>
      <c r="BC155" s="4"/>
      <c r="BD155" s="4"/>
      <c r="BE155" s="4"/>
      <c r="BF155" s="14"/>
      <c r="BG155" s="14"/>
      <c r="BH155" s="14"/>
      <c r="BI155" s="14"/>
      <c r="BJ155" s="14"/>
      <c r="BK155" s="14"/>
      <c r="BL155" s="14"/>
      <c r="BM155" s="14"/>
      <c r="BN155" s="4"/>
      <c r="BO155" s="4"/>
      <c r="BP155" s="4"/>
      <c r="BQ155" s="4"/>
      <c r="BR155" s="4"/>
      <c r="BS155" s="4"/>
      <c r="BT155" s="4"/>
      <c r="BU155" s="4"/>
      <c r="BV155" s="14"/>
      <c r="BW155" s="14"/>
      <c r="BX155" s="14"/>
      <c r="BY155" s="14"/>
      <c r="BZ155" s="14"/>
      <c r="CA155" s="14"/>
      <c r="CB155" s="14"/>
      <c r="CC155" s="14"/>
      <c r="CD155" s="4"/>
      <c r="CE155" s="4"/>
      <c r="CF155" s="4"/>
      <c r="CG155" s="4"/>
      <c r="CH155" s="4"/>
      <c r="CI155" s="4"/>
      <c r="CJ155" s="4"/>
      <c r="CK155" s="4"/>
      <c r="CL155" s="5"/>
      <c r="CM155" s="5"/>
      <c r="CN155" s="5"/>
      <c r="CO155" s="5"/>
      <c r="CP155" s="5"/>
      <c r="CQ155" s="5"/>
      <c r="CR155" s="5"/>
      <c r="CS155" s="5"/>
      <c r="CT155" s="4"/>
      <c r="CU155" s="4"/>
      <c r="CV155" s="4"/>
      <c r="CW155" s="4"/>
      <c r="CX155" s="4"/>
      <c r="CY155" s="4"/>
      <c r="CZ155" s="4"/>
      <c r="DA155" s="4"/>
      <c r="DB155" s="5"/>
      <c r="DC155" s="5"/>
      <c r="DD155" s="5"/>
      <c r="DE155" s="5"/>
      <c r="DF155" s="5"/>
      <c r="DG155" s="5"/>
      <c r="DH155" s="5"/>
      <c r="DI155" s="5"/>
      <c r="DJ155" s="4"/>
      <c r="DK155" s="4"/>
      <c r="DL155" s="4"/>
      <c r="DM155" s="4"/>
      <c r="DN155" s="4"/>
      <c r="DO155" s="4"/>
      <c r="DP155" s="4"/>
      <c r="DQ155" s="4"/>
      <c r="DR155" s="5"/>
      <c r="DS155" s="5"/>
      <c r="DT155" s="5"/>
      <c r="DU155" s="5"/>
      <c r="DV155" s="5"/>
      <c r="DW155" s="5"/>
      <c r="DX155" s="5"/>
      <c r="DY155" s="5"/>
      <c r="DZ155" s="4"/>
      <c r="EA155" s="4"/>
      <c r="EB155" s="4"/>
      <c r="EC155" s="4"/>
      <c r="ED155" s="4"/>
      <c r="EE155" s="4"/>
      <c r="EF155" s="4"/>
      <c r="EG155" s="4"/>
      <c r="EH155" s="5">
        <v>0.65980000000000005</v>
      </c>
      <c r="EI155" s="5">
        <v>0.75639999999999996</v>
      </c>
      <c r="EJ155" s="5">
        <v>0.20150000000000001</v>
      </c>
      <c r="EK155" s="5">
        <v>2.1100000000000001E-2</v>
      </c>
      <c r="EL155" s="5">
        <v>0.79620000000000002</v>
      </c>
      <c r="EM155" s="5">
        <v>0.25509999999999999</v>
      </c>
      <c r="EN155" s="5">
        <v>0.99980000000000002</v>
      </c>
      <c r="EO155" s="5">
        <v>1.7950999999999999</v>
      </c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/>
      <c r="FG155" s="4"/>
      <c r="FH155" s="4"/>
      <c r="FI155" s="4"/>
      <c r="FJ155" s="4"/>
      <c r="FK155" s="4"/>
      <c r="FL155" s="4"/>
      <c r="FM155" s="4"/>
      <c r="FN155" s="5"/>
      <c r="FO155" s="5"/>
      <c r="FP155" s="5"/>
      <c r="FQ155" s="5"/>
      <c r="FR155" s="5"/>
      <c r="FS155" s="5"/>
      <c r="FT155" s="5"/>
      <c r="FU155" s="5"/>
      <c r="FV155" s="4"/>
      <c r="FW155" s="4"/>
      <c r="FX155" s="4"/>
      <c r="FY155" s="4"/>
      <c r="FZ155" s="4"/>
      <c r="GA155" s="4"/>
      <c r="GB155" s="4"/>
      <c r="GC155" s="4"/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>
        <f t="shared" si="64"/>
        <v>0.67236666666666667</v>
      </c>
      <c r="II155" s="4">
        <f t="shared" si="65"/>
        <v>0.78549999999999998</v>
      </c>
      <c r="IJ155" s="4">
        <f t="shared" si="66"/>
        <v>0.18606666666666669</v>
      </c>
      <c r="IK155" s="4">
        <f t="shared" si="67"/>
        <v>2.3750000000000004E-2</v>
      </c>
      <c r="IL155" s="4">
        <f t="shared" si="68"/>
        <v>0.75038333333333329</v>
      </c>
      <c r="IM155" s="4">
        <f t="shared" si="69"/>
        <v>0.25509999999999999</v>
      </c>
      <c r="IN155" s="4">
        <f t="shared" si="70"/>
        <v>0.99065000000000014</v>
      </c>
      <c r="IO155" s="4">
        <f t="shared" si="71"/>
        <v>1.8485166666666668</v>
      </c>
      <c r="IP155" s="1" t="str" cm="1">
        <f t="array" aca="1" ref="IP155" ca="1">CONCATENATE(INDIRECT(ADDRESS(1,MATCH(_xlfn.MINIFS(B155:IG155,metrics.rec,"MAE"),B155:IG155,0)+1)), ", ", INDIRECT(ADDRESS(2,MATCH(_xlfn.MINIFS(B155:IG155,metrics.rec,"MAE"),B155:IG155,0)+1)))</f>
        <v>k=5, r=0.1</v>
      </c>
      <c r="IQ155" s="1" t="str" cm="1">
        <f t="array" aca="1" ref="IQ155" ca="1">CONCATENATE(INDIRECT(ADDRESS(1,MATCH(_xlfn.MINIFS(B155:IG155,metrics.rec,"MSE"),B155:IG155,0)+1)), ", ", INDIRECT(ADDRESS(2,MATCH(_xlfn.MINIFS(B155:IG155,metrics.rec,"MSE"),B155:IG155,0)+1)))</f>
        <v>k=5, r=0.1</v>
      </c>
      <c r="IR155" s="1" t="str" cm="1">
        <f t="array" aca="1" ref="IR155" ca="1">CONCATENATE(INDIRECT(ADDRESS(1,MATCH(_xlfn.MAXIFS(B155:IG155,metrics.rec,"R"),B155:IG155,0)+1)), ", ", INDIRECT(ADDRESS(2,MATCH(_xlfn.MAXIFS(B155:IG155,metrics.rec,"R"),B155:IG155,0)+1)))</f>
        <v>k=5, r=0.1</v>
      </c>
      <c r="IS155" s="1" t="str" cm="1">
        <f t="array" aca="1" ref="IS155" ca="1">CONCATENATE(INDIRECT(ADDRESS(1,MATCH(_xlfn.MAXIFS(B155:IG155,metrics.rec,"Precision"),B155:IG155,0)+1)), ", ", INDIRECT(ADDRESS(2,MATCH(_xlfn.MAXIFS(B155:IG155,metrics.rec,"Precision"),B155:IG155,0)+1)))</f>
        <v>k=5, r=0.9</v>
      </c>
      <c r="IT155" s="1" t="str" cm="1">
        <f t="array" aca="1" ref="IT155" ca="1">CONCATENATE(INDIRECT(ADDRESS(1,MATCH(_xlfn.MAXIFS(B155:IG155,metrics.rec,"Recall"),B155:IG155,0)+1)), ", ", INDIRECT(ADDRESS(2,MATCH(_xlfn.MAXIFS(B155:IG155,metrics.rec,"Recall"),B155:IG155,0)+1)))</f>
        <v>k=5, r=0.1</v>
      </c>
      <c r="IU155" s="1" t="str" cm="1">
        <f t="array" aca="1" ref="IU155" ca="1">CONCATENATE(INDIRECT(ADDRESS(1,MATCH(_xlfn.MAXIFS(B155:IG155,metrics.rec,"Coverage"),B155:IG155,0)+1)), ", ", INDIRECT(ADDRESS(2,MATCH(_xlfn.MAXIFS(B155:IG155,metrics.rec,"Coverage"),B155:IG155,0)+1)))</f>
        <v>k=20, r=0.5</v>
      </c>
      <c r="IV155" s="1" t="str" cm="1">
        <f t="array" aca="1" ref="IV155" ca="1">CONCATENATE(INDIRECT(ADDRESS(1,MATCH(_xlfn.MAXIFS(B155:IG155,metrics.rec,"Recatio"),B155:IG155,0)+1)), ", ", INDIRECT(ADDRESS(2,MATCH(_xlfn.MAXIFS(B155:IG155,metrics.rec,"Recatio"),B155:IG155,0)+1)))</f>
        <v>k=5, r=0.1</v>
      </c>
      <c r="IW155" s="1" t="str" cm="1">
        <f t="array" aca="1" ref="IW155" ca="1">CONCATENATE(INDIRECT(ADDRESS(1,MATCH(_xlfn.MINIFS(B155:IG155,metrics.rec,"Time"),B155:IG155,0)+1)), ", ", INDIRECT(ADDRESS(2,MATCH(_xlfn.MINIFS(B155:IG155,metrics.rec,"Time"),B155:IG155,0)+1)))</f>
        <v>k=5, r=0.9</v>
      </c>
    </row>
    <row r="156" spans="1:257" x14ac:dyDescent="0.2">
      <c r="A156" s="1" t="s">
        <v>138</v>
      </c>
      <c r="B156" s="4">
        <v>0.65939999999999999</v>
      </c>
      <c r="C156" s="4">
        <v>0.76319999999999999</v>
      </c>
      <c r="D156" s="4">
        <v>0.23019999999999999</v>
      </c>
      <c r="E156" s="4">
        <v>2.3999999999999998E-3</v>
      </c>
      <c r="F156" s="4">
        <v>0.84909999999999997</v>
      </c>
      <c r="G156" s="4"/>
      <c r="H156" s="4">
        <v>0.99790000000000001</v>
      </c>
      <c r="I156" s="4">
        <v>2.6482000000000001</v>
      </c>
      <c r="J156" s="5">
        <v>0.67520000000000002</v>
      </c>
      <c r="K156" s="5">
        <v>0.80049999999999999</v>
      </c>
      <c r="L156" s="5">
        <v>0.2298</v>
      </c>
      <c r="M156" s="5">
        <v>7.1999999999999998E-3</v>
      </c>
      <c r="N156" s="5">
        <v>0.8286</v>
      </c>
      <c r="O156" s="5"/>
      <c r="P156" s="5">
        <v>0.99839999999999995</v>
      </c>
      <c r="Q156" s="5">
        <v>2.2555000000000001</v>
      </c>
      <c r="R156" s="4">
        <v>0.69069999999999998</v>
      </c>
      <c r="S156" s="4">
        <v>0.83560000000000001</v>
      </c>
      <c r="T156" s="4">
        <v>0.21110000000000001</v>
      </c>
      <c r="U156" s="4">
        <v>1.3100000000000001E-2</v>
      </c>
      <c r="V156" s="4">
        <v>0.79369999999999996</v>
      </c>
      <c r="W156" s="4"/>
      <c r="X156" s="4">
        <v>0.998</v>
      </c>
      <c r="Y156" s="4">
        <v>2.2570999999999999</v>
      </c>
      <c r="Z156" s="5">
        <v>0.71230000000000004</v>
      </c>
      <c r="AA156" s="5">
        <v>0.88529999999999998</v>
      </c>
      <c r="AB156" s="5">
        <v>0.161</v>
      </c>
      <c r="AC156" s="5">
        <v>2.07E-2</v>
      </c>
      <c r="AD156" s="5">
        <v>0.7359</v>
      </c>
      <c r="AE156" s="5"/>
      <c r="AF156" s="5">
        <v>0.99150000000000005</v>
      </c>
      <c r="AG156" s="5">
        <v>1.6628000000000001</v>
      </c>
      <c r="AH156" s="4">
        <v>0.76690000000000003</v>
      </c>
      <c r="AI156" s="4">
        <v>1.0094000000000001</v>
      </c>
      <c r="AJ156" s="4">
        <v>3.4000000000000002E-2</v>
      </c>
      <c r="AK156" s="4">
        <v>5.04E-2</v>
      </c>
      <c r="AL156" s="4">
        <v>0.54</v>
      </c>
      <c r="AM156" s="4"/>
      <c r="AN156" s="4">
        <v>0.88109999999999999</v>
      </c>
      <c r="AO156" s="4">
        <v>0.74819999999999998</v>
      </c>
      <c r="AP156" s="14"/>
      <c r="AQ156" s="14"/>
      <c r="AR156" s="14"/>
      <c r="AS156" s="14"/>
      <c r="AT156" s="14"/>
      <c r="AU156" s="14"/>
      <c r="AV156" s="14"/>
      <c r="AW156" s="14"/>
      <c r="AX156" s="4"/>
      <c r="AY156" s="4"/>
      <c r="AZ156" s="4"/>
      <c r="BA156" s="4"/>
      <c r="BB156" s="4"/>
      <c r="BC156" s="4"/>
      <c r="BD156" s="4"/>
      <c r="BE156" s="4"/>
      <c r="BF156" s="14"/>
      <c r="BG156" s="14"/>
      <c r="BH156" s="14"/>
      <c r="BI156" s="14"/>
      <c r="BJ156" s="14"/>
      <c r="BK156" s="14"/>
      <c r="BL156" s="14"/>
      <c r="BM156" s="14"/>
      <c r="BN156" s="4"/>
      <c r="BO156" s="4"/>
      <c r="BP156" s="4"/>
      <c r="BQ156" s="4"/>
      <c r="BR156" s="4"/>
      <c r="BS156" s="4"/>
      <c r="BT156" s="4"/>
      <c r="BU156" s="4"/>
      <c r="BV156" s="14"/>
      <c r="BW156" s="14"/>
      <c r="BX156" s="14"/>
      <c r="BY156" s="14"/>
      <c r="BZ156" s="14"/>
      <c r="CA156" s="14"/>
      <c r="CB156" s="14"/>
      <c r="CC156" s="14"/>
      <c r="CD156" s="4"/>
      <c r="CE156" s="4"/>
      <c r="CF156" s="4"/>
      <c r="CG156" s="4"/>
      <c r="CH156" s="4"/>
      <c r="CI156" s="4"/>
      <c r="CJ156" s="4"/>
      <c r="CK156" s="4"/>
      <c r="CL156" s="5"/>
      <c r="CM156" s="5"/>
      <c r="CN156" s="5"/>
      <c r="CO156" s="5"/>
      <c r="CP156" s="5"/>
      <c r="CQ156" s="5"/>
      <c r="CR156" s="5"/>
      <c r="CS156" s="5"/>
      <c r="CT156" s="4"/>
      <c r="CU156" s="4"/>
      <c r="CV156" s="4"/>
      <c r="CW156" s="4"/>
      <c r="CX156" s="4"/>
      <c r="CY156" s="4"/>
      <c r="CZ156" s="4"/>
      <c r="DA156" s="4"/>
      <c r="DB156" s="5"/>
      <c r="DC156" s="5"/>
      <c r="DD156" s="5"/>
      <c r="DE156" s="5"/>
      <c r="DF156" s="5"/>
      <c r="DG156" s="5"/>
      <c r="DH156" s="5"/>
      <c r="DI156" s="5"/>
      <c r="DJ156" s="4"/>
      <c r="DK156" s="4"/>
      <c r="DL156" s="4"/>
      <c r="DM156" s="4"/>
      <c r="DN156" s="4"/>
      <c r="DO156" s="4"/>
      <c r="DP156" s="4"/>
      <c r="DQ156" s="4"/>
      <c r="DR156" s="5"/>
      <c r="DS156" s="5"/>
      <c r="DT156" s="5"/>
      <c r="DU156" s="5"/>
      <c r="DV156" s="5"/>
      <c r="DW156" s="5"/>
      <c r="DX156" s="5"/>
      <c r="DY156" s="5"/>
      <c r="DZ156" s="4"/>
      <c r="EA156" s="4"/>
      <c r="EB156" s="4"/>
      <c r="EC156" s="4"/>
      <c r="ED156" s="4"/>
      <c r="EE156" s="4"/>
      <c r="EF156" s="4"/>
      <c r="EG156" s="4"/>
      <c r="EH156" s="5">
        <v>0.69040000000000001</v>
      </c>
      <c r="EI156" s="5">
        <v>0.83499999999999996</v>
      </c>
      <c r="EJ156" s="5">
        <v>0.20710000000000001</v>
      </c>
      <c r="EK156" s="5">
        <v>1.3100000000000001E-2</v>
      </c>
      <c r="EL156" s="5">
        <v>0.79549999999999998</v>
      </c>
      <c r="EM156" s="5">
        <v>0.41010000000000002</v>
      </c>
      <c r="EN156" s="5">
        <v>0.99770000000000003</v>
      </c>
      <c r="EO156" s="5">
        <v>1.8959999999999999</v>
      </c>
      <c r="EP156" s="4"/>
      <c r="EQ156" s="4"/>
      <c r="ER156" s="4"/>
      <c r="ES156" s="4"/>
      <c r="ET156" s="4"/>
      <c r="EU156" s="4"/>
      <c r="EV156" s="4"/>
      <c r="EW156" s="4"/>
      <c r="EX156" s="5"/>
      <c r="EY156" s="5"/>
      <c r="EZ156" s="5"/>
      <c r="FA156" s="5"/>
      <c r="FB156" s="5"/>
      <c r="FC156" s="5"/>
      <c r="FD156" s="5"/>
      <c r="FE156" s="5"/>
      <c r="FF156" s="4"/>
      <c r="FG156" s="4"/>
      <c r="FH156" s="4"/>
      <c r="FI156" s="4"/>
      <c r="FJ156" s="4"/>
      <c r="FK156" s="4"/>
      <c r="FL156" s="4"/>
      <c r="FM156" s="4"/>
      <c r="FN156" s="5"/>
      <c r="FO156" s="5"/>
      <c r="FP156" s="5"/>
      <c r="FQ156" s="5"/>
      <c r="FR156" s="5"/>
      <c r="FS156" s="5"/>
      <c r="FT156" s="5"/>
      <c r="FU156" s="5"/>
      <c r="FV156" s="4"/>
      <c r="FW156" s="4"/>
      <c r="FX156" s="4"/>
      <c r="FY156" s="4"/>
      <c r="FZ156" s="4"/>
      <c r="GA156" s="4"/>
      <c r="GB156" s="4"/>
      <c r="GC156" s="4"/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>
        <f t="shared" si="64"/>
        <v>0.69915000000000005</v>
      </c>
      <c r="II156" s="4">
        <f t="shared" si="65"/>
        <v>0.85483333333333322</v>
      </c>
      <c r="IJ156" s="4">
        <f t="shared" si="66"/>
        <v>0.1788666666666667</v>
      </c>
      <c r="IK156" s="4">
        <f t="shared" si="67"/>
        <v>1.7816666666666665E-2</v>
      </c>
      <c r="IL156" s="4">
        <f t="shared" si="68"/>
        <v>0.75713333333333332</v>
      </c>
      <c r="IM156" s="4">
        <f t="shared" si="69"/>
        <v>0.41010000000000002</v>
      </c>
      <c r="IN156" s="4">
        <f t="shared" si="70"/>
        <v>0.97743333333333338</v>
      </c>
      <c r="IO156" s="4">
        <f t="shared" si="71"/>
        <v>1.9113</v>
      </c>
      <c r="IP156" s="1" t="str" cm="1">
        <f t="array" aca="1" ref="IP156" ca="1">CONCATENATE(INDIRECT(ADDRESS(1,MATCH(_xlfn.MINIFS(B156:IG156,metrics.rec,"MAE"),B156:IG156,0)+1)), ", ", INDIRECT(ADDRESS(2,MATCH(_xlfn.MINIFS(B156:IG156,metrics.rec,"MAE"),B156:IG156,0)+1)))</f>
        <v>k=5, r=0.1</v>
      </c>
      <c r="IQ156" s="1" t="str" cm="1">
        <f t="array" aca="1" ref="IQ156" ca="1">CONCATENATE(INDIRECT(ADDRESS(1,MATCH(_xlfn.MINIFS(B156:IG156,metrics.rec,"MSE"),B156:IG156,0)+1)), ", ", INDIRECT(ADDRESS(2,MATCH(_xlfn.MINIFS(B156:IG156,metrics.rec,"MSE"),B156:IG156,0)+1)))</f>
        <v>k=5, r=0.1</v>
      </c>
      <c r="IR156" s="1" t="str" cm="1">
        <f t="array" aca="1" ref="IR156" ca="1">CONCATENATE(INDIRECT(ADDRESS(1,MATCH(_xlfn.MAXIFS(B156:IG156,metrics.rec,"R"),B156:IG156,0)+1)), ", ", INDIRECT(ADDRESS(2,MATCH(_xlfn.MAXIFS(B156:IG156,metrics.rec,"R"),B156:IG156,0)+1)))</f>
        <v>k=5, r=0.1</v>
      </c>
      <c r="IS156" s="1" t="str" cm="1">
        <f t="array" aca="1" ref="IS156" ca="1">CONCATENATE(INDIRECT(ADDRESS(1,MATCH(_xlfn.MAXIFS(B156:IG156,metrics.rec,"Precision"),B156:IG156,0)+1)), ", ", INDIRECT(ADDRESS(2,MATCH(_xlfn.MAXIFS(B156:IG156,metrics.rec,"Precision"),B156:IG156,0)+1)))</f>
        <v>k=5, r=0.9</v>
      </c>
      <c r="IT156" s="1" t="str" cm="1">
        <f t="array" aca="1" ref="IT156" ca="1">CONCATENATE(INDIRECT(ADDRESS(1,MATCH(_xlfn.MAXIFS(B156:IG156,metrics.rec,"Recall"),B156:IG156,0)+1)), ", ", INDIRECT(ADDRESS(2,MATCH(_xlfn.MAXIFS(B156:IG156,metrics.rec,"Recall"),B156:IG156,0)+1)))</f>
        <v>k=5, r=0.1</v>
      </c>
      <c r="IU156" s="1" t="str" cm="1">
        <f t="array" aca="1" ref="IU156" ca="1">CONCATENATE(INDIRECT(ADDRESS(1,MATCH(_xlfn.MAXIFS(B156:IG156,metrics.rec,"Coverage"),B156:IG156,0)+1)), ", ", INDIRECT(ADDRESS(2,MATCH(_xlfn.MAXIFS(B156:IG156,metrics.rec,"Coverage"),B156:IG156,0)+1)))</f>
        <v>k=20, r=0.5</v>
      </c>
      <c r="IV156" s="1" t="str" cm="1">
        <f t="array" aca="1" ref="IV156" ca="1">CONCATENATE(INDIRECT(ADDRESS(1,MATCH(_xlfn.MAXIFS(B156:IG156,metrics.rec,"Recatio"),B156:IG156,0)+1)), ", ", INDIRECT(ADDRESS(2,MATCH(_xlfn.MAXIFS(B156:IG156,metrics.rec,"Recatio"),B156:IG156,0)+1)))</f>
        <v>k=5, r=0.3</v>
      </c>
      <c r="IW156" s="1" t="str" cm="1">
        <f t="array" aca="1" ref="IW156" ca="1">CONCATENATE(INDIRECT(ADDRESS(1,MATCH(_xlfn.MINIFS(B156:IG156,metrics.rec,"Time"),B156:IG156,0)+1)), ", ", INDIRECT(ADDRESS(2,MATCH(_xlfn.MINIFS(B156:IG156,metrics.rec,"Time"),B156:IG156,0)+1)))</f>
        <v>k=5, r=0.9</v>
      </c>
    </row>
    <row r="157" spans="1:257" x14ac:dyDescent="0.2">
      <c r="A157" s="1" t="s">
        <v>139</v>
      </c>
      <c r="B157" s="4">
        <v>0.66769999999999996</v>
      </c>
      <c r="C157" s="4">
        <v>0.77259999999999995</v>
      </c>
      <c r="D157" s="4">
        <v>0.17369999999999999</v>
      </c>
      <c r="E157" s="4">
        <v>3.8E-3</v>
      </c>
      <c r="F157" s="4">
        <v>0.64570000000000005</v>
      </c>
      <c r="G157" s="4"/>
      <c r="H157" s="4">
        <v>0.99790000000000001</v>
      </c>
      <c r="I157" s="4">
        <v>2.5432999999999999</v>
      </c>
      <c r="J157" s="5">
        <v>0.70289999999999997</v>
      </c>
      <c r="K157" s="5">
        <v>0.85209999999999997</v>
      </c>
      <c r="L157" s="5">
        <v>0.157</v>
      </c>
      <c r="M157" s="5">
        <v>9.7999999999999997E-3</v>
      </c>
      <c r="N157" s="5">
        <v>0.58379999999999999</v>
      </c>
      <c r="O157" s="5"/>
      <c r="P157" s="5">
        <v>0.99839999999999995</v>
      </c>
      <c r="Q157" s="5">
        <v>2.1709999999999998</v>
      </c>
      <c r="R157" s="4">
        <v>0.72670000000000001</v>
      </c>
      <c r="S157" s="4">
        <v>0.90880000000000005</v>
      </c>
      <c r="T157" s="4">
        <v>0.14849999999999999</v>
      </c>
      <c r="U157" s="4">
        <v>1.44E-2</v>
      </c>
      <c r="V157" s="4">
        <v>0.52459999999999996</v>
      </c>
      <c r="W157" s="4"/>
      <c r="X157" s="4">
        <v>0.998</v>
      </c>
      <c r="Y157" s="4">
        <v>1.9905999999999999</v>
      </c>
      <c r="Z157" s="5">
        <v>0.73680000000000001</v>
      </c>
      <c r="AA157" s="5">
        <v>0.93769999999999998</v>
      </c>
      <c r="AB157" s="5">
        <v>0.13439999999999999</v>
      </c>
      <c r="AC157" s="5">
        <v>1.8800000000000001E-2</v>
      </c>
      <c r="AD157" s="5">
        <v>0.51559999999999995</v>
      </c>
      <c r="AE157" s="5"/>
      <c r="AF157" s="5">
        <v>0.99150000000000005</v>
      </c>
      <c r="AG157" s="5">
        <v>1.6314</v>
      </c>
      <c r="AH157" s="16">
        <v>0.7712</v>
      </c>
      <c r="AI157" s="16">
        <v>1.0190999999999999</v>
      </c>
      <c r="AJ157" s="16">
        <v>2.76E-2</v>
      </c>
      <c r="AK157" s="16">
        <v>4.6600000000000003E-2</v>
      </c>
      <c r="AL157" s="16">
        <v>0.53180000000000005</v>
      </c>
      <c r="AM157" s="16"/>
      <c r="AN157" s="16"/>
      <c r="AO157" s="16">
        <v>0.73089999999999999</v>
      </c>
      <c r="AP157" s="14"/>
      <c r="AQ157" s="14"/>
      <c r="AR157" s="14"/>
      <c r="AS157" s="14"/>
      <c r="AT157" s="14"/>
      <c r="AU157" s="14"/>
      <c r="AV157" s="14"/>
      <c r="AW157" s="14"/>
      <c r="AX157" s="4"/>
      <c r="AY157" s="4"/>
      <c r="AZ157" s="4"/>
      <c r="BA157" s="4"/>
      <c r="BB157" s="4"/>
      <c r="BC157" s="4"/>
      <c r="BD157" s="4"/>
      <c r="BE157" s="4"/>
      <c r="BF157" s="14"/>
      <c r="BG157" s="14"/>
      <c r="BH157" s="14"/>
      <c r="BI157" s="14"/>
      <c r="BJ157" s="14"/>
      <c r="BK157" s="14"/>
      <c r="BL157" s="14"/>
      <c r="BM157" s="14"/>
      <c r="BN157" s="4"/>
      <c r="BO157" s="4"/>
      <c r="BP157" s="4"/>
      <c r="BQ157" s="4"/>
      <c r="BR157" s="4"/>
      <c r="BS157" s="4"/>
      <c r="BT157" s="4"/>
      <c r="BU157" s="4"/>
      <c r="BV157" s="14"/>
      <c r="BW157" s="14"/>
      <c r="BX157" s="14"/>
      <c r="BY157" s="14"/>
      <c r="BZ157" s="14"/>
      <c r="CA157" s="14"/>
      <c r="CB157" s="14"/>
      <c r="CC157" s="14"/>
      <c r="CD157" s="4"/>
      <c r="CE157" s="4"/>
      <c r="CF157" s="4"/>
      <c r="CG157" s="4"/>
      <c r="CH157" s="4"/>
      <c r="CI157" s="4"/>
      <c r="CJ157" s="4"/>
      <c r="CK157" s="4"/>
      <c r="CL157" s="5"/>
      <c r="CM157" s="5"/>
      <c r="CN157" s="5"/>
      <c r="CO157" s="5"/>
      <c r="CP157" s="5"/>
      <c r="CQ157" s="5"/>
      <c r="CR157" s="5"/>
      <c r="CS157" s="5"/>
      <c r="CT157" s="4"/>
      <c r="CU157" s="4"/>
      <c r="CV157" s="4"/>
      <c r="CW157" s="4"/>
      <c r="CX157" s="4"/>
      <c r="CY157" s="4"/>
      <c r="CZ157" s="4"/>
      <c r="DA157" s="4"/>
      <c r="DB157" s="5"/>
      <c r="DC157" s="5"/>
      <c r="DD157" s="5"/>
      <c r="DE157" s="5"/>
      <c r="DF157" s="5"/>
      <c r="DG157" s="5"/>
      <c r="DH157" s="5"/>
      <c r="DI157" s="5"/>
      <c r="DJ157" s="16"/>
      <c r="DK157" s="16"/>
      <c r="DL157" s="16"/>
      <c r="DM157" s="16"/>
      <c r="DN157" s="16"/>
      <c r="DO157" s="16"/>
      <c r="DP157" s="16"/>
      <c r="DQ157" s="16"/>
      <c r="DR157" s="5"/>
      <c r="DS157" s="5"/>
      <c r="DT157" s="5"/>
      <c r="DU157" s="5"/>
      <c r="DV157" s="5"/>
      <c r="DW157" s="5"/>
      <c r="DX157" s="5"/>
      <c r="DY157" s="5"/>
      <c r="DZ157" s="4"/>
      <c r="EA157" s="4"/>
      <c r="EB157" s="4"/>
      <c r="EC157" s="4"/>
      <c r="ED157" s="4"/>
      <c r="EE157" s="4"/>
      <c r="EF157" s="4"/>
      <c r="EG157" s="4"/>
      <c r="EH157" s="5">
        <v>0.72660000000000002</v>
      </c>
      <c r="EI157" s="5">
        <v>0.90890000000000004</v>
      </c>
      <c r="EJ157" s="5">
        <v>0.1469</v>
      </c>
      <c r="EK157" s="5">
        <v>1.44E-2</v>
      </c>
      <c r="EL157" s="5">
        <v>0.52470000000000006</v>
      </c>
      <c r="EM157" s="5">
        <v>0.24579999999999999</v>
      </c>
      <c r="EN157" s="5">
        <v>0.99770000000000003</v>
      </c>
      <c r="EO157" s="5">
        <v>1.8544</v>
      </c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/>
      <c r="FG157" s="4"/>
      <c r="FH157" s="4"/>
      <c r="FI157" s="4"/>
      <c r="FJ157" s="4"/>
      <c r="FK157" s="4"/>
      <c r="FL157" s="4"/>
      <c r="FM157" s="4"/>
      <c r="FN157" s="5"/>
      <c r="FO157" s="5"/>
      <c r="FP157" s="5"/>
      <c r="FQ157" s="5"/>
      <c r="FR157" s="5"/>
      <c r="FS157" s="5"/>
      <c r="FT157" s="5"/>
      <c r="FU157" s="5"/>
      <c r="FV157" s="4"/>
      <c r="FW157" s="4"/>
      <c r="FX157" s="4"/>
      <c r="FY157" s="4"/>
      <c r="FZ157" s="4"/>
      <c r="GA157" s="4"/>
      <c r="GB157" s="4"/>
      <c r="GC157" s="4"/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>
        <f t="shared" si="64"/>
        <v>0.72198333333333331</v>
      </c>
      <c r="II157" s="4">
        <f t="shared" si="65"/>
        <v>0.89986666666666659</v>
      </c>
      <c r="IJ157" s="4">
        <f t="shared" si="66"/>
        <v>0.13134999999999999</v>
      </c>
      <c r="IK157" s="4">
        <f t="shared" si="67"/>
        <v>1.7966666666666666E-2</v>
      </c>
      <c r="IL157" s="4">
        <f t="shared" si="68"/>
        <v>0.55436666666666667</v>
      </c>
      <c r="IM157" s="4">
        <f t="shared" si="69"/>
        <v>0.24579999999999999</v>
      </c>
      <c r="IN157" s="4">
        <f t="shared" si="70"/>
        <v>0.99670000000000003</v>
      </c>
      <c r="IO157" s="4">
        <f t="shared" si="71"/>
        <v>1.8202666666666667</v>
      </c>
      <c r="IP157" s="1" t="str" cm="1">
        <f t="array" aca="1" ref="IP157" ca="1">CONCATENATE(INDIRECT(ADDRESS(1,MATCH(_xlfn.MINIFS(B157:IG157,metrics.rec,"MAE"),B157:IG157,0)+1)), ", ", INDIRECT(ADDRESS(2,MATCH(_xlfn.MINIFS(B157:IG157,metrics.rec,"MAE"),B157:IG157,0)+1)))</f>
        <v>k=5, r=0.1</v>
      </c>
      <c r="IQ157" s="1" t="str" cm="1">
        <f t="array" aca="1" ref="IQ157" ca="1">CONCATENATE(INDIRECT(ADDRESS(1,MATCH(_xlfn.MINIFS(B157:IG157,metrics.rec,"MSE"),B157:IG157,0)+1)), ", ", INDIRECT(ADDRESS(2,MATCH(_xlfn.MINIFS(B157:IG157,metrics.rec,"MSE"),B157:IG157,0)+1)))</f>
        <v>k=5, r=0.1</v>
      </c>
      <c r="IR157" s="1" t="str" cm="1">
        <f t="array" aca="1" ref="IR157" ca="1">CONCATENATE(INDIRECT(ADDRESS(1,MATCH(_xlfn.MAXIFS(B157:IG157,metrics.rec,"R"),B157:IG157,0)+1)), ", ", INDIRECT(ADDRESS(2,MATCH(_xlfn.MAXIFS(B157:IG157,metrics.rec,"R"),B157:IG157,0)+1)))</f>
        <v>k=5, r=0.1</v>
      </c>
      <c r="IS157" s="1" t="str" cm="1">
        <f t="array" aca="1" ref="IS157" ca="1">CONCATENATE(INDIRECT(ADDRESS(1,MATCH(_xlfn.MAXIFS(B157:IG157,metrics.rec,"Precision"),B157:IG157,0)+1)), ", ", INDIRECT(ADDRESS(2,MATCH(_xlfn.MAXIFS(B157:IG157,metrics.rec,"Precision"),B157:IG157,0)+1)))</f>
        <v>k=5, r=0.9</v>
      </c>
      <c r="IT157" s="1" t="str" cm="1">
        <f t="array" aca="1" ref="IT157" ca="1">CONCATENATE(INDIRECT(ADDRESS(1,MATCH(_xlfn.MAXIFS(B157:IG157,metrics.rec,"Recall"),B157:IG157,0)+1)), ", ", INDIRECT(ADDRESS(2,MATCH(_xlfn.MAXIFS(B157:IG157,metrics.rec,"Recall"),B157:IG157,0)+1)))</f>
        <v>k=5, r=0.1</v>
      </c>
      <c r="IU157" s="1" t="str" cm="1">
        <f t="array" aca="1" ref="IU157" ca="1">CONCATENATE(INDIRECT(ADDRESS(1,MATCH(_xlfn.MAXIFS(B157:IG157,metrics.rec,"Coverage"),B157:IG157,0)+1)), ", ", INDIRECT(ADDRESS(2,MATCH(_xlfn.MAXIFS(B157:IG157,metrics.rec,"Coverage"),B157:IG157,0)+1)))</f>
        <v>k=20, r=0.5</v>
      </c>
      <c r="IV157" s="1" t="str" cm="1">
        <f t="array" aca="1" ref="IV157" ca="1">CONCATENATE(INDIRECT(ADDRESS(1,MATCH(_xlfn.MAXIFS(B157:IG157,metrics.rec,"Recatio"),B157:IG157,0)+1)), ", ", INDIRECT(ADDRESS(2,MATCH(_xlfn.MAXIFS(B157:IG157,metrics.rec,"Recatio"),B157:IG157,0)+1)))</f>
        <v>k=5, r=0.3</v>
      </c>
      <c r="IW157" s="1" t="str" cm="1">
        <f t="array" aca="1" ref="IW157" ca="1">CONCATENATE(INDIRECT(ADDRESS(1,MATCH(_xlfn.MINIFS(B157:IG157,metrics.rec,"Time"),B157:IG157,0)+1)), ", ", INDIRECT(ADDRESS(2,MATCH(_xlfn.MINIFS(B157:IG157,metrics.rec,"Time"),B157:IG157,0)+1)))</f>
        <v>k=5, r=0.9</v>
      </c>
    </row>
    <row r="158" spans="1:257" x14ac:dyDescent="0.2">
      <c r="A158" s="1" t="s">
        <v>140</v>
      </c>
      <c r="B158" s="4">
        <v>1.0125</v>
      </c>
      <c r="C158" s="4">
        <v>1.1984999999999999</v>
      </c>
      <c r="D158" s="4">
        <v>9.7600000000000006E-2</v>
      </c>
      <c r="E158" s="4">
        <v>1.61E-2</v>
      </c>
      <c r="F158" s="4">
        <v>0.22270000000000001</v>
      </c>
      <c r="G158" s="4"/>
      <c r="H158" s="4">
        <v>6.0000000000000001E-3</v>
      </c>
      <c r="I158" s="4">
        <v>3.0143</v>
      </c>
      <c r="J158" s="5">
        <v>0.77569999999999995</v>
      </c>
      <c r="K158" s="5">
        <v>0.72370000000000001</v>
      </c>
      <c r="L158" s="5">
        <v>0.5</v>
      </c>
      <c r="M158" s="5">
        <v>5.3E-3</v>
      </c>
      <c r="N158" s="5">
        <v>3.3300000000000003E-2</v>
      </c>
      <c r="O158" s="5"/>
      <c r="P158" s="5">
        <v>1.2999999999999999E-3</v>
      </c>
      <c r="Q158" s="5">
        <v>2.1972999999999998</v>
      </c>
      <c r="R158" s="16">
        <v>0.64290000000000003</v>
      </c>
      <c r="S158" s="16">
        <v>0.6633</v>
      </c>
      <c r="T158" s="16"/>
      <c r="U158" s="16">
        <v>0.25</v>
      </c>
      <c r="V158" s="16">
        <v>9.0899999999999995E-2</v>
      </c>
      <c r="W158" s="16"/>
      <c r="X158" s="16">
        <v>2.9999999999999997E-4</v>
      </c>
      <c r="Y158" s="16">
        <v>1.6787000000000001</v>
      </c>
      <c r="Z158" s="16"/>
      <c r="AA158" s="16"/>
      <c r="AB158" s="16"/>
      <c r="AC158" s="16"/>
      <c r="AD158" s="16"/>
      <c r="AE158" s="16"/>
      <c r="AF158" s="16"/>
      <c r="AG158" s="16"/>
      <c r="AH158" s="16">
        <v>1</v>
      </c>
      <c r="AI158" s="16">
        <v>1</v>
      </c>
      <c r="AJ158" s="16">
        <v>0</v>
      </c>
      <c r="AK158" s="16">
        <v>0</v>
      </c>
      <c r="AL158" s="16">
        <v>0</v>
      </c>
      <c r="AM158" s="16"/>
      <c r="AN158" s="16">
        <v>2.5000000000000001E-3</v>
      </c>
      <c r="AO158" s="16">
        <v>0.67959999999999998</v>
      </c>
      <c r="AP158" s="14"/>
      <c r="AQ158" s="14"/>
      <c r="AR158" s="14"/>
      <c r="AS158" s="14"/>
      <c r="AT158" s="14"/>
      <c r="AU158" s="14"/>
      <c r="AV158" s="14"/>
      <c r="AW158" s="14"/>
      <c r="AX158" s="4"/>
      <c r="AY158" s="4"/>
      <c r="AZ158" s="4"/>
      <c r="BA158" s="4"/>
      <c r="BB158" s="4"/>
      <c r="BC158" s="4"/>
      <c r="BD158" s="4"/>
      <c r="BE158" s="4"/>
      <c r="BF158" s="14"/>
      <c r="BG158" s="14"/>
      <c r="BH158" s="14"/>
      <c r="BI158" s="14"/>
      <c r="BJ158" s="14"/>
      <c r="BK158" s="14"/>
      <c r="BL158" s="14"/>
      <c r="BM158" s="14"/>
      <c r="BN158" s="4"/>
      <c r="BO158" s="4"/>
      <c r="BP158" s="4"/>
      <c r="BQ158" s="4"/>
      <c r="BR158" s="4"/>
      <c r="BS158" s="4"/>
      <c r="BT158" s="4"/>
      <c r="BU158" s="4"/>
      <c r="BV158" s="14"/>
      <c r="BW158" s="14"/>
      <c r="BX158" s="14"/>
      <c r="BY158" s="14"/>
      <c r="BZ158" s="14"/>
      <c r="CA158" s="14"/>
      <c r="CB158" s="14"/>
      <c r="CC158" s="14"/>
      <c r="CD158" s="4"/>
      <c r="CE158" s="4"/>
      <c r="CF158" s="4"/>
      <c r="CG158" s="4"/>
      <c r="CH158" s="4"/>
      <c r="CI158" s="4"/>
      <c r="CJ158" s="4"/>
      <c r="CK158" s="4"/>
      <c r="CL158" s="5"/>
      <c r="CM158" s="5"/>
      <c r="CN158" s="5"/>
      <c r="CO158" s="5"/>
      <c r="CP158" s="5"/>
      <c r="CQ158" s="5"/>
      <c r="CR158" s="5"/>
      <c r="CS158" s="5"/>
      <c r="CT158" s="4"/>
      <c r="CU158" s="4"/>
      <c r="CV158" s="4"/>
      <c r="CW158" s="4"/>
      <c r="CX158" s="4"/>
      <c r="CY158" s="4"/>
      <c r="CZ158" s="4"/>
      <c r="DA158" s="4"/>
      <c r="DB158" s="14"/>
      <c r="DC158" s="14"/>
      <c r="DD158" s="14"/>
      <c r="DE158" s="14"/>
      <c r="DF158" s="14"/>
      <c r="DG158" s="14"/>
      <c r="DH158" s="14"/>
      <c r="DI158" s="14"/>
      <c r="DJ158" s="16"/>
      <c r="DK158" s="16"/>
      <c r="DL158" s="16"/>
      <c r="DM158" s="16"/>
      <c r="DN158" s="16"/>
      <c r="DO158" s="16"/>
      <c r="DP158" s="16"/>
      <c r="DQ158" s="16"/>
      <c r="DR158" s="5"/>
      <c r="DS158" s="5"/>
      <c r="DT158" s="5"/>
      <c r="DU158" s="5"/>
      <c r="DV158" s="5"/>
      <c r="DW158" s="5"/>
      <c r="DX158" s="5"/>
      <c r="DY158" s="5"/>
      <c r="DZ158" s="4"/>
      <c r="EA158" s="4"/>
      <c r="EB158" s="4"/>
      <c r="EC158" s="4"/>
      <c r="ED158" s="4"/>
      <c r="EE158" s="4"/>
      <c r="EF158" s="4"/>
      <c r="EG158" s="4"/>
      <c r="EH158" s="14">
        <v>0.53659999999999997</v>
      </c>
      <c r="EI158" s="14">
        <v>0.35149999999999998</v>
      </c>
      <c r="EJ158" s="14">
        <v>0</v>
      </c>
      <c r="EK158" s="14">
        <v>6.3399999999999998E-2</v>
      </c>
      <c r="EL158" s="14">
        <v>6.2700000000000006E-2</v>
      </c>
      <c r="EM158" s="14">
        <v>0</v>
      </c>
      <c r="EN158" s="14">
        <v>5.0000000000000001E-4</v>
      </c>
      <c r="EO158" s="14">
        <v>1.6226</v>
      </c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/>
      <c r="FG158" s="4"/>
      <c r="FH158" s="4"/>
      <c r="FI158" s="4"/>
      <c r="FJ158" s="4"/>
      <c r="FK158" s="4"/>
      <c r="FL158" s="4"/>
      <c r="FM158" s="4"/>
      <c r="FN158" s="5"/>
      <c r="FO158" s="5"/>
      <c r="FP158" s="5"/>
      <c r="FQ158" s="5"/>
      <c r="FR158" s="5"/>
      <c r="FS158" s="5"/>
      <c r="FT158" s="5"/>
      <c r="FU158" s="5"/>
      <c r="FV158" s="4"/>
      <c r="FW158" s="4"/>
      <c r="FX158" s="4"/>
      <c r="FY158" s="4"/>
      <c r="FZ158" s="4"/>
      <c r="GA158" s="4"/>
      <c r="GB158" s="4"/>
      <c r="GC158" s="4"/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>
        <f t="shared" si="64"/>
        <v>0.79353999999999991</v>
      </c>
      <c r="II158" s="4">
        <f t="shared" si="65"/>
        <v>0.78739999999999999</v>
      </c>
      <c r="IJ158" s="4">
        <f t="shared" si="66"/>
        <v>0.14940000000000001</v>
      </c>
      <c r="IK158" s="4">
        <f t="shared" si="67"/>
        <v>6.6959999999999992E-2</v>
      </c>
      <c r="IL158" s="4">
        <f t="shared" si="68"/>
        <v>8.1919999999999993E-2</v>
      </c>
      <c r="IM158" s="4">
        <f t="shared" si="69"/>
        <v>0</v>
      </c>
      <c r="IN158" s="4">
        <f t="shared" si="70"/>
        <v>2.1199999999999999E-3</v>
      </c>
      <c r="IO158" s="4">
        <f t="shared" si="71"/>
        <v>1.8384999999999998</v>
      </c>
      <c r="IP158" s="1" t="str" cm="1">
        <f t="array" aca="1" ref="IP158" ca="1">CONCATENATE(INDIRECT(ADDRESS(1,MATCH(_xlfn.MINIFS(B158:IG158,metrics.rec,"MAE"),B158:IG158,0)+1)), ", ", INDIRECT(ADDRESS(2,MATCH(_xlfn.MINIFS(B158:IG158,metrics.rec,"MAE"),B158:IG158,0)+1)))</f>
        <v>k=20, r=0.5</v>
      </c>
      <c r="IQ158" s="1" t="str" cm="1">
        <f t="array" aca="1" ref="IQ158" ca="1">CONCATENATE(INDIRECT(ADDRESS(1,MATCH(_xlfn.MINIFS(B158:IG158,metrics.rec,"MSE"),B158:IG158,0)+1)), ", ", INDIRECT(ADDRESS(2,MATCH(_xlfn.MINIFS(B158:IG158,metrics.rec,"MSE"),B158:IG158,0)+1)))</f>
        <v>k=20, r=0.5</v>
      </c>
      <c r="IR158" s="1" t="str" cm="1">
        <f t="array" aca="1" ref="IR158" ca="1">CONCATENATE(INDIRECT(ADDRESS(1,MATCH(_xlfn.MAXIFS(B158:IG158,metrics.rec,"R"),B158:IG158,0)+1)), ", ", INDIRECT(ADDRESS(2,MATCH(_xlfn.MAXIFS(B158:IG158,metrics.rec,"R"),B158:IG158,0)+1)))</f>
        <v>k=5, r=0.3</v>
      </c>
      <c r="IS158" s="1" t="str" cm="1">
        <f t="array" aca="1" ref="IS158" ca="1">CONCATENATE(INDIRECT(ADDRESS(1,MATCH(_xlfn.MAXIFS(B158:IG158,metrics.rec,"Precision"),B158:IG158,0)+1)), ", ", INDIRECT(ADDRESS(2,MATCH(_xlfn.MAXIFS(B158:IG158,metrics.rec,"Precision"),B158:IG158,0)+1)))</f>
        <v>k=5, r=0.5</v>
      </c>
      <c r="IT158" s="1" t="str" cm="1">
        <f t="array" aca="1" ref="IT158" ca="1">CONCATENATE(INDIRECT(ADDRESS(1,MATCH(_xlfn.MAXIFS(B158:IG158,metrics.rec,"Recall"),B158:IG158,0)+1)), ", ", INDIRECT(ADDRESS(2,MATCH(_xlfn.MAXIFS(B158:IG158,metrics.rec,"Recall"),B158:IG158,0)+1)))</f>
        <v>k=5, r=0.1</v>
      </c>
      <c r="IU158" s="1" t="str" cm="1">
        <f t="array" aca="1" ref="IU158" ca="1">CONCATENATE(INDIRECT(ADDRESS(1,MATCH(_xlfn.MAXIFS(B158:IG158,metrics.rec,"Coverage"),B158:IG158,0)+1)), ", ", INDIRECT(ADDRESS(2,MATCH(_xlfn.MAXIFS(B158:IG158,metrics.rec,"Coverage"),B158:IG158,0)+1)))</f>
        <v>k=5, r=0.9</v>
      </c>
      <c r="IV158" s="1" t="str" cm="1">
        <f t="array" aca="1" ref="IV158" ca="1">CONCATENATE(INDIRECT(ADDRESS(1,MATCH(_xlfn.MAXIFS(B158:IG158,metrics.rec,"Recatio"),B158:IG158,0)+1)), ", ", INDIRECT(ADDRESS(2,MATCH(_xlfn.MAXIFS(B158:IG158,metrics.rec,"Recatio"),B158:IG158,0)+1)))</f>
        <v>k=5, r=0.1</v>
      </c>
      <c r="IW158" s="1" t="str" cm="1">
        <f t="array" aca="1" ref="IW158" ca="1">CONCATENATE(INDIRECT(ADDRESS(1,MATCH(_xlfn.MINIFS(B158:IG158,metrics.rec,"Time"),B158:IG158,0)+1)), ", ", INDIRECT(ADDRESS(2,MATCH(_xlfn.MINIFS(B158:IG158,metrics.rec,"Time"),B158:IG158,0)+1)))</f>
        <v>k=5, r=0.9</v>
      </c>
    </row>
    <row r="159" spans="1:257" x14ac:dyDescent="0.2">
      <c r="A159" s="1" t="s">
        <v>141</v>
      </c>
      <c r="B159" s="4">
        <v>0.71289999999999998</v>
      </c>
      <c r="C159" s="4">
        <v>0.88670000000000004</v>
      </c>
      <c r="D159" s="4">
        <v>0.219</v>
      </c>
      <c r="E159" s="4">
        <v>1.4E-3</v>
      </c>
      <c r="F159" s="4">
        <v>0.6825</v>
      </c>
      <c r="G159" s="4"/>
      <c r="H159" s="4">
        <v>1</v>
      </c>
      <c r="I159" s="4">
        <v>2.8944000000000001</v>
      </c>
      <c r="J159" s="5">
        <v>0.72619999999999996</v>
      </c>
      <c r="K159" s="5">
        <v>0.93210000000000004</v>
      </c>
      <c r="L159" s="5">
        <v>0.2225</v>
      </c>
      <c r="M159" s="5">
        <v>3.8999999999999998E-3</v>
      </c>
      <c r="N159" s="5">
        <v>0.62239999999999995</v>
      </c>
      <c r="O159" s="5"/>
      <c r="P159" s="5">
        <v>1</v>
      </c>
      <c r="Q159" s="5">
        <v>2.4525000000000001</v>
      </c>
      <c r="R159" s="4">
        <v>0.73470000000000002</v>
      </c>
      <c r="S159" s="4">
        <v>0.95199999999999996</v>
      </c>
      <c r="T159" s="4">
        <v>0.2145</v>
      </c>
      <c r="U159" s="4">
        <v>6.8999999999999999E-3</v>
      </c>
      <c r="V159" s="4">
        <v>0.5595</v>
      </c>
      <c r="W159" s="4"/>
      <c r="X159" s="4">
        <v>1</v>
      </c>
      <c r="Y159" s="4">
        <v>2.2273000000000001</v>
      </c>
      <c r="Z159" s="5">
        <v>0.75609999999999999</v>
      </c>
      <c r="AA159" s="5">
        <v>1.0058</v>
      </c>
      <c r="AB159" s="5">
        <v>0.1946</v>
      </c>
      <c r="AC159" s="5">
        <v>1.04E-2</v>
      </c>
      <c r="AD159" s="5">
        <v>0.46860000000000002</v>
      </c>
      <c r="AE159" s="5"/>
      <c r="AF159" s="5">
        <v>1</v>
      </c>
      <c r="AG159" s="5">
        <v>1.7105999999999999</v>
      </c>
      <c r="AH159" s="4">
        <v>0.7994</v>
      </c>
      <c r="AI159" s="4">
        <v>1.1316999999999999</v>
      </c>
      <c r="AJ159" s="4">
        <v>0.1381</v>
      </c>
      <c r="AK159" s="4">
        <v>1.66E-2</v>
      </c>
      <c r="AL159" s="4">
        <v>0.29210000000000003</v>
      </c>
      <c r="AM159" s="4"/>
      <c r="AN159" s="4">
        <v>0.9839</v>
      </c>
      <c r="AO159" s="4">
        <v>1.0541</v>
      </c>
      <c r="AP159" s="14"/>
      <c r="AQ159" s="14"/>
      <c r="AR159" s="14"/>
      <c r="AS159" s="14"/>
      <c r="AT159" s="14"/>
      <c r="AU159" s="14"/>
      <c r="AV159" s="14"/>
      <c r="AW159" s="14"/>
      <c r="AX159" s="4"/>
      <c r="AY159" s="4"/>
      <c r="AZ159" s="4"/>
      <c r="BA159" s="4"/>
      <c r="BB159" s="4"/>
      <c r="BC159" s="4"/>
      <c r="BD159" s="4"/>
      <c r="BE159" s="4"/>
      <c r="BF159" s="14"/>
      <c r="BG159" s="14"/>
      <c r="BH159" s="14"/>
      <c r="BI159" s="14"/>
      <c r="BJ159" s="14"/>
      <c r="BK159" s="14"/>
      <c r="BL159" s="14"/>
      <c r="BM159" s="14"/>
      <c r="BN159" s="4"/>
      <c r="BO159" s="4"/>
      <c r="BP159" s="4"/>
      <c r="BQ159" s="4"/>
      <c r="BR159" s="4"/>
      <c r="BS159" s="4"/>
      <c r="BT159" s="4"/>
      <c r="BU159" s="4"/>
      <c r="BV159" s="14"/>
      <c r="BW159" s="14"/>
      <c r="BX159" s="14"/>
      <c r="BY159" s="14"/>
      <c r="BZ159" s="14"/>
      <c r="CA159" s="14"/>
      <c r="CB159" s="14"/>
      <c r="CC159" s="14"/>
      <c r="CD159" s="4"/>
      <c r="CE159" s="4"/>
      <c r="CF159" s="4"/>
      <c r="CG159" s="4"/>
      <c r="CH159" s="4"/>
      <c r="CI159" s="4"/>
      <c r="CJ159" s="4"/>
      <c r="CK159" s="4"/>
      <c r="CL159" s="5"/>
      <c r="CM159" s="5"/>
      <c r="CN159" s="5"/>
      <c r="CO159" s="5"/>
      <c r="CP159" s="5"/>
      <c r="CQ159" s="5"/>
      <c r="CR159" s="5"/>
      <c r="CS159" s="5"/>
      <c r="CT159" s="4"/>
      <c r="CU159" s="4"/>
      <c r="CV159" s="4"/>
      <c r="CW159" s="4"/>
      <c r="CX159" s="4"/>
      <c r="CY159" s="4"/>
      <c r="CZ159" s="4"/>
      <c r="DA159" s="4"/>
      <c r="DB159" s="5"/>
      <c r="DC159" s="5"/>
      <c r="DD159" s="5"/>
      <c r="DE159" s="5"/>
      <c r="DF159" s="5"/>
      <c r="DG159" s="5"/>
      <c r="DH159" s="5"/>
      <c r="DI159" s="5"/>
      <c r="DJ159" s="4"/>
      <c r="DK159" s="4"/>
      <c r="DL159" s="4"/>
      <c r="DM159" s="4"/>
      <c r="DN159" s="4"/>
      <c r="DO159" s="4"/>
      <c r="DP159" s="4"/>
      <c r="DQ159" s="4"/>
      <c r="DR159" s="5"/>
      <c r="DS159" s="5"/>
      <c r="DT159" s="5"/>
      <c r="DU159" s="5"/>
      <c r="DV159" s="5"/>
      <c r="DW159" s="5"/>
      <c r="DX159" s="5"/>
      <c r="DY159" s="5"/>
      <c r="DZ159" s="4"/>
      <c r="EA159" s="4"/>
      <c r="EB159" s="4"/>
      <c r="EC159" s="4"/>
      <c r="ED159" s="4"/>
      <c r="EE159" s="4"/>
      <c r="EF159" s="4"/>
      <c r="EG159" s="4"/>
      <c r="EH159" s="5">
        <v>0.73939999999999995</v>
      </c>
      <c r="EI159" s="5">
        <v>0.96489999999999998</v>
      </c>
      <c r="EJ159" s="5">
        <v>0.21340000000000001</v>
      </c>
      <c r="EK159" s="5">
        <v>6.7999999999999996E-3</v>
      </c>
      <c r="EL159" s="5">
        <v>0.55789999999999995</v>
      </c>
      <c r="EM159" s="5">
        <v>0.54990000000000006</v>
      </c>
      <c r="EN159" s="5">
        <v>1</v>
      </c>
      <c r="EO159" s="5">
        <v>2.5935999999999999</v>
      </c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/>
      <c r="FG159" s="4"/>
      <c r="FH159" s="4"/>
      <c r="FI159" s="4"/>
      <c r="FJ159" s="4"/>
      <c r="FK159" s="4"/>
      <c r="FL159" s="4"/>
      <c r="FM159" s="4"/>
      <c r="FN159" s="5"/>
      <c r="FO159" s="5"/>
      <c r="FP159" s="5"/>
      <c r="FQ159" s="5"/>
      <c r="FR159" s="5"/>
      <c r="FS159" s="5"/>
      <c r="FT159" s="5"/>
      <c r="FU159" s="5"/>
      <c r="FV159" s="4"/>
      <c r="FW159" s="4"/>
      <c r="FX159" s="4"/>
      <c r="FY159" s="4"/>
      <c r="FZ159" s="4"/>
      <c r="GA159" s="4"/>
      <c r="GB159" s="4"/>
      <c r="GC159" s="4"/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>
        <f t="shared" si="64"/>
        <v>0.74478333333333335</v>
      </c>
      <c r="II159" s="4">
        <f t="shared" si="65"/>
        <v>0.97886666666666677</v>
      </c>
      <c r="IJ159" s="4">
        <f t="shared" si="66"/>
        <v>0.20035</v>
      </c>
      <c r="IK159" s="4">
        <f t="shared" si="67"/>
        <v>7.6666666666666662E-3</v>
      </c>
      <c r="IL159" s="4">
        <f t="shared" si="68"/>
        <v>0.53049999999999997</v>
      </c>
      <c r="IM159" s="4">
        <f t="shared" si="69"/>
        <v>0.54990000000000006</v>
      </c>
      <c r="IN159" s="4">
        <f t="shared" si="70"/>
        <v>0.99731666666666674</v>
      </c>
      <c r="IO159" s="4">
        <f t="shared" si="71"/>
        <v>2.1554166666666665</v>
      </c>
      <c r="IP159" s="1" t="str" cm="1">
        <f t="array" aca="1" ref="IP159" ca="1">CONCATENATE(INDIRECT(ADDRESS(1,MATCH(_xlfn.MINIFS(B159:IG159,metrics.rec,"MAE"),B159:IG159,0)+1)), ", ", INDIRECT(ADDRESS(2,MATCH(_xlfn.MINIFS(B159:IG159,metrics.rec,"MAE"),B159:IG159,0)+1)))</f>
        <v>k=5, r=0.1</v>
      </c>
      <c r="IQ159" s="1" t="str" cm="1">
        <f t="array" aca="1" ref="IQ159" ca="1">CONCATENATE(INDIRECT(ADDRESS(1,MATCH(_xlfn.MINIFS(B159:IG159,metrics.rec,"MSE"),B159:IG159,0)+1)), ", ", INDIRECT(ADDRESS(2,MATCH(_xlfn.MINIFS(B159:IG159,metrics.rec,"MSE"),B159:IG159,0)+1)))</f>
        <v>k=5, r=0.1</v>
      </c>
      <c r="IR159" s="1" t="str" cm="1">
        <f t="array" aca="1" ref="IR159" ca="1">CONCATENATE(INDIRECT(ADDRESS(1,MATCH(_xlfn.MAXIFS(B159:IG159,metrics.rec,"R"),B159:IG159,0)+1)), ", ", INDIRECT(ADDRESS(2,MATCH(_xlfn.MAXIFS(B159:IG159,metrics.rec,"R"),B159:IG159,0)+1)))</f>
        <v>k=5, r=0.3</v>
      </c>
      <c r="IS159" s="1" t="str" cm="1">
        <f t="array" aca="1" ref="IS159" ca="1">CONCATENATE(INDIRECT(ADDRESS(1,MATCH(_xlfn.MAXIFS(B159:IG159,metrics.rec,"Precision"),B159:IG159,0)+1)), ", ", INDIRECT(ADDRESS(2,MATCH(_xlfn.MAXIFS(B159:IG159,metrics.rec,"Precision"),B159:IG159,0)+1)))</f>
        <v>k=5, r=0.9</v>
      </c>
      <c r="IT159" s="1" t="str" cm="1">
        <f t="array" aca="1" ref="IT159" ca="1">CONCATENATE(INDIRECT(ADDRESS(1,MATCH(_xlfn.MAXIFS(B159:IG159,metrics.rec,"Recall"),B159:IG159,0)+1)), ", ", INDIRECT(ADDRESS(2,MATCH(_xlfn.MAXIFS(B159:IG159,metrics.rec,"Recall"),B159:IG159,0)+1)))</f>
        <v>k=5, r=0.1</v>
      </c>
      <c r="IU159" s="1" t="str" cm="1">
        <f t="array" aca="1" ref="IU159" ca="1">CONCATENATE(INDIRECT(ADDRESS(1,MATCH(_xlfn.MAXIFS(B159:IG159,metrics.rec,"Coverage"),B159:IG159,0)+1)), ", ", INDIRECT(ADDRESS(2,MATCH(_xlfn.MAXIFS(B159:IG159,metrics.rec,"Coverage"),B159:IG159,0)+1)))</f>
        <v>k=20, r=0.5</v>
      </c>
      <c r="IV159" s="1" t="str" cm="1">
        <f t="array" aca="1" ref="IV159" ca="1">CONCATENATE(INDIRECT(ADDRESS(1,MATCH(_xlfn.MAXIFS(B159:IG159,metrics.rec,"Recatio"),B159:IG159,0)+1)), ", ", INDIRECT(ADDRESS(2,MATCH(_xlfn.MAXIFS(B159:IG159,metrics.rec,"Recatio"),B159:IG159,0)+1)))</f>
        <v>k=5, r=0.1</v>
      </c>
      <c r="IW159" s="1" t="str" cm="1">
        <f t="array" aca="1" ref="IW159" ca="1">CONCATENATE(INDIRECT(ADDRESS(1,MATCH(_xlfn.MINIFS(B159:IG159,metrics.rec,"Time"),B159:IG159,0)+1)), ", ", INDIRECT(ADDRESS(2,MATCH(_xlfn.MINIFS(B159:IG159,metrics.rec,"Time"),B159:IG159,0)+1)))</f>
        <v>k=5, r=0.9</v>
      </c>
    </row>
    <row r="160" spans="1:257" x14ac:dyDescent="0.2">
      <c r="A160" s="1" t="s">
        <v>142</v>
      </c>
      <c r="B160" s="4">
        <v>0.66059999999999997</v>
      </c>
      <c r="C160" s="4">
        <v>0.76959999999999995</v>
      </c>
      <c r="D160" s="4">
        <v>0.26179999999999998</v>
      </c>
      <c r="E160" s="4">
        <v>1.8E-3</v>
      </c>
      <c r="F160" s="4">
        <v>0.82530000000000003</v>
      </c>
      <c r="G160" s="4"/>
      <c r="H160" s="4">
        <v>1</v>
      </c>
      <c r="I160" s="4">
        <v>2.8050999999999999</v>
      </c>
      <c r="J160" s="5">
        <v>0.66959999999999997</v>
      </c>
      <c r="K160" s="5">
        <v>0.79320000000000002</v>
      </c>
      <c r="L160" s="5">
        <v>0.26590000000000003</v>
      </c>
      <c r="M160" s="5">
        <v>5.4999999999999997E-3</v>
      </c>
      <c r="N160" s="5">
        <v>0.81730000000000003</v>
      </c>
      <c r="O160" s="5"/>
      <c r="P160" s="5">
        <v>1</v>
      </c>
      <c r="Q160" s="5">
        <v>2.4287999999999998</v>
      </c>
      <c r="R160" s="4">
        <v>0.67859999999999998</v>
      </c>
      <c r="S160" s="4">
        <v>0.8115</v>
      </c>
      <c r="T160" s="4">
        <v>0.25290000000000001</v>
      </c>
      <c r="U160" s="4">
        <v>1.0699999999999999E-2</v>
      </c>
      <c r="V160" s="4">
        <v>0.78449999999999998</v>
      </c>
      <c r="W160" s="4"/>
      <c r="X160" s="4">
        <v>1</v>
      </c>
      <c r="Y160" s="4">
        <v>2.1648999999999998</v>
      </c>
      <c r="Z160" s="5">
        <v>0.70699999999999996</v>
      </c>
      <c r="AA160" s="5">
        <v>0.87270000000000003</v>
      </c>
      <c r="AB160" s="5">
        <v>0.19589999999999999</v>
      </c>
      <c r="AC160" s="5">
        <v>1.9300000000000001E-2</v>
      </c>
      <c r="AD160" s="5">
        <v>0.70579999999999998</v>
      </c>
      <c r="AE160" s="5"/>
      <c r="AF160" s="5">
        <v>0.99970000000000003</v>
      </c>
      <c r="AG160" s="5">
        <v>1.6295999999999999</v>
      </c>
      <c r="AH160" s="4">
        <v>0.75590000000000002</v>
      </c>
      <c r="AI160" s="4">
        <v>0.99099999999999999</v>
      </c>
      <c r="AJ160" s="4">
        <v>0.1099</v>
      </c>
      <c r="AK160" s="4">
        <v>4.02E-2</v>
      </c>
      <c r="AL160" s="4">
        <v>0.50990000000000002</v>
      </c>
      <c r="AM160" s="4"/>
      <c r="AN160" s="4">
        <v>0.96450000000000002</v>
      </c>
      <c r="AO160" s="4">
        <v>0.99760000000000004</v>
      </c>
      <c r="AP160" s="14"/>
      <c r="AQ160" s="14"/>
      <c r="AR160" s="14"/>
      <c r="AS160" s="14"/>
      <c r="AT160" s="14"/>
      <c r="AU160" s="14"/>
      <c r="AV160" s="14"/>
      <c r="AW160" s="14"/>
      <c r="AX160" s="4"/>
      <c r="AY160" s="4"/>
      <c r="AZ160" s="4"/>
      <c r="BA160" s="4"/>
      <c r="BB160" s="4"/>
      <c r="BC160" s="4"/>
      <c r="BD160" s="4"/>
      <c r="BE160" s="4"/>
      <c r="BF160" s="14"/>
      <c r="BG160" s="14"/>
      <c r="BH160" s="14"/>
      <c r="BI160" s="14"/>
      <c r="BJ160" s="14"/>
      <c r="BK160" s="14"/>
      <c r="BL160" s="14"/>
      <c r="BM160" s="14"/>
      <c r="BN160" s="4"/>
      <c r="BO160" s="4"/>
      <c r="BP160" s="4"/>
      <c r="BQ160" s="4"/>
      <c r="BR160" s="4"/>
      <c r="BS160" s="4"/>
      <c r="BT160" s="4"/>
      <c r="BU160" s="4"/>
      <c r="BV160" s="14"/>
      <c r="BW160" s="14"/>
      <c r="BX160" s="14"/>
      <c r="BY160" s="14"/>
      <c r="BZ160" s="14"/>
      <c r="CA160" s="14"/>
      <c r="CB160" s="14"/>
      <c r="CC160" s="14"/>
      <c r="CD160" s="4"/>
      <c r="CE160" s="4"/>
      <c r="CF160" s="4"/>
      <c r="CG160" s="4"/>
      <c r="CH160" s="4"/>
      <c r="CI160" s="4"/>
      <c r="CJ160" s="4"/>
      <c r="CK160" s="4"/>
      <c r="CL160" s="5"/>
      <c r="CM160" s="5"/>
      <c r="CN160" s="5"/>
      <c r="CO160" s="5"/>
      <c r="CP160" s="5"/>
      <c r="CQ160" s="5"/>
      <c r="CR160" s="5"/>
      <c r="CS160" s="5"/>
      <c r="CT160" s="4"/>
      <c r="CU160" s="4"/>
      <c r="CV160" s="4"/>
      <c r="CW160" s="4"/>
      <c r="CX160" s="4"/>
      <c r="CY160" s="4"/>
      <c r="CZ160" s="4"/>
      <c r="DA160" s="4"/>
      <c r="DB160" s="5"/>
      <c r="DC160" s="5"/>
      <c r="DD160" s="5"/>
      <c r="DE160" s="5"/>
      <c r="DF160" s="5"/>
      <c r="DG160" s="5"/>
      <c r="DH160" s="5"/>
      <c r="DI160" s="5"/>
      <c r="DJ160" s="4"/>
      <c r="DK160" s="4"/>
      <c r="DL160" s="4"/>
      <c r="DM160" s="4"/>
      <c r="DN160" s="4"/>
      <c r="DO160" s="4"/>
      <c r="DP160" s="4"/>
      <c r="DQ160" s="4"/>
      <c r="DR160" s="5"/>
      <c r="DS160" s="5"/>
      <c r="DT160" s="5"/>
      <c r="DU160" s="5"/>
      <c r="DV160" s="5"/>
      <c r="DW160" s="5"/>
      <c r="DX160" s="5"/>
      <c r="DY160" s="5"/>
      <c r="DZ160" s="4"/>
      <c r="EA160" s="4"/>
      <c r="EB160" s="4"/>
      <c r="EC160" s="4"/>
      <c r="ED160" s="4"/>
      <c r="EE160" s="4"/>
      <c r="EF160" s="4"/>
      <c r="EG160" s="4"/>
      <c r="EH160" s="14">
        <v>0.68049999999999999</v>
      </c>
      <c r="EI160" s="14">
        <v>0.81630000000000003</v>
      </c>
      <c r="EJ160" s="14">
        <v>0.24859999999999999</v>
      </c>
      <c r="EK160" s="14">
        <v>1.0699999999999999E-2</v>
      </c>
      <c r="EL160" s="14">
        <v>0.78769999999999996</v>
      </c>
      <c r="EM160" s="14">
        <v>0.49630000000000002</v>
      </c>
      <c r="EN160" s="14">
        <v>1</v>
      </c>
      <c r="EO160" s="14">
        <v>2.8054999999999999</v>
      </c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/>
      <c r="FG160" s="4"/>
      <c r="FH160" s="4"/>
      <c r="FI160" s="4"/>
      <c r="FJ160" s="4"/>
      <c r="FK160" s="4"/>
      <c r="FL160" s="4"/>
      <c r="FM160" s="4"/>
      <c r="FN160" s="5"/>
      <c r="FO160" s="5"/>
      <c r="FP160" s="5"/>
      <c r="FQ160" s="5"/>
      <c r="FR160" s="5"/>
      <c r="FS160" s="5"/>
      <c r="FT160" s="5"/>
      <c r="FU160" s="5"/>
      <c r="FV160" s="4"/>
      <c r="FW160" s="4"/>
      <c r="FX160" s="4"/>
      <c r="FY160" s="4"/>
      <c r="FZ160" s="4"/>
      <c r="GA160" s="4"/>
      <c r="GB160" s="4"/>
      <c r="GC160" s="4"/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>
        <f t="shared" si="64"/>
        <v>0.69203333333333328</v>
      </c>
      <c r="II160" s="4">
        <f t="shared" si="65"/>
        <v>0.84238333333333326</v>
      </c>
      <c r="IJ160" s="4">
        <f t="shared" si="66"/>
        <v>0.2225</v>
      </c>
      <c r="IK160" s="4">
        <f t="shared" si="67"/>
        <v>1.47E-2</v>
      </c>
      <c r="IL160" s="4">
        <f t="shared" si="68"/>
        <v>0.73841666666666672</v>
      </c>
      <c r="IM160" s="4">
        <f t="shared" si="69"/>
        <v>0.49630000000000002</v>
      </c>
      <c r="IN160" s="4">
        <f t="shared" si="70"/>
        <v>0.99403333333333332</v>
      </c>
      <c r="IO160" s="4">
        <f t="shared" si="71"/>
        <v>2.1385833333333335</v>
      </c>
      <c r="IP160" s="1" t="str" cm="1">
        <f t="array" aca="1" ref="IP160" ca="1">CONCATENATE(INDIRECT(ADDRESS(1,MATCH(_xlfn.MINIFS(B160:IG160,metrics.rec,"MAE"),B160:IG160,0)+1)), ", ", INDIRECT(ADDRESS(2,MATCH(_xlfn.MINIFS(B160:IG160,metrics.rec,"MAE"),B160:IG160,0)+1)))</f>
        <v>k=5, r=0.1</v>
      </c>
      <c r="IQ160" s="1" t="str" cm="1">
        <f t="array" aca="1" ref="IQ160" ca="1">CONCATENATE(INDIRECT(ADDRESS(1,MATCH(_xlfn.MINIFS(B160:IG160,metrics.rec,"MSE"),B160:IG160,0)+1)), ", ", INDIRECT(ADDRESS(2,MATCH(_xlfn.MINIFS(B160:IG160,metrics.rec,"MSE"),B160:IG160,0)+1)))</f>
        <v>k=5, r=0.1</v>
      </c>
      <c r="IR160" s="1" t="str" cm="1">
        <f t="array" aca="1" ref="IR160" ca="1">CONCATENATE(INDIRECT(ADDRESS(1,MATCH(_xlfn.MAXIFS(B160:IG160,metrics.rec,"R"),B160:IG160,0)+1)), ", ", INDIRECT(ADDRESS(2,MATCH(_xlfn.MAXIFS(B160:IG160,metrics.rec,"R"),B160:IG160,0)+1)))</f>
        <v>k=5, r=0.3</v>
      </c>
      <c r="IS160" s="1" t="str" cm="1">
        <f t="array" aca="1" ref="IS160" ca="1">CONCATENATE(INDIRECT(ADDRESS(1,MATCH(_xlfn.MAXIFS(B160:IG160,metrics.rec,"Precision"),B160:IG160,0)+1)), ", ", INDIRECT(ADDRESS(2,MATCH(_xlfn.MAXIFS(B160:IG160,metrics.rec,"Precision"),B160:IG160,0)+1)))</f>
        <v>k=5, r=0.9</v>
      </c>
      <c r="IT160" s="1" t="str" cm="1">
        <f t="array" aca="1" ref="IT160" ca="1">CONCATENATE(INDIRECT(ADDRESS(1,MATCH(_xlfn.MAXIFS(B160:IG160,metrics.rec,"Recall"),B160:IG160,0)+1)), ", ", INDIRECT(ADDRESS(2,MATCH(_xlfn.MAXIFS(B160:IG160,metrics.rec,"Recall"),B160:IG160,0)+1)))</f>
        <v>k=5, r=0.1</v>
      </c>
      <c r="IU160" s="1" t="str" cm="1">
        <f t="array" aca="1" ref="IU160" ca="1">CONCATENATE(INDIRECT(ADDRESS(1,MATCH(_xlfn.MAXIFS(B160:IG160,metrics.rec,"Coverage"),B160:IG160,0)+1)), ", ", INDIRECT(ADDRESS(2,MATCH(_xlfn.MAXIFS(B160:IG160,metrics.rec,"Coverage"),B160:IG160,0)+1)))</f>
        <v>k=20, r=0.5</v>
      </c>
      <c r="IV160" s="1" t="str" cm="1">
        <f t="array" aca="1" ref="IV160" ca="1">CONCATENATE(INDIRECT(ADDRESS(1,MATCH(_xlfn.MAXIFS(B160:IG160,metrics.rec,"Recatio"),B160:IG160,0)+1)), ", ", INDIRECT(ADDRESS(2,MATCH(_xlfn.MAXIFS(B160:IG160,metrics.rec,"Recatio"),B160:IG160,0)+1)))</f>
        <v>k=5, r=0.1</v>
      </c>
      <c r="IW160" s="1" t="str" cm="1">
        <f t="array" aca="1" ref="IW160" ca="1">CONCATENATE(INDIRECT(ADDRESS(1,MATCH(_xlfn.MINIFS(B160:IG160,metrics.rec,"Time"),B160:IG160,0)+1)), ", ", INDIRECT(ADDRESS(2,MATCH(_xlfn.MINIFS(B160:IG160,metrics.rec,"Time"),B160:IG160,0)+1)))</f>
        <v>k=5, r=0.9</v>
      </c>
    </row>
    <row r="161" spans="1:257" x14ac:dyDescent="0.2">
      <c r="A161" s="1" t="s">
        <v>143</v>
      </c>
      <c r="B161" s="4">
        <v>0.64019999999999999</v>
      </c>
      <c r="C161" s="4">
        <v>0.72050000000000003</v>
      </c>
      <c r="D161" s="4">
        <v>0.2646</v>
      </c>
      <c r="E161" s="4">
        <v>2.3E-3</v>
      </c>
      <c r="F161" s="4">
        <v>0.86919999999999997</v>
      </c>
      <c r="G161" s="4"/>
      <c r="H161" s="4">
        <v>1</v>
      </c>
      <c r="I161" s="4">
        <v>2.7757000000000001</v>
      </c>
      <c r="J161" s="5">
        <v>0.65169999999999995</v>
      </c>
      <c r="K161" s="5">
        <v>0.74790000000000001</v>
      </c>
      <c r="L161" s="5">
        <v>0.25430000000000003</v>
      </c>
      <c r="M161" s="5">
        <v>7.7000000000000002E-3</v>
      </c>
      <c r="N161" s="5">
        <v>0.85799999999999998</v>
      </c>
      <c r="O161" s="5"/>
      <c r="P161" s="5">
        <v>1</v>
      </c>
      <c r="Q161" s="5">
        <v>2.3555999999999999</v>
      </c>
      <c r="R161" s="4">
        <v>0.66249999999999998</v>
      </c>
      <c r="S161" s="4">
        <v>0.76870000000000005</v>
      </c>
      <c r="T161" s="4">
        <v>0.23599999999999999</v>
      </c>
      <c r="U161" s="4">
        <v>1.55E-2</v>
      </c>
      <c r="V161" s="4">
        <v>0.83220000000000005</v>
      </c>
      <c r="W161" s="4"/>
      <c r="X161" s="4">
        <v>1</v>
      </c>
      <c r="Y161" s="4">
        <v>2.0556999999999999</v>
      </c>
      <c r="Z161" s="5">
        <v>0.69010000000000005</v>
      </c>
      <c r="AA161" s="5">
        <v>0.82769999999999999</v>
      </c>
      <c r="AB161" s="5">
        <v>0.17</v>
      </c>
      <c r="AC161" s="5">
        <v>2.75E-2</v>
      </c>
      <c r="AD161" s="5">
        <v>0.76890000000000003</v>
      </c>
      <c r="AE161" s="5"/>
      <c r="AF161" s="5">
        <v>0.99970000000000003</v>
      </c>
      <c r="AG161" s="5">
        <v>1.6254999999999999</v>
      </c>
      <c r="AH161" s="4">
        <v>0.75460000000000005</v>
      </c>
      <c r="AI161" s="4">
        <v>0.98429999999999995</v>
      </c>
      <c r="AJ161" s="4">
        <v>0.1042</v>
      </c>
      <c r="AK161" s="4">
        <v>4.2599999999999999E-2</v>
      </c>
      <c r="AL161" s="4">
        <v>0.53149999999999997</v>
      </c>
      <c r="AM161" s="4"/>
      <c r="AN161" s="4">
        <v>0.96450000000000002</v>
      </c>
      <c r="AO161" s="4">
        <v>0.94310000000000005</v>
      </c>
      <c r="AP161" s="14"/>
      <c r="AQ161" s="14"/>
      <c r="AR161" s="14"/>
      <c r="AS161" s="14"/>
      <c r="AT161" s="14"/>
      <c r="AU161" s="14"/>
      <c r="AV161" s="14"/>
      <c r="AW161" s="14"/>
      <c r="AX161" s="4"/>
      <c r="AY161" s="4"/>
      <c r="AZ161" s="4"/>
      <c r="BA161" s="4"/>
      <c r="BB161" s="4"/>
      <c r="BC161" s="4"/>
      <c r="BD161" s="4"/>
      <c r="BE161" s="4"/>
      <c r="BF161" s="14"/>
      <c r="BG161" s="14"/>
      <c r="BH161" s="14"/>
      <c r="BI161" s="14"/>
      <c r="BJ161" s="14"/>
      <c r="BK161" s="14"/>
      <c r="BL161" s="14"/>
      <c r="BM161" s="14"/>
      <c r="BN161" s="4"/>
      <c r="BO161" s="4"/>
      <c r="BP161" s="4"/>
      <c r="BQ161" s="4"/>
      <c r="BR161" s="4"/>
      <c r="BS161" s="4"/>
      <c r="BT161" s="4"/>
      <c r="BU161" s="4"/>
      <c r="BV161" s="14"/>
      <c r="BW161" s="14"/>
      <c r="BX161" s="14"/>
      <c r="BY161" s="14"/>
      <c r="BZ161" s="14"/>
      <c r="CA161" s="14"/>
      <c r="CB161" s="14"/>
      <c r="CC161" s="14"/>
      <c r="CD161" s="4"/>
      <c r="CE161" s="4"/>
      <c r="CF161" s="4"/>
      <c r="CG161" s="4"/>
      <c r="CH161" s="4"/>
      <c r="CI161" s="4"/>
      <c r="CJ161" s="4"/>
      <c r="CK161" s="4"/>
      <c r="CL161" s="5"/>
      <c r="CM161" s="5"/>
      <c r="CN161" s="5"/>
      <c r="CO161" s="5"/>
      <c r="CP161" s="5"/>
      <c r="CQ161" s="5"/>
      <c r="CR161" s="5"/>
      <c r="CS161" s="5"/>
      <c r="CT161" s="4"/>
      <c r="CU161" s="4"/>
      <c r="CV161" s="4"/>
      <c r="CW161" s="4"/>
      <c r="CX161" s="4"/>
      <c r="CY161" s="4"/>
      <c r="CZ161" s="4"/>
      <c r="DA161" s="4"/>
      <c r="DB161" s="5"/>
      <c r="DC161" s="5"/>
      <c r="DD161" s="5"/>
      <c r="DE161" s="5"/>
      <c r="DF161" s="5"/>
      <c r="DG161" s="5"/>
      <c r="DH161" s="5"/>
      <c r="DI161" s="5"/>
      <c r="DJ161" s="4"/>
      <c r="DK161" s="4"/>
      <c r="DL161" s="4"/>
      <c r="DM161" s="4"/>
      <c r="DN161" s="4"/>
      <c r="DO161" s="4"/>
      <c r="DP161" s="4"/>
      <c r="DQ161" s="4"/>
      <c r="DR161" s="5"/>
      <c r="DS161" s="5"/>
      <c r="DT161" s="5"/>
      <c r="DU161" s="5"/>
      <c r="DV161" s="5"/>
      <c r="DW161" s="5"/>
      <c r="DX161" s="5"/>
      <c r="DY161" s="5"/>
      <c r="DZ161" s="4"/>
      <c r="EA161" s="4"/>
      <c r="EB161" s="4"/>
      <c r="EC161" s="4"/>
      <c r="ED161" s="4"/>
      <c r="EE161" s="4"/>
      <c r="EF161" s="4"/>
      <c r="EG161" s="4"/>
      <c r="EH161" s="5">
        <v>0.6633</v>
      </c>
      <c r="EI161" s="5">
        <v>0.7722</v>
      </c>
      <c r="EJ161" s="5">
        <v>0.2283</v>
      </c>
      <c r="EK161" s="5">
        <v>1.5699999999999999E-2</v>
      </c>
      <c r="EL161" s="5">
        <v>0.83360000000000001</v>
      </c>
      <c r="EM161" s="5">
        <v>0.35849999999999999</v>
      </c>
      <c r="EN161" s="5">
        <v>1</v>
      </c>
      <c r="EO161" s="5">
        <v>2.6911</v>
      </c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/>
      <c r="FG161" s="4"/>
      <c r="FH161" s="4"/>
      <c r="FI161" s="4"/>
      <c r="FJ161" s="4"/>
      <c r="FK161" s="4"/>
      <c r="FL161" s="4"/>
      <c r="FM161" s="4"/>
      <c r="FN161" s="5"/>
      <c r="FO161" s="5"/>
      <c r="FP161" s="5"/>
      <c r="FQ161" s="5"/>
      <c r="FR161" s="5"/>
      <c r="FS161" s="5"/>
      <c r="FT161" s="5"/>
      <c r="FU161" s="5"/>
      <c r="FV161" s="4"/>
      <c r="FW161" s="4"/>
      <c r="FX161" s="4"/>
      <c r="FY161" s="4"/>
      <c r="FZ161" s="4"/>
      <c r="GA161" s="4"/>
      <c r="GB161" s="4"/>
      <c r="GC161" s="4"/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>
        <f t="shared" si="64"/>
        <v>0.67706666666666671</v>
      </c>
      <c r="II161" s="4">
        <f t="shared" si="65"/>
        <v>0.80354999999999999</v>
      </c>
      <c r="IJ161" s="4">
        <f t="shared" si="66"/>
        <v>0.20956666666666668</v>
      </c>
      <c r="IK161" s="4">
        <f t="shared" si="67"/>
        <v>1.8550000000000001E-2</v>
      </c>
      <c r="IL161" s="4">
        <f t="shared" si="68"/>
        <v>0.78223333333333323</v>
      </c>
      <c r="IM161" s="4">
        <f t="shared" si="69"/>
        <v>0.35849999999999999</v>
      </c>
      <c r="IN161" s="4">
        <f t="shared" si="70"/>
        <v>0.99403333333333332</v>
      </c>
      <c r="IO161" s="4">
        <f t="shared" si="71"/>
        <v>2.0744500000000001</v>
      </c>
      <c r="IP161" s="1" t="str" cm="1">
        <f t="array" aca="1" ref="IP161" ca="1">CONCATENATE(INDIRECT(ADDRESS(1,MATCH(_xlfn.MINIFS(B161:IG161,metrics.rec,"MAE"),B161:IG161,0)+1)), ", ", INDIRECT(ADDRESS(2,MATCH(_xlfn.MINIFS(B161:IG161,metrics.rec,"MAE"),B161:IG161,0)+1)))</f>
        <v>k=5, r=0.1</v>
      </c>
      <c r="IQ161" s="1" t="str" cm="1">
        <f t="array" aca="1" ref="IQ161" ca="1">CONCATENATE(INDIRECT(ADDRESS(1,MATCH(_xlfn.MINIFS(B161:IG161,metrics.rec,"MSE"),B161:IG161,0)+1)), ", ", INDIRECT(ADDRESS(2,MATCH(_xlfn.MINIFS(B161:IG161,metrics.rec,"MSE"),B161:IG161,0)+1)))</f>
        <v>k=5, r=0.1</v>
      </c>
      <c r="IR161" s="1" t="str" cm="1">
        <f t="array" aca="1" ref="IR161" ca="1">CONCATENATE(INDIRECT(ADDRESS(1,MATCH(_xlfn.MAXIFS(B161:IG161,metrics.rec,"R"),B161:IG161,0)+1)), ", ", INDIRECT(ADDRESS(2,MATCH(_xlfn.MAXIFS(B161:IG161,metrics.rec,"R"),B161:IG161,0)+1)))</f>
        <v>k=5, r=0.1</v>
      </c>
      <c r="IS161" s="1" t="str" cm="1">
        <f t="array" aca="1" ref="IS161" ca="1">CONCATENATE(INDIRECT(ADDRESS(1,MATCH(_xlfn.MAXIFS(B161:IG161,metrics.rec,"Precision"),B161:IG161,0)+1)), ", ", INDIRECT(ADDRESS(2,MATCH(_xlfn.MAXIFS(B161:IG161,metrics.rec,"Precision"),B161:IG161,0)+1)))</f>
        <v>k=5, r=0.9</v>
      </c>
      <c r="IT161" s="1" t="str" cm="1">
        <f t="array" aca="1" ref="IT161" ca="1">CONCATENATE(INDIRECT(ADDRESS(1,MATCH(_xlfn.MAXIFS(B161:IG161,metrics.rec,"Recall"),B161:IG161,0)+1)), ", ", INDIRECT(ADDRESS(2,MATCH(_xlfn.MAXIFS(B161:IG161,metrics.rec,"Recall"),B161:IG161,0)+1)))</f>
        <v>k=5, r=0.1</v>
      </c>
      <c r="IU161" s="1" t="str" cm="1">
        <f t="array" aca="1" ref="IU161" ca="1">CONCATENATE(INDIRECT(ADDRESS(1,MATCH(_xlfn.MAXIFS(B161:IG161,metrics.rec,"Coverage"),B161:IG161,0)+1)), ", ", INDIRECT(ADDRESS(2,MATCH(_xlfn.MAXIFS(B161:IG161,metrics.rec,"Coverage"),B161:IG161,0)+1)))</f>
        <v>k=20, r=0.5</v>
      </c>
      <c r="IV161" s="1" t="str" cm="1">
        <f t="array" aca="1" ref="IV161" ca="1">CONCATENATE(INDIRECT(ADDRESS(1,MATCH(_xlfn.MAXIFS(B161:IG161,metrics.rec,"Recatio"),B161:IG161,0)+1)), ", ", INDIRECT(ADDRESS(2,MATCH(_xlfn.MAXIFS(B161:IG161,metrics.rec,"Recatio"),B161:IG161,0)+1)))</f>
        <v>k=5, r=0.1</v>
      </c>
      <c r="IW161" s="1" t="str" cm="1">
        <f t="array" aca="1" ref="IW161" ca="1">CONCATENATE(INDIRECT(ADDRESS(1,MATCH(_xlfn.MINIFS(B161:IG161,metrics.rec,"Time"),B161:IG161,0)+1)), ", ", INDIRECT(ADDRESS(2,MATCH(_xlfn.MINIFS(B161:IG161,metrics.rec,"Time"),B161:IG161,0)+1)))</f>
        <v>k=5, r=0.9</v>
      </c>
    </row>
    <row r="162" spans="1:257" s="11" customFormat="1" x14ac:dyDescent="0.2">
      <c r="A162" s="11" t="s">
        <v>228</v>
      </c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4"/>
      <c r="AQ162" s="14"/>
      <c r="AR162" s="14"/>
      <c r="AS162" s="14"/>
      <c r="AT162" s="14"/>
      <c r="AU162" s="14"/>
      <c r="AV162" s="14"/>
      <c r="AW162" s="14"/>
      <c r="AX162" s="4"/>
      <c r="AY162" s="4"/>
      <c r="AZ162" s="4"/>
      <c r="BA162" s="4"/>
      <c r="BB162" s="4"/>
      <c r="BC162" s="4"/>
      <c r="BD162" s="4"/>
      <c r="BE162" s="4"/>
      <c r="BF162" s="14"/>
      <c r="BG162" s="14"/>
      <c r="BH162" s="14"/>
      <c r="BI162" s="14"/>
      <c r="BJ162" s="14"/>
      <c r="BK162" s="14"/>
      <c r="BL162" s="14"/>
      <c r="BM162" s="14"/>
      <c r="BN162" s="4"/>
      <c r="BO162" s="4"/>
      <c r="BP162" s="4"/>
      <c r="BQ162" s="4"/>
      <c r="BR162" s="4"/>
      <c r="BS162" s="4"/>
      <c r="BT162" s="4"/>
      <c r="BU162" s="4"/>
      <c r="BV162" s="14"/>
      <c r="BW162" s="14"/>
      <c r="BX162" s="14"/>
      <c r="BY162" s="14"/>
      <c r="BZ162" s="14"/>
      <c r="CA162" s="14"/>
      <c r="CB162" s="14"/>
      <c r="CC162" s="14"/>
      <c r="CD162" s="4"/>
      <c r="CE162" s="4"/>
      <c r="CF162" s="4"/>
      <c r="CG162" s="4"/>
      <c r="CH162" s="4"/>
      <c r="CI162" s="4"/>
      <c r="CJ162" s="4"/>
      <c r="CK162" s="4"/>
      <c r="CL162" s="14"/>
      <c r="CM162" s="14"/>
      <c r="CN162" s="14"/>
      <c r="CO162" s="14"/>
      <c r="CP162" s="14"/>
      <c r="CQ162" s="14"/>
      <c r="CR162" s="14"/>
      <c r="CS162" s="14"/>
      <c r="CT162" s="4"/>
      <c r="CU162" s="4"/>
      <c r="CV162" s="4"/>
      <c r="CW162" s="4"/>
      <c r="CX162" s="4"/>
      <c r="CY162" s="4"/>
      <c r="CZ162" s="4"/>
      <c r="DA162" s="4"/>
      <c r="DB162" s="14"/>
      <c r="DC162" s="14"/>
      <c r="DD162" s="14"/>
      <c r="DE162" s="14"/>
      <c r="DF162" s="14"/>
      <c r="DG162" s="14"/>
      <c r="DH162" s="14"/>
      <c r="DI162" s="14"/>
      <c r="DJ162" s="4"/>
      <c r="DK162" s="4"/>
      <c r="DL162" s="4"/>
      <c r="DM162" s="4"/>
      <c r="DN162" s="4"/>
      <c r="DO162" s="4"/>
      <c r="DP162" s="4"/>
      <c r="DQ162" s="4"/>
      <c r="DR162" s="14"/>
      <c r="DS162" s="14"/>
      <c r="DT162" s="14"/>
      <c r="DU162" s="14"/>
      <c r="DV162" s="14"/>
      <c r="DW162" s="14"/>
      <c r="DX162" s="14"/>
      <c r="DY162" s="14"/>
      <c r="DZ162" s="4"/>
      <c r="EA162" s="4"/>
      <c r="EB162" s="4"/>
      <c r="EC162" s="4"/>
      <c r="ED162" s="4"/>
      <c r="EE162" s="4"/>
      <c r="EF162" s="4"/>
      <c r="EG162" s="4"/>
      <c r="EH162" s="14">
        <v>0.66379999999999995</v>
      </c>
      <c r="EI162" s="14">
        <v>0.77790000000000004</v>
      </c>
      <c r="EJ162" s="14">
        <v>0.24809999999999999</v>
      </c>
      <c r="EK162" s="14">
        <v>1.2E-2</v>
      </c>
      <c r="EL162" s="14">
        <v>0.84870000000000001</v>
      </c>
      <c r="EM162" s="14">
        <v>0.47560000000000002</v>
      </c>
      <c r="EN162" s="14">
        <v>1</v>
      </c>
      <c r="EO162" s="14">
        <v>2.4091999999999998</v>
      </c>
      <c r="EP162" s="4"/>
      <c r="EQ162" s="4"/>
      <c r="ER162" s="4"/>
      <c r="ES162" s="4"/>
      <c r="ET162" s="4"/>
      <c r="EU162" s="4"/>
      <c r="EV162" s="4"/>
      <c r="EW162" s="4"/>
      <c r="EX162" s="14"/>
      <c r="EY162" s="14"/>
      <c r="EZ162" s="14"/>
      <c r="FA162" s="14"/>
      <c r="FB162" s="14"/>
      <c r="FC162" s="14"/>
      <c r="FD162" s="14"/>
      <c r="FE162" s="14"/>
      <c r="FF162" s="4"/>
      <c r="FG162" s="4"/>
      <c r="FH162" s="4"/>
      <c r="FI162" s="4"/>
      <c r="FJ162" s="4"/>
      <c r="FK162" s="4"/>
      <c r="FL162" s="4"/>
      <c r="FM162" s="4"/>
      <c r="FN162" s="14"/>
      <c r="FO162" s="14"/>
      <c r="FP162" s="14"/>
      <c r="FQ162" s="14"/>
      <c r="FR162" s="14"/>
      <c r="FS162" s="14"/>
      <c r="FT162" s="14"/>
      <c r="FU162" s="14"/>
      <c r="FV162" s="4"/>
      <c r="FW162" s="4"/>
      <c r="FX162" s="4"/>
      <c r="FY162" s="4"/>
      <c r="FZ162" s="4"/>
      <c r="GA162" s="4"/>
      <c r="GB162" s="4"/>
      <c r="GC162" s="4"/>
      <c r="GD162" s="14"/>
      <c r="GE162" s="14"/>
      <c r="GF162" s="14"/>
      <c r="GG162" s="14"/>
      <c r="GH162" s="14"/>
      <c r="GI162" s="14"/>
      <c r="GJ162" s="14"/>
      <c r="GK162" s="14"/>
      <c r="GL162" s="4"/>
      <c r="GM162" s="4"/>
      <c r="GN162" s="4"/>
      <c r="GO162" s="4"/>
      <c r="GP162" s="4"/>
      <c r="GQ162" s="4"/>
      <c r="GR162" s="4"/>
      <c r="GS162" s="4"/>
      <c r="GT162" s="14"/>
      <c r="GU162" s="14"/>
      <c r="GV162" s="14"/>
      <c r="GW162" s="14"/>
      <c r="GX162" s="14"/>
      <c r="GY162" s="14"/>
      <c r="GZ162" s="14"/>
      <c r="HA162" s="14"/>
      <c r="HB162" s="4"/>
      <c r="HC162" s="4"/>
      <c r="HD162" s="4"/>
      <c r="HE162" s="4"/>
      <c r="HF162" s="4"/>
      <c r="HG162" s="4"/>
      <c r="HH162" s="4"/>
      <c r="HI162" s="4"/>
      <c r="HJ162" s="14"/>
      <c r="HK162" s="14"/>
      <c r="HL162" s="14"/>
      <c r="HM162" s="14"/>
      <c r="HN162" s="14"/>
      <c r="HO162" s="14"/>
      <c r="HP162" s="14"/>
      <c r="HQ162" s="14"/>
      <c r="HR162" s="4"/>
      <c r="HS162" s="4"/>
      <c r="HT162" s="4"/>
      <c r="HU162" s="4"/>
      <c r="HV162" s="4"/>
      <c r="HW162" s="4"/>
      <c r="HX162" s="4"/>
      <c r="HY162" s="4"/>
      <c r="HZ162" s="14"/>
      <c r="IA162" s="14"/>
      <c r="IB162" s="14"/>
      <c r="IC162" s="14"/>
      <c r="ID162" s="14"/>
      <c r="IE162" s="14"/>
      <c r="IF162" s="14"/>
      <c r="IG162" s="14"/>
      <c r="IH162" s="4">
        <f t="shared" si="64"/>
        <v>0.66379999999999995</v>
      </c>
      <c r="II162" s="4">
        <f t="shared" si="65"/>
        <v>0.77790000000000004</v>
      </c>
      <c r="IJ162" s="4">
        <f t="shared" si="66"/>
        <v>0.24809999999999999</v>
      </c>
      <c r="IK162" s="4">
        <f t="shared" si="67"/>
        <v>1.2E-2</v>
      </c>
      <c r="IL162" s="4">
        <f t="shared" si="68"/>
        <v>0.84870000000000001</v>
      </c>
      <c r="IM162" s="4">
        <f t="shared" si="69"/>
        <v>0.47560000000000002</v>
      </c>
      <c r="IN162" s="4">
        <f t="shared" si="70"/>
        <v>1</v>
      </c>
      <c r="IO162" s="4">
        <f t="shared" si="71"/>
        <v>2.4091999999999998</v>
      </c>
      <c r="IP162" s="11" t="str" cm="1">
        <f t="array" aca="1" ref="IP162" ca="1">CONCATENATE(INDIRECT(ADDRESS(1,MATCH(_xlfn.MINIFS(B162:IG162,metrics.rec,"MAE"),B162:IG162,0)+1)), ", ", INDIRECT(ADDRESS(2,MATCH(_xlfn.MINIFS(B162:IG162,metrics.rec,"MAE"),B162:IG162,0)+1)))</f>
        <v>k=20, r=0.5</v>
      </c>
      <c r="IQ162" s="11" t="str" cm="1">
        <f t="array" aca="1" ref="IQ162" ca="1">CONCATENATE(INDIRECT(ADDRESS(1,MATCH(_xlfn.MINIFS(B162:IG162,metrics.rec,"MSE"),B162:IG162,0)+1)), ", ", INDIRECT(ADDRESS(2,MATCH(_xlfn.MINIFS(B162:IG162,metrics.rec,"MSE"),B162:IG162,0)+1)))</f>
        <v>k=20, r=0.5</v>
      </c>
      <c r="IR162" s="11" t="str" cm="1">
        <f t="array" aca="1" ref="IR162" ca="1">CONCATENATE(INDIRECT(ADDRESS(1,MATCH(_xlfn.MAXIFS(B162:IG162,metrics.rec,"R"),B162:IG162,0)+1)), ", ", INDIRECT(ADDRESS(2,MATCH(_xlfn.MAXIFS(B162:IG162,metrics.rec,"R"),B162:IG162,0)+1)))</f>
        <v>k=20, r=0.5</v>
      </c>
      <c r="IS162" s="11" t="str" cm="1">
        <f t="array" aca="1" ref="IS162" ca="1">CONCATENATE(INDIRECT(ADDRESS(1,MATCH(_xlfn.MAXIFS(B162:IG162,metrics.rec,"Precision"),B162:IG162,0)+1)), ", ", INDIRECT(ADDRESS(2,MATCH(_xlfn.MAXIFS(B162:IG162,metrics.rec,"Precision"),B162:IG162,0)+1)))</f>
        <v>k=20, r=0.5</v>
      </c>
      <c r="IT162" s="11" t="str" cm="1">
        <f t="array" aca="1" ref="IT162" ca="1">CONCATENATE(INDIRECT(ADDRESS(1,MATCH(_xlfn.MAXIFS(B162:IG162,metrics.rec,"Recall"),B162:IG162,0)+1)), ", ", INDIRECT(ADDRESS(2,MATCH(_xlfn.MAXIFS(B162:IG162,metrics.rec,"Recall"),B162:IG162,0)+1)))</f>
        <v>k=20, r=0.5</v>
      </c>
      <c r="IU162" s="11" t="str" cm="1">
        <f t="array" aca="1" ref="IU162" ca="1">CONCATENATE(INDIRECT(ADDRESS(1,MATCH(_xlfn.MAXIFS(B162:IG162,metrics.rec,"Coverage"),B162:IG162,0)+1)), ", ", INDIRECT(ADDRESS(2,MATCH(_xlfn.MAXIFS(B162:IG162,metrics.rec,"Coverage"),B162:IG162,0)+1)))</f>
        <v>k=20, r=0.5</v>
      </c>
      <c r="IV162" s="11" t="str" cm="1">
        <f t="array" aca="1" ref="IV162" ca="1">CONCATENATE(INDIRECT(ADDRESS(1,MATCH(_xlfn.MAXIFS(B162:IG162,metrics.rec,"Recatio"),B162:IG162,0)+1)), ", ", INDIRECT(ADDRESS(2,MATCH(_xlfn.MAXIFS(B162:IG162,metrics.rec,"Recatio"),B162:IG162,0)+1)))</f>
        <v>k=20, r=0.5</v>
      </c>
      <c r="IW162" s="11" t="str" cm="1">
        <f t="array" aca="1" ref="IW162" ca="1">CONCATENATE(INDIRECT(ADDRESS(1,MATCH(_xlfn.MINIFS(B162:IG162,metrics.rec,"Time"),B162:IG162,0)+1)), ", ", INDIRECT(ADDRESS(2,MATCH(_xlfn.MINIFS(B162:IG162,metrics.rec,"Time"),B162:IG162,0)+1)))</f>
        <v>k=20, r=0.5</v>
      </c>
    </row>
    <row r="163" spans="1:257" x14ac:dyDescent="0.2">
      <c r="A163" s="1" t="s">
        <v>144</v>
      </c>
      <c r="B163" s="4">
        <v>0.60960000000000003</v>
      </c>
      <c r="C163" s="4">
        <v>0.64470000000000005</v>
      </c>
      <c r="D163" s="4">
        <v>0.30809999999999998</v>
      </c>
      <c r="E163" s="4">
        <v>1.6000000000000001E-3</v>
      </c>
      <c r="F163" s="4">
        <v>0.89100000000000001</v>
      </c>
      <c r="G163" s="4"/>
      <c r="H163" s="4">
        <v>1</v>
      </c>
      <c r="I163" s="4">
        <v>8.6088000000000005</v>
      </c>
      <c r="J163" s="5">
        <v>0.62309999999999999</v>
      </c>
      <c r="K163" s="5">
        <v>0.67630000000000001</v>
      </c>
      <c r="L163" s="5">
        <v>0.30070000000000002</v>
      </c>
      <c r="M163" s="5">
        <v>4.7999999999999996E-3</v>
      </c>
      <c r="N163" s="5">
        <v>0.88090000000000002</v>
      </c>
      <c r="O163" s="5"/>
      <c r="P163" s="5">
        <v>1</v>
      </c>
      <c r="Q163" s="5">
        <v>6.2911999999999999</v>
      </c>
      <c r="R163" s="4">
        <v>0.63480000000000003</v>
      </c>
      <c r="S163" s="4">
        <v>0.69950000000000001</v>
      </c>
      <c r="T163" s="4">
        <v>0.28039999999999998</v>
      </c>
      <c r="U163" s="4">
        <v>8.8999999999999999E-3</v>
      </c>
      <c r="V163" s="4">
        <v>0.86529999999999996</v>
      </c>
      <c r="W163" s="4"/>
      <c r="X163" s="4">
        <v>1</v>
      </c>
      <c r="Y163" s="4">
        <v>4.9692999999999996</v>
      </c>
      <c r="Z163" s="5">
        <v>0.66169999999999995</v>
      </c>
      <c r="AA163" s="5">
        <v>0.76229999999999998</v>
      </c>
      <c r="AB163" s="5">
        <v>0.2298</v>
      </c>
      <c r="AC163" s="5">
        <v>1.4800000000000001E-2</v>
      </c>
      <c r="AD163" s="5">
        <v>0.83340000000000003</v>
      </c>
      <c r="AE163" s="5"/>
      <c r="AF163" s="5">
        <v>1</v>
      </c>
      <c r="AG163" s="5">
        <v>3.4337</v>
      </c>
      <c r="AH163" s="4">
        <v>0.74929999999999997</v>
      </c>
      <c r="AI163" s="4">
        <v>0.98260000000000003</v>
      </c>
      <c r="AJ163" s="4">
        <v>0.13900000000000001</v>
      </c>
      <c r="AK163" s="4">
        <v>2.87E-2</v>
      </c>
      <c r="AL163" s="4">
        <v>0.70469999999999999</v>
      </c>
      <c r="AM163" s="4"/>
      <c r="AN163" s="4">
        <v>0.9839</v>
      </c>
      <c r="AO163" s="4">
        <v>1.1698</v>
      </c>
      <c r="AP163" s="14"/>
      <c r="AQ163" s="14"/>
      <c r="AR163" s="14"/>
      <c r="AS163" s="14"/>
      <c r="AT163" s="14"/>
      <c r="AU163" s="14"/>
      <c r="AV163" s="14"/>
      <c r="AW163" s="14"/>
      <c r="AX163" s="4"/>
      <c r="AY163" s="4"/>
      <c r="AZ163" s="4"/>
      <c r="BA163" s="4"/>
      <c r="BB163" s="4"/>
      <c r="BC163" s="4"/>
      <c r="BD163" s="4"/>
      <c r="BE163" s="4"/>
      <c r="BF163" s="14">
        <v>0.63600000000000001</v>
      </c>
      <c r="BG163" s="14">
        <v>0.70279999999999998</v>
      </c>
      <c r="BH163" s="14">
        <v>0.2828</v>
      </c>
      <c r="BI163" s="14">
        <v>8.8999999999999999E-3</v>
      </c>
      <c r="BJ163" s="14">
        <v>0.86680000000000001</v>
      </c>
      <c r="BK163" s="14">
        <v>0.6583</v>
      </c>
      <c r="BL163" s="14">
        <v>1</v>
      </c>
      <c r="BM163" s="14">
        <v>7.3411</v>
      </c>
      <c r="BN163" s="4"/>
      <c r="BO163" s="4"/>
      <c r="BP163" s="4"/>
      <c r="BQ163" s="4"/>
      <c r="BR163" s="4"/>
      <c r="BS163" s="4"/>
      <c r="BT163" s="4"/>
      <c r="BU163" s="4"/>
      <c r="BV163" s="14"/>
      <c r="BW163" s="14"/>
      <c r="BX163" s="14"/>
      <c r="BY163" s="14"/>
      <c r="BZ163" s="14"/>
      <c r="CA163" s="14"/>
      <c r="CB163" s="14"/>
      <c r="CC163" s="14"/>
      <c r="CD163" s="4"/>
      <c r="CE163" s="4"/>
      <c r="CF163" s="4"/>
      <c r="CG163" s="4"/>
      <c r="CH163" s="4"/>
      <c r="CI163" s="4"/>
      <c r="CJ163" s="4"/>
      <c r="CK163" s="4"/>
      <c r="CL163" s="5"/>
      <c r="CM163" s="5"/>
      <c r="CN163" s="5"/>
      <c r="CO163" s="5"/>
      <c r="CP163" s="5"/>
      <c r="CQ163" s="5"/>
      <c r="CR163" s="5"/>
      <c r="CS163" s="5"/>
      <c r="CT163" s="16"/>
      <c r="CU163" s="16"/>
      <c r="CV163" s="16"/>
      <c r="CW163" s="16"/>
      <c r="CX163" s="16"/>
      <c r="CY163" s="16"/>
      <c r="CZ163" s="16"/>
      <c r="DA163" s="16"/>
      <c r="DB163" s="5"/>
      <c r="DC163" s="5"/>
      <c r="DD163" s="5"/>
      <c r="DE163" s="5"/>
      <c r="DF163" s="5"/>
      <c r="DG163" s="5"/>
      <c r="DH163" s="5"/>
      <c r="DI163" s="5"/>
      <c r="DJ163" s="4"/>
      <c r="DK163" s="4"/>
      <c r="DL163" s="4"/>
      <c r="DM163" s="4"/>
      <c r="DN163" s="4"/>
      <c r="DO163" s="4"/>
      <c r="DP163" s="4"/>
      <c r="DQ163" s="4"/>
      <c r="DR163" s="5"/>
      <c r="DS163" s="5"/>
      <c r="DT163" s="5"/>
      <c r="DU163" s="5"/>
      <c r="DV163" s="5"/>
      <c r="DW163" s="5"/>
      <c r="DX163" s="5"/>
      <c r="DY163" s="5"/>
      <c r="DZ163" s="4"/>
      <c r="EA163" s="4"/>
      <c r="EB163" s="4"/>
      <c r="EC163" s="4"/>
      <c r="ED163" s="4"/>
      <c r="EE163" s="4"/>
      <c r="EF163" s="4"/>
      <c r="EG163" s="4"/>
      <c r="EH163" s="14">
        <v>0.63639999999999997</v>
      </c>
      <c r="EI163" s="14">
        <v>0.70389999999999997</v>
      </c>
      <c r="EJ163" s="14">
        <v>0.28050000000000003</v>
      </c>
      <c r="EK163" s="14">
        <v>8.8999999999999999E-3</v>
      </c>
      <c r="EL163" s="14">
        <v>0.86650000000000005</v>
      </c>
      <c r="EM163" s="14">
        <v>0.65849999999999997</v>
      </c>
      <c r="EN163" s="14">
        <v>1</v>
      </c>
      <c r="EO163" s="14">
        <v>6.5953999999999997</v>
      </c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/>
      <c r="FG163" s="4"/>
      <c r="FH163" s="4"/>
      <c r="FI163" s="4"/>
      <c r="FJ163" s="4"/>
      <c r="FK163" s="4"/>
      <c r="FL163" s="4"/>
      <c r="FM163" s="4"/>
      <c r="FN163" s="5"/>
      <c r="FO163" s="5"/>
      <c r="FP163" s="5"/>
      <c r="FQ163" s="5"/>
      <c r="FR163" s="5"/>
      <c r="FS163" s="5"/>
      <c r="FT163" s="5"/>
      <c r="FU163" s="5"/>
      <c r="FV163" s="4">
        <v>0.63590000000000002</v>
      </c>
      <c r="FW163" s="4">
        <v>0.70320000000000005</v>
      </c>
      <c r="FX163" s="4">
        <v>0.2828</v>
      </c>
      <c r="FY163" s="4">
        <v>8.8999999999999999E-3</v>
      </c>
      <c r="FZ163" s="4">
        <v>0.86550000000000005</v>
      </c>
      <c r="GA163" s="4"/>
      <c r="GB163" s="4">
        <v>1</v>
      </c>
      <c r="GC163" s="4">
        <v>5.0564999999999998</v>
      </c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/>
      <c r="HC163" s="4"/>
      <c r="HD163" s="4"/>
      <c r="HE163" s="4"/>
      <c r="HF163" s="4"/>
      <c r="HG163" s="4"/>
      <c r="HH163" s="4"/>
      <c r="HI163" s="4"/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>
        <f t="shared" si="64"/>
        <v>0.64834999999999998</v>
      </c>
      <c r="II163" s="4">
        <f t="shared" si="65"/>
        <v>0.73441250000000002</v>
      </c>
      <c r="IJ163" s="4">
        <f t="shared" si="66"/>
        <v>0.26301249999999998</v>
      </c>
      <c r="IK163" s="4">
        <f t="shared" si="67"/>
        <v>1.0687500000000003E-2</v>
      </c>
      <c r="IL163" s="4">
        <f t="shared" si="68"/>
        <v>0.84676249999999997</v>
      </c>
      <c r="IM163" s="4">
        <f t="shared" si="69"/>
        <v>0.65839999999999999</v>
      </c>
      <c r="IN163" s="4">
        <f t="shared" si="70"/>
        <v>0.99798750000000003</v>
      </c>
      <c r="IO163" s="4">
        <f t="shared" si="71"/>
        <v>5.4332249999999993</v>
      </c>
      <c r="IP163" s="1" t="str" cm="1">
        <f t="array" aca="1" ref="IP163" ca="1">CONCATENATE(INDIRECT(ADDRESS(1,MATCH(_xlfn.MINIFS(B163:IG163,metrics.rec,"MAE"),B163:IG163,0)+1)), ", ", INDIRECT(ADDRESS(2,MATCH(_xlfn.MINIFS(B163:IG163,metrics.rec,"MAE"),B163:IG163,0)+1)))</f>
        <v>k=5, r=0.1</v>
      </c>
      <c r="IQ163" s="1" t="str" cm="1">
        <f t="array" aca="1" ref="IQ163" ca="1">CONCATENATE(INDIRECT(ADDRESS(1,MATCH(_xlfn.MINIFS(B163:IG163,metrics.rec,"MSE"),B163:IG163,0)+1)), ", ", INDIRECT(ADDRESS(2,MATCH(_xlfn.MINIFS(B163:IG163,metrics.rec,"MSE"),B163:IG163,0)+1)))</f>
        <v>k=5, r=0.1</v>
      </c>
      <c r="IR163" s="1" t="str" cm="1">
        <f t="array" aca="1" ref="IR163" ca="1">CONCATENATE(INDIRECT(ADDRESS(1,MATCH(_xlfn.MAXIFS(B163:IG163,metrics.rec,"R"),B163:IG163,0)+1)), ", ", INDIRECT(ADDRESS(2,MATCH(_xlfn.MAXIFS(B163:IG163,metrics.rec,"R"),B163:IG163,0)+1)))</f>
        <v>k=5, r=0.1</v>
      </c>
      <c r="IS163" s="1" t="str" cm="1">
        <f t="array" aca="1" ref="IS163" ca="1">CONCATENATE(INDIRECT(ADDRESS(1,MATCH(_xlfn.MAXIFS(B163:IG163,metrics.rec,"Precision"),B163:IG163,0)+1)), ", ", INDIRECT(ADDRESS(2,MATCH(_xlfn.MAXIFS(B163:IG163,metrics.rec,"Precision"),B163:IG163,0)+1)))</f>
        <v>k=5, r=0.9</v>
      </c>
      <c r="IT163" s="1" t="str" cm="1">
        <f t="array" aca="1" ref="IT163" ca="1">CONCATENATE(INDIRECT(ADDRESS(1,MATCH(_xlfn.MAXIFS(B163:IG163,metrics.rec,"Recall"),B163:IG163,0)+1)), ", ", INDIRECT(ADDRESS(2,MATCH(_xlfn.MAXIFS(B163:IG163,metrics.rec,"Recall"),B163:IG163,0)+1)))</f>
        <v>k=5, r=0.1</v>
      </c>
      <c r="IU163" s="1" t="str" cm="1">
        <f t="array" aca="1" ref="IU163" ca="1">CONCATENATE(INDIRECT(ADDRESS(1,MATCH(_xlfn.MAXIFS(B163:IG163,metrics.rec,"Coverage"),B163:IG163,0)+1)), ", ", INDIRECT(ADDRESS(2,MATCH(_xlfn.MAXIFS(B163:IG163,metrics.rec,"Coverage"),B163:IG163,0)+1)))</f>
        <v>k=20, r=0.5</v>
      </c>
      <c r="IV163" s="1" t="str" cm="1">
        <f t="array" aca="1" ref="IV163" ca="1">CONCATENATE(INDIRECT(ADDRESS(1,MATCH(_xlfn.MAXIFS(B163:IG163,metrics.rec,"Recatio"),B163:IG163,0)+1)), ", ", INDIRECT(ADDRESS(2,MATCH(_xlfn.MAXIFS(B163:IG163,metrics.rec,"Recatio"),B163:IG163,0)+1)))</f>
        <v>k=5, r=0.1</v>
      </c>
      <c r="IW163" s="1" t="str" cm="1">
        <f t="array" aca="1" ref="IW163" ca="1">CONCATENATE(INDIRECT(ADDRESS(1,MATCH(_xlfn.MINIFS(B163:IG163,metrics.rec,"Time"),B163:IG163,0)+1)), ", ", INDIRECT(ADDRESS(2,MATCH(_xlfn.MINIFS(B163:IG163,metrics.rec,"Time"),B163:IG163,0)+1)))</f>
        <v>k=5, r=0.9</v>
      </c>
    </row>
    <row r="164" spans="1:257" x14ac:dyDescent="0.2">
      <c r="A164" s="1" t="s">
        <v>145</v>
      </c>
      <c r="B164" s="4">
        <v>0.61739999999999995</v>
      </c>
      <c r="C164" s="4">
        <v>0.66049999999999998</v>
      </c>
      <c r="D164" s="4">
        <v>0.29659999999999997</v>
      </c>
      <c r="E164" s="4">
        <v>1.6000000000000001E-3</v>
      </c>
      <c r="F164" s="4">
        <v>0.88739999999999997</v>
      </c>
      <c r="G164" s="4"/>
      <c r="H164" s="4">
        <v>1</v>
      </c>
      <c r="I164" s="4">
        <v>8.3836999999999993</v>
      </c>
      <c r="J164" s="5">
        <v>0.62929999999999997</v>
      </c>
      <c r="K164" s="5">
        <v>0.6895</v>
      </c>
      <c r="L164" s="5">
        <v>0.28739999999999999</v>
      </c>
      <c r="M164" s="5">
        <v>4.8999999999999998E-3</v>
      </c>
      <c r="N164" s="5">
        <v>0.87660000000000005</v>
      </c>
      <c r="O164" s="5"/>
      <c r="P164" s="5">
        <v>1</v>
      </c>
      <c r="Q164" s="5">
        <v>6.0708000000000002</v>
      </c>
      <c r="R164" s="4">
        <v>0.6401</v>
      </c>
      <c r="S164" s="4">
        <v>0.70930000000000004</v>
      </c>
      <c r="T164" s="4">
        <v>0.27629999999999999</v>
      </c>
      <c r="U164" s="4">
        <v>9.2999999999999992E-3</v>
      </c>
      <c r="V164" s="4">
        <v>0.86229999999999996</v>
      </c>
      <c r="W164" s="4"/>
      <c r="X164" s="4">
        <v>1</v>
      </c>
      <c r="Y164" s="4">
        <v>4.7727000000000004</v>
      </c>
      <c r="Z164" s="5">
        <v>0.66249999999999998</v>
      </c>
      <c r="AA164" s="5">
        <v>0.76080000000000003</v>
      </c>
      <c r="AB164" s="5">
        <v>0.23810000000000001</v>
      </c>
      <c r="AC164" s="5">
        <v>1.6799999999999999E-2</v>
      </c>
      <c r="AD164" s="5">
        <v>0.82989999999999997</v>
      </c>
      <c r="AE164" s="5"/>
      <c r="AF164" s="5">
        <v>1</v>
      </c>
      <c r="AG164" s="5">
        <v>3.2982</v>
      </c>
      <c r="AH164" s="4">
        <v>0.72689999999999999</v>
      </c>
      <c r="AI164" s="4">
        <v>0.92020000000000002</v>
      </c>
      <c r="AJ164" s="4">
        <v>0.16059999999999999</v>
      </c>
      <c r="AK164" s="4">
        <v>5.5100000000000003E-2</v>
      </c>
      <c r="AL164" s="4">
        <v>0.6069</v>
      </c>
      <c r="AM164" s="4"/>
      <c r="AN164" s="4">
        <v>0.97599999999999998</v>
      </c>
      <c r="AO164" s="4">
        <v>1.1157999999999999</v>
      </c>
      <c r="AP164" s="14"/>
      <c r="AQ164" s="14"/>
      <c r="AR164" s="14"/>
      <c r="AS164" s="14"/>
      <c r="AT164" s="14"/>
      <c r="AU164" s="14"/>
      <c r="AV164" s="14"/>
      <c r="AW164" s="14"/>
      <c r="AX164" s="4"/>
      <c r="AY164" s="4"/>
      <c r="AZ164" s="4"/>
      <c r="BA164" s="4"/>
      <c r="BB164" s="4"/>
      <c r="BC164" s="4"/>
      <c r="BD164" s="4"/>
      <c r="BE164" s="4"/>
      <c r="BF164" s="14">
        <v>0.6411</v>
      </c>
      <c r="BG164" s="14">
        <v>0.71240000000000003</v>
      </c>
      <c r="BH164" s="14">
        <v>0.27560000000000001</v>
      </c>
      <c r="BI164" s="14">
        <v>9.1999999999999998E-3</v>
      </c>
      <c r="BJ164" s="14">
        <v>0.86339999999999995</v>
      </c>
      <c r="BK164" s="14">
        <v>0.62980000000000003</v>
      </c>
      <c r="BL164" s="14">
        <v>1</v>
      </c>
      <c r="BM164" s="14">
        <v>5.8356000000000003</v>
      </c>
      <c r="BN164" s="4"/>
      <c r="BO164" s="4"/>
      <c r="BP164" s="4"/>
      <c r="BQ164" s="4"/>
      <c r="BR164" s="4"/>
      <c r="BS164" s="4"/>
      <c r="BT164" s="4"/>
      <c r="BU164" s="4"/>
      <c r="BV164" s="14"/>
      <c r="BW164" s="14"/>
      <c r="BX164" s="14"/>
      <c r="BY164" s="14"/>
      <c r="BZ164" s="14"/>
      <c r="CA164" s="14"/>
      <c r="CB164" s="14"/>
      <c r="CC164" s="14"/>
      <c r="CD164" s="4"/>
      <c r="CE164" s="4"/>
      <c r="CF164" s="4"/>
      <c r="CG164" s="4"/>
      <c r="CH164" s="4"/>
      <c r="CI164" s="4"/>
      <c r="CJ164" s="4"/>
      <c r="CK164" s="4"/>
      <c r="CL164" s="5"/>
      <c r="CM164" s="5"/>
      <c r="CN164" s="5"/>
      <c r="CO164" s="5"/>
      <c r="CP164" s="5"/>
      <c r="CQ164" s="5"/>
      <c r="CR164" s="5"/>
      <c r="CS164" s="5"/>
      <c r="CT164" s="16"/>
      <c r="CU164" s="16"/>
      <c r="CV164" s="16"/>
      <c r="CW164" s="16"/>
      <c r="CX164" s="16"/>
      <c r="CY164" s="16"/>
      <c r="CZ164" s="16"/>
      <c r="DA164" s="16"/>
      <c r="DB164" s="5"/>
      <c r="DC164" s="5"/>
      <c r="DD164" s="5"/>
      <c r="DE164" s="5"/>
      <c r="DF164" s="5"/>
      <c r="DG164" s="5"/>
      <c r="DH164" s="5"/>
      <c r="DI164" s="5"/>
      <c r="DJ164" s="4"/>
      <c r="DK164" s="4"/>
      <c r="DL164" s="4"/>
      <c r="DM164" s="4"/>
      <c r="DN164" s="4"/>
      <c r="DO164" s="4"/>
      <c r="DP164" s="4"/>
      <c r="DQ164" s="4"/>
      <c r="DR164" s="5"/>
      <c r="DS164" s="5"/>
      <c r="DT164" s="5"/>
      <c r="DU164" s="5"/>
      <c r="DV164" s="5"/>
      <c r="DW164" s="5"/>
      <c r="DX164" s="5"/>
      <c r="DY164" s="5"/>
      <c r="DZ164" s="4"/>
      <c r="EA164" s="4"/>
      <c r="EB164" s="4"/>
      <c r="EC164" s="4"/>
      <c r="ED164" s="4"/>
      <c r="EE164" s="4"/>
      <c r="EF164" s="4"/>
      <c r="EG164" s="4"/>
      <c r="EH164" s="14">
        <v>0.64159999999999995</v>
      </c>
      <c r="EI164" s="14">
        <v>0.7137</v>
      </c>
      <c r="EJ164" s="14">
        <v>0.27610000000000001</v>
      </c>
      <c r="EK164" s="14">
        <v>9.2999999999999992E-3</v>
      </c>
      <c r="EL164" s="14">
        <v>0.86339999999999995</v>
      </c>
      <c r="EM164" s="14">
        <v>0.62970000000000004</v>
      </c>
      <c r="EN164" s="14">
        <v>1</v>
      </c>
      <c r="EO164" s="14">
        <v>6.6562999999999999</v>
      </c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/>
      <c r="FG164" s="4"/>
      <c r="FH164" s="4"/>
      <c r="FI164" s="4"/>
      <c r="FJ164" s="4"/>
      <c r="FK164" s="4"/>
      <c r="FL164" s="4"/>
      <c r="FM164" s="4"/>
      <c r="FN164" s="5"/>
      <c r="FO164" s="5"/>
      <c r="FP164" s="5"/>
      <c r="FQ164" s="5"/>
      <c r="FR164" s="5"/>
      <c r="FS164" s="5"/>
      <c r="FT164" s="5"/>
      <c r="FU164" s="5"/>
      <c r="FV164" s="4">
        <v>0.64100000000000001</v>
      </c>
      <c r="FW164" s="4">
        <v>0.7127</v>
      </c>
      <c r="FX164" s="4">
        <v>0.2757</v>
      </c>
      <c r="FY164" s="4">
        <v>9.2999999999999992E-3</v>
      </c>
      <c r="FZ164" s="4">
        <v>0.86240000000000006</v>
      </c>
      <c r="GA164" s="4"/>
      <c r="GB164" s="4">
        <v>1</v>
      </c>
      <c r="GC164" s="4">
        <v>4.9686000000000003</v>
      </c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/>
      <c r="HC164" s="4"/>
      <c r="HD164" s="4"/>
      <c r="HE164" s="4"/>
      <c r="HF164" s="4"/>
      <c r="HG164" s="4"/>
      <c r="HH164" s="4"/>
      <c r="HI164" s="4"/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>
        <f t="shared" si="64"/>
        <v>0.64998749999999994</v>
      </c>
      <c r="II164" s="4">
        <f t="shared" si="65"/>
        <v>0.73488750000000003</v>
      </c>
      <c r="IJ164" s="4">
        <f t="shared" si="66"/>
        <v>0.26080000000000003</v>
      </c>
      <c r="IK164" s="4">
        <f t="shared" si="67"/>
        <v>1.4437500000000001E-2</v>
      </c>
      <c r="IL164" s="4">
        <f t="shared" si="68"/>
        <v>0.83153750000000015</v>
      </c>
      <c r="IM164" s="4">
        <f t="shared" si="69"/>
        <v>0.62975000000000003</v>
      </c>
      <c r="IN164" s="4">
        <f t="shared" si="70"/>
        <v>0.997</v>
      </c>
      <c r="IO164" s="4">
        <f t="shared" si="71"/>
        <v>5.1377125000000001</v>
      </c>
      <c r="IP164" s="1" t="str" cm="1">
        <f t="array" aca="1" ref="IP164" ca="1">CONCATENATE(INDIRECT(ADDRESS(1,MATCH(_xlfn.MINIFS(B164:IG164,metrics.rec,"MAE"),B164:IG164,0)+1)), ", ", INDIRECT(ADDRESS(2,MATCH(_xlfn.MINIFS(B164:IG164,metrics.rec,"MAE"),B164:IG164,0)+1)))</f>
        <v>k=5, r=0.1</v>
      </c>
      <c r="IQ164" s="1" t="str" cm="1">
        <f t="array" aca="1" ref="IQ164" ca="1">CONCATENATE(INDIRECT(ADDRESS(1,MATCH(_xlfn.MINIFS(B164:IG164,metrics.rec,"MSE"),B164:IG164,0)+1)), ", ", INDIRECT(ADDRESS(2,MATCH(_xlfn.MINIFS(B164:IG164,metrics.rec,"MSE"),B164:IG164,0)+1)))</f>
        <v>k=5, r=0.1</v>
      </c>
      <c r="IR164" s="1" t="str" cm="1">
        <f t="array" aca="1" ref="IR164" ca="1">CONCATENATE(INDIRECT(ADDRESS(1,MATCH(_xlfn.MAXIFS(B164:IG164,metrics.rec,"R"),B164:IG164,0)+1)), ", ", INDIRECT(ADDRESS(2,MATCH(_xlfn.MAXIFS(B164:IG164,metrics.rec,"R"),B164:IG164,0)+1)))</f>
        <v>k=5, r=0.1</v>
      </c>
      <c r="IS164" s="1" t="str" cm="1">
        <f t="array" aca="1" ref="IS164" ca="1">CONCATENATE(INDIRECT(ADDRESS(1,MATCH(_xlfn.MAXIFS(B164:IG164,metrics.rec,"Precision"),B164:IG164,0)+1)), ", ", INDIRECT(ADDRESS(2,MATCH(_xlfn.MAXIFS(B164:IG164,metrics.rec,"Precision"),B164:IG164,0)+1)))</f>
        <v>k=5, r=0.9</v>
      </c>
      <c r="IT164" s="1" t="str" cm="1">
        <f t="array" aca="1" ref="IT164" ca="1">CONCATENATE(INDIRECT(ADDRESS(1,MATCH(_xlfn.MAXIFS(B164:IG164,metrics.rec,"Recall"),B164:IG164,0)+1)), ", ", INDIRECT(ADDRESS(2,MATCH(_xlfn.MAXIFS(B164:IG164,metrics.rec,"Recall"),B164:IG164,0)+1)))</f>
        <v>k=5, r=0.1</v>
      </c>
      <c r="IU164" s="1" t="str" cm="1">
        <f t="array" aca="1" ref="IU164" ca="1">CONCATENATE(INDIRECT(ADDRESS(1,MATCH(_xlfn.MAXIFS(B164:IG164,metrics.rec,"Coverage"),B164:IG164,0)+1)), ", ", INDIRECT(ADDRESS(2,MATCH(_xlfn.MAXIFS(B164:IG164,metrics.rec,"Coverage"),B164:IG164,0)+1)))</f>
        <v>k=10, r=0.5</v>
      </c>
      <c r="IV164" s="1" t="str" cm="1">
        <f t="array" aca="1" ref="IV164" ca="1">CONCATENATE(INDIRECT(ADDRESS(1,MATCH(_xlfn.MAXIFS(B164:IG164,metrics.rec,"Recatio"),B164:IG164,0)+1)), ", ", INDIRECT(ADDRESS(2,MATCH(_xlfn.MAXIFS(B164:IG164,metrics.rec,"Recatio"),B164:IG164,0)+1)))</f>
        <v>k=5, r=0.1</v>
      </c>
      <c r="IW164" s="1" t="str" cm="1">
        <f t="array" aca="1" ref="IW164" ca="1">CONCATENATE(INDIRECT(ADDRESS(1,MATCH(_xlfn.MINIFS(B164:IG164,metrics.rec,"Time"),B164:IG164,0)+1)), ", ", INDIRECT(ADDRESS(2,MATCH(_xlfn.MINIFS(B164:IG164,metrics.rec,"Time"),B164:IG164,0)+1)))</f>
        <v>k=5, r=0.9</v>
      </c>
    </row>
    <row r="165" spans="1:257" x14ac:dyDescent="0.2">
      <c r="A165" s="1" t="s">
        <v>146</v>
      </c>
      <c r="B165" s="4">
        <v>0.6159</v>
      </c>
      <c r="C165" s="4">
        <v>0.65500000000000003</v>
      </c>
      <c r="D165" s="4">
        <v>0.30220000000000002</v>
      </c>
      <c r="E165" s="4">
        <v>1.6000000000000001E-3</v>
      </c>
      <c r="F165" s="4">
        <v>0.88449999999999995</v>
      </c>
      <c r="G165" s="4"/>
      <c r="H165" s="4">
        <v>1</v>
      </c>
      <c r="I165" s="4">
        <v>8.3552</v>
      </c>
      <c r="J165" s="5">
        <v>0.62649999999999995</v>
      </c>
      <c r="K165" s="5">
        <v>0.68079999999999996</v>
      </c>
      <c r="L165" s="5">
        <v>0.29809999999999998</v>
      </c>
      <c r="M165" s="5">
        <v>4.8999999999999998E-3</v>
      </c>
      <c r="N165" s="5">
        <v>0.875</v>
      </c>
      <c r="O165" s="5"/>
      <c r="P165" s="5">
        <v>1</v>
      </c>
      <c r="Q165" s="5">
        <v>6.1986999999999997</v>
      </c>
      <c r="R165" s="4">
        <v>0.63639999999999997</v>
      </c>
      <c r="S165" s="4">
        <v>0.70069999999999999</v>
      </c>
      <c r="T165" s="4">
        <v>0.28860000000000002</v>
      </c>
      <c r="U165" s="4">
        <v>9.2999999999999992E-3</v>
      </c>
      <c r="V165" s="4">
        <v>0.85950000000000004</v>
      </c>
      <c r="W165" s="4"/>
      <c r="X165" s="4">
        <v>1</v>
      </c>
      <c r="Y165" s="4">
        <v>4.7641999999999998</v>
      </c>
      <c r="Z165" s="5">
        <v>0.65990000000000004</v>
      </c>
      <c r="AA165" s="5">
        <v>0.75539999999999996</v>
      </c>
      <c r="AB165" s="5">
        <v>0.23419999999999999</v>
      </c>
      <c r="AC165" s="5">
        <v>1.6799999999999999E-2</v>
      </c>
      <c r="AD165" s="5">
        <v>0.82569999999999999</v>
      </c>
      <c r="AE165" s="5"/>
      <c r="AF165" s="5">
        <v>1</v>
      </c>
      <c r="AG165" s="5">
        <v>3.3338000000000001</v>
      </c>
      <c r="AH165" s="4">
        <v>0.72809999999999997</v>
      </c>
      <c r="AI165" s="4">
        <v>0.92469999999999997</v>
      </c>
      <c r="AJ165" s="4">
        <v>0.15809999999999999</v>
      </c>
      <c r="AK165" s="4">
        <v>5.4899999999999997E-2</v>
      </c>
      <c r="AL165" s="4">
        <v>0.60260000000000002</v>
      </c>
      <c r="AM165" s="4"/>
      <c r="AN165" s="4">
        <v>0.97599999999999998</v>
      </c>
      <c r="AO165" s="4">
        <v>1.0673999999999999</v>
      </c>
      <c r="AP165" s="14"/>
      <c r="AQ165" s="14"/>
      <c r="AR165" s="14"/>
      <c r="AS165" s="14"/>
      <c r="AT165" s="14"/>
      <c r="AU165" s="14"/>
      <c r="AV165" s="14"/>
      <c r="AW165" s="14"/>
      <c r="AX165" s="4"/>
      <c r="AY165" s="4"/>
      <c r="AZ165" s="4"/>
      <c r="BA165" s="4"/>
      <c r="BB165" s="4"/>
      <c r="BC165" s="4"/>
      <c r="BD165" s="4"/>
      <c r="BE165" s="4"/>
      <c r="BF165" s="14">
        <v>0.63739999999999997</v>
      </c>
      <c r="BG165" s="14">
        <v>0.70389999999999997</v>
      </c>
      <c r="BH165" s="14">
        <v>0.28249999999999997</v>
      </c>
      <c r="BI165" s="14">
        <v>9.1999999999999998E-3</v>
      </c>
      <c r="BJ165" s="14">
        <v>0.86109999999999998</v>
      </c>
      <c r="BK165" s="14">
        <v>0.62729999999999997</v>
      </c>
      <c r="BL165" s="14">
        <v>1</v>
      </c>
      <c r="BM165" s="14">
        <v>7.3212000000000002</v>
      </c>
      <c r="BN165" s="4"/>
      <c r="BO165" s="4"/>
      <c r="BP165" s="4"/>
      <c r="BQ165" s="4"/>
      <c r="BR165" s="4"/>
      <c r="BS165" s="4"/>
      <c r="BT165" s="4"/>
      <c r="BU165" s="4"/>
      <c r="BV165" s="14"/>
      <c r="BW165" s="14"/>
      <c r="BX165" s="14"/>
      <c r="BY165" s="14"/>
      <c r="BZ165" s="14"/>
      <c r="CA165" s="14"/>
      <c r="CB165" s="14"/>
      <c r="CC165" s="14"/>
      <c r="CD165" s="4"/>
      <c r="CE165" s="4"/>
      <c r="CF165" s="4"/>
      <c r="CG165" s="4"/>
      <c r="CH165" s="4"/>
      <c r="CI165" s="4"/>
      <c r="CJ165" s="4"/>
      <c r="CK165" s="4"/>
      <c r="CL165" s="5"/>
      <c r="CM165" s="5"/>
      <c r="CN165" s="5"/>
      <c r="CO165" s="5"/>
      <c r="CP165" s="5"/>
      <c r="CQ165" s="5"/>
      <c r="CR165" s="5"/>
      <c r="CS165" s="5"/>
      <c r="CT165" s="16"/>
      <c r="CU165" s="16"/>
      <c r="CV165" s="16"/>
      <c r="CW165" s="16"/>
      <c r="CX165" s="16"/>
      <c r="CY165" s="16"/>
      <c r="CZ165" s="16"/>
      <c r="DA165" s="16"/>
      <c r="DB165" s="5"/>
      <c r="DC165" s="5"/>
      <c r="DD165" s="5"/>
      <c r="DE165" s="5"/>
      <c r="DF165" s="5"/>
      <c r="DG165" s="5"/>
      <c r="DH165" s="5"/>
      <c r="DI165" s="5"/>
      <c r="DJ165" s="4"/>
      <c r="DK165" s="4"/>
      <c r="DL165" s="4"/>
      <c r="DM165" s="4"/>
      <c r="DN165" s="4"/>
      <c r="DO165" s="4"/>
      <c r="DP165" s="4"/>
      <c r="DQ165" s="4"/>
      <c r="DR165" s="5"/>
      <c r="DS165" s="5"/>
      <c r="DT165" s="5"/>
      <c r="DU165" s="5"/>
      <c r="DV165" s="5"/>
      <c r="DW165" s="5"/>
      <c r="DX165" s="5"/>
      <c r="DY165" s="5"/>
      <c r="DZ165" s="4"/>
      <c r="EA165" s="4"/>
      <c r="EB165" s="4"/>
      <c r="EC165" s="4"/>
      <c r="ED165" s="4"/>
      <c r="EE165" s="4"/>
      <c r="EF165" s="4"/>
      <c r="EG165" s="4"/>
      <c r="EH165" s="5">
        <v>0.63800000000000001</v>
      </c>
      <c r="EI165" s="5">
        <v>0.70550000000000002</v>
      </c>
      <c r="EJ165" s="5">
        <v>0.2838</v>
      </c>
      <c r="EK165" s="5">
        <v>9.2999999999999992E-3</v>
      </c>
      <c r="EL165" s="5">
        <v>0.86050000000000004</v>
      </c>
      <c r="EM165" s="5">
        <v>0.62719999999999998</v>
      </c>
      <c r="EN165" s="5">
        <v>1</v>
      </c>
      <c r="EO165" s="5">
        <v>6.6322000000000001</v>
      </c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/>
      <c r="FG165" s="4"/>
      <c r="FH165" s="4"/>
      <c r="FI165" s="4"/>
      <c r="FJ165" s="4"/>
      <c r="FK165" s="4"/>
      <c r="FL165" s="4"/>
      <c r="FM165" s="4"/>
      <c r="FN165" s="5"/>
      <c r="FO165" s="5"/>
      <c r="FP165" s="5"/>
      <c r="FQ165" s="5"/>
      <c r="FR165" s="5"/>
      <c r="FS165" s="5"/>
      <c r="FT165" s="5"/>
      <c r="FU165" s="5"/>
      <c r="FV165" s="4">
        <v>0.63739999999999997</v>
      </c>
      <c r="FW165" s="4">
        <v>0.70409999999999995</v>
      </c>
      <c r="FX165" s="4">
        <v>0.28410000000000002</v>
      </c>
      <c r="FY165" s="4">
        <v>9.2999999999999992E-3</v>
      </c>
      <c r="FZ165" s="4">
        <v>0.85960000000000003</v>
      </c>
      <c r="GA165" s="4"/>
      <c r="GB165" s="4">
        <v>1</v>
      </c>
      <c r="GC165" s="4">
        <v>4.9474999999999998</v>
      </c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/>
      <c r="HC165" s="4"/>
      <c r="HD165" s="4"/>
      <c r="HE165" s="4"/>
      <c r="HF165" s="4"/>
      <c r="HG165" s="4"/>
      <c r="HH165" s="4"/>
      <c r="HI165" s="4"/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>
        <f t="shared" si="64"/>
        <v>0.64745000000000008</v>
      </c>
      <c r="II165" s="4">
        <f t="shared" si="65"/>
        <v>0.72876249999999998</v>
      </c>
      <c r="IJ165" s="4">
        <f t="shared" si="66"/>
        <v>0.26644999999999996</v>
      </c>
      <c r="IK165" s="4">
        <f t="shared" si="67"/>
        <v>1.44125E-2</v>
      </c>
      <c r="IL165" s="4">
        <f t="shared" si="68"/>
        <v>0.82856250000000009</v>
      </c>
      <c r="IM165" s="4">
        <f t="shared" si="69"/>
        <v>0.62724999999999997</v>
      </c>
      <c r="IN165" s="4">
        <f t="shared" si="70"/>
        <v>0.997</v>
      </c>
      <c r="IO165" s="4">
        <f t="shared" si="71"/>
        <v>5.3275249999999996</v>
      </c>
      <c r="IP165" s="1" t="str" cm="1">
        <f t="array" aca="1" ref="IP165" ca="1">CONCATENATE(INDIRECT(ADDRESS(1,MATCH(_xlfn.MINIFS(B165:IG165,metrics.rec,"MAE"),B165:IG165,0)+1)), ", ", INDIRECT(ADDRESS(2,MATCH(_xlfn.MINIFS(B165:IG165,metrics.rec,"MAE"),B165:IG165,0)+1)))</f>
        <v>k=5, r=0.1</v>
      </c>
      <c r="IQ165" s="1" t="str" cm="1">
        <f t="array" aca="1" ref="IQ165" ca="1">CONCATENATE(INDIRECT(ADDRESS(1,MATCH(_xlfn.MINIFS(B165:IG165,metrics.rec,"MSE"),B165:IG165,0)+1)), ", ", INDIRECT(ADDRESS(2,MATCH(_xlfn.MINIFS(B165:IG165,metrics.rec,"MSE"),B165:IG165,0)+1)))</f>
        <v>k=5, r=0.1</v>
      </c>
      <c r="IR165" s="1" t="str" cm="1">
        <f t="array" aca="1" ref="IR165" ca="1">CONCATENATE(INDIRECT(ADDRESS(1,MATCH(_xlfn.MAXIFS(B165:IG165,metrics.rec,"R"),B165:IG165,0)+1)), ", ", INDIRECT(ADDRESS(2,MATCH(_xlfn.MAXIFS(B165:IG165,metrics.rec,"R"),B165:IG165,0)+1)))</f>
        <v>k=5, r=0.1</v>
      </c>
      <c r="IS165" s="1" t="str" cm="1">
        <f t="array" aca="1" ref="IS165" ca="1">CONCATENATE(INDIRECT(ADDRESS(1,MATCH(_xlfn.MAXIFS(B165:IG165,metrics.rec,"Precision"),B165:IG165,0)+1)), ", ", INDIRECT(ADDRESS(2,MATCH(_xlfn.MAXIFS(B165:IG165,metrics.rec,"Precision"),B165:IG165,0)+1)))</f>
        <v>k=5, r=0.9</v>
      </c>
      <c r="IT165" s="1" t="str" cm="1">
        <f t="array" aca="1" ref="IT165" ca="1">CONCATENATE(INDIRECT(ADDRESS(1,MATCH(_xlfn.MAXIFS(B165:IG165,metrics.rec,"Recall"),B165:IG165,0)+1)), ", ", INDIRECT(ADDRESS(2,MATCH(_xlfn.MAXIFS(B165:IG165,metrics.rec,"Recall"),B165:IG165,0)+1)))</f>
        <v>k=5, r=0.1</v>
      </c>
      <c r="IU165" s="1" t="str" cm="1">
        <f t="array" aca="1" ref="IU165" ca="1">CONCATENATE(INDIRECT(ADDRESS(1,MATCH(_xlfn.MAXIFS(B165:IG165,metrics.rec,"Coverage"),B165:IG165,0)+1)), ", ", INDIRECT(ADDRESS(2,MATCH(_xlfn.MAXIFS(B165:IG165,metrics.rec,"Coverage"),B165:IG165,0)+1)))</f>
        <v>k=10, r=0.5</v>
      </c>
      <c r="IV165" s="1" t="str" cm="1">
        <f t="array" aca="1" ref="IV165" ca="1">CONCATENATE(INDIRECT(ADDRESS(1,MATCH(_xlfn.MAXIFS(B165:IG165,metrics.rec,"Recatio"),B165:IG165,0)+1)), ", ", INDIRECT(ADDRESS(2,MATCH(_xlfn.MAXIFS(B165:IG165,metrics.rec,"Recatio"),B165:IG165,0)+1)))</f>
        <v>k=5, r=0.1</v>
      </c>
      <c r="IW165" s="1" t="str" cm="1">
        <f t="array" aca="1" ref="IW165" ca="1">CONCATENATE(INDIRECT(ADDRESS(1,MATCH(_xlfn.MINIFS(B165:IG165,metrics.rec,"Time"),B165:IG165,0)+1)), ", ", INDIRECT(ADDRESS(2,MATCH(_xlfn.MINIFS(B165:IG165,metrics.rec,"Time"),B165:IG165,0)+1)))</f>
        <v>k=5, r=0.9</v>
      </c>
    </row>
    <row r="166" spans="1:257" x14ac:dyDescent="0.2">
      <c r="A166" s="1" t="s">
        <v>147</v>
      </c>
      <c r="B166" s="4">
        <v>0.6159</v>
      </c>
      <c r="C166" s="4">
        <v>0.65429999999999999</v>
      </c>
      <c r="D166" s="4">
        <v>0.30740000000000001</v>
      </c>
      <c r="E166" s="4">
        <v>2.5000000000000001E-3</v>
      </c>
      <c r="F166" s="4">
        <v>0.86829999999999996</v>
      </c>
      <c r="G166" s="4"/>
      <c r="H166" s="4">
        <v>1</v>
      </c>
      <c r="I166" s="4">
        <v>8.4799000000000007</v>
      </c>
      <c r="J166" s="5">
        <v>0.63500000000000001</v>
      </c>
      <c r="K166" s="5">
        <v>0.69640000000000002</v>
      </c>
      <c r="L166" s="5">
        <v>0.2979</v>
      </c>
      <c r="M166" s="5">
        <v>7.6E-3</v>
      </c>
      <c r="N166" s="5">
        <v>0.85270000000000001</v>
      </c>
      <c r="O166" s="5"/>
      <c r="P166" s="5">
        <v>1</v>
      </c>
      <c r="Q166" s="5">
        <v>6.2758000000000003</v>
      </c>
      <c r="R166" s="4">
        <v>0.65890000000000004</v>
      </c>
      <c r="S166" s="4">
        <v>0.74570000000000003</v>
      </c>
      <c r="T166" s="4">
        <v>0.26769999999999999</v>
      </c>
      <c r="U166" s="4">
        <v>1.4500000000000001E-2</v>
      </c>
      <c r="V166" s="4">
        <v>0.82769999999999999</v>
      </c>
      <c r="W166" s="4"/>
      <c r="X166" s="4">
        <v>1</v>
      </c>
      <c r="Y166" s="4">
        <v>4.7420999999999998</v>
      </c>
      <c r="Z166" s="5">
        <v>0.70599999999999996</v>
      </c>
      <c r="AA166" s="5">
        <v>0.85229999999999995</v>
      </c>
      <c r="AB166" s="5">
        <v>0.217</v>
      </c>
      <c r="AC166" s="5">
        <v>2.5499999999999998E-2</v>
      </c>
      <c r="AD166" s="5">
        <v>0.78290000000000004</v>
      </c>
      <c r="AE166" s="5"/>
      <c r="AF166" s="5">
        <v>1</v>
      </c>
      <c r="AG166" s="5">
        <v>3.2881</v>
      </c>
      <c r="AH166" s="4">
        <v>0.7772</v>
      </c>
      <c r="AI166" s="4">
        <v>1.0381</v>
      </c>
      <c r="AJ166" s="4">
        <v>0.1285</v>
      </c>
      <c r="AK166" s="4">
        <v>7.8899999999999998E-2</v>
      </c>
      <c r="AL166" s="4">
        <v>0.53090000000000004</v>
      </c>
      <c r="AM166" s="4"/>
      <c r="AN166" s="4">
        <v>0.97670000000000001</v>
      </c>
      <c r="AO166" s="4">
        <v>1.0024</v>
      </c>
      <c r="AP166" s="14"/>
      <c r="AQ166" s="14"/>
      <c r="AR166" s="14"/>
      <c r="AS166" s="14"/>
      <c r="AT166" s="14"/>
      <c r="AU166" s="14"/>
      <c r="AV166" s="14"/>
      <c r="AW166" s="14"/>
      <c r="AX166" s="4"/>
      <c r="AY166" s="4"/>
      <c r="AZ166" s="4"/>
      <c r="BA166" s="4"/>
      <c r="BB166" s="4"/>
      <c r="BC166" s="4"/>
      <c r="BD166" s="4"/>
      <c r="BE166" s="4"/>
      <c r="BF166" s="14">
        <v>0.66110000000000002</v>
      </c>
      <c r="BG166" s="14">
        <v>0.75109999999999999</v>
      </c>
      <c r="BH166" s="14">
        <v>0.2661</v>
      </c>
      <c r="BI166" s="14">
        <v>1.43E-2</v>
      </c>
      <c r="BJ166" s="14">
        <v>0.83</v>
      </c>
      <c r="BK166" s="14">
        <v>0.39040000000000002</v>
      </c>
      <c r="BL166" s="14">
        <v>1</v>
      </c>
      <c r="BM166" s="14">
        <v>5.2957999999999998</v>
      </c>
      <c r="BN166" s="4"/>
      <c r="BO166" s="4"/>
      <c r="BP166" s="4"/>
      <c r="BQ166" s="4"/>
      <c r="BR166" s="4"/>
      <c r="BS166" s="4"/>
      <c r="BT166" s="4"/>
      <c r="BU166" s="4"/>
      <c r="BV166" s="14"/>
      <c r="BW166" s="14"/>
      <c r="BX166" s="14"/>
      <c r="BY166" s="14"/>
      <c r="BZ166" s="14"/>
      <c r="CA166" s="14"/>
      <c r="CB166" s="14"/>
      <c r="CC166" s="14"/>
      <c r="CD166" s="4"/>
      <c r="CE166" s="4"/>
      <c r="CF166" s="4"/>
      <c r="CG166" s="4"/>
      <c r="CH166" s="4"/>
      <c r="CI166" s="4"/>
      <c r="CJ166" s="4"/>
      <c r="CK166" s="4"/>
      <c r="CL166" s="5"/>
      <c r="CM166" s="5"/>
      <c r="CN166" s="5"/>
      <c r="CO166" s="5"/>
      <c r="CP166" s="5"/>
      <c r="CQ166" s="5"/>
      <c r="CR166" s="5"/>
      <c r="CS166" s="5"/>
      <c r="CT166" s="16"/>
      <c r="CU166" s="16"/>
      <c r="CV166" s="16"/>
      <c r="CW166" s="16"/>
      <c r="CX166" s="16"/>
      <c r="CY166" s="16"/>
      <c r="CZ166" s="16"/>
      <c r="DA166" s="16"/>
      <c r="DB166" s="5"/>
      <c r="DC166" s="5"/>
      <c r="DD166" s="5"/>
      <c r="DE166" s="5"/>
      <c r="DF166" s="5"/>
      <c r="DG166" s="5"/>
      <c r="DH166" s="5"/>
      <c r="DI166" s="5"/>
      <c r="DJ166" s="4"/>
      <c r="DK166" s="4"/>
      <c r="DL166" s="4"/>
      <c r="DM166" s="4"/>
      <c r="DN166" s="4"/>
      <c r="DO166" s="4"/>
      <c r="DP166" s="4"/>
      <c r="DQ166" s="4"/>
      <c r="DR166" s="5"/>
      <c r="DS166" s="5"/>
      <c r="DT166" s="5"/>
      <c r="DU166" s="5"/>
      <c r="DV166" s="5"/>
      <c r="DW166" s="5"/>
      <c r="DX166" s="5"/>
      <c r="DY166" s="5"/>
      <c r="DZ166" s="4"/>
      <c r="EA166" s="4"/>
      <c r="EB166" s="4"/>
      <c r="EC166" s="4"/>
      <c r="ED166" s="4"/>
      <c r="EE166" s="4"/>
      <c r="EF166" s="4"/>
      <c r="EG166" s="4"/>
      <c r="EH166" s="14">
        <v>0.66059999999999997</v>
      </c>
      <c r="EI166" s="14">
        <v>0.75039999999999996</v>
      </c>
      <c r="EJ166" s="14">
        <v>0.26929999999999998</v>
      </c>
      <c r="EK166" s="14">
        <v>1.43E-2</v>
      </c>
      <c r="EL166" s="14">
        <v>0.83009999999999995</v>
      </c>
      <c r="EM166" s="14">
        <v>0.39100000000000001</v>
      </c>
      <c r="EN166" s="14">
        <v>1</v>
      </c>
      <c r="EO166" s="14">
        <v>6.2607999999999997</v>
      </c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/>
      <c r="FG166" s="4"/>
      <c r="FH166" s="4"/>
      <c r="FI166" s="4"/>
      <c r="FJ166" s="4"/>
      <c r="FK166" s="4"/>
      <c r="FL166" s="4"/>
      <c r="FM166" s="4"/>
      <c r="FN166" s="5"/>
      <c r="FO166" s="5"/>
      <c r="FP166" s="5"/>
      <c r="FQ166" s="5"/>
      <c r="FR166" s="5"/>
      <c r="FS166" s="5"/>
      <c r="FT166" s="5"/>
      <c r="FU166" s="5"/>
      <c r="FV166" s="4">
        <v>0.6603</v>
      </c>
      <c r="FW166" s="4">
        <v>0.74950000000000006</v>
      </c>
      <c r="FX166" s="4">
        <v>0.26879999999999998</v>
      </c>
      <c r="FY166" s="4">
        <v>1.44E-2</v>
      </c>
      <c r="FZ166" s="4">
        <v>0.82830000000000004</v>
      </c>
      <c r="GA166" s="4"/>
      <c r="GB166" s="4">
        <v>1</v>
      </c>
      <c r="GC166" s="4">
        <v>4.8860999999999999</v>
      </c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/>
      <c r="HC166" s="4"/>
      <c r="HD166" s="4"/>
      <c r="HE166" s="4"/>
      <c r="HF166" s="4"/>
      <c r="HG166" s="4"/>
      <c r="HH166" s="4"/>
      <c r="HI166" s="4"/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>
        <f t="shared" si="64"/>
        <v>0.671875</v>
      </c>
      <c r="II166" s="4">
        <f t="shared" si="65"/>
        <v>0.779725</v>
      </c>
      <c r="IJ166" s="4">
        <f t="shared" si="66"/>
        <v>0.25283750000000005</v>
      </c>
      <c r="IK166" s="4">
        <f t="shared" si="67"/>
        <v>2.1500000000000002E-2</v>
      </c>
      <c r="IL166" s="4">
        <f t="shared" si="68"/>
        <v>0.79386249999999992</v>
      </c>
      <c r="IM166" s="4">
        <f t="shared" si="69"/>
        <v>0.39070000000000005</v>
      </c>
      <c r="IN166" s="4">
        <f t="shared" si="70"/>
        <v>0.99708750000000002</v>
      </c>
      <c r="IO166" s="4">
        <f t="shared" si="71"/>
        <v>5.0288750000000002</v>
      </c>
      <c r="IP166" s="1" t="str" cm="1">
        <f t="array" aca="1" ref="IP166" ca="1">CONCATENATE(INDIRECT(ADDRESS(1,MATCH(_xlfn.MINIFS(B166:IG166,metrics.rec,"MAE"),B166:IG166,0)+1)), ", ", INDIRECT(ADDRESS(2,MATCH(_xlfn.MINIFS(B166:IG166,metrics.rec,"MAE"),B166:IG166,0)+1)))</f>
        <v>k=5, r=0.1</v>
      </c>
      <c r="IQ166" s="1" t="str" cm="1">
        <f t="array" aca="1" ref="IQ166" ca="1">CONCATENATE(INDIRECT(ADDRESS(1,MATCH(_xlfn.MINIFS(B166:IG166,metrics.rec,"MSE"),B166:IG166,0)+1)), ", ", INDIRECT(ADDRESS(2,MATCH(_xlfn.MINIFS(B166:IG166,metrics.rec,"MSE"),B166:IG166,0)+1)))</f>
        <v>k=5, r=0.1</v>
      </c>
      <c r="IR166" s="1" t="str" cm="1">
        <f t="array" aca="1" ref="IR166" ca="1">CONCATENATE(INDIRECT(ADDRESS(1,MATCH(_xlfn.MAXIFS(B166:IG166,metrics.rec,"R"),B166:IG166,0)+1)), ", ", INDIRECT(ADDRESS(2,MATCH(_xlfn.MAXIFS(B166:IG166,metrics.rec,"R"),B166:IG166,0)+1)))</f>
        <v>k=5, r=0.1</v>
      </c>
      <c r="IS166" s="1" t="str" cm="1">
        <f t="array" aca="1" ref="IS166" ca="1">CONCATENATE(INDIRECT(ADDRESS(1,MATCH(_xlfn.MAXIFS(B166:IG166,metrics.rec,"Precision"),B166:IG166,0)+1)), ", ", INDIRECT(ADDRESS(2,MATCH(_xlfn.MAXIFS(B166:IG166,metrics.rec,"Precision"),B166:IG166,0)+1)))</f>
        <v>k=5, r=0.9</v>
      </c>
      <c r="IT166" s="1" t="str" cm="1">
        <f t="array" aca="1" ref="IT166" ca="1">CONCATENATE(INDIRECT(ADDRESS(1,MATCH(_xlfn.MAXIFS(B166:IG166,metrics.rec,"Recall"),B166:IG166,0)+1)), ", ", INDIRECT(ADDRESS(2,MATCH(_xlfn.MAXIFS(B166:IG166,metrics.rec,"Recall"),B166:IG166,0)+1)))</f>
        <v>k=5, r=0.1</v>
      </c>
      <c r="IU166" s="1" t="str" cm="1">
        <f t="array" aca="1" ref="IU166" ca="1">CONCATENATE(INDIRECT(ADDRESS(1,MATCH(_xlfn.MAXIFS(B166:IG166,metrics.rec,"Coverage"),B166:IG166,0)+1)), ", ", INDIRECT(ADDRESS(2,MATCH(_xlfn.MAXIFS(B166:IG166,metrics.rec,"Coverage"),B166:IG166,0)+1)))</f>
        <v>k=20, r=0.5</v>
      </c>
      <c r="IV166" s="1" t="str" cm="1">
        <f t="array" aca="1" ref="IV166" ca="1">CONCATENATE(INDIRECT(ADDRESS(1,MATCH(_xlfn.MAXIFS(B166:IG166,metrics.rec,"Recatio"),B166:IG166,0)+1)), ", ", INDIRECT(ADDRESS(2,MATCH(_xlfn.MAXIFS(B166:IG166,metrics.rec,"Recatio"),B166:IG166,0)+1)))</f>
        <v>k=5, r=0.1</v>
      </c>
      <c r="IW166" s="1" t="str" cm="1">
        <f t="array" aca="1" ref="IW166" ca="1">CONCATENATE(INDIRECT(ADDRESS(1,MATCH(_xlfn.MINIFS(B166:IG166,metrics.rec,"Time"),B166:IG166,0)+1)), ", ", INDIRECT(ADDRESS(2,MATCH(_xlfn.MINIFS(B166:IG166,metrics.rec,"Time"),B166:IG166,0)+1)))</f>
        <v>k=5, r=0.9</v>
      </c>
    </row>
    <row r="167" spans="1:257" x14ac:dyDescent="0.2">
      <c r="A167" s="1" t="s">
        <v>148</v>
      </c>
      <c r="B167" s="4">
        <v>0.61470000000000002</v>
      </c>
      <c r="C167" s="4">
        <v>0.65539999999999998</v>
      </c>
      <c r="D167" s="4">
        <v>0.29659999999999997</v>
      </c>
      <c r="E167" s="4">
        <v>1.6000000000000001E-3</v>
      </c>
      <c r="F167" s="4">
        <v>0.88729999999999998</v>
      </c>
      <c r="G167" s="4"/>
      <c r="H167" s="4">
        <v>1</v>
      </c>
      <c r="I167" s="4">
        <v>8.4421999999999997</v>
      </c>
      <c r="J167" s="5">
        <v>0.62660000000000005</v>
      </c>
      <c r="K167" s="5">
        <v>0.68289999999999995</v>
      </c>
      <c r="L167" s="5">
        <v>0.28799999999999998</v>
      </c>
      <c r="M167" s="5">
        <v>4.8999999999999998E-3</v>
      </c>
      <c r="N167" s="5">
        <v>0.87680000000000002</v>
      </c>
      <c r="O167" s="5"/>
      <c r="P167" s="5">
        <v>1</v>
      </c>
      <c r="Q167" s="5">
        <v>6.1275000000000004</v>
      </c>
      <c r="R167" s="4">
        <v>0.63759999999999994</v>
      </c>
      <c r="S167" s="4">
        <v>0.70340000000000003</v>
      </c>
      <c r="T167" s="4">
        <v>0.2792</v>
      </c>
      <c r="U167" s="4">
        <v>9.2999999999999992E-3</v>
      </c>
      <c r="V167" s="4">
        <v>0.86180000000000001</v>
      </c>
      <c r="W167" s="4"/>
      <c r="X167" s="4">
        <v>1</v>
      </c>
      <c r="Y167" s="4">
        <v>4.7877000000000001</v>
      </c>
      <c r="Z167" s="5">
        <v>0.66059999999999997</v>
      </c>
      <c r="AA167" s="5">
        <v>0.75609999999999999</v>
      </c>
      <c r="AB167" s="5">
        <v>0.2384</v>
      </c>
      <c r="AC167" s="5">
        <v>1.6799999999999999E-2</v>
      </c>
      <c r="AD167" s="5">
        <v>0.82909999999999995</v>
      </c>
      <c r="AE167" s="5"/>
      <c r="AF167" s="5">
        <v>1</v>
      </c>
      <c r="AG167" s="5">
        <v>3.3134999999999999</v>
      </c>
      <c r="AH167" s="4">
        <v>0.72560000000000002</v>
      </c>
      <c r="AI167" s="4">
        <v>0.91690000000000005</v>
      </c>
      <c r="AJ167" s="4">
        <v>0.1598</v>
      </c>
      <c r="AK167" s="4">
        <v>5.5100000000000003E-2</v>
      </c>
      <c r="AL167" s="4">
        <v>0.60580000000000001</v>
      </c>
      <c r="AM167" s="4"/>
      <c r="AN167" s="4">
        <v>0.97599999999999998</v>
      </c>
      <c r="AO167" s="4">
        <v>0.92569999999999997</v>
      </c>
      <c r="AP167" s="14"/>
      <c r="AQ167" s="14"/>
      <c r="AR167" s="14"/>
      <c r="AS167" s="14"/>
      <c r="AT167" s="14"/>
      <c r="AU167" s="14"/>
      <c r="AV167" s="14"/>
      <c r="AW167" s="14"/>
      <c r="AX167" s="4"/>
      <c r="AY167" s="4"/>
      <c r="AZ167" s="4"/>
      <c r="BA167" s="4"/>
      <c r="BB167" s="4"/>
      <c r="BC167" s="4"/>
      <c r="BD167" s="4"/>
      <c r="BE167" s="4"/>
      <c r="BF167" s="14">
        <v>0.63890000000000002</v>
      </c>
      <c r="BG167" s="14">
        <v>0.70720000000000005</v>
      </c>
      <c r="BH167" s="14">
        <v>0.27779999999999999</v>
      </c>
      <c r="BI167" s="14">
        <v>9.1999999999999998E-3</v>
      </c>
      <c r="BJ167" s="14">
        <v>0.86339999999999995</v>
      </c>
      <c r="BK167" s="14">
        <v>0.62990000000000002</v>
      </c>
      <c r="BL167" s="14">
        <v>1</v>
      </c>
      <c r="BM167" s="14">
        <v>4.8053999999999997</v>
      </c>
      <c r="BN167" s="4"/>
      <c r="BO167" s="4"/>
      <c r="BP167" s="4"/>
      <c r="BQ167" s="4"/>
      <c r="BR167" s="4"/>
      <c r="BS167" s="4"/>
      <c r="BT167" s="4"/>
      <c r="BU167" s="4"/>
      <c r="BV167" s="14"/>
      <c r="BW167" s="14"/>
      <c r="BX167" s="14"/>
      <c r="BY167" s="14"/>
      <c r="BZ167" s="14"/>
      <c r="CA167" s="14"/>
      <c r="CB167" s="14"/>
      <c r="CC167" s="14"/>
      <c r="CD167" s="4"/>
      <c r="CE167" s="4"/>
      <c r="CF167" s="4"/>
      <c r="CG167" s="4"/>
      <c r="CH167" s="4"/>
      <c r="CI167" s="4"/>
      <c r="CJ167" s="4"/>
      <c r="CK167" s="4"/>
      <c r="CL167" s="5"/>
      <c r="CM167" s="5"/>
      <c r="CN167" s="5"/>
      <c r="CO167" s="5"/>
      <c r="CP167" s="5"/>
      <c r="CQ167" s="5"/>
      <c r="CR167" s="5"/>
      <c r="CS167" s="5"/>
      <c r="CT167" s="16"/>
      <c r="CU167" s="16"/>
      <c r="CV167" s="16"/>
      <c r="CW167" s="16"/>
      <c r="CX167" s="16"/>
      <c r="CY167" s="16"/>
      <c r="CZ167" s="16"/>
      <c r="DA167" s="16"/>
      <c r="DB167" s="5"/>
      <c r="DC167" s="5"/>
      <c r="DD167" s="5"/>
      <c r="DE167" s="5"/>
      <c r="DF167" s="5"/>
      <c r="DG167" s="5"/>
      <c r="DH167" s="5"/>
      <c r="DI167" s="5"/>
      <c r="DJ167" s="4"/>
      <c r="DK167" s="4"/>
      <c r="DL167" s="4"/>
      <c r="DM167" s="4"/>
      <c r="DN167" s="4"/>
      <c r="DO167" s="4"/>
      <c r="DP167" s="4"/>
      <c r="DQ167" s="4"/>
      <c r="DR167" s="5"/>
      <c r="DS167" s="5"/>
      <c r="DT167" s="5"/>
      <c r="DU167" s="5"/>
      <c r="DV167" s="5"/>
      <c r="DW167" s="5"/>
      <c r="DX167" s="5"/>
      <c r="DY167" s="5"/>
      <c r="DZ167" s="4"/>
      <c r="EA167" s="4"/>
      <c r="EB167" s="4"/>
      <c r="EC167" s="4"/>
      <c r="ED167" s="4"/>
      <c r="EE167" s="4"/>
      <c r="EF167" s="4"/>
      <c r="EG167" s="4"/>
      <c r="EH167" s="5">
        <v>0.63929999999999998</v>
      </c>
      <c r="EI167" s="5">
        <v>0.70850000000000002</v>
      </c>
      <c r="EJ167" s="5">
        <v>0.2767</v>
      </c>
      <c r="EK167" s="5">
        <v>9.1999999999999998E-3</v>
      </c>
      <c r="EL167" s="5">
        <v>0.86329999999999996</v>
      </c>
      <c r="EM167" s="5">
        <v>0.62970000000000004</v>
      </c>
      <c r="EN167" s="5">
        <v>1</v>
      </c>
      <c r="EO167" s="5">
        <v>6.2828999999999997</v>
      </c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/>
      <c r="FG167" s="4"/>
      <c r="FH167" s="4"/>
      <c r="FI167" s="4"/>
      <c r="FJ167" s="4"/>
      <c r="FK167" s="4"/>
      <c r="FL167" s="4"/>
      <c r="FM167" s="4"/>
      <c r="FN167" s="5"/>
      <c r="FO167" s="5"/>
      <c r="FP167" s="5"/>
      <c r="FQ167" s="5"/>
      <c r="FR167" s="5"/>
      <c r="FS167" s="5"/>
      <c r="FT167" s="5"/>
      <c r="FU167" s="5"/>
      <c r="FV167" s="4">
        <v>0.63980000000000004</v>
      </c>
      <c r="FW167" s="4">
        <v>0.70889999999999997</v>
      </c>
      <c r="FX167" s="4">
        <v>0.27600000000000002</v>
      </c>
      <c r="FY167" s="4">
        <v>9.1999999999999998E-3</v>
      </c>
      <c r="FZ167" s="4">
        <v>0.86050000000000004</v>
      </c>
      <c r="GA167" s="4"/>
      <c r="GB167" s="4">
        <v>1</v>
      </c>
      <c r="GC167" s="4">
        <v>5.2519999999999998</v>
      </c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/>
      <c r="HC167" s="4"/>
      <c r="HD167" s="4"/>
      <c r="HE167" s="4"/>
      <c r="HF167" s="4"/>
      <c r="HG167" s="4"/>
      <c r="HH167" s="4"/>
      <c r="HI167" s="4"/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>
        <f t="shared" si="64"/>
        <v>0.64788750000000006</v>
      </c>
      <c r="II167" s="4">
        <f t="shared" si="65"/>
        <v>0.72991249999999996</v>
      </c>
      <c r="IJ167" s="4">
        <f t="shared" si="66"/>
        <v>0.26156250000000003</v>
      </c>
      <c r="IK167" s="4">
        <f t="shared" si="67"/>
        <v>1.44125E-2</v>
      </c>
      <c r="IL167" s="4">
        <f t="shared" si="68"/>
        <v>0.83100000000000007</v>
      </c>
      <c r="IM167" s="4">
        <f t="shared" si="69"/>
        <v>0.62980000000000003</v>
      </c>
      <c r="IN167" s="4">
        <f t="shared" si="70"/>
        <v>0.997</v>
      </c>
      <c r="IO167" s="4">
        <f t="shared" si="71"/>
        <v>4.9921125000000002</v>
      </c>
      <c r="IP167" s="1" t="str" cm="1">
        <f t="array" aca="1" ref="IP167" ca="1">CONCATENATE(INDIRECT(ADDRESS(1,MATCH(_xlfn.MINIFS(B167:IG167,metrics.rec,"MAE"),B167:IG167,0)+1)), ", ", INDIRECT(ADDRESS(2,MATCH(_xlfn.MINIFS(B167:IG167,metrics.rec,"MAE"),B167:IG167,0)+1)))</f>
        <v>k=5, r=0.1</v>
      </c>
      <c r="IQ167" s="1" t="str" cm="1">
        <f t="array" aca="1" ref="IQ167" ca="1">CONCATENATE(INDIRECT(ADDRESS(1,MATCH(_xlfn.MINIFS(B167:IG167,metrics.rec,"MSE"),B167:IG167,0)+1)), ", ", INDIRECT(ADDRESS(2,MATCH(_xlfn.MINIFS(B167:IG167,metrics.rec,"MSE"),B167:IG167,0)+1)))</f>
        <v>k=5, r=0.1</v>
      </c>
      <c r="IR167" s="1" t="str" cm="1">
        <f t="array" aca="1" ref="IR167" ca="1">CONCATENATE(INDIRECT(ADDRESS(1,MATCH(_xlfn.MAXIFS(B167:IG167,metrics.rec,"R"),B167:IG167,0)+1)), ", ", INDIRECT(ADDRESS(2,MATCH(_xlfn.MAXIFS(B167:IG167,metrics.rec,"R"),B167:IG167,0)+1)))</f>
        <v>k=5, r=0.1</v>
      </c>
      <c r="IS167" s="1" t="str" cm="1">
        <f t="array" aca="1" ref="IS167" ca="1">CONCATENATE(INDIRECT(ADDRESS(1,MATCH(_xlfn.MAXIFS(B167:IG167,metrics.rec,"Precision"),B167:IG167,0)+1)), ", ", INDIRECT(ADDRESS(2,MATCH(_xlfn.MAXIFS(B167:IG167,metrics.rec,"Precision"),B167:IG167,0)+1)))</f>
        <v>k=5, r=0.9</v>
      </c>
      <c r="IT167" s="1" t="str" cm="1">
        <f t="array" aca="1" ref="IT167" ca="1">CONCATENATE(INDIRECT(ADDRESS(1,MATCH(_xlfn.MAXIFS(B167:IG167,metrics.rec,"Recall"),B167:IG167,0)+1)), ", ", INDIRECT(ADDRESS(2,MATCH(_xlfn.MAXIFS(B167:IG167,metrics.rec,"Recall"),B167:IG167,0)+1)))</f>
        <v>k=5, r=0.1</v>
      </c>
      <c r="IU167" s="1" t="str" cm="1">
        <f t="array" aca="1" ref="IU167" ca="1">CONCATENATE(INDIRECT(ADDRESS(1,MATCH(_xlfn.MAXIFS(B167:IG167,metrics.rec,"Coverage"),B167:IG167,0)+1)), ", ", INDIRECT(ADDRESS(2,MATCH(_xlfn.MAXIFS(B167:IG167,metrics.rec,"Coverage"),B167:IG167,0)+1)))</f>
        <v>k=10, r=0.5</v>
      </c>
      <c r="IV167" s="1" t="str" cm="1">
        <f t="array" aca="1" ref="IV167" ca="1">CONCATENATE(INDIRECT(ADDRESS(1,MATCH(_xlfn.MAXIFS(B167:IG167,metrics.rec,"Recatio"),B167:IG167,0)+1)), ", ", INDIRECT(ADDRESS(2,MATCH(_xlfn.MAXIFS(B167:IG167,metrics.rec,"Recatio"),B167:IG167,0)+1)))</f>
        <v>k=5, r=0.1</v>
      </c>
      <c r="IW167" s="1" t="str" cm="1">
        <f t="array" aca="1" ref="IW167" ca="1">CONCATENATE(INDIRECT(ADDRESS(1,MATCH(_xlfn.MINIFS(B167:IG167,metrics.rec,"Time"),B167:IG167,0)+1)), ", ", INDIRECT(ADDRESS(2,MATCH(_xlfn.MINIFS(B167:IG167,metrics.rec,"Time"),B167:IG167,0)+1)))</f>
        <v>k=5, r=0.9</v>
      </c>
    </row>
    <row r="168" spans="1:257" x14ac:dyDescent="0.2">
      <c r="A168" s="1" t="s">
        <v>149</v>
      </c>
      <c r="B168" s="4">
        <v>0.60919999999999996</v>
      </c>
      <c r="C168" s="4">
        <v>0.6411</v>
      </c>
      <c r="D168" s="4">
        <v>0.30590000000000001</v>
      </c>
      <c r="E168" s="4">
        <v>1.6999999999999999E-3</v>
      </c>
      <c r="F168" s="4">
        <v>0.88349999999999995</v>
      </c>
      <c r="G168" s="4"/>
      <c r="H168" s="4">
        <v>1</v>
      </c>
      <c r="I168" s="4">
        <v>7.9634</v>
      </c>
      <c r="J168" s="5">
        <v>0.62490000000000001</v>
      </c>
      <c r="K168" s="5">
        <v>0.67620000000000002</v>
      </c>
      <c r="L168" s="5">
        <v>0.29759999999999998</v>
      </c>
      <c r="M168" s="5">
        <v>5.3E-3</v>
      </c>
      <c r="N168" s="5">
        <v>0.87290000000000001</v>
      </c>
      <c r="O168" s="5"/>
      <c r="P168" s="5">
        <v>1</v>
      </c>
      <c r="Q168" s="5">
        <v>5.9227999999999996</v>
      </c>
      <c r="R168" s="4">
        <v>0.64080000000000004</v>
      </c>
      <c r="S168" s="4">
        <v>0.70779999999999998</v>
      </c>
      <c r="T168" s="4">
        <v>0.27260000000000001</v>
      </c>
      <c r="U168" s="4">
        <v>1.0200000000000001E-2</v>
      </c>
      <c r="V168" s="4">
        <v>0.85199999999999998</v>
      </c>
      <c r="W168" s="4"/>
      <c r="X168" s="4">
        <v>1</v>
      </c>
      <c r="Y168" s="4">
        <v>4.5952999999999999</v>
      </c>
      <c r="Z168" s="5">
        <v>0.67249999999999999</v>
      </c>
      <c r="AA168" s="5">
        <v>0.77929999999999999</v>
      </c>
      <c r="AB168" s="5">
        <v>0.21560000000000001</v>
      </c>
      <c r="AC168" s="5">
        <v>1.9E-2</v>
      </c>
      <c r="AD168" s="5">
        <v>0.81330000000000002</v>
      </c>
      <c r="AE168" s="5"/>
      <c r="AF168" s="5">
        <v>1</v>
      </c>
      <c r="AG168" s="5">
        <v>3.1846999999999999</v>
      </c>
      <c r="AH168" s="4">
        <v>0.74470000000000003</v>
      </c>
      <c r="AI168" s="4">
        <v>0.96379999999999999</v>
      </c>
      <c r="AJ168" s="4">
        <v>0.1229</v>
      </c>
      <c r="AK168" s="4">
        <v>6.4600000000000005E-2</v>
      </c>
      <c r="AL168" s="4">
        <v>0.54290000000000005</v>
      </c>
      <c r="AM168" s="4"/>
      <c r="AN168" s="4">
        <v>0.97409999999999997</v>
      </c>
      <c r="AO168" s="4">
        <v>0.90029999999999999</v>
      </c>
      <c r="AP168" s="14"/>
      <c r="AQ168" s="14"/>
      <c r="AR168" s="14"/>
      <c r="AS168" s="14"/>
      <c r="AT168" s="14"/>
      <c r="AU168" s="14"/>
      <c r="AV168" s="14"/>
      <c r="AW168" s="14"/>
      <c r="AX168" s="4"/>
      <c r="AY168" s="4"/>
      <c r="AZ168" s="4"/>
      <c r="BA168" s="4"/>
      <c r="BB168" s="4"/>
      <c r="BC168" s="4"/>
      <c r="BD168" s="4"/>
      <c r="BE168" s="4"/>
      <c r="BF168" s="14"/>
      <c r="BG168" s="14"/>
      <c r="BH168" s="14"/>
      <c r="BI168" s="14"/>
      <c r="BJ168" s="14"/>
      <c r="BK168" s="14"/>
      <c r="BL168" s="14"/>
      <c r="BM168" s="14"/>
      <c r="BN168" s="4"/>
      <c r="BO168" s="4"/>
      <c r="BP168" s="4"/>
      <c r="BQ168" s="4"/>
      <c r="BR168" s="4"/>
      <c r="BS168" s="4"/>
      <c r="BT168" s="4"/>
      <c r="BU168" s="4"/>
      <c r="BV168" s="14"/>
      <c r="BW168" s="14"/>
      <c r="BX168" s="14"/>
      <c r="BY168" s="14"/>
      <c r="BZ168" s="14"/>
      <c r="CA168" s="14"/>
      <c r="CB168" s="14"/>
      <c r="CC168" s="14"/>
      <c r="CD168" s="4"/>
      <c r="CE168" s="4"/>
      <c r="CF168" s="4"/>
      <c r="CG168" s="4"/>
      <c r="CH168" s="4"/>
      <c r="CI168" s="4"/>
      <c r="CJ168" s="4"/>
      <c r="CK168" s="4"/>
      <c r="CL168" s="5"/>
      <c r="CM168" s="5"/>
      <c r="CN168" s="5"/>
      <c r="CO168" s="5"/>
      <c r="CP168" s="5"/>
      <c r="CQ168" s="5"/>
      <c r="CR168" s="5"/>
      <c r="CS168" s="5"/>
      <c r="CT168" s="4"/>
      <c r="CU168" s="4"/>
      <c r="CV168" s="4"/>
      <c r="CW168" s="4"/>
      <c r="CX168" s="4"/>
      <c r="CY168" s="4"/>
      <c r="CZ168" s="4"/>
      <c r="DA168" s="4"/>
      <c r="DB168" s="5"/>
      <c r="DC168" s="5"/>
      <c r="DD168" s="5"/>
      <c r="DE168" s="5"/>
      <c r="DF168" s="5"/>
      <c r="DG168" s="5"/>
      <c r="DH168" s="5"/>
      <c r="DI168" s="5"/>
      <c r="DJ168" s="4"/>
      <c r="DK168" s="4"/>
      <c r="DL168" s="4"/>
      <c r="DM168" s="4"/>
      <c r="DN168" s="4"/>
      <c r="DO168" s="4"/>
      <c r="DP168" s="4"/>
      <c r="DQ168" s="4"/>
      <c r="DR168" s="5"/>
      <c r="DS168" s="5"/>
      <c r="DT168" s="5"/>
      <c r="DU168" s="5"/>
      <c r="DV168" s="5"/>
      <c r="DW168" s="5"/>
      <c r="DX168" s="5"/>
      <c r="DY168" s="5"/>
      <c r="DZ168" s="4"/>
      <c r="EA168" s="4"/>
      <c r="EB168" s="4"/>
      <c r="EC168" s="4"/>
      <c r="ED168" s="4"/>
      <c r="EE168" s="4"/>
      <c r="EF168" s="4"/>
      <c r="EG168" s="4"/>
      <c r="EH168" s="14">
        <v>0.64219999999999999</v>
      </c>
      <c r="EI168" s="14">
        <v>0.71240000000000003</v>
      </c>
      <c r="EJ168" s="14">
        <v>0.27389999999999998</v>
      </c>
      <c r="EK168" s="14">
        <v>1.01E-2</v>
      </c>
      <c r="EL168" s="14">
        <v>0.85350000000000004</v>
      </c>
      <c r="EM168" s="14">
        <v>0.56730000000000003</v>
      </c>
      <c r="EN168" s="14">
        <v>1</v>
      </c>
      <c r="EO168" s="14">
        <v>5.9450000000000003</v>
      </c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4"/>
      <c r="FL168" s="4"/>
      <c r="FM168" s="4"/>
      <c r="FN168" s="5"/>
      <c r="FO168" s="5"/>
      <c r="FP168" s="5"/>
      <c r="FQ168" s="5"/>
      <c r="FR168" s="5"/>
      <c r="FS168" s="5"/>
      <c r="FT168" s="5"/>
      <c r="FU168" s="5"/>
      <c r="FV168" s="4"/>
      <c r="FW168" s="4"/>
      <c r="FX168" s="4"/>
      <c r="FY168" s="4"/>
      <c r="FZ168" s="4"/>
      <c r="GA168" s="4"/>
      <c r="GB168" s="4"/>
      <c r="GC168" s="4"/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>
        <f t="shared" si="64"/>
        <v>0.65571666666666661</v>
      </c>
      <c r="II168" s="4">
        <f t="shared" si="65"/>
        <v>0.74676666666666669</v>
      </c>
      <c r="IJ168" s="4">
        <f t="shared" si="66"/>
        <v>0.24808333333333332</v>
      </c>
      <c r="IK168" s="4">
        <f t="shared" si="67"/>
        <v>1.8483333333333334E-2</v>
      </c>
      <c r="IL168" s="4">
        <f t="shared" si="68"/>
        <v>0.80301666666666671</v>
      </c>
      <c r="IM168" s="4">
        <f t="shared" si="69"/>
        <v>0.56730000000000003</v>
      </c>
      <c r="IN168" s="4">
        <f t="shared" si="70"/>
        <v>0.99568333333333336</v>
      </c>
      <c r="IO168" s="4">
        <f t="shared" si="71"/>
        <v>4.7519166666666663</v>
      </c>
      <c r="IP168" s="1" t="str" cm="1">
        <f t="array" aca="1" ref="IP168" ca="1">CONCATENATE(INDIRECT(ADDRESS(1,MATCH(_xlfn.MINIFS(B168:IG168,metrics.rec,"MAE"),B168:IG168,0)+1)), ", ", INDIRECT(ADDRESS(2,MATCH(_xlfn.MINIFS(B168:IG168,metrics.rec,"MAE"),B168:IG168,0)+1)))</f>
        <v>k=5, r=0.1</v>
      </c>
      <c r="IQ168" s="1" t="str" cm="1">
        <f t="array" aca="1" ref="IQ168" ca="1">CONCATENATE(INDIRECT(ADDRESS(1,MATCH(_xlfn.MINIFS(B168:IG168,metrics.rec,"MSE"),B168:IG168,0)+1)), ", ", INDIRECT(ADDRESS(2,MATCH(_xlfn.MINIFS(B168:IG168,metrics.rec,"MSE"),B168:IG168,0)+1)))</f>
        <v>k=5, r=0.1</v>
      </c>
      <c r="IR168" s="1" t="str" cm="1">
        <f t="array" aca="1" ref="IR168" ca="1">CONCATENATE(INDIRECT(ADDRESS(1,MATCH(_xlfn.MAXIFS(B168:IG168,metrics.rec,"R"),B168:IG168,0)+1)), ", ", INDIRECT(ADDRESS(2,MATCH(_xlfn.MAXIFS(B168:IG168,metrics.rec,"R"),B168:IG168,0)+1)))</f>
        <v>k=5, r=0.1</v>
      </c>
      <c r="IS168" s="1" t="str" cm="1">
        <f t="array" aca="1" ref="IS168" ca="1">CONCATENATE(INDIRECT(ADDRESS(1,MATCH(_xlfn.MAXIFS(B168:IG168,metrics.rec,"Precision"),B168:IG168,0)+1)), ", ", INDIRECT(ADDRESS(2,MATCH(_xlfn.MAXIFS(B168:IG168,metrics.rec,"Precision"),B168:IG168,0)+1)))</f>
        <v>k=5, r=0.9</v>
      </c>
      <c r="IT168" s="1" t="str" cm="1">
        <f t="array" aca="1" ref="IT168" ca="1">CONCATENATE(INDIRECT(ADDRESS(1,MATCH(_xlfn.MAXIFS(B168:IG168,metrics.rec,"Recall"),B168:IG168,0)+1)), ", ", INDIRECT(ADDRESS(2,MATCH(_xlfn.MAXIFS(B168:IG168,metrics.rec,"Recall"),B168:IG168,0)+1)))</f>
        <v>k=5, r=0.1</v>
      </c>
      <c r="IU168" s="1" t="str" cm="1">
        <f t="array" aca="1" ref="IU168" ca="1">CONCATENATE(INDIRECT(ADDRESS(1,MATCH(_xlfn.MAXIFS(B168:IG168,metrics.rec,"Coverage"),B168:IG168,0)+1)), ", ", INDIRECT(ADDRESS(2,MATCH(_xlfn.MAXIFS(B168:IG168,metrics.rec,"Coverage"),B168:IG168,0)+1)))</f>
        <v>k=20, r=0.5</v>
      </c>
      <c r="IV168" s="1" t="str" cm="1">
        <f t="array" aca="1" ref="IV168" ca="1">CONCATENATE(INDIRECT(ADDRESS(1,MATCH(_xlfn.MAXIFS(B168:IG168,metrics.rec,"Recatio"),B168:IG168,0)+1)), ", ", INDIRECT(ADDRESS(2,MATCH(_xlfn.MAXIFS(B168:IG168,metrics.rec,"Recatio"),B168:IG168,0)+1)))</f>
        <v>k=5, r=0.1</v>
      </c>
      <c r="IW168" s="1" t="str" cm="1">
        <f t="array" aca="1" ref="IW168" ca="1">CONCATENATE(INDIRECT(ADDRESS(1,MATCH(_xlfn.MINIFS(B168:IG168,metrics.rec,"Time"),B168:IG168,0)+1)), ", ", INDIRECT(ADDRESS(2,MATCH(_xlfn.MINIFS(B168:IG168,metrics.rec,"Time"),B168:IG168,0)+1)))</f>
        <v>k=5, r=0.9</v>
      </c>
    </row>
    <row r="169" spans="1:257" x14ac:dyDescent="0.2">
      <c r="A169" s="1" t="s">
        <v>150</v>
      </c>
      <c r="B169" s="4">
        <v>0.62019999999999997</v>
      </c>
      <c r="C169" s="4">
        <v>0.66379999999999995</v>
      </c>
      <c r="D169" s="4">
        <v>0.29499999999999998</v>
      </c>
      <c r="E169" s="4">
        <v>1.6000000000000001E-3</v>
      </c>
      <c r="F169" s="4">
        <v>0.88390000000000002</v>
      </c>
      <c r="G169" s="4"/>
      <c r="H169" s="4">
        <v>1</v>
      </c>
      <c r="I169" s="4">
        <v>8.4324999999999992</v>
      </c>
      <c r="J169" s="5">
        <v>0.63049999999999995</v>
      </c>
      <c r="K169" s="5">
        <v>0.68930000000000002</v>
      </c>
      <c r="L169" s="5">
        <v>0.2908</v>
      </c>
      <c r="M169" s="5">
        <v>4.7999999999999996E-3</v>
      </c>
      <c r="N169" s="5">
        <v>0.87439999999999996</v>
      </c>
      <c r="O169" s="5"/>
      <c r="P169" s="5">
        <v>1</v>
      </c>
      <c r="Q169" s="5">
        <v>6.2530000000000001</v>
      </c>
      <c r="R169" s="4">
        <v>0.63980000000000004</v>
      </c>
      <c r="S169" s="4">
        <v>0.7077</v>
      </c>
      <c r="T169" s="4">
        <v>0.28139999999999998</v>
      </c>
      <c r="U169" s="4">
        <v>8.8999999999999999E-3</v>
      </c>
      <c r="V169" s="4">
        <v>0.86040000000000005</v>
      </c>
      <c r="W169" s="4"/>
      <c r="X169" s="4">
        <v>1</v>
      </c>
      <c r="Y169" s="4">
        <v>4.8453999999999997</v>
      </c>
      <c r="Z169" s="5">
        <v>0.66200000000000003</v>
      </c>
      <c r="AA169" s="5">
        <v>0.75970000000000004</v>
      </c>
      <c r="AB169" s="5">
        <v>0.2397</v>
      </c>
      <c r="AC169" s="5">
        <v>1.4800000000000001E-2</v>
      </c>
      <c r="AD169" s="5">
        <v>0.83089999999999997</v>
      </c>
      <c r="AE169" s="5"/>
      <c r="AF169" s="5">
        <v>1</v>
      </c>
      <c r="AG169" s="5">
        <v>3.3569</v>
      </c>
      <c r="AH169" s="4">
        <v>0.74550000000000005</v>
      </c>
      <c r="AI169" s="4">
        <v>0.97230000000000005</v>
      </c>
      <c r="AJ169" s="4">
        <v>0.14119999999999999</v>
      </c>
      <c r="AK169" s="4">
        <v>2.87E-2</v>
      </c>
      <c r="AL169" s="4">
        <v>0.70569999999999999</v>
      </c>
      <c r="AM169" s="4"/>
      <c r="AN169" s="4">
        <v>0.9839</v>
      </c>
      <c r="AO169" s="4">
        <v>0.97360000000000002</v>
      </c>
      <c r="AP169" s="14"/>
      <c r="AQ169" s="14"/>
      <c r="AR169" s="14"/>
      <c r="AS169" s="14"/>
      <c r="AT169" s="14"/>
      <c r="AU169" s="14"/>
      <c r="AV169" s="14"/>
      <c r="AW169" s="14"/>
      <c r="AX169" s="4"/>
      <c r="AY169" s="4"/>
      <c r="AZ169" s="4"/>
      <c r="BA169" s="4"/>
      <c r="BB169" s="4"/>
      <c r="BC169" s="4"/>
      <c r="BD169" s="4"/>
      <c r="BE169" s="4"/>
      <c r="BF169" s="14"/>
      <c r="BG169" s="14"/>
      <c r="BH169" s="14"/>
      <c r="BI169" s="14"/>
      <c r="BJ169" s="14"/>
      <c r="BK169" s="14"/>
      <c r="BL169" s="14"/>
      <c r="BM169" s="14"/>
      <c r="BN169" s="4"/>
      <c r="BO169" s="4"/>
      <c r="BP169" s="4"/>
      <c r="BQ169" s="4"/>
      <c r="BR169" s="4"/>
      <c r="BS169" s="4"/>
      <c r="BT169" s="4"/>
      <c r="BU169" s="4"/>
      <c r="BV169" s="14"/>
      <c r="BW169" s="14"/>
      <c r="BX169" s="14"/>
      <c r="BY169" s="14"/>
      <c r="BZ169" s="14"/>
      <c r="CA169" s="14"/>
      <c r="CB169" s="14"/>
      <c r="CC169" s="14"/>
      <c r="CD169" s="4"/>
      <c r="CE169" s="4"/>
      <c r="CF169" s="4"/>
      <c r="CG169" s="4"/>
      <c r="CH169" s="4"/>
      <c r="CI169" s="4"/>
      <c r="CJ169" s="4"/>
      <c r="CK169" s="4"/>
      <c r="CL169" s="5"/>
      <c r="CM169" s="5"/>
      <c r="CN169" s="5"/>
      <c r="CO169" s="5"/>
      <c r="CP169" s="5"/>
      <c r="CQ169" s="5"/>
      <c r="CR169" s="5"/>
      <c r="CS169" s="5"/>
      <c r="CT169" s="4"/>
      <c r="CU169" s="4"/>
      <c r="CV169" s="4"/>
      <c r="CW169" s="4"/>
      <c r="CX169" s="4"/>
      <c r="CY169" s="4"/>
      <c r="CZ169" s="4"/>
      <c r="DA169" s="4"/>
      <c r="DB169" s="5"/>
      <c r="DC169" s="5"/>
      <c r="DD169" s="5"/>
      <c r="DE169" s="5"/>
      <c r="DF169" s="5"/>
      <c r="DG169" s="5"/>
      <c r="DH169" s="5"/>
      <c r="DI169" s="5"/>
      <c r="DJ169" s="4"/>
      <c r="DK169" s="4"/>
      <c r="DL169" s="4"/>
      <c r="DM169" s="4"/>
      <c r="DN169" s="4"/>
      <c r="DO169" s="4"/>
      <c r="DP169" s="4"/>
      <c r="DQ169" s="4"/>
      <c r="DR169" s="5"/>
      <c r="DS169" s="5"/>
      <c r="DT169" s="5"/>
      <c r="DU169" s="5"/>
      <c r="DV169" s="5"/>
      <c r="DW169" s="5"/>
      <c r="DX169" s="5"/>
      <c r="DY169" s="5"/>
      <c r="DZ169" s="4"/>
      <c r="EA169" s="4"/>
      <c r="EB169" s="4"/>
      <c r="EC169" s="4"/>
      <c r="ED169" s="4"/>
      <c r="EE169" s="4"/>
      <c r="EF169" s="4"/>
      <c r="EG169" s="4"/>
      <c r="EH169" s="14">
        <v>0.64129999999999998</v>
      </c>
      <c r="EI169" s="14">
        <v>0.71189999999999998</v>
      </c>
      <c r="EJ169" s="14">
        <v>0.2792</v>
      </c>
      <c r="EK169" s="14">
        <v>8.8999999999999999E-3</v>
      </c>
      <c r="EL169" s="14">
        <v>0.86140000000000005</v>
      </c>
      <c r="EM169" s="14">
        <v>0.65549999999999997</v>
      </c>
      <c r="EN169" s="14">
        <v>1</v>
      </c>
      <c r="EO169" s="14">
        <v>6.3026999999999997</v>
      </c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4"/>
      <c r="FL169" s="4"/>
      <c r="FM169" s="4"/>
      <c r="FN169" s="5"/>
      <c r="FO169" s="5"/>
      <c r="FP169" s="5"/>
      <c r="FQ169" s="5"/>
      <c r="FR169" s="5"/>
      <c r="FS169" s="5"/>
      <c r="FT169" s="5"/>
      <c r="FU169" s="5"/>
      <c r="FV169" s="4"/>
      <c r="FW169" s="4"/>
      <c r="FX169" s="4"/>
      <c r="FY169" s="4"/>
      <c r="FZ169" s="4"/>
      <c r="GA169" s="4"/>
      <c r="GB169" s="4"/>
      <c r="GC169" s="4"/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>
        <f t="shared" si="64"/>
        <v>0.65655000000000008</v>
      </c>
      <c r="II169" s="4">
        <f t="shared" si="65"/>
        <v>0.75078333333333325</v>
      </c>
      <c r="IJ169" s="4">
        <f t="shared" si="66"/>
        <v>0.25455</v>
      </c>
      <c r="IK169" s="4">
        <f t="shared" si="67"/>
        <v>1.1283333333333334E-2</v>
      </c>
      <c r="IL169" s="4">
        <f t="shared" si="68"/>
        <v>0.83611666666666673</v>
      </c>
      <c r="IM169" s="4">
        <f t="shared" si="69"/>
        <v>0.65549999999999997</v>
      </c>
      <c r="IN169" s="4">
        <f t="shared" si="70"/>
        <v>0.99731666666666674</v>
      </c>
      <c r="IO169" s="4">
        <f t="shared" si="71"/>
        <v>5.0273499999999993</v>
      </c>
      <c r="IP169" s="1" t="str" cm="1">
        <f t="array" aca="1" ref="IP169" ca="1">CONCATENATE(INDIRECT(ADDRESS(1,MATCH(_xlfn.MINIFS(B169:IG169,metrics.rec,"MAE"),B169:IG169,0)+1)), ", ", INDIRECT(ADDRESS(2,MATCH(_xlfn.MINIFS(B169:IG169,metrics.rec,"MAE"),B169:IG169,0)+1)))</f>
        <v>k=5, r=0.1</v>
      </c>
      <c r="IQ169" s="1" t="str" cm="1">
        <f t="array" aca="1" ref="IQ169" ca="1">CONCATENATE(INDIRECT(ADDRESS(1,MATCH(_xlfn.MINIFS(B169:IG169,metrics.rec,"MSE"),B169:IG169,0)+1)), ", ", INDIRECT(ADDRESS(2,MATCH(_xlfn.MINIFS(B169:IG169,metrics.rec,"MSE"),B169:IG169,0)+1)))</f>
        <v>k=5, r=0.1</v>
      </c>
      <c r="IR169" s="1" t="str" cm="1">
        <f t="array" aca="1" ref="IR169" ca="1">CONCATENATE(INDIRECT(ADDRESS(1,MATCH(_xlfn.MAXIFS(B169:IG169,metrics.rec,"R"),B169:IG169,0)+1)), ", ", INDIRECT(ADDRESS(2,MATCH(_xlfn.MAXIFS(B169:IG169,metrics.rec,"R"),B169:IG169,0)+1)))</f>
        <v>k=5, r=0.1</v>
      </c>
      <c r="IS169" s="1" t="str" cm="1">
        <f t="array" aca="1" ref="IS169" ca="1">CONCATENATE(INDIRECT(ADDRESS(1,MATCH(_xlfn.MAXIFS(B169:IG169,metrics.rec,"Precision"),B169:IG169,0)+1)), ", ", INDIRECT(ADDRESS(2,MATCH(_xlfn.MAXIFS(B169:IG169,metrics.rec,"Precision"),B169:IG169,0)+1)))</f>
        <v>k=5, r=0.9</v>
      </c>
      <c r="IT169" s="1" t="str" cm="1">
        <f t="array" aca="1" ref="IT169" ca="1">CONCATENATE(INDIRECT(ADDRESS(1,MATCH(_xlfn.MAXIFS(B169:IG169,metrics.rec,"Recall"),B169:IG169,0)+1)), ", ", INDIRECT(ADDRESS(2,MATCH(_xlfn.MAXIFS(B169:IG169,metrics.rec,"Recall"),B169:IG169,0)+1)))</f>
        <v>k=5, r=0.1</v>
      </c>
      <c r="IU169" s="1" t="str" cm="1">
        <f t="array" aca="1" ref="IU169" ca="1">CONCATENATE(INDIRECT(ADDRESS(1,MATCH(_xlfn.MAXIFS(B169:IG169,metrics.rec,"Coverage"),B169:IG169,0)+1)), ", ", INDIRECT(ADDRESS(2,MATCH(_xlfn.MAXIFS(B169:IG169,metrics.rec,"Coverage"),B169:IG169,0)+1)))</f>
        <v>k=20, r=0.5</v>
      </c>
      <c r="IV169" s="1" t="str" cm="1">
        <f t="array" aca="1" ref="IV169" ca="1">CONCATENATE(INDIRECT(ADDRESS(1,MATCH(_xlfn.MAXIFS(B169:IG169,metrics.rec,"Recatio"),B169:IG169,0)+1)), ", ", INDIRECT(ADDRESS(2,MATCH(_xlfn.MAXIFS(B169:IG169,metrics.rec,"Recatio"),B169:IG169,0)+1)))</f>
        <v>k=5, r=0.1</v>
      </c>
      <c r="IW169" s="1" t="str" cm="1">
        <f t="array" aca="1" ref="IW169" ca="1">CONCATENATE(INDIRECT(ADDRESS(1,MATCH(_xlfn.MINIFS(B169:IG169,metrics.rec,"Time"),B169:IG169,0)+1)), ", ", INDIRECT(ADDRESS(2,MATCH(_xlfn.MINIFS(B169:IG169,metrics.rec,"Time"),B169:IG169,0)+1)))</f>
        <v>k=5, r=0.9</v>
      </c>
    </row>
    <row r="170" spans="1:257" x14ac:dyDescent="0.2">
      <c r="A170" s="1" t="s">
        <v>151</v>
      </c>
      <c r="B170" s="4">
        <v>0.61229999999999996</v>
      </c>
      <c r="C170" s="4">
        <v>0.65110000000000001</v>
      </c>
      <c r="D170" s="4">
        <v>0.30199999999999999</v>
      </c>
      <c r="E170" s="4">
        <v>1.6000000000000001E-3</v>
      </c>
      <c r="F170" s="4">
        <v>0.88990000000000002</v>
      </c>
      <c r="G170" s="4"/>
      <c r="H170" s="4">
        <v>1</v>
      </c>
      <c r="I170" s="4">
        <v>7.7355</v>
      </c>
      <c r="J170" s="5">
        <v>0.62519999999999998</v>
      </c>
      <c r="K170" s="5">
        <v>0.68010000000000004</v>
      </c>
      <c r="L170" s="5">
        <v>0.29570000000000002</v>
      </c>
      <c r="M170" s="5">
        <v>4.8999999999999998E-3</v>
      </c>
      <c r="N170" s="5">
        <v>0.88009999999999999</v>
      </c>
      <c r="O170" s="5"/>
      <c r="P170" s="5">
        <v>1</v>
      </c>
      <c r="Q170" s="5">
        <v>6.4627999999999997</v>
      </c>
      <c r="R170" s="4">
        <v>0.63639999999999997</v>
      </c>
      <c r="S170" s="4">
        <v>0.70169999999999999</v>
      </c>
      <c r="T170" s="4">
        <v>0.28399999999999997</v>
      </c>
      <c r="U170" s="4">
        <v>9.2999999999999992E-3</v>
      </c>
      <c r="V170" s="4">
        <v>0.86450000000000005</v>
      </c>
      <c r="W170" s="4"/>
      <c r="X170" s="4">
        <v>1</v>
      </c>
      <c r="Y170" s="4">
        <v>4.6642000000000001</v>
      </c>
      <c r="Z170" s="5">
        <v>0.66</v>
      </c>
      <c r="AA170" s="5">
        <v>0.75549999999999995</v>
      </c>
      <c r="AB170" s="5">
        <v>0.23769999999999999</v>
      </c>
      <c r="AC170" s="5">
        <v>1.6799999999999999E-2</v>
      </c>
      <c r="AD170" s="5">
        <v>0.83130000000000004</v>
      </c>
      <c r="AE170" s="5"/>
      <c r="AF170" s="5">
        <v>1</v>
      </c>
      <c r="AG170" s="5">
        <v>3.2166999999999999</v>
      </c>
      <c r="AH170" s="4">
        <v>0.72750000000000004</v>
      </c>
      <c r="AI170" s="4">
        <v>0.92230000000000001</v>
      </c>
      <c r="AJ170" s="4">
        <v>0.15890000000000001</v>
      </c>
      <c r="AK170" s="4">
        <v>5.5E-2</v>
      </c>
      <c r="AL170" s="4">
        <v>0.60640000000000005</v>
      </c>
      <c r="AM170" s="4"/>
      <c r="AN170" s="4">
        <v>0.97599999999999998</v>
      </c>
      <c r="AO170" s="4">
        <v>0.97970000000000002</v>
      </c>
      <c r="AP170" s="14"/>
      <c r="AQ170" s="14"/>
      <c r="AR170" s="14"/>
      <c r="AS170" s="14"/>
      <c r="AT170" s="14"/>
      <c r="AU170" s="14"/>
      <c r="AV170" s="14"/>
      <c r="AW170" s="14"/>
      <c r="AX170" s="4"/>
      <c r="AY170" s="4"/>
      <c r="AZ170" s="4"/>
      <c r="BA170" s="4"/>
      <c r="BB170" s="4"/>
      <c r="BC170" s="4"/>
      <c r="BD170" s="4"/>
      <c r="BE170" s="4"/>
      <c r="BF170" s="14"/>
      <c r="BG170" s="14"/>
      <c r="BH170" s="14"/>
      <c r="BI170" s="14"/>
      <c r="BJ170" s="14"/>
      <c r="BK170" s="14"/>
      <c r="BL170" s="14"/>
      <c r="BM170" s="14"/>
      <c r="BN170" s="4"/>
      <c r="BO170" s="4"/>
      <c r="BP170" s="4"/>
      <c r="BQ170" s="4"/>
      <c r="BR170" s="4"/>
      <c r="BS170" s="4"/>
      <c r="BT170" s="4"/>
      <c r="BU170" s="4"/>
      <c r="BV170" s="14"/>
      <c r="BW170" s="14"/>
      <c r="BX170" s="14"/>
      <c r="BY170" s="14"/>
      <c r="BZ170" s="14"/>
      <c r="CA170" s="14"/>
      <c r="CB170" s="14"/>
      <c r="CC170" s="14"/>
      <c r="CD170" s="4"/>
      <c r="CE170" s="4"/>
      <c r="CF170" s="4"/>
      <c r="CG170" s="4"/>
      <c r="CH170" s="4"/>
      <c r="CI170" s="4"/>
      <c r="CJ170" s="4"/>
      <c r="CK170" s="4"/>
      <c r="CL170" s="5"/>
      <c r="CM170" s="5"/>
      <c r="CN170" s="5"/>
      <c r="CO170" s="5"/>
      <c r="CP170" s="5"/>
      <c r="CQ170" s="5"/>
      <c r="CR170" s="5"/>
      <c r="CS170" s="5"/>
      <c r="CT170" s="4"/>
      <c r="CU170" s="4"/>
      <c r="CV170" s="4"/>
      <c r="CW170" s="4"/>
      <c r="CX170" s="4"/>
      <c r="CY170" s="4"/>
      <c r="CZ170" s="4"/>
      <c r="DA170" s="4"/>
      <c r="DB170" s="5"/>
      <c r="DC170" s="5"/>
      <c r="DD170" s="5"/>
      <c r="DE170" s="5"/>
      <c r="DF170" s="5"/>
      <c r="DG170" s="5"/>
      <c r="DH170" s="5"/>
      <c r="DI170" s="5"/>
      <c r="DJ170" s="4"/>
      <c r="DK170" s="4"/>
      <c r="DL170" s="4"/>
      <c r="DM170" s="4"/>
      <c r="DN170" s="4"/>
      <c r="DO170" s="4"/>
      <c r="DP170" s="4"/>
      <c r="DQ170" s="4"/>
      <c r="DR170" s="5"/>
      <c r="DS170" s="5"/>
      <c r="DT170" s="5"/>
      <c r="DU170" s="5"/>
      <c r="DV170" s="5"/>
      <c r="DW170" s="5"/>
      <c r="DX170" s="5"/>
      <c r="DY170" s="5"/>
      <c r="DZ170" s="4"/>
      <c r="EA170" s="4"/>
      <c r="EB170" s="4"/>
      <c r="EC170" s="4"/>
      <c r="ED170" s="4"/>
      <c r="EE170" s="4"/>
      <c r="EF170" s="4"/>
      <c r="EG170" s="4"/>
      <c r="EH170" s="14">
        <v>0.63790000000000002</v>
      </c>
      <c r="EI170" s="14">
        <v>0.70589999999999997</v>
      </c>
      <c r="EJ170" s="14">
        <v>0.2802</v>
      </c>
      <c r="EK170" s="14">
        <v>9.1999999999999998E-3</v>
      </c>
      <c r="EL170" s="14">
        <v>0.8659</v>
      </c>
      <c r="EM170" s="14">
        <v>0.63190000000000002</v>
      </c>
      <c r="EN170" s="14">
        <v>1</v>
      </c>
      <c r="EO170" s="14">
        <v>5.7157</v>
      </c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4"/>
      <c r="FL170" s="4"/>
      <c r="FM170" s="4"/>
      <c r="FN170" s="5"/>
      <c r="FO170" s="5"/>
      <c r="FP170" s="5"/>
      <c r="FQ170" s="5"/>
      <c r="FR170" s="5"/>
      <c r="FS170" s="5"/>
      <c r="FT170" s="5"/>
      <c r="FU170" s="5"/>
      <c r="FV170" s="4"/>
      <c r="FW170" s="4"/>
      <c r="FX170" s="4"/>
      <c r="FY170" s="4"/>
      <c r="FZ170" s="4"/>
      <c r="GA170" s="4"/>
      <c r="GB170" s="4"/>
      <c r="GC170" s="4"/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>
        <f t="shared" si="64"/>
        <v>0.64988333333333337</v>
      </c>
      <c r="II170" s="4">
        <f t="shared" si="65"/>
        <v>0.73609999999999998</v>
      </c>
      <c r="IJ170" s="4">
        <f t="shared" si="66"/>
        <v>0.25974999999999998</v>
      </c>
      <c r="IK170" s="4">
        <f t="shared" si="67"/>
        <v>1.6133333333333333E-2</v>
      </c>
      <c r="IL170" s="4">
        <f t="shared" si="68"/>
        <v>0.82301666666666673</v>
      </c>
      <c r="IM170" s="4">
        <f t="shared" si="69"/>
        <v>0.63190000000000002</v>
      </c>
      <c r="IN170" s="4">
        <f t="shared" si="70"/>
        <v>0.996</v>
      </c>
      <c r="IO170" s="4">
        <f t="shared" si="71"/>
        <v>4.7957666666666663</v>
      </c>
      <c r="IP170" s="1" t="str" cm="1">
        <f t="array" aca="1" ref="IP170" ca="1">CONCATENATE(INDIRECT(ADDRESS(1,MATCH(_xlfn.MINIFS(B170:IG170,metrics.rec,"MAE"),B170:IG170,0)+1)), ", ", INDIRECT(ADDRESS(2,MATCH(_xlfn.MINIFS(B170:IG170,metrics.rec,"MAE"),B170:IG170,0)+1)))</f>
        <v>k=5, r=0.1</v>
      </c>
      <c r="IQ170" s="1" t="str" cm="1">
        <f t="array" aca="1" ref="IQ170" ca="1">CONCATENATE(INDIRECT(ADDRESS(1,MATCH(_xlfn.MINIFS(B170:IG170,metrics.rec,"MSE"),B170:IG170,0)+1)), ", ", INDIRECT(ADDRESS(2,MATCH(_xlfn.MINIFS(B170:IG170,metrics.rec,"MSE"),B170:IG170,0)+1)))</f>
        <v>k=5, r=0.1</v>
      </c>
      <c r="IR170" s="1" t="str" cm="1">
        <f t="array" aca="1" ref="IR170" ca="1">CONCATENATE(INDIRECT(ADDRESS(1,MATCH(_xlfn.MAXIFS(B170:IG170,metrics.rec,"R"),B170:IG170,0)+1)), ", ", INDIRECT(ADDRESS(2,MATCH(_xlfn.MAXIFS(B170:IG170,metrics.rec,"R"),B170:IG170,0)+1)))</f>
        <v>k=5, r=0.1</v>
      </c>
      <c r="IS170" s="1" t="str" cm="1">
        <f t="array" aca="1" ref="IS170" ca="1">CONCATENATE(INDIRECT(ADDRESS(1,MATCH(_xlfn.MAXIFS(B170:IG170,metrics.rec,"Precision"),B170:IG170,0)+1)), ", ", INDIRECT(ADDRESS(2,MATCH(_xlfn.MAXIFS(B170:IG170,metrics.rec,"Precision"),B170:IG170,0)+1)))</f>
        <v>k=5, r=0.9</v>
      </c>
      <c r="IT170" s="1" t="str" cm="1">
        <f t="array" aca="1" ref="IT170" ca="1">CONCATENATE(INDIRECT(ADDRESS(1,MATCH(_xlfn.MAXIFS(B170:IG170,metrics.rec,"Recall"),B170:IG170,0)+1)), ", ", INDIRECT(ADDRESS(2,MATCH(_xlfn.MAXIFS(B170:IG170,metrics.rec,"Recall"),B170:IG170,0)+1)))</f>
        <v>k=5, r=0.1</v>
      </c>
      <c r="IU170" s="1" t="str" cm="1">
        <f t="array" aca="1" ref="IU170" ca="1">CONCATENATE(INDIRECT(ADDRESS(1,MATCH(_xlfn.MAXIFS(B170:IG170,metrics.rec,"Coverage"),B170:IG170,0)+1)), ", ", INDIRECT(ADDRESS(2,MATCH(_xlfn.MAXIFS(B170:IG170,metrics.rec,"Coverage"),B170:IG170,0)+1)))</f>
        <v>k=20, r=0.5</v>
      </c>
      <c r="IV170" s="1" t="str" cm="1">
        <f t="array" aca="1" ref="IV170" ca="1">CONCATENATE(INDIRECT(ADDRESS(1,MATCH(_xlfn.MAXIFS(B170:IG170,metrics.rec,"Recatio"),B170:IG170,0)+1)), ", ", INDIRECT(ADDRESS(2,MATCH(_xlfn.MAXIFS(B170:IG170,metrics.rec,"Recatio"),B170:IG170,0)+1)))</f>
        <v>k=5, r=0.1</v>
      </c>
      <c r="IW170" s="1" t="str" cm="1">
        <f t="array" aca="1" ref="IW170" ca="1">CONCATENATE(INDIRECT(ADDRESS(1,MATCH(_xlfn.MINIFS(B170:IG170,metrics.rec,"Time"),B170:IG170,0)+1)), ", ", INDIRECT(ADDRESS(2,MATCH(_xlfn.MINIFS(B170:IG170,metrics.rec,"Time"),B170:IG170,0)+1)))</f>
        <v>k=5, r=0.9</v>
      </c>
    </row>
    <row r="171" spans="1:257" x14ac:dyDescent="0.2">
      <c r="A171" s="1" t="s">
        <v>152</v>
      </c>
      <c r="B171" s="4">
        <v>0.60060000000000002</v>
      </c>
      <c r="C171" s="4">
        <v>0.62970000000000004</v>
      </c>
      <c r="D171" s="4">
        <v>0.31430000000000002</v>
      </c>
      <c r="E171" s="4">
        <v>1.6000000000000001E-3</v>
      </c>
      <c r="F171" s="4">
        <v>0.89029999999999998</v>
      </c>
      <c r="G171" s="4"/>
      <c r="H171" s="4">
        <v>1</v>
      </c>
      <c r="I171" s="4">
        <v>7.7599</v>
      </c>
      <c r="J171" s="5">
        <v>0.61519999999999997</v>
      </c>
      <c r="K171" s="5">
        <v>0.66259999999999997</v>
      </c>
      <c r="L171" s="5">
        <v>0.30270000000000002</v>
      </c>
      <c r="M171" s="5">
        <v>4.7999999999999996E-3</v>
      </c>
      <c r="N171" s="5">
        <v>0.87919999999999998</v>
      </c>
      <c r="O171" s="5"/>
      <c r="P171" s="5">
        <v>1</v>
      </c>
      <c r="Q171" s="5">
        <v>6.3544999999999998</v>
      </c>
      <c r="R171" s="4">
        <v>0.62949999999999995</v>
      </c>
      <c r="S171" s="4">
        <v>0.69230000000000003</v>
      </c>
      <c r="T171" s="4">
        <v>0.28100000000000003</v>
      </c>
      <c r="U171" s="4">
        <v>8.8999999999999999E-3</v>
      </c>
      <c r="V171" s="4">
        <v>0.86029999999999995</v>
      </c>
      <c r="W171" s="4"/>
      <c r="X171" s="4">
        <v>1</v>
      </c>
      <c r="Y171" s="4">
        <v>4.7272999999999996</v>
      </c>
      <c r="Z171" s="5">
        <v>0.66259999999999997</v>
      </c>
      <c r="AA171" s="5">
        <v>0.76980000000000004</v>
      </c>
      <c r="AB171" s="5">
        <v>0.21820000000000001</v>
      </c>
      <c r="AC171" s="5">
        <v>1.4800000000000001E-2</v>
      </c>
      <c r="AD171" s="5">
        <v>0.82369999999999999</v>
      </c>
      <c r="AE171" s="5"/>
      <c r="AF171" s="5">
        <v>1</v>
      </c>
      <c r="AG171" s="5">
        <v>3.2856000000000001</v>
      </c>
      <c r="AH171" s="4">
        <v>0.75619999999999998</v>
      </c>
      <c r="AI171" s="4">
        <v>1.0027999999999999</v>
      </c>
      <c r="AJ171" s="4">
        <v>0.13550000000000001</v>
      </c>
      <c r="AK171" s="4">
        <v>2.8400000000000002E-2</v>
      </c>
      <c r="AL171" s="4">
        <v>0.69610000000000005</v>
      </c>
      <c r="AM171" s="4"/>
      <c r="AN171" s="4">
        <v>0.9839</v>
      </c>
      <c r="AO171" s="4">
        <v>1.0803</v>
      </c>
      <c r="AP171" s="14"/>
      <c r="AQ171" s="14"/>
      <c r="AR171" s="14"/>
      <c r="AS171" s="14"/>
      <c r="AT171" s="14"/>
      <c r="AU171" s="14"/>
      <c r="AV171" s="14"/>
      <c r="AW171" s="14"/>
      <c r="AX171" s="4"/>
      <c r="AY171" s="4"/>
      <c r="AZ171" s="4"/>
      <c r="BA171" s="4"/>
      <c r="BB171" s="4"/>
      <c r="BC171" s="4"/>
      <c r="BD171" s="4"/>
      <c r="BE171" s="4"/>
      <c r="BF171" s="14"/>
      <c r="BG171" s="14"/>
      <c r="BH171" s="14"/>
      <c r="BI171" s="14"/>
      <c r="BJ171" s="14"/>
      <c r="BK171" s="14"/>
      <c r="BL171" s="14"/>
      <c r="BM171" s="14"/>
      <c r="BN171" s="4"/>
      <c r="BO171" s="4"/>
      <c r="BP171" s="4"/>
      <c r="BQ171" s="4"/>
      <c r="BR171" s="4"/>
      <c r="BS171" s="4"/>
      <c r="BT171" s="4"/>
      <c r="BU171" s="4"/>
      <c r="BV171" s="14"/>
      <c r="BW171" s="14"/>
      <c r="BX171" s="14"/>
      <c r="BY171" s="14"/>
      <c r="BZ171" s="14"/>
      <c r="CA171" s="14"/>
      <c r="CB171" s="14"/>
      <c r="CC171" s="14"/>
      <c r="CD171" s="4"/>
      <c r="CE171" s="4"/>
      <c r="CF171" s="4"/>
      <c r="CG171" s="4"/>
      <c r="CH171" s="4"/>
      <c r="CI171" s="4"/>
      <c r="CJ171" s="4"/>
      <c r="CK171" s="4"/>
      <c r="CL171" s="5"/>
      <c r="CM171" s="5"/>
      <c r="CN171" s="5"/>
      <c r="CO171" s="5"/>
      <c r="CP171" s="5"/>
      <c r="CQ171" s="5"/>
      <c r="CR171" s="5"/>
      <c r="CS171" s="5"/>
      <c r="CT171" s="4"/>
      <c r="CU171" s="4"/>
      <c r="CV171" s="4"/>
      <c r="CW171" s="4"/>
      <c r="CX171" s="4"/>
      <c r="CY171" s="4"/>
      <c r="CZ171" s="4"/>
      <c r="DA171" s="4"/>
      <c r="DB171" s="5"/>
      <c r="DC171" s="5"/>
      <c r="DD171" s="5"/>
      <c r="DE171" s="5"/>
      <c r="DF171" s="5"/>
      <c r="DG171" s="5"/>
      <c r="DH171" s="5"/>
      <c r="DI171" s="5"/>
      <c r="DJ171" s="4"/>
      <c r="DK171" s="4"/>
      <c r="DL171" s="4"/>
      <c r="DM171" s="4"/>
      <c r="DN171" s="4"/>
      <c r="DO171" s="4"/>
      <c r="DP171" s="4"/>
      <c r="DQ171" s="4"/>
      <c r="DR171" s="5"/>
      <c r="DS171" s="5"/>
      <c r="DT171" s="5"/>
      <c r="DU171" s="5"/>
      <c r="DV171" s="5"/>
      <c r="DW171" s="5"/>
      <c r="DX171" s="5"/>
      <c r="DY171" s="5"/>
      <c r="DZ171" s="4"/>
      <c r="EA171" s="4"/>
      <c r="EB171" s="4"/>
      <c r="EC171" s="4"/>
      <c r="ED171" s="4"/>
      <c r="EE171" s="4"/>
      <c r="EF171" s="4"/>
      <c r="EG171" s="4"/>
      <c r="EH171" s="14">
        <v>0.63149999999999995</v>
      </c>
      <c r="EI171" s="14">
        <v>0.69730000000000003</v>
      </c>
      <c r="EJ171" s="14">
        <v>0.27879999999999999</v>
      </c>
      <c r="EK171" s="14">
        <v>8.8999999999999999E-3</v>
      </c>
      <c r="EL171" s="14">
        <v>0.86199999999999999</v>
      </c>
      <c r="EM171" s="14">
        <v>0.65449999999999997</v>
      </c>
      <c r="EN171" s="14">
        <v>1</v>
      </c>
      <c r="EO171" s="14">
        <v>5.7455999999999996</v>
      </c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4"/>
      <c r="FL171" s="4"/>
      <c r="FM171" s="4"/>
      <c r="FN171" s="5"/>
      <c r="FO171" s="5"/>
      <c r="FP171" s="5"/>
      <c r="FQ171" s="5"/>
      <c r="FR171" s="5"/>
      <c r="FS171" s="5"/>
      <c r="FT171" s="5"/>
      <c r="FU171" s="5"/>
      <c r="FV171" s="4"/>
      <c r="FW171" s="4"/>
      <c r="FX171" s="4"/>
      <c r="FY171" s="4"/>
      <c r="FZ171" s="4"/>
      <c r="GA171" s="4"/>
      <c r="GB171" s="4"/>
      <c r="GC171" s="4"/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>
        <f t="shared" si="64"/>
        <v>0.64926666666666666</v>
      </c>
      <c r="II171" s="4">
        <f t="shared" si="65"/>
        <v>0.74241666666666672</v>
      </c>
      <c r="IJ171" s="4">
        <f t="shared" si="66"/>
        <v>0.25508333333333333</v>
      </c>
      <c r="IK171" s="4">
        <f t="shared" si="67"/>
        <v>1.1233333333333333E-2</v>
      </c>
      <c r="IL171" s="4">
        <f t="shared" si="68"/>
        <v>0.83526666666666671</v>
      </c>
      <c r="IM171" s="4">
        <f t="shared" si="69"/>
        <v>0.65449999999999997</v>
      </c>
      <c r="IN171" s="4">
        <f t="shared" si="70"/>
        <v>0.99731666666666674</v>
      </c>
      <c r="IO171" s="4">
        <f t="shared" si="71"/>
        <v>4.8255333333333335</v>
      </c>
      <c r="IP171" s="1" t="str" cm="1">
        <f t="array" aca="1" ref="IP171" ca="1">CONCATENATE(INDIRECT(ADDRESS(1,MATCH(_xlfn.MINIFS(B171:IG171,metrics.rec,"MAE"),B171:IG171,0)+1)), ", ", INDIRECT(ADDRESS(2,MATCH(_xlfn.MINIFS(B171:IG171,metrics.rec,"MAE"),B171:IG171,0)+1)))</f>
        <v>k=5, r=0.1</v>
      </c>
      <c r="IQ171" s="1" t="str" cm="1">
        <f t="array" aca="1" ref="IQ171" ca="1">CONCATENATE(INDIRECT(ADDRESS(1,MATCH(_xlfn.MINIFS(B171:IG171,metrics.rec,"MSE"),B171:IG171,0)+1)), ", ", INDIRECT(ADDRESS(2,MATCH(_xlfn.MINIFS(B171:IG171,metrics.rec,"MSE"),B171:IG171,0)+1)))</f>
        <v>k=5, r=0.1</v>
      </c>
      <c r="IR171" s="1" t="str" cm="1">
        <f t="array" aca="1" ref="IR171" ca="1">CONCATENATE(INDIRECT(ADDRESS(1,MATCH(_xlfn.MAXIFS(B171:IG171,metrics.rec,"R"),B171:IG171,0)+1)), ", ", INDIRECT(ADDRESS(2,MATCH(_xlfn.MAXIFS(B171:IG171,metrics.rec,"R"),B171:IG171,0)+1)))</f>
        <v>k=5, r=0.1</v>
      </c>
      <c r="IS171" s="1" t="str" cm="1">
        <f t="array" aca="1" ref="IS171" ca="1">CONCATENATE(INDIRECT(ADDRESS(1,MATCH(_xlfn.MAXIFS(B171:IG171,metrics.rec,"Precision"),B171:IG171,0)+1)), ", ", INDIRECT(ADDRESS(2,MATCH(_xlfn.MAXIFS(B171:IG171,metrics.rec,"Precision"),B171:IG171,0)+1)))</f>
        <v>k=5, r=0.9</v>
      </c>
      <c r="IT171" s="1" t="str" cm="1">
        <f t="array" aca="1" ref="IT171" ca="1">CONCATENATE(INDIRECT(ADDRESS(1,MATCH(_xlfn.MAXIFS(B171:IG171,metrics.rec,"Recall"),B171:IG171,0)+1)), ", ", INDIRECT(ADDRESS(2,MATCH(_xlfn.MAXIFS(B171:IG171,metrics.rec,"Recall"),B171:IG171,0)+1)))</f>
        <v>k=5, r=0.1</v>
      </c>
      <c r="IU171" s="1" t="str" cm="1">
        <f t="array" aca="1" ref="IU171" ca="1">CONCATENATE(INDIRECT(ADDRESS(1,MATCH(_xlfn.MAXIFS(B171:IG171,metrics.rec,"Coverage"),B171:IG171,0)+1)), ", ", INDIRECT(ADDRESS(2,MATCH(_xlfn.MAXIFS(B171:IG171,metrics.rec,"Coverage"),B171:IG171,0)+1)))</f>
        <v>k=20, r=0.5</v>
      </c>
      <c r="IV171" s="1" t="str" cm="1">
        <f t="array" aca="1" ref="IV171" ca="1">CONCATENATE(INDIRECT(ADDRESS(1,MATCH(_xlfn.MAXIFS(B171:IG171,metrics.rec,"Recatio"),B171:IG171,0)+1)), ", ", INDIRECT(ADDRESS(2,MATCH(_xlfn.MAXIFS(B171:IG171,metrics.rec,"Recatio"),B171:IG171,0)+1)))</f>
        <v>k=5, r=0.1</v>
      </c>
      <c r="IW171" s="1" t="str" cm="1">
        <f t="array" aca="1" ref="IW171" ca="1">CONCATENATE(INDIRECT(ADDRESS(1,MATCH(_xlfn.MINIFS(B171:IG171,metrics.rec,"Time"),B171:IG171,0)+1)), ", ", INDIRECT(ADDRESS(2,MATCH(_xlfn.MINIFS(B171:IG171,metrics.rec,"Time"),B171:IG171,0)+1)))</f>
        <v>k=5, r=0.9</v>
      </c>
    </row>
    <row r="172" spans="1:257" x14ac:dyDescent="0.2">
      <c r="A172" s="1" t="s">
        <v>153</v>
      </c>
      <c r="B172" s="4">
        <v>0.60270000000000001</v>
      </c>
      <c r="C172" s="4">
        <v>0.63339999999999996</v>
      </c>
      <c r="D172" s="4">
        <v>0.31180000000000002</v>
      </c>
      <c r="E172" s="4">
        <v>1.6000000000000001E-3</v>
      </c>
      <c r="F172" s="4">
        <v>0.88990000000000002</v>
      </c>
      <c r="G172" s="4"/>
      <c r="H172" s="4">
        <v>1</v>
      </c>
      <c r="I172" s="4">
        <v>7.8867000000000003</v>
      </c>
      <c r="J172" s="5">
        <v>0.61709999999999998</v>
      </c>
      <c r="K172" s="5">
        <v>0.66639999999999999</v>
      </c>
      <c r="L172" s="5">
        <v>0.30109999999999998</v>
      </c>
      <c r="M172" s="5">
        <v>4.7999999999999996E-3</v>
      </c>
      <c r="N172" s="5">
        <v>0.87880000000000003</v>
      </c>
      <c r="O172" s="5"/>
      <c r="P172" s="5">
        <v>1</v>
      </c>
      <c r="Q172" s="5">
        <v>6.2831000000000001</v>
      </c>
      <c r="R172" s="4">
        <v>0.63149999999999995</v>
      </c>
      <c r="S172" s="4">
        <v>0.69620000000000004</v>
      </c>
      <c r="T172" s="4">
        <v>0.28089999999999998</v>
      </c>
      <c r="U172" s="4">
        <v>8.8999999999999999E-3</v>
      </c>
      <c r="V172" s="4">
        <v>0.86060000000000003</v>
      </c>
      <c r="W172" s="4"/>
      <c r="X172" s="4">
        <v>1</v>
      </c>
      <c r="Y172" s="4">
        <v>4.8155999999999999</v>
      </c>
      <c r="Z172" s="5">
        <v>0.66390000000000005</v>
      </c>
      <c r="AA172" s="5">
        <v>0.77200000000000002</v>
      </c>
      <c r="AB172" s="5">
        <v>0.21879999999999999</v>
      </c>
      <c r="AC172" s="5">
        <v>1.4800000000000001E-2</v>
      </c>
      <c r="AD172" s="5">
        <v>0.82410000000000005</v>
      </c>
      <c r="AE172" s="5"/>
      <c r="AF172" s="5">
        <v>1</v>
      </c>
      <c r="AG172" s="5">
        <v>3.2887</v>
      </c>
      <c r="AH172" s="4">
        <v>0.75649999999999995</v>
      </c>
      <c r="AI172" s="4">
        <v>1.0028999999999999</v>
      </c>
      <c r="AJ172" s="4">
        <v>0.13550000000000001</v>
      </c>
      <c r="AK172" s="4">
        <v>2.8400000000000002E-2</v>
      </c>
      <c r="AL172" s="4">
        <v>0.69679999999999997</v>
      </c>
      <c r="AM172" s="4"/>
      <c r="AN172" s="4">
        <v>0.9839</v>
      </c>
      <c r="AO172" s="4">
        <v>0.96689999999999998</v>
      </c>
      <c r="AP172" s="14"/>
      <c r="AQ172" s="14"/>
      <c r="AR172" s="14"/>
      <c r="AS172" s="14"/>
      <c r="AT172" s="14"/>
      <c r="AU172" s="14"/>
      <c r="AV172" s="14"/>
      <c r="AW172" s="14"/>
      <c r="AX172" s="4"/>
      <c r="AY172" s="4"/>
      <c r="AZ172" s="4"/>
      <c r="BA172" s="4"/>
      <c r="BB172" s="4"/>
      <c r="BC172" s="4"/>
      <c r="BD172" s="4"/>
      <c r="BE172" s="4"/>
      <c r="BF172" s="14"/>
      <c r="BG172" s="14"/>
      <c r="BH172" s="14"/>
      <c r="BI172" s="14"/>
      <c r="BJ172" s="14"/>
      <c r="BK172" s="14"/>
      <c r="BL172" s="14"/>
      <c r="BM172" s="14"/>
      <c r="BN172" s="4"/>
      <c r="BO172" s="4"/>
      <c r="BP172" s="4"/>
      <c r="BQ172" s="4"/>
      <c r="BR172" s="4"/>
      <c r="BS172" s="4"/>
      <c r="BT172" s="4"/>
      <c r="BU172" s="4"/>
      <c r="BV172" s="14"/>
      <c r="BW172" s="14"/>
      <c r="BX172" s="14"/>
      <c r="BY172" s="14"/>
      <c r="BZ172" s="14"/>
      <c r="CA172" s="14"/>
      <c r="CB172" s="14"/>
      <c r="CC172" s="14"/>
      <c r="CD172" s="4"/>
      <c r="CE172" s="4"/>
      <c r="CF172" s="4"/>
      <c r="CG172" s="4"/>
      <c r="CH172" s="4"/>
      <c r="CI172" s="4"/>
      <c r="CJ172" s="4"/>
      <c r="CK172" s="4"/>
      <c r="CL172" s="5"/>
      <c r="CM172" s="5"/>
      <c r="CN172" s="5"/>
      <c r="CO172" s="5"/>
      <c r="CP172" s="5"/>
      <c r="CQ172" s="5"/>
      <c r="CR172" s="5"/>
      <c r="CS172" s="5"/>
      <c r="CT172" s="4"/>
      <c r="CU172" s="4"/>
      <c r="CV172" s="4"/>
      <c r="CW172" s="4"/>
      <c r="CX172" s="4"/>
      <c r="CY172" s="4"/>
      <c r="CZ172" s="4"/>
      <c r="DA172" s="4"/>
      <c r="DB172" s="5"/>
      <c r="DC172" s="5"/>
      <c r="DD172" s="5"/>
      <c r="DE172" s="5"/>
      <c r="DF172" s="5"/>
      <c r="DG172" s="5"/>
      <c r="DH172" s="5"/>
      <c r="DI172" s="5"/>
      <c r="DJ172" s="4"/>
      <c r="DK172" s="4"/>
      <c r="DL172" s="4"/>
      <c r="DM172" s="4"/>
      <c r="DN172" s="4"/>
      <c r="DO172" s="4"/>
      <c r="DP172" s="4"/>
      <c r="DQ172" s="4"/>
      <c r="DR172" s="5"/>
      <c r="DS172" s="5"/>
      <c r="DT172" s="5"/>
      <c r="DU172" s="5"/>
      <c r="DV172" s="5"/>
      <c r="DW172" s="5"/>
      <c r="DX172" s="5"/>
      <c r="DY172" s="5"/>
      <c r="DZ172" s="4"/>
      <c r="EA172" s="4"/>
      <c r="EB172" s="4"/>
      <c r="EC172" s="4"/>
      <c r="ED172" s="4"/>
      <c r="EE172" s="4"/>
      <c r="EF172" s="4"/>
      <c r="EG172" s="4"/>
      <c r="EH172" s="14">
        <v>0.6331</v>
      </c>
      <c r="EI172" s="14">
        <v>0.70040000000000002</v>
      </c>
      <c r="EJ172" s="14">
        <v>0.27729999999999999</v>
      </c>
      <c r="EK172" s="14">
        <v>8.8999999999999999E-3</v>
      </c>
      <c r="EL172" s="14">
        <v>0.8619</v>
      </c>
      <c r="EM172" s="14">
        <v>0.6542</v>
      </c>
      <c r="EN172" s="14">
        <v>1</v>
      </c>
      <c r="EO172" s="14">
        <v>5.8292000000000002</v>
      </c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4"/>
      <c r="FL172" s="4"/>
      <c r="FM172" s="4"/>
      <c r="FN172" s="5"/>
      <c r="FO172" s="5"/>
      <c r="FP172" s="5"/>
      <c r="FQ172" s="5"/>
      <c r="FR172" s="5"/>
      <c r="FS172" s="5"/>
      <c r="FT172" s="5"/>
      <c r="FU172" s="5"/>
      <c r="FV172" s="4"/>
      <c r="FW172" s="4"/>
      <c r="FX172" s="4"/>
      <c r="FY172" s="4"/>
      <c r="FZ172" s="4"/>
      <c r="GA172" s="4"/>
      <c r="GB172" s="4"/>
      <c r="GC172" s="4"/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>
        <f t="shared" si="64"/>
        <v>0.65079999999999993</v>
      </c>
      <c r="II172" s="4">
        <f t="shared" si="65"/>
        <v>0.74521666666666653</v>
      </c>
      <c r="IJ172" s="4">
        <f t="shared" si="66"/>
        <v>0.25423333333333331</v>
      </c>
      <c r="IK172" s="4">
        <f t="shared" si="67"/>
        <v>1.1233333333333333E-2</v>
      </c>
      <c r="IL172" s="4">
        <f t="shared" si="68"/>
        <v>0.83535000000000004</v>
      </c>
      <c r="IM172" s="4">
        <f t="shared" si="69"/>
        <v>0.6542</v>
      </c>
      <c r="IN172" s="4">
        <f t="shared" si="70"/>
        <v>0.99731666666666674</v>
      </c>
      <c r="IO172" s="4">
        <f t="shared" si="71"/>
        <v>4.8450333333333324</v>
      </c>
      <c r="IP172" s="1" t="str" cm="1">
        <f t="array" aca="1" ref="IP172" ca="1">CONCATENATE(INDIRECT(ADDRESS(1,MATCH(_xlfn.MINIFS(B172:IG172,metrics.rec,"MAE"),B172:IG172,0)+1)), ", ", INDIRECT(ADDRESS(2,MATCH(_xlfn.MINIFS(B172:IG172,metrics.rec,"MAE"),B172:IG172,0)+1)))</f>
        <v>k=5, r=0.1</v>
      </c>
      <c r="IQ172" s="1" t="str" cm="1">
        <f t="array" aca="1" ref="IQ172" ca="1">CONCATENATE(INDIRECT(ADDRESS(1,MATCH(_xlfn.MINIFS(B172:IG172,metrics.rec,"MSE"),B172:IG172,0)+1)), ", ", INDIRECT(ADDRESS(2,MATCH(_xlfn.MINIFS(B172:IG172,metrics.rec,"MSE"),B172:IG172,0)+1)))</f>
        <v>k=5, r=0.1</v>
      </c>
      <c r="IR172" s="1" t="str" cm="1">
        <f t="array" aca="1" ref="IR172" ca="1">CONCATENATE(INDIRECT(ADDRESS(1,MATCH(_xlfn.MAXIFS(B172:IG172,metrics.rec,"R"),B172:IG172,0)+1)), ", ", INDIRECT(ADDRESS(2,MATCH(_xlfn.MAXIFS(B172:IG172,metrics.rec,"R"),B172:IG172,0)+1)))</f>
        <v>k=5, r=0.1</v>
      </c>
      <c r="IS172" s="1" t="str" cm="1">
        <f t="array" aca="1" ref="IS172" ca="1">CONCATENATE(INDIRECT(ADDRESS(1,MATCH(_xlfn.MAXIFS(B172:IG172,metrics.rec,"Precision"),B172:IG172,0)+1)), ", ", INDIRECT(ADDRESS(2,MATCH(_xlfn.MAXIFS(B172:IG172,metrics.rec,"Precision"),B172:IG172,0)+1)))</f>
        <v>k=5, r=0.9</v>
      </c>
      <c r="IT172" s="1" t="str" cm="1">
        <f t="array" aca="1" ref="IT172" ca="1">CONCATENATE(INDIRECT(ADDRESS(1,MATCH(_xlfn.MAXIFS(B172:IG172,metrics.rec,"Recall"),B172:IG172,0)+1)), ", ", INDIRECT(ADDRESS(2,MATCH(_xlfn.MAXIFS(B172:IG172,metrics.rec,"Recall"),B172:IG172,0)+1)))</f>
        <v>k=5, r=0.1</v>
      </c>
      <c r="IU172" s="1" t="str" cm="1">
        <f t="array" aca="1" ref="IU172" ca="1">CONCATENATE(INDIRECT(ADDRESS(1,MATCH(_xlfn.MAXIFS(B172:IG172,metrics.rec,"Coverage"),B172:IG172,0)+1)), ", ", INDIRECT(ADDRESS(2,MATCH(_xlfn.MAXIFS(B172:IG172,metrics.rec,"Coverage"),B172:IG172,0)+1)))</f>
        <v>k=20, r=0.5</v>
      </c>
      <c r="IV172" s="1" t="str" cm="1">
        <f t="array" aca="1" ref="IV172" ca="1">CONCATENATE(INDIRECT(ADDRESS(1,MATCH(_xlfn.MAXIFS(B172:IG172,metrics.rec,"Recatio"),B172:IG172,0)+1)), ", ", INDIRECT(ADDRESS(2,MATCH(_xlfn.MAXIFS(B172:IG172,metrics.rec,"Recatio"),B172:IG172,0)+1)))</f>
        <v>k=5, r=0.1</v>
      </c>
      <c r="IW172" s="1" t="str" cm="1">
        <f t="array" aca="1" ref="IW172" ca="1">CONCATENATE(INDIRECT(ADDRESS(1,MATCH(_xlfn.MINIFS(B172:IG172,metrics.rec,"Time"),B172:IG172,0)+1)), ", ", INDIRECT(ADDRESS(2,MATCH(_xlfn.MINIFS(B172:IG172,metrics.rec,"Time"),B172:IG172,0)+1)))</f>
        <v>k=5, r=0.9</v>
      </c>
    </row>
    <row r="173" spans="1:257" x14ac:dyDescent="0.2">
      <c r="A173" s="1" t="s">
        <v>154</v>
      </c>
      <c r="B173" s="4">
        <v>0.6179</v>
      </c>
      <c r="C173" s="4">
        <v>0.66100000000000003</v>
      </c>
      <c r="D173" s="4">
        <v>0.29599999999999999</v>
      </c>
      <c r="E173" s="4">
        <v>1.6000000000000001E-3</v>
      </c>
      <c r="F173" s="4">
        <v>0.88470000000000004</v>
      </c>
      <c r="G173" s="4"/>
      <c r="H173" s="4">
        <v>1</v>
      </c>
      <c r="I173" s="4">
        <v>7.6565000000000003</v>
      </c>
      <c r="J173" s="5">
        <v>0.628</v>
      </c>
      <c r="K173" s="5">
        <v>0.68530000000000002</v>
      </c>
      <c r="L173" s="5">
        <v>0.28799999999999998</v>
      </c>
      <c r="M173" s="5">
        <v>4.7999999999999996E-3</v>
      </c>
      <c r="N173" s="5">
        <v>0.87590000000000001</v>
      </c>
      <c r="O173" s="5"/>
      <c r="P173" s="5">
        <v>1</v>
      </c>
      <c r="Q173" s="5">
        <v>6.1872999999999996</v>
      </c>
      <c r="R173" s="4">
        <v>0.63749999999999996</v>
      </c>
      <c r="S173" s="4">
        <v>0.70399999999999996</v>
      </c>
      <c r="T173" s="4">
        <v>0.28139999999999998</v>
      </c>
      <c r="U173" s="4">
        <v>8.8999999999999999E-3</v>
      </c>
      <c r="V173" s="4">
        <v>0.86160000000000003</v>
      </c>
      <c r="W173" s="4"/>
      <c r="X173" s="4">
        <v>1</v>
      </c>
      <c r="Y173" s="4">
        <v>4.8821000000000003</v>
      </c>
      <c r="Z173" s="5">
        <v>0.65969999999999995</v>
      </c>
      <c r="AA173" s="5">
        <v>0.75609999999999999</v>
      </c>
      <c r="AB173" s="5">
        <v>0.23649999999999999</v>
      </c>
      <c r="AC173" s="5">
        <v>1.4800000000000001E-2</v>
      </c>
      <c r="AD173" s="5">
        <v>0.83189999999999997</v>
      </c>
      <c r="AE173" s="5"/>
      <c r="AF173" s="5">
        <v>1</v>
      </c>
      <c r="AG173" s="5">
        <v>3.3235999999999999</v>
      </c>
      <c r="AH173" s="4">
        <v>0.74419999999999997</v>
      </c>
      <c r="AI173" s="4">
        <v>0.97160000000000002</v>
      </c>
      <c r="AJ173" s="4">
        <v>0.1419</v>
      </c>
      <c r="AK173" s="4">
        <v>2.87E-2</v>
      </c>
      <c r="AL173" s="4">
        <v>0.70620000000000005</v>
      </c>
      <c r="AM173" s="4"/>
      <c r="AN173" s="4">
        <v>0.9839</v>
      </c>
      <c r="AO173" s="4">
        <v>0.95979999999999999</v>
      </c>
      <c r="AP173" s="14"/>
      <c r="AQ173" s="14"/>
      <c r="AR173" s="14"/>
      <c r="AS173" s="14"/>
      <c r="AT173" s="14"/>
      <c r="AU173" s="14"/>
      <c r="AV173" s="14"/>
      <c r="AW173" s="14"/>
      <c r="AX173" s="4"/>
      <c r="AY173" s="4"/>
      <c r="AZ173" s="4"/>
      <c r="BA173" s="4"/>
      <c r="BB173" s="4"/>
      <c r="BC173" s="4"/>
      <c r="BD173" s="4"/>
      <c r="BE173" s="4"/>
      <c r="BF173" s="14"/>
      <c r="BG173" s="14"/>
      <c r="BH173" s="14"/>
      <c r="BI173" s="14"/>
      <c r="BJ173" s="14"/>
      <c r="BK173" s="14"/>
      <c r="BL173" s="14"/>
      <c r="BM173" s="14"/>
      <c r="BN173" s="4"/>
      <c r="BO173" s="4"/>
      <c r="BP173" s="4"/>
      <c r="BQ173" s="4"/>
      <c r="BR173" s="4"/>
      <c r="BS173" s="4"/>
      <c r="BT173" s="4"/>
      <c r="BU173" s="4"/>
      <c r="BV173" s="14"/>
      <c r="BW173" s="14"/>
      <c r="BX173" s="14"/>
      <c r="BY173" s="14"/>
      <c r="BZ173" s="14"/>
      <c r="CA173" s="14"/>
      <c r="CB173" s="14"/>
      <c r="CC173" s="14"/>
      <c r="CD173" s="4"/>
      <c r="CE173" s="4"/>
      <c r="CF173" s="4"/>
      <c r="CG173" s="4"/>
      <c r="CH173" s="4"/>
      <c r="CI173" s="4"/>
      <c r="CJ173" s="4"/>
      <c r="CK173" s="4"/>
      <c r="CL173" s="5"/>
      <c r="CM173" s="5"/>
      <c r="CN173" s="5"/>
      <c r="CO173" s="5"/>
      <c r="CP173" s="5"/>
      <c r="CQ173" s="5"/>
      <c r="CR173" s="5"/>
      <c r="CS173" s="5"/>
      <c r="CT173" s="4"/>
      <c r="CU173" s="4"/>
      <c r="CV173" s="4"/>
      <c r="CW173" s="4"/>
      <c r="CX173" s="4"/>
      <c r="CY173" s="4"/>
      <c r="CZ173" s="4"/>
      <c r="DA173" s="4"/>
      <c r="DB173" s="5"/>
      <c r="DC173" s="5"/>
      <c r="DD173" s="5"/>
      <c r="DE173" s="5"/>
      <c r="DF173" s="5"/>
      <c r="DG173" s="5"/>
      <c r="DH173" s="5"/>
      <c r="DI173" s="5"/>
      <c r="DJ173" s="4"/>
      <c r="DK173" s="4"/>
      <c r="DL173" s="4"/>
      <c r="DM173" s="4"/>
      <c r="DN173" s="4"/>
      <c r="DO173" s="4"/>
      <c r="DP173" s="4"/>
      <c r="DQ173" s="4"/>
      <c r="DR173" s="5"/>
      <c r="DS173" s="5"/>
      <c r="DT173" s="5"/>
      <c r="DU173" s="5"/>
      <c r="DV173" s="5"/>
      <c r="DW173" s="5"/>
      <c r="DX173" s="5"/>
      <c r="DY173" s="5"/>
      <c r="DZ173" s="4"/>
      <c r="EA173" s="4"/>
      <c r="EB173" s="4"/>
      <c r="EC173" s="4"/>
      <c r="ED173" s="4"/>
      <c r="EE173" s="4"/>
      <c r="EF173" s="4"/>
      <c r="EG173" s="4"/>
      <c r="EH173" s="14">
        <v>0.63870000000000005</v>
      </c>
      <c r="EI173" s="14">
        <v>0.7077</v>
      </c>
      <c r="EJ173" s="14">
        <v>0.28000000000000003</v>
      </c>
      <c r="EK173" s="14">
        <v>8.8000000000000005E-3</v>
      </c>
      <c r="EL173" s="14">
        <v>0.86240000000000006</v>
      </c>
      <c r="EM173" s="14">
        <v>0.65769999999999995</v>
      </c>
      <c r="EN173" s="14">
        <v>1</v>
      </c>
      <c r="EO173" s="14">
        <v>5.9870999999999999</v>
      </c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4"/>
      <c r="FL173" s="4"/>
      <c r="FM173" s="4"/>
      <c r="FN173" s="5"/>
      <c r="FO173" s="5"/>
      <c r="FP173" s="5"/>
      <c r="FQ173" s="5"/>
      <c r="FR173" s="5"/>
      <c r="FS173" s="5"/>
      <c r="FT173" s="5"/>
      <c r="FU173" s="5"/>
      <c r="FV173" s="4"/>
      <c r="FW173" s="4"/>
      <c r="FX173" s="4"/>
      <c r="FY173" s="4"/>
      <c r="FZ173" s="4"/>
      <c r="GA173" s="4"/>
      <c r="GB173" s="4"/>
      <c r="GC173" s="4"/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>
        <f t="shared" si="64"/>
        <v>0.65433333333333332</v>
      </c>
      <c r="II173" s="4">
        <f t="shared" si="65"/>
        <v>0.7476166666666666</v>
      </c>
      <c r="IJ173" s="4">
        <f t="shared" si="66"/>
        <v>0.25396666666666662</v>
      </c>
      <c r="IK173" s="4">
        <f t="shared" si="67"/>
        <v>1.1266666666666668E-2</v>
      </c>
      <c r="IL173" s="4">
        <f t="shared" si="68"/>
        <v>0.83711666666666673</v>
      </c>
      <c r="IM173" s="4">
        <f t="shared" si="69"/>
        <v>0.65769999999999995</v>
      </c>
      <c r="IN173" s="4">
        <f t="shared" si="70"/>
        <v>0.99731666666666674</v>
      </c>
      <c r="IO173" s="4">
        <f t="shared" si="71"/>
        <v>4.8327333333333335</v>
      </c>
      <c r="IP173" s="1" t="str" cm="1">
        <f t="array" aca="1" ref="IP173" ca="1">CONCATENATE(INDIRECT(ADDRESS(1,MATCH(_xlfn.MINIFS(B173:IG173,metrics.rec,"MAE"),B173:IG173,0)+1)), ", ", INDIRECT(ADDRESS(2,MATCH(_xlfn.MINIFS(B173:IG173,metrics.rec,"MAE"),B173:IG173,0)+1)))</f>
        <v>k=5, r=0.1</v>
      </c>
      <c r="IQ173" s="1" t="str" cm="1">
        <f t="array" aca="1" ref="IQ173" ca="1">CONCATENATE(INDIRECT(ADDRESS(1,MATCH(_xlfn.MINIFS(B173:IG173,metrics.rec,"MSE"),B173:IG173,0)+1)), ", ", INDIRECT(ADDRESS(2,MATCH(_xlfn.MINIFS(B173:IG173,metrics.rec,"MSE"),B173:IG173,0)+1)))</f>
        <v>k=5, r=0.1</v>
      </c>
      <c r="IR173" s="1" t="str" cm="1">
        <f t="array" aca="1" ref="IR173" ca="1">CONCATENATE(INDIRECT(ADDRESS(1,MATCH(_xlfn.MAXIFS(B173:IG173,metrics.rec,"R"),B173:IG173,0)+1)), ", ", INDIRECT(ADDRESS(2,MATCH(_xlfn.MAXIFS(B173:IG173,metrics.rec,"R"),B173:IG173,0)+1)))</f>
        <v>k=5, r=0.1</v>
      </c>
      <c r="IS173" s="1" t="str" cm="1">
        <f t="array" aca="1" ref="IS173" ca="1">CONCATENATE(INDIRECT(ADDRESS(1,MATCH(_xlfn.MAXIFS(B173:IG173,metrics.rec,"Precision"),B173:IG173,0)+1)), ", ", INDIRECT(ADDRESS(2,MATCH(_xlfn.MAXIFS(B173:IG173,metrics.rec,"Precision"),B173:IG173,0)+1)))</f>
        <v>k=5, r=0.9</v>
      </c>
      <c r="IT173" s="1" t="str" cm="1">
        <f t="array" aca="1" ref="IT173" ca="1">CONCATENATE(INDIRECT(ADDRESS(1,MATCH(_xlfn.MAXIFS(B173:IG173,metrics.rec,"Recall"),B173:IG173,0)+1)), ", ", INDIRECT(ADDRESS(2,MATCH(_xlfn.MAXIFS(B173:IG173,metrics.rec,"Recall"),B173:IG173,0)+1)))</f>
        <v>k=5, r=0.1</v>
      </c>
      <c r="IU173" s="1" t="str" cm="1">
        <f t="array" aca="1" ref="IU173" ca="1">CONCATENATE(INDIRECT(ADDRESS(1,MATCH(_xlfn.MAXIFS(B173:IG173,metrics.rec,"Coverage"),B173:IG173,0)+1)), ", ", INDIRECT(ADDRESS(2,MATCH(_xlfn.MAXIFS(B173:IG173,metrics.rec,"Coverage"),B173:IG173,0)+1)))</f>
        <v>k=20, r=0.5</v>
      </c>
      <c r="IV173" s="1" t="str" cm="1">
        <f t="array" aca="1" ref="IV173" ca="1">CONCATENATE(INDIRECT(ADDRESS(1,MATCH(_xlfn.MAXIFS(B173:IG173,metrics.rec,"Recatio"),B173:IG173,0)+1)), ", ", INDIRECT(ADDRESS(2,MATCH(_xlfn.MAXIFS(B173:IG173,metrics.rec,"Recatio"),B173:IG173,0)+1)))</f>
        <v>k=5, r=0.1</v>
      </c>
      <c r="IW173" s="1" t="str" cm="1">
        <f t="array" aca="1" ref="IW173" ca="1">CONCATENATE(INDIRECT(ADDRESS(1,MATCH(_xlfn.MINIFS(B173:IG173,metrics.rec,"Time"),B173:IG173,0)+1)), ", ", INDIRECT(ADDRESS(2,MATCH(_xlfn.MINIFS(B173:IG173,metrics.rec,"Time"),B173:IG173,0)+1)))</f>
        <v>k=5, r=0.9</v>
      </c>
    </row>
    <row r="174" spans="1:257" x14ac:dyDescent="0.2">
      <c r="A174" s="1" t="s">
        <v>155</v>
      </c>
      <c r="B174" s="4">
        <v>0.62009999999999998</v>
      </c>
      <c r="C174" s="4">
        <v>0.66459999999999997</v>
      </c>
      <c r="D174" s="4">
        <v>0.29330000000000001</v>
      </c>
      <c r="E174" s="4">
        <v>1.6000000000000001E-3</v>
      </c>
      <c r="F174" s="4">
        <v>0.88439999999999996</v>
      </c>
      <c r="G174" s="4"/>
      <c r="H174" s="4">
        <v>1</v>
      </c>
      <c r="I174" s="4">
        <v>7.8593000000000002</v>
      </c>
      <c r="J174" s="5">
        <v>0.62970000000000004</v>
      </c>
      <c r="K174" s="5">
        <v>0.68859999999999999</v>
      </c>
      <c r="L174" s="5">
        <v>0.28849999999999998</v>
      </c>
      <c r="M174" s="5">
        <v>4.7999999999999996E-3</v>
      </c>
      <c r="N174" s="5">
        <v>0.87519999999999998</v>
      </c>
      <c r="O174" s="5"/>
      <c r="P174" s="5">
        <v>1</v>
      </c>
      <c r="Q174" s="5">
        <v>6.4638999999999998</v>
      </c>
      <c r="R174" s="4">
        <v>0.6391</v>
      </c>
      <c r="S174" s="4">
        <v>0.70720000000000005</v>
      </c>
      <c r="T174" s="4">
        <v>0.28010000000000002</v>
      </c>
      <c r="U174" s="4">
        <v>8.8999999999999999E-3</v>
      </c>
      <c r="V174" s="4">
        <v>0.86109999999999998</v>
      </c>
      <c r="W174" s="4"/>
      <c r="X174" s="4">
        <v>1</v>
      </c>
      <c r="Y174" s="4">
        <v>4.8192000000000004</v>
      </c>
      <c r="Z174" s="5">
        <v>0.66090000000000004</v>
      </c>
      <c r="AA174" s="5">
        <v>0.75819999999999999</v>
      </c>
      <c r="AB174" s="5">
        <v>0.23749999999999999</v>
      </c>
      <c r="AC174" s="5">
        <v>1.4800000000000001E-2</v>
      </c>
      <c r="AD174" s="5">
        <v>0.83160000000000001</v>
      </c>
      <c r="AE174" s="5"/>
      <c r="AF174" s="5">
        <v>1</v>
      </c>
      <c r="AG174" s="5">
        <v>3.7410999999999999</v>
      </c>
      <c r="AH174" s="4">
        <v>0.74439999999999995</v>
      </c>
      <c r="AI174" s="4">
        <v>0.97150000000000003</v>
      </c>
      <c r="AJ174" s="4">
        <v>0.14199999999999999</v>
      </c>
      <c r="AK174" s="4">
        <v>2.87E-2</v>
      </c>
      <c r="AL174" s="4">
        <v>0.70640000000000003</v>
      </c>
      <c r="AM174" s="4"/>
      <c r="AN174" s="4">
        <v>0.9839</v>
      </c>
      <c r="AO174" s="4">
        <v>0.95979999999999999</v>
      </c>
      <c r="AP174" s="14"/>
      <c r="AQ174" s="14"/>
      <c r="AR174" s="14"/>
      <c r="AS174" s="14"/>
      <c r="AT174" s="14"/>
      <c r="AU174" s="14"/>
      <c r="AV174" s="14"/>
      <c r="AW174" s="14"/>
      <c r="AX174" s="4"/>
      <c r="AY174" s="4"/>
      <c r="AZ174" s="4"/>
      <c r="BA174" s="4"/>
      <c r="BB174" s="4"/>
      <c r="BC174" s="4"/>
      <c r="BD174" s="4"/>
      <c r="BE174" s="4"/>
      <c r="BF174" s="14"/>
      <c r="BG174" s="14"/>
      <c r="BH174" s="14"/>
      <c r="BI174" s="14"/>
      <c r="BJ174" s="14"/>
      <c r="BK174" s="14"/>
      <c r="BL174" s="14"/>
      <c r="BM174" s="14"/>
      <c r="BN174" s="4"/>
      <c r="BO174" s="4"/>
      <c r="BP174" s="4"/>
      <c r="BQ174" s="4"/>
      <c r="BR174" s="4"/>
      <c r="BS174" s="4"/>
      <c r="BT174" s="4"/>
      <c r="BU174" s="4"/>
      <c r="BV174" s="14"/>
      <c r="BW174" s="14"/>
      <c r="BX174" s="14"/>
      <c r="BY174" s="14"/>
      <c r="BZ174" s="14"/>
      <c r="CA174" s="14"/>
      <c r="CB174" s="14"/>
      <c r="CC174" s="14"/>
      <c r="CD174" s="4"/>
      <c r="CE174" s="4"/>
      <c r="CF174" s="4"/>
      <c r="CG174" s="4"/>
      <c r="CH174" s="4"/>
      <c r="CI174" s="4"/>
      <c r="CJ174" s="4"/>
      <c r="CK174" s="4"/>
      <c r="CL174" s="5"/>
      <c r="CM174" s="5"/>
      <c r="CN174" s="5"/>
      <c r="CO174" s="5"/>
      <c r="CP174" s="5"/>
      <c r="CQ174" s="5"/>
      <c r="CR174" s="5"/>
      <c r="CS174" s="5"/>
      <c r="CT174" s="4"/>
      <c r="CU174" s="4"/>
      <c r="CV174" s="4"/>
      <c r="CW174" s="4"/>
      <c r="CX174" s="4"/>
      <c r="CY174" s="4"/>
      <c r="CZ174" s="4"/>
      <c r="DA174" s="4"/>
      <c r="DB174" s="5"/>
      <c r="DC174" s="5"/>
      <c r="DD174" s="5"/>
      <c r="DE174" s="5"/>
      <c r="DF174" s="5"/>
      <c r="DG174" s="5"/>
      <c r="DH174" s="5"/>
      <c r="DI174" s="5"/>
      <c r="DJ174" s="4"/>
      <c r="DK174" s="4"/>
      <c r="DL174" s="4"/>
      <c r="DM174" s="4"/>
      <c r="DN174" s="4"/>
      <c r="DO174" s="4"/>
      <c r="DP174" s="4"/>
      <c r="DQ174" s="4"/>
      <c r="DR174" s="5"/>
      <c r="DS174" s="5"/>
      <c r="DT174" s="5"/>
      <c r="DU174" s="5"/>
      <c r="DV174" s="5"/>
      <c r="DW174" s="5"/>
      <c r="DX174" s="5"/>
      <c r="DY174" s="5"/>
      <c r="DZ174" s="4"/>
      <c r="EA174" s="4"/>
      <c r="EB174" s="4"/>
      <c r="EC174" s="4"/>
      <c r="ED174" s="4"/>
      <c r="EE174" s="4"/>
      <c r="EF174" s="4"/>
      <c r="EG174" s="4"/>
      <c r="EH174" s="5">
        <v>0.64039999999999997</v>
      </c>
      <c r="EI174" s="5">
        <v>0.71099999999999997</v>
      </c>
      <c r="EJ174" s="5">
        <v>0.27829999999999999</v>
      </c>
      <c r="EK174" s="5">
        <v>8.8999999999999999E-3</v>
      </c>
      <c r="EL174" s="5">
        <v>0.86209999999999998</v>
      </c>
      <c r="EM174" s="5">
        <v>0.65659999999999996</v>
      </c>
      <c r="EN174" s="5">
        <v>1</v>
      </c>
      <c r="EO174" s="5">
        <v>6.3358999999999996</v>
      </c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4"/>
      <c r="FL174" s="4"/>
      <c r="FM174" s="4"/>
      <c r="FN174" s="5"/>
      <c r="FO174" s="5"/>
      <c r="FP174" s="5"/>
      <c r="FQ174" s="5"/>
      <c r="FR174" s="5"/>
      <c r="FS174" s="5"/>
      <c r="FT174" s="5"/>
      <c r="FU174" s="5"/>
      <c r="FV174" s="4"/>
      <c r="FW174" s="4"/>
      <c r="FX174" s="4"/>
      <c r="FY174" s="4"/>
      <c r="FZ174" s="4"/>
      <c r="GA174" s="4"/>
      <c r="GB174" s="4"/>
      <c r="GC174" s="4"/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>
        <f t="shared" si="64"/>
        <v>0.65576666666666672</v>
      </c>
      <c r="II174" s="4">
        <f t="shared" si="65"/>
        <v>0.75018333333333331</v>
      </c>
      <c r="IJ174" s="4">
        <f t="shared" si="66"/>
        <v>0.2532833333333333</v>
      </c>
      <c r="IK174" s="4">
        <f t="shared" si="67"/>
        <v>1.1283333333333334E-2</v>
      </c>
      <c r="IL174" s="4">
        <f t="shared" si="68"/>
        <v>0.83679999999999988</v>
      </c>
      <c r="IM174" s="4">
        <f t="shared" si="69"/>
        <v>0.65659999999999996</v>
      </c>
      <c r="IN174" s="4">
        <f t="shared" si="70"/>
        <v>0.99731666666666674</v>
      </c>
      <c r="IO174" s="4">
        <f t="shared" si="71"/>
        <v>5.0298666666666669</v>
      </c>
      <c r="IP174" s="1" t="str" cm="1">
        <f t="array" aca="1" ref="IP174" ca="1">CONCATENATE(INDIRECT(ADDRESS(1,MATCH(_xlfn.MINIFS(B174:IG174,metrics.rec,"MAE"),B174:IG174,0)+1)), ", ", INDIRECT(ADDRESS(2,MATCH(_xlfn.MINIFS(B174:IG174,metrics.rec,"MAE"),B174:IG174,0)+1)))</f>
        <v>k=5, r=0.1</v>
      </c>
      <c r="IQ174" s="1" t="str" cm="1">
        <f t="array" aca="1" ref="IQ174" ca="1">CONCATENATE(INDIRECT(ADDRESS(1,MATCH(_xlfn.MINIFS(B174:IG174,metrics.rec,"MSE"),B174:IG174,0)+1)), ", ", INDIRECT(ADDRESS(2,MATCH(_xlfn.MINIFS(B174:IG174,metrics.rec,"MSE"),B174:IG174,0)+1)))</f>
        <v>k=5, r=0.1</v>
      </c>
      <c r="IR174" s="1" t="str" cm="1">
        <f t="array" aca="1" ref="IR174" ca="1">CONCATENATE(INDIRECT(ADDRESS(1,MATCH(_xlfn.MAXIFS(B174:IG174,metrics.rec,"R"),B174:IG174,0)+1)), ", ", INDIRECT(ADDRESS(2,MATCH(_xlfn.MAXIFS(B174:IG174,metrics.rec,"R"),B174:IG174,0)+1)))</f>
        <v>k=5, r=0.1</v>
      </c>
      <c r="IS174" s="1" t="str" cm="1">
        <f t="array" aca="1" ref="IS174" ca="1">CONCATENATE(INDIRECT(ADDRESS(1,MATCH(_xlfn.MAXIFS(B174:IG174,metrics.rec,"Precision"),B174:IG174,0)+1)), ", ", INDIRECT(ADDRESS(2,MATCH(_xlfn.MAXIFS(B174:IG174,metrics.rec,"Precision"),B174:IG174,0)+1)))</f>
        <v>k=5, r=0.9</v>
      </c>
      <c r="IT174" s="1" t="str" cm="1">
        <f t="array" aca="1" ref="IT174" ca="1">CONCATENATE(INDIRECT(ADDRESS(1,MATCH(_xlfn.MAXIFS(B174:IG174,metrics.rec,"Recall"),B174:IG174,0)+1)), ", ", INDIRECT(ADDRESS(2,MATCH(_xlfn.MAXIFS(B174:IG174,metrics.rec,"Recall"),B174:IG174,0)+1)))</f>
        <v>k=5, r=0.1</v>
      </c>
      <c r="IU174" s="1" t="str" cm="1">
        <f t="array" aca="1" ref="IU174" ca="1">CONCATENATE(INDIRECT(ADDRESS(1,MATCH(_xlfn.MAXIFS(B174:IG174,metrics.rec,"Coverage"),B174:IG174,0)+1)), ", ", INDIRECT(ADDRESS(2,MATCH(_xlfn.MAXIFS(B174:IG174,metrics.rec,"Coverage"),B174:IG174,0)+1)))</f>
        <v>k=20, r=0.5</v>
      </c>
      <c r="IV174" s="1" t="str" cm="1">
        <f t="array" aca="1" ref="IV174" ca="1">CONCATENATE(INDIRECT(ADDRESS(1,MATCH(_xlfn.MAXIFS(B174:IG174,metrics.rec,"Recatio"),B174:IG174,0)+1)), ", ", INDIRECT(ADDRESS(2,MATCH(_xlfn.MAXIFS(B174:IG174,metrics.rec,"Recatio"),B174:IG174,0)+1)))</f>
        <v>k=5, r=0.1</v>
      </c>
      <c r="IW174" s="1" t="str" cm="1">
        <f t="array" aca="1" ref="IW174" ca="1">CONCATENATE(INDIRECT(ADDRESS(1,MATCH(_xlfn.MINIFS(B174:IG174,metrics.rec,"Time"),B174:IG174,0)+1)), ", ", INDIRECT(ADDRESS(2,MATCH(_xlfn.MINIFS(B174:IG174,metrics.rec,"Time"),B174:IG174,0)+1)))</f>
        <v>k=5, r=0.9</v>
      </c>
    </row>
    <row r="175" spans="1:257" x14ac:dyDescent="0.2">
      <c r="A175" s="1" t="s">
        <v>156</v>
      </c>
      <c r="B175" s="4">
        <v>0.61229999999999996</v>
      </c>
      <c r="C175" s="4">
        <v>0.64870000000000005</v>
      </c>
      <c r="D175" s="4">
        <v>0.30590000000000001</v>
      </c>
      <c r="E175" s="4">
        <v>1.6000000000000001E-3</v>
      </c>
      <c r="F175" s="4">
        <v>0.88719999999999999</v>
      </c>
      <c r="G175" s="4"/>
      <c r="H175" s="4">
        <v>1</v>
      </c>
      <c r="I175" s="4">
        <v>8.0135000000000005</v>
      </c>
      <c r="J175" s="5">
        <v>0.62270000000000003</v>
      </c>
      <c r="K175" s="5">
        <v>0.6744</v>
      </c>
      <c r="L175" s="5">
        <v>0.29799999999999999</v>
      </c>
      <c r="M175" s="5">
        <v>4.7999999999999996E-3</v>
      </c>
      <c r="N175" s="5">
        <v>0.87649999999999995</v>
      </c>
      <c r="O175" s="5"/>
      <c r="P175" s="5">
        <v>1</v>
      </c>
      <c r="Q175" s="5">
        <v>6.0930999999999997</v>
      </c>
      <c r="R175" s="4">
        <v>0.63360000000000005</v>
      </c>
      <c r="S175" s="4">
        <v>0.69669999999999999</v>
      </c>
      <c r="T175" s="4">
        <v>0.28910000000000002</v>
      </c>
      <c r="U175" s="4">
        <v>8.8999999999999999E-3</v>
      </c>
      <c r="V175" s="4">
        <v>0.86080000000000001</v>
      </c>
      <c r="W175" s="4"/>
      <c r="X175" s="4">
        <v>1</v>
      </c>
      <c r="Y175" s="4">
        <v>4.7</v>
      </c>
      <c r="Z175" s="5">
        <v>0.65859999999999996</v>
      </c>
      <c r="AA175" s="5">
        <v>0.75549999999999995</v>
      </c>
      <c r="AB175" s="5">
        <v>0.2351</v>
      </c>
      <c r="AC175" s="5">
        <v>1.4800000000000001E-2</v>
      </c>
      <c r="AD175" s="5">
        <v>0.82879999999999998</v>
      </c>
      <c r="AE175" s="5"/>
      <c r="AF175" s="5">
        <v>1</v>
      </c>
      <c r="AG175" s="5">
        <v>3.6983000000000001</v>
      </c>
      <c r="AH175" s="4">
        <v>0.74750000000000005</v>
      </c>
      <c r="AI175" s="4">
        <v>0.98009999999999997</v>
      </c>
      <c r="AJ175" s="4">
        <v>0.1391</v>
      </c>
      <c r="AK175" s="4">
        <v>2.86E-2</v>
      </c>
      <c r="AL175" s="4">
        <v>0.70199999999999996</v>
      </c>
      <c r="AM175" s="4"/>
      <c r="AN175" s="4">
        <v>0.9839</v>
      </c>
      <c r="AO175" s="4">
        <v>0.96709999999999996</v>
      </c>
      <c r="AP175" s="14"/>
      <c r="AQ175" s="14"/>
      <c r="AR175" s="14"/>
      <c r="AS175" s="14"/>
      <c r="AT175" s="14"/>
      <c r="AU175" s="14"/>
      <c r="AV175" s="14"/>
      <c r="AW175" s="14"/>
      <c r="AX175" s="4"/>
      <c r="AY175" s="4"/>
      <c r="AZ175" s="4"/>
      <c r="BA175" s="4"/>
      <c r="BB175" s="4"/>
      <c r="BC175" s="4"/>
      <c r="BD175" s="4"/>
      <c r="BE175" s="4"/>
      <c r="BF175" s="14"/>
      <c r="BG175" s="14"/>
      <c r="BH175" s="14"/>
      <c r="BI175" s="14"/>
      <c r="BJ175" s="14"/>
      <c r="BK175" s="14"/>
      <c r="BL175" s="14"/>
      <c r="BM175" s="14"/>
      <c r="BN175" s="4"/>
      <c r="BO175" s="4"/>
      <c r="BP175" s="4"/>
      <c r="BQ175" s="4"/>
      <c r="BR175" s="4"/>
      <c r="BS175" s="4"/>
      <c r="BT175" s="4"/>
      <c r="BU175" s="4"/>
      <c r="BV175" s="14"/>
      <c r="BW175" s="14"/>
      <c r="BX175" s="14"/>
      <c r="BY175" s="14"/>
      <c r="BZ175" s="14"/>
      <c r="CA175" s="14"/>
      <c r="CB175" s="14"/>
      <c r="CC175" s="14"/>
      <c r="CD175" s="4"/>
      <c r="CE175" s="4"/>
      <c r="CF175" s="4"/>
      <c r="CG175" s="4"/>
      <c r="CH175" s="4"/>
      <c r="CI175" s="4"/>
      <c r="CJ175" s="4"/>
      <c r="CK175" s="4"/>
      <c r="CL175" s="5"/>
      <c r="CM175" s="5"/>
      <c r="CN175" s="5"/>
      <c r="CO175" s="5"/>
      <c r="CP175" s="5"/>
      <c r="CQ175" s="5"/>
      <c r="CR175" s="5"/>
      <c r="CS175" s="5"/>
      <c r="CT175" s="4"/>
      <c r="CU175" s="4"/>
      <c r="CV175" s="4"/>
      <c r="CW175" s="4"/>
      <c r="CX175" s="4"/>
      <c r="CY175" s="4"/>
      <c r="CZ175" s="4"/>
      <c r="DA175" s="4"/>
      <c r="DB175" s="5"/>
      <c r="DC175" s="5"/>
      <c r="DD175" s="5"/>
      <c r="DE175" s="5"/>
      <c r="DF175" s="5"/>
      <c r="DG175" s="5"/>
      <c r="DH175" s="5"/>
      <c r="DI175" s="5"/>
      <c r="DJ175" s="4"/>
      <c r="DK175" s="4"/>
      <c r="DL175" s="4"/>
      <c r="DM175" s="4"/>
      <c r="DN175" s="4"/>
      <c r="DO175" s="4"/>
      <c r="DP175" s="4"/>
      <c r="DQ175" s="4"/>
      <c r="DR175" s="5"/>
      <c r="DS175" s="5"/>
      <c r="DT175" s="5"/>
      <c r="DU175" s="5"/>
      <c r="DV175" s="5"/>
      <c r="DW175" s="5"/>
      <c r="DX175" s="5"/>
      <c r="DY175" s="5"/>
      <c r="DZ175" s="4"/>
      <c r="EA175" s="4"/>
      <c r="EB175" s="4"/>
      <c r="EC175" s="4"/>
      <c r="ED175" s="4"/>
      <c r="EE175" s="4"/>
      <c r="EF175" s="4"/>
      <c r="EG175" s="4"/>
      <c r="EH175" s="14">
        <v>0.63490000000000002</v>
      </c>
      <c r="EI175" s="14">
        <v>0.70040000000000002</v>
      </c>
      <c r="EJ175" s="14">
        <v>0.28439999999999999</v>
      </c>
      <c r="EK175" s="14">
        <v>8.8999999999999999E-3</v>
      </c>
      <c r="EL175" s="14">
        <v>0.86199999999999999</v>
      </c>
      <c r="EM175" s="14">
        <v>0.65559999999999996</v>
      </c>
      <c r="EN175" s="14">
        <v>1</v>
      </c>
      <c r="EO175" s="14">
        <v>6.2488999999999999</v>
      </c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4"/>
      <c r="FL175" s="4"/>
      <c r="FM175" s="4"/>
      <c r="FN175" s="5"/>
      <c r="FO175" s="5"/>
      <c r="FP175" s="5"/>
      <c r="FQ175" s="5"/>
      <c r="FR175" s="5"/>
      <c r="FS175" s="5"/>
      <c r="FT175" s="5"/>
      <c r="FU175" s="5"/>
      <c r="FV175" s="4"/>
      <c r="FW175" s="4"/>
      <c r="FX175" s="4"/>
      <c r="FY175" s="4"/>
      <c r="FZ175" s="4"/>
      <c r="GA175" s="4"/>
      <c r="GB175" s="4"/>
      <c r="GC175" s="4"/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>
        <f t="shared" si="64"/>
        <v>0.65159999999999996</v>
      </c>
      <c r="II175" s="4">
        <f t="shared" si="65"/>
        <v>0.74263333333333337</v>
      </c>
      <c r="IJ175" s="4">
        <f t="shared" si="66"/>
        <v>0.2586</v>
      </c>
      <c r="IK175" s="4">
        <f t="shared" si="67"/>
        <v>1.1266666666666668E-2</v>
      </c>
      <c r="IL175" s="4">
        <f t="shared" si="68"/>
        <v>0.83621666666666672</v>
      </c>
      <c r="IM175" s="4">
        <f t="shared" si="69"/>
        <v>0.65559999999999996</v>
      </c>
      <c r="IN175" s="4">
        <f t="shared" si="70"/>
        <v>0.99731666666666674</v>
      </c>
      <c r="IO175" s="4">
        <f t="shared" si="71"/>
        <v>4.9534833333333328</v>
      </c>
      <c r="IP175" s="1" t="str" cm="1">
        <f t="array" aca="1" ref="IP175" ca="1">CONCATENATE(INDIRECT(ADDRESS(1,MATCH(_xlfn.MINIFS(B175:IG175,metrics.rec,"MAE"),B175:IG175,0)+1)), ", ", INDIRECT(ADDRESS(2,MATCH(_xlfn.MINIFS(B175:IG175,metrics.rec,"MAE"),B175:IG175,0)+1)))</f>
        <v>k=5, r=0.1</v>
      </c>
      <c r="IQ175" s="1" t="str" cm="1">
        <f t="array" aca="1" ref="IQ175" ca="1">CONCATENATE(INDIRECT(ADDRESS(1,MATCH(_xlfn.MINIFS(B175:IG175,metrics.rec,"MSE"),B175:IG175,0)+1)), ", ", INDIRECT(ADDRESS(2,MATCH(_xlfn.MINIFS(B175:IG175,metrics.rec,"MSE"),B175:IG175,0)+1)))</f>
        <v>k=5, r=0.1</v>
      </c>
      <c r="IR175" s="1" t="str" cm="1">
        <f t="array" aca="1" ref="IR175" ca="1">CONCATENATE(INDIRECT(ADDRESS(1,MATCH(_xlfn.MAXIFS(B175:IG175,metrics.rec,"R"),B175:IG175,0)+1)), ", ", INDIRECT(ADDRESS(2,MATCH(_xlfn.MAXIFS(B175:IG175,metrics.rec,"R"),B175:IG175,0)+1)))</f>
        <v>k=5, r=0.1</v>
      </c>
      <c r="IS175" s="1" t="str" cm="1">
        <f t="array" aca="1" ref="IS175" ca="1">CONCATENATE(INDIRECT(ADDRESS(1,MATCH(_xlfn.MAXIFS(B175:IG175,metrics.rec,"Precision"),B175:IG175,0)+1)), ", ", INDIRECT(ADDRESS(2,MATCH(_xlfn.MAXIFS(B175:IG175,metrics.rec,"Precision"),B175:IG175,0)+1)))</f>
        <v>k=5, r=0.9</v>
      </c>
      <c r="IT175" s="1" t="str" cm="1">
        <f t="array" aca="1" ref="IT175" ca="1">CONCATENATE(INDIRECT(ADDRESS(1,MATCH(_xlfn.MAXIFS(B175:IG175,metrics.rec,"Recall"),B175:IG175,0)+1)), ", ", INDIRECT(ADDRESS(2,MATCH(_xlfn.MAXIFS(B175:IG175,metrics.rec,"Recall"),B175:IG175,0)+1)))</f>
        <v>k=5, r=0.1</v>
      </c>
      <c r="IU175" s="1" t="str" cm="1">
        <f t="array" aca="1" ref="IU175" ca="1">CONCATENATE(INDIRECT(ADDRESS(1,MATCH(_xlfn.MAXIFS(B175:IG175,metrics.rec,"Coverage"),B175:IG175,0)+1)), ", ", INDIRECT(ADDRESS(2,MATCH(_xlfn.MAXIFS(B175:IG175,metrics.rec,"Coverage"),B175:IG175,0)+1)))</f>
        <v>k=20, r=0.5</v>
      </c>
      <c r="IV175" s="1" t="str" cm="1">
        <f t="array" aca="1" ref="IV175" ca="1">CONCATENATE(INDIRECT(ADDRESS(1,MATCH(_xlfn.MAXIFS(B175:IG175,metrics.rec,"Recatio"),B175:IG175,0)+1)), ", ", INDIRECT(ADDRESS(2,MATCH(_xlfn.MAXIFS(B175:IG175,metrics.rec,"Recatio"),B175:IG175,0)+1)))</f>
        <v>k=5, r=0.1</v>
      </c>
      <c r="IW175" s="1" t="str" cm="1">
        <f t="array" aca="1" ref="IW175" ca="1">CONCATENATE(INDIRECT(ADDRESS(1,MATCH(_xlfn.MINIFS(B175:IG175,metrics.rec,"Time"),B175:IG175,0)+1)), ", ", INDIRECT(ADDRESS(2,MATCH(_xlfn.MINIFS(B175:IG175,metrics.rec,"Time"),B175:IG175,0)+1)))</f>
        <v>k=5, r=0.9</v>
      </c>
    </row>
    <row r="176" spans="1:257" x14ac:dyDescent="0.2">
      <c r="A176" s="1" t="s">
        <v>157</v>
      </c>
      <c r="B176" s="4">
        <v>0.61409999999999998</v>
      </c>
      <c r="C176" s="4">
        <v>0.65190000000000003</v>
      </c>
      <c r="D176" s="4">
        <v>0.30649999999999999</v>
      </c>
      <c r="E176" s="4">
        <v>1.6000000000000001E-3</v>
      </c>
      <c r="F176" s="4">
        <v>0.88619999999999999</v>
      </c>
      <c r="G176" s="4"/>
      <c r="H176" s="4">
        <v>1</v>
      </c>
      <c r="I176" s="4">
        <v>8.1698000000000004</v>
      </c>
      <c r="J176" s="5">
        <v>0.62450000000000006</v>
      </c>
      <c r="K176" s="5">
        <v>0.67779999999999996</v>
      </c>
      <c r="L176" s="5">
        <v>0.30009999999999998</v>
      </c>
      <c r="M176" s="5">
        <v>4.7999999999999996E-3</v>
      </c>
      <c r="N176" s="5">
        <v>0.87560000000000004</v>
      </c>
      <c r="O176" s="5"/>
      <c r="P176" s="5">
        <v>1</v>
      </c>
      <c r="Q176" s="5">
        <v>6.1153000000000004</v>
      </c>
      <c r="R176" s="4">
        <v>0.6351</v>
      </c>
      <c r="S176" s="4">
        <v>0.69979999999999998</v>
      </c>
      <c r="T176" s="4">
        <v>0.28720000000000001</v>
      </c>
      <c r="U176" s="4">
        <v>8.8999999999999999E-3</v>
      </c>
      <c r="V176" s="4">
        <v>0.86060000000000003</v>
      </c>
      <c r="W176" s="4"/>
      <c r="X176" s="4">
        <v>1</v>
      </c>
      <c r="Y176" s="4">
        <v>4.7765000000000004</v>
      </c>
      <c r="Z176" s="5">
        <v>0.65990000000000004</v>
      </c>
      <c r="AA176" s="5">
        <v>0.75800000000000001</v>
      </c>
      <c r="AB176" s="5">
        <v>0.23280000000000001</v>
      </c>
      <c r="AC176" s="5">
        <v>1.4800000000000001E-2</v>
      </c>
      <c r="AD176" s="5">
        <v>0.82850000000000001</v>
      </c>
      <c r="AE176" s="5"/>
      <c r="AF176" s="5">
        <v>1</v>
      </c>
      <c r="AG176" s="5">
        <v>3.4878999999999998</v>
      </c>
      <c r="AH176" s="4">
        <v>0.74760000000000004</v>
      </c>
      <c r="AI176" s="4">
        <v>0.97960000000000003</v>
      </c>
      <c r="AJ176" s="4">
        <v>0.13930000000000001</v>
      </c>
      <c r="AK176" s="4">
        <v>2.86E-2</v>
      </c>
      <c r="AL176" s="4">
        <v>0.70230000000000004</v>
      </c>
      <c r="AM176" s="4"/>
      <c r="AN176" s="4">
        <v>0.9839</v>
      </c>
      <c r="AO176" s="4">
        <v>0.96699999999999997</v>
      </c>
      <c r="AP176" s="14"/>
      <c r="AQ176" s="14"/>
      <c r="AR176" s="14"/>
      <c r="AS176" s="14"/>
      <c r="AT176" s="14"/>
      <c r="AU176" s="14"/>
      <c r="AV176" s="14"/>
      <c r="AW176" s="14"/>
      <c r="AX176" s="4"/>
      <c r="AY176" s="4"/>
      <c r="AZ176" s="4"/>
      <c r="BA176" s="4"/>
      <c r="BB176" s="4"/>
      <c r="BC176" s="4"/>
      <c r="BD176" s="4"/>
      <c r="BE176" s="4"/>
      <c r="BF176" s="14"/>
      <c r="BG176" s="14"/>
      <c r="BH176" s="14"/>
      <c r="BI176" s="14"/>
      <c r="BJ176" s="14"/>
      <c r="BK176" s="14"/>
      <c r="BL176" s="14"/>
      <c r="BM176" s="14"/>
      <c r="BN176" s="4"/>
      <c r="BO176" s="4"/>
      <c r="BP176" s="4"/>
      <c r="BQ176" s="4"/>
      <c r="BR176" s="4"/>
      <c r="BS176" s="4"/>
      <c r="BT176" s="4"/>
      <c r="BU176" s="4"/>
      <c r="BV176" s="14"/>
      <c r="BW176" s="14"/>
      <c r="BX176" s="14"/>
      <c r="BY176" s="14"/>
      <c r="BZ176" s="14"/>
      <c r="CA176" s="14"/>
      <c r="CB176" s="14"/>
      <c r="CC176" s="14"/>
      <c r="CD176" s="4"/>
      <c r="CE176" s="4"/>
      <c r="CF176" s="4"/>
      <c r="CG176" s="4"/>
      <c r="CH176" s="4"/>
      <c r="CI176" s="4"/>
      <c r="CJ176" s="4"/>
      <c r="CK176" s="4"/>
      <c r="CL176" s="5"/>
      <c r="CM176" s="5"/>
      <c r="CN176" s="5"/>
      <c r="CO176" s="5"/>
      <c r="CP176" s="5"/>
      <c r="CQ176" s="5"/>
      <c r="CR176" s="5"/>
      <c r="CS176" s="5"/>
      <c r="CT176" s="4"/>
      <c r="CU176" s="4"/>
      <c r="CV176" s="4"/>
      <c r="CW176" s="4"/>
      <c r="CX176" s="4"/>
      <c r="CY176" s="4"/>
      <c r="CZ176" s="4"/>
      <c r="DA176" s="4"/>
      <c r="DB176" s="5"/>
      <c r="DC176" s="5"/>
      <c r="DD176" s="5"/>
      <c r="DE176" s="5"/>
      <c r="DF176" s="5"/>
      <c r="DG176" s="5"/>
      <c r="DH176" s="5"/>
      <c r="DI176" s="5"/>
      <c r="DJ176" s="4"/>
      <c r="DK176" s="4"/>
      <c r="DL176" s="4"/>
      <c r="DM176" s="4"/>
      <c r="DN176" s="4"/>
      <c r="DO176" s="4"/>
      <c r="DP176" s="4"/>
      <c r="DQ176" s="4"/>
      <c r="DR176" s="5"/>
      <c r="DS176" s="5"/>
      <c r="DT176" s="5"/>
      <c r="DU176" s="5"/>
      <c r="DV176" s="5"/>
      <c r="DW176" s="5"/>
      <c r="DX176" s="5"/>
      <c r="DY176" s="5"/>
      <c r="DZ176" s="4"/>
      <c r="EA176" s="4"/>
      <c r="EB176" s="4"/>
      <c r="EC176" s="4"/>
      <c r="ED176" s="4"/>
      <c r="EE176" s="4"/>
      <c r="EF176" s="4"/>
      <c r="EG176" s="4"/>
      <c r="EH176" s="14">
        <v>0.63660000000000005</v>
      </c>
      <c r="EI176" s="14">
        <v>0.70399999999999996</v>
      </c>
      <c r="EJ176" s="14">
        <v>0.28410000000000002</v>
      </c>
      <c r="EK176" s="14">
        <v>8.8999999999999999E-3</v>
      </c>
      <c r="EL176" s="14">
        <v>0.86160000000000003</v>
      </c>
      <c r="EM176" s="14">
        <v>0.65480000000000005</v>
      </c>
      <c r="EN176" s="14">
        <v>1</v>
      </c>
      <c r="EO176" s="14">
        <v>5.9119999999999999</v>
      </c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4"/>
      <c r="FL176" s="4"/>
      <c r="FM176" s="4"/>
      <c r="FN176" s="5"/>
      <c r="FO176" s="5"/>
      <c r="FP176" s="5"/>
      <c r="FQ176" s="5"/>
      <c r="FR176" s="5"/>
      <c r="FS176" s="5"/>
      <c r="FT176" s="5"/>
      <c r="FU176" s="5"/>
      <c r="FV176" s="4"/>
      <c r="FW176" s="4"/>
      <c r="FX176" s="4"/>
      <c r="FY176" s="4"/>
      <c r="FZ176" s="4"/>
      <c r="GA176" s="4"/>
      <c r="GB176" s="4"/>
      <c r="GC176" s="4"/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>
        <f t="shared" si="64"/>
        <v>0.6529666666666667</v>
      </c>
      <c r="II176" s="4">
        <f t="shared" si="65"/>
        <v>0.74518333333333331</v>
      </c>
      <c r="IJ176" s="4">
        <f t="shared" si="66"/>
        <v>0.25833333333333336</v>
      </c>
      <c r="IK176" s="4">
        <f t="shared" si="67"/>
        <v>1.1266666666666668E-2</v>
      </c>
      <c r="IL176" s="4">
        <f t="shared" si="68"/>
        <v>0.83579999999999999</v>
      </c>
      <c r="IM176" s="4">
        <f t="shared" si="69"/>
        <v>0.65480000000000005</v>
      </c>
      <c r="IN176" s="4">
        <f t="shared" si="70"/>
        <v>0.99731666666666674</v>
      </c>
      <c r="IO176" s="4">
        <f t="shared" si="71"/>
        <v>4.9047499999999991</v>
      </c>
      <c r="IP176" s="1" t="str" cm="1">
        <f t="array" aca="1" ref="IP176" ca="1">CONCATENATE(INDIRECT(ADDRESS(1,MATCH(_xlfn.MINIFS(B176:IG176,metrics.rec,"MAE"),B176:IG176,0)+1)), ", ", INDIRECT(ADDRESS(2,MATCH(_xlfn.MINIFS(B176:IG176,metrics.rec,"MAE"),B176:IG176,0)+1)))</f>
        <v>k=5, r=0.1</v>
      </c>
      <c r="IQ176" s="1" t="str" cm="1">
        <f t="array" aca="1" ref="IQ176" ca="1">CONCATENATE(INDIRECT(ADDRESS(1,MATCH(_xlfn.MINIFS(B176:IG176,metrics.rec,"MSE"),B176:IG176,0)+1)), ", ", INDIRECT(ADDRESS(2,MATCH(_xlfn.MINIFS(B176:IG176,metrics.rec,"MSE"),B176:IG176,0)+1)))</f>
        <v>k=5, r=0.1</v>
      </c>
      <c r="IR176" s="1" t="str" cm="1">
        <f t="array" aca="1" ref="IR176" ca="1">CONCATENATE(INDIRECT(ADDRESS(1,MATCH(_xlfn.MAXIFS(B176:IG176,metrics.rec,"R"),B176:IG176,0)+1)), ", ", INDIRECT(ADDRESS(2,MATCH(_xlfn.MAXIFS(B176:IG176,metrics.rec,"R"),B176:IG176,0)+1)))</f>
        <v>k=5, r=0.1</v>
      </c>
      <c r="IS176" s="1" t="str" cm="1">
        <f t="array" aca="1" ref="IS176" ca="1">CONCATENATE(INDIRECT(ADDRESS(1,MATCH(_xlfn.MAXIFS(B176:IG176,metrics.rec,"Precision"),B176:IG176,0)+1)), ", ", INDIRECT(ADDRESS(2,MATCH(_xlfn.MAXIFS(B176:IG176,metrics.rec,"Precision"),B176:IG176,0)+1)))</f>
        <v>k=5, r=0.9</v>
      </c>
      <c r="IT176" s="1" t="str" cm="1">
        <f t="array" aca="1" ref="IT176" ca="1">CONCATENATE(INDIRECT(ADDRESS(1,MATCH(_xlfn.MAXIFS(B176:IG176,metrics.rec,"Recall"),B176:IG176,0)+1)), ", ", INDIRECT(ADDRESS(2,MATCH(_xlfn.MAXIFS(B176:IG176,metrics.rec,"Recall"),B176:IG176,0)+1)))</f>
        <v>k=5, r=0.1</v>
      </c>
      <c r="IU176" s="1" t="str" cm="1">
        <f t="array" aca="1" ref="IU176" ca="1">CONCATENATE(INDIRECT(ADDRESS(1,MATCH(_xlfn.MAXIFS(B176:IG176,metrics.rec,"Coverage"),B176:IG176,0)+1)), ", ", INDIRECT(ADDRESS(2,MATCH(_xlfn.MAXIFS(B176:IG176,metrics.rec,"Coverage"),B176:IG176,0)+1)))</f>
        <v>k=20, r=0.5</v>
      </c>
      <c r="IV176" s="1" t="str" cm="1">
        <f t="array" aca="1" ref="IV176" ca="1">CONCATENATE(INDIRECT(ADDRESS(1,MATCH(_xlfn.MAXIFS(B176:IG176,metrics.rec,"Recatio"),B176:IG176,0)+1)), ", ", INDIRECT(ADDRESS(2,MATCH(_xlfn.MAXIFS(B176:IG176,metrics.rec,"Recatio"),B176:IG176,0)+1)))</f>
        <v>k=5, r=0.1</v>
      </c>
      <c r="IW176" s="1" t="str" cm="1">
        <f t="array" aca="1" ref="IW176" ca="1">CONCATENATE(INDIRECT(ADDRESS(1,MATCH(_xlfn.MINIFS(B176:IG176,metrics.rec,"Time"),B176:IG176,0)+1)), ", ", INDIRECT(ADDRESS(2,MATCH(_xlfn.MINIFS(B176:IG176,metrics.rec,"Time"),B176:IG176,0)+1)))</f>
        <v>k=5, r=0.9</v>
      </c>
    </row>
    <row r="177" spans="1:257" x14ac:dyDescent="0.2">
      <c r="A177" s="1" t="s">
        <v>244</v>
      </c>
      <c r="B177" s="4"/>
      <c r="C177" s="4"/>
      <c r="D177" s="4"/>
      <c r="E177" s="4"/>
      <c r="F177" s="4"/>
      <c r="G177" s="4"/>
      <c r="H177" s="4"/>
      <c r="I177" s="4"/>
      <c r="J177" s="5"/>
      <c r="K177" s="5"/>
      <c r="L177" s="5"/>
      <c r="M177" s="5"/>
      <c r="N177" s="5"/>
      <c r="O177" s="5"/>
      <c r="P177" s="5"/>
      <c r="Q177" s="5"/>
      <c r="R177" s="4"/>
      <c r="S177" s="4"/>
      <c r="T177" s="4"/>
      <c r="U177" s="4"/>
      <c r="V177" s="4"/>
      <c r="W177" s="4"/>
      <c r="X177" s="4"/>
      <c r="Y177" s="4"/>
      <c r="Z177" s="5"/>
      <c r="AA177" s="5"/>
      <c r="AB177" s="5"/>
      <c r="AC177" s="5"/>
      <c r="AD177" s="5"/>
      <c r="AE177" s="5"/>
      <c r="AF177" s="5"/>
      <c r="AG177" s="5"/>
      <c r="AH177" s="4"/>
      <c r="AI177" s="4"/>
      <c r="AJ177" s="4"/>
      <c r="AK177" s="4"/>
      <c r="AL177" s="4"/>
      <c r="AM177" s="4"/>
      <c r="AN177" s="4"/>
      <c r="AO177" s="4"/>
      <c r="AP177" s="14"/>
      <c r="AQ177" s="14"/>
      <c r="AR177" s="14"/>
      <c r="AS177" s="14"/>
      <c r="AT177" s="14"/>
      <c r="AU177" s="14"/>
      <c r="AV177" s="14"/>
      <c r="AW177" s="14"/>
      <c r="AX177" s="4"/>
      <c r="AY177" s="4"/>
      <c r="AZ177" s="4"/>
      <c r="BA177" s="4"/>
      <c r="BB177" s="4"/>
      <c r="BC177" s="4"/>
      <c r="BD177" s="4"/>
      <c r="BE177" s="4"/>
      <c r="BF177" s="14">
        <v>0.63319999999999999</v>
      </c>
      <c r="BG177" s="14">
        <v>0.69940000000000002</v>
      </c>
      <c r="BH177" s="14">
        <v>0.27800000000000002</v>
      </c>
      <c r="BI177" s="14">
        <v>9.2999999999999992E-3</v>
      </c>
      <c r="BJ177" s="14">
        <v>0.86050000000000004</v>
      </c>
      <c r="BK177" s="14">
        <v>0.62549999999999994</v>
      </c>
      <c r="BL177" s="14">
        <v>1</v>
      </c>
      <c r="BM177" s="14">
        <v>5.1158000000000001</v>
      </c>
      <c r="BN177" s="4"/>
      <c r="BO177" s="4"/>
      <c r="BP177" s="4"/>
      <c r="BQ177" s="4"/>
      <c r="BR177" s="4"/>
      <c r="BS177" s="4"/>
      <c r="BT177" s="4"/>
      <c r="BU177" s="4"/>
      <c r="BV177" s="14"/>
      <c r="BW177" s="14"/>
      <c r="BX177" s="14"/>
      <c r="BY177" s="14"/>
      <c r="BZ177" s="14"/>
      <c r="CA177" s="14"/>
      <c r="CB177" s="14"/>
      <c r="CC177" s="14"/>
      <c r="CD177" s="4"/>
      <c r="CE177" s="4"/>
      <c r="CF177" s="4"/>
      <c r="CG177" s="4"/>
      <c r="CH177" s="4"/>
      <c r="CI177" s="4"/>
      <c r="CJ177" s="4"/>
      <c r="CK177" s="4"/>
      <c r="CL177" s="5"/>
      <c r="CM177" s="5"/>
      <c r="CN177" s="5"/>
      <c r="CO177" s="5"/>
      <c r="CP177" s="5"/>
      <c r="CQ177" s="5"/>
      <c r="CR177" s="5"/>
      <c r="CS177" s="5"/>
      <c r="CT177" s="4">
        <v>0.63300000000000001</v>
      </c>
      <c r="CU177" s="4">
        <v>0.69779999999999998</v>
      </c>
      <c r="CV177" s="4">
        <v>0.28100000000000003</v>
      </c>
      <c r="CW177" s="4">
        <v>9.2999999999999992E-3</v>
      </c>
      <c r="CX177" s="4">
        <v>0.8589</v>
      </c>
      <c r="CY177" s="4">
        <v>0.62470000000000003</v>
      </c>
      <c r="CZ177" s="4">
        <v>1</v>
      </c>
      <c r="DA177" s="4">
        <v>5.1894</v>
      </c>
      <c r="DB177" s="5"/>
      <c r="DC177" s="5"/>
      <c r="DD177" s="5"/>
      <c r="DE177" s="5"/>
      <c r="DF177" s="5"/>
      <c r="DG177" s="5"/>
      <c r="DH177" s="5"/>
      <c r="DI177" s="5"/>
      <c r="DJ177" s="4"/>
      <c r="DK177" s="4"/>
      <c r="DL177" s="4"/>
      <c r="DM177" s="4"/>
      <c r="DN177" s="4"/>
      <c r="DO177" s="4"/>
      <c r="DP177" s="4"/>
      <c r="DQ177" s="4"/>
      <c r="DR177" s="5"/>
      <c r="DS177" s="5"/>
      <c r="DT177" s="5"/>
      <c r="DU177" s="5"/>
      <c r="DV177" s="5"/>
      <c r="DW177" s="5"/>
      <c r="DX177" s="5"/>
      <c r="DY177" s="5"/>
      <c r="DZ177" s="4"/>
      <c r="EA177" s="4"/>
      <c r="EB177" s="4"/>
      <c r="EC177" s="4"/>
      <c r="ED177" s="4"/>
      <c r="EE177" s="4"/>
      <c r="EF177" s="4"/>
      <c r="EG177" s="4"/>
      <c r="EH177" s="5"/>
      <c r="EI177" s="5"/>
      <c r="EJ177" s="5"/>
      <c r="EK177" s="5"/>
      <c r="EL177" s="5"/>
      <c r="EM177" s="5"/>
      <c r="EN177" s="5"/>
      <c r="EO177" s="5"/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4"/>
      <c r="FL177" s="4"/>
      <c r="FM177" s="4"/>
      <c r="FN177" s="5"/>
      <c r="FO177" s="5"/>
      <c r="FP177" s="5"/>
      <c r="FQ177" s="5"/>
      <c r="FR177" s="5"/>
      <c r="FS177" s="5"/>
      <c r="FT177" s="5"/>
      <c r="FU177" s="5"/>
      <c r="FV177" s="4"/>
      <c r="FW177" s="4"/>
      <c r="FX177" s="4"/>
      <c r="FY177" s="4"/>
      <c r="FZ177" s="4"/>
      <c r="GA177" s="4"/>
      <c r="GB177" s="4"/>
      <c r="GC177" s="4"/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>
        <f t="shared" ref="IH177" si="72">AVERAGEIFS(B177:IG177,metrics.rec,"MAE")</f>
        <v>0.6331</v>
      </c>
      <c r="II177" s="4">
        <f t="shared" ref="II177" si="73">AVERAGEIFS(B177:IG177,metrics.rec,"MSE")</f>
        <v>0.6986</v>
      </c>
      <c r="IJ177" s="4">
        <f t="shared" ref="IJ177" si="74">AVERAGEIFS(B177:IG177,metrics.rec,"R")</f>
        <v>0.27950000000000003</v>
      </c>
      <c r="IK177" s="4">
        <f t="shared" ref="IK177" si="75">AVERAGEIFS(B177:IG177,metrics.rec,"Precision")</f>
        <v>9.2999999999999992E-3</v>
      </c>
      <c r="IL177" s="4">
        <f t="shared" ref="IL177" si="76">AVERAGEIFS(B177:IG177,metrics.rec,"Recall")</f>
        <v>0.85970000000000002</v>
      </c>
      <c r="IM177" s="4">
        <f t="shared" ref="IM177" si="77">AVERAGEIFS(B177:IG177,metrics.rec,"Coverage")</f>
        <v>0.62509999999999999</v>
      </c>
      <c r="IN177" s="4">
        <f t="shared" ref="IN177" si="78">AVERAGEIFS(B177:IG177,metrics.rec,"Recatio")</f>
        <v>1</v>
      </c>
      <c r="IO177" s="4">
        <f t="shared" ref="IO177" si="79">AVERAGEIFS(B177:IG177,metrics.rec,"Time")</f>
        <v>5.1525999999999996</v>
      </c>
      <c r="IP177" s="1" t="str" cm="1">
        <f t="array" aca="1" ref="IP177" ca="1">CONCATENATE(INDIRECT(ADDRESS(1,MATCH(_xlfn.MINIFS(B177:IG177,metrics.rec,"MAE"),B177:IG177,0)+1)), ", ", INDIRECT(ADDRESS(2,MATCH(_xlfn.MINIFS(B177:IG177,metrics.rec,"MAE"),B177:IG177,0)+1)))</f>
        <v>k=15, r=0.5</v>
      </c>
      <c r="IQ177" s="1" t="str" cm="1">
        <f t="array" aca="1" ref="IQ177" ca="1">CONCATENATE(INDIRECT(ADDRESS(1,MATCH(_xlfn.MINIFS(B177:IG177,metrics.rec,"MSE"),B177:IG177,0)+1)), ", ", INDIRECT(ADDRESS(2,MATCH(_xlfn.MINIFS(B177:IG177,metrics.rec,"MSE"),B177:IG177,0)+1)))</f>
        <v>k=15, r=0.5</v>
      </c>
      <c r="IR177" s="1" t="str" cm="1">
        <f t="array" aca="1" ref="IR177" ca="1">CONCATENATE(INDIRECT(ADDRESS(1,MATCH(_xlfn.MAXIFS(B177:IG177,metrics.rec,"R"),B177:IG177,0)+1)), ", ", INDIRECT(ADDRESS(2,MATCH(_xlfn.MAXIFS(B177:IG177,metrics.rec,"R"),B177:IG177,0)+1)))</f>
        <v>k=15, r=0.5</v>
      </c>
      <c r="IS177" s="1" t="str" cm="1">
        <f t="array" aca="1" ref="IS177" ca="1">CONCATENATE(INDIRECT(ADDRESS(1,MATCH(_xlfn.MAXIFS(B177:IG177,metrics.rec,"Precision"),B177:IG177,0)+1)), ", ", INDIRECT(ADDRESS(2,MATCH(_xlfn.MAXIFS(B177:IG177,metrics.rec,"Precision"),B177:IG177,0)+1)))</f>
        <v>k=10, r=0.5</v>
      </c>
      <c r="IT177" s="1" t="str" cm="1">
        <f t="array" aca="1" ref="IT177" ca="1">CONCATENATE(INDIRECT(ADDRESS(1,MATCH(_xlfn.MAXIFS(B177:IG177,metrics.rec,"Recall"),B177:IG177,0)+1)), ", ", INDIRECT(ADDRESS(2,MATCH(_xlfn.MAXIFS(B177:IG177,metrics.rec,"Recall"),B177:IG177,0)+1)))</f>
        <v>k=10, r=0.5</v>
      </c>
      <c r="IU177" s="1" t="str" cm="1">
        <f t="array" aca="1" ref="IU177" ca="1">CONCATENATE(INDIRECT(ADDRESS(1,MATCH(_xlfn.MAXIFS(B177:IG177,metrics.rec,"Coverage"),B177:IG177,0)+1)), ", ", INDIRECT(ADDRESS(2,MATCH(_xlfn.MAXIFS(B177:IG177,metrics.rec,"Coverage"),B177:IG177,0)+1)))</f>
        <v>k=10, r=0.5</v>
      </c>
      <c r="IV177" s="1" t="str" cm="1">
        <f t="array" aca="1" ref="IV177" ca="1">CONCATENATE(INDIRECT(ADDRESS(1,MATCH(_xlfn.MAXIFS(B177:IG177,metrics.rec,"Recatio"),B177:IG177,0)+1)), ", ", INDIRECT(ADDRESS(2,MATCH(_xlfn.MAXIFS(B177:IG177,metrics.rec,"Recatio"),B177:IG177,0)+1)))</f>
        <v>k=10, r=0.5</v>
      </c>
      <c r="IW177" s="1" t="str" cm="1">
        <f t="array" aca="1" ref="IW177" ca="1">CONCATENATE(INDIRECT(ADDRESS(1,MATCH(_xlfn.MINIFS(B177:IG177,metrics.rec,"Time"),B177:IG177,0)+1)), ", ", INDIRECT(ADDRESS(2,MATCH(_xlfn.MINIFS(B177:IG177,metrics.rec,"Time"),B177:IG177,0)+1)))</f>
        <v>k=10, r=0.5</v>
      </c>
    </row>
    <row r="178" spans="1:257" x14ac:dyDescent="0.2">
      <c r="A178" s="1" t="s">
        <v>245</v>
      </c>
      <c r="B178" s="4"/>
      <c r="C178" s="4"/>
      <c r="D178" s="4"/>
      <c r="E178" s="4"/>
      <c r="F178" s="4"/>
      <c r="G178" s="4"/>
      <c r="H178" s="4"/>
      <c r="I178" s="4"/>
      <c r="J178" s="5"/>
      <c r="K178" s="5"/>
      <c r="L178" s="5"/>
      <c r="M178" s="5"/>
      <c r="N178" s="5"/>
      <c r="O178" s="5"/>
      <c r="P178" s="5"/>
      <c r="Q178" s="5"/>
      <c r="R178" s="4"/>
      <c r="S178" s="4"/>
      <c r="T178" s="4"/>
      <c r="U178" s="4"/>
      <c r="V178" s="4"/>
      <c r="W178" s="4"/>
      <c r="X178" s="4"/>
      <c r="Y178" s="4"/>
      <c r="Z178" s="5"/>
      <c r="AA178" s="5"/>
      <c r="AB178" s="5"/>
      <c r="AC178" s="5"/>
      <c r="AD178" s="5"/>
      <c r="AE178" s="5"/>
      <c r="AF178" s="5"/>
      <c r="AG178" s="5"/>
      <c r="AH178" s="4"/>
      <c r="AI178" s="4"/>
      <c r="AJ178" s="4"/>
      <c r="AK178" s="4"/>
      <c r="AL178" s="4"/>
      <c r="AM178" s="4"/>
      <c r="AN178" s="4"/>
      <c r="AO178" s="4"/>
      <c r="AP178" s="14"/>
      <c r="AQ178" s="14"/>
      <c r="AR178" s="14"/>
      <c r="AS178" s="14"/>
      <c r="AT178" s="14"/>
      <c r="AU178" s="14"/>
      <c r="AV178" s="14"/>
      <c r="AW178" s="14"/>
      <c r="AX178" s="4"/>
      <c r="AY178" s="4"/>
      <c r="AZ178" s="4"/>
      <c r="BA178" s="4"/>
      <c r="BB178" s="4"/>
      <c r="BC178" s="4"/>
      <c r="BD178" s="4"/>
      <c r="BE178" s="4"/>
      <c r="BF178" s="14"/>
      <c r="BG178" s="14"/>
      <c r="BH178" s="14"/>
      <c r="BI178" s="14"/>
      <c r="BJ178" s="14"/>
      <c r="BK178" s="14"/>
      <c r="BL178" s="14"/>
      <c r="BM178" s="14"/>
      <c r="BN178" s="4"/>
      <c r="BO178" s="4"/>
      <c r="BP178" s="4"/>
      <c r="BQ178" s="4"/>
      <c r="BR178" s="4"/>
      <c r="BS178" s="4"/>
      <c r="BT178" s="4"/>
      <c r="BU178" s="4"/>
      <c r="BV178" s="14"/>
      <c r="BW178" s="14"/>
      <c r="BX178" s="14"/>
      <c r="BY178" s="14"/>
      <c r="BZ178" s="14"/>
      <c r="CA178" s="14"/>
      <c r="CB178" s="14"/>
      <c r="CC178" s="14"/>
      <c r="CD178" s="4"/>
      <c r="CE178" s="4"/>
      <c r="CF178" s="4"/>
      <c r="CG178" s="4"/>
      <c r="CH178" s="4"/>
      <c r="CI178" s="4"/>
      <c r="CJ178" s="4"/>
      <c r="CK178" s="4"/>
      <c r="CL178" s="5"/>
      <c r="CM178" s="5"/>
      <c r="CN178" s="5"/>
      <c r="CO178" s="5"/>
      <c r="CP178" s="5"/>
      <c r="CQ178" s="5"/>
      <c r="CR178" s="5"/>
      <c r="CS178" s="5"/>
      <c r="CT178" s="4"/>
      <c r="CU178" s="4"/>
      <c r="CV178" s="4"/>
      <c r="CW178" s="4"/>
      <c r="CX178" s="4"/>
      <c r="CY178" s="4"/>
      <c r="CZ178" s="4"/>
      <c r="DA178" s="4"/>
      <c r="DB178" s="5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/>
      <c r="EA178" s="4"/>
      <c r="EB178" s="4"/>
      <c r="EC178" s="4"/>
      <c r="ED178" s="4"/>
      <c r="EE178" s="4"/>
      <c r="EF178" s="4"/>
      <c r="EG178" s="4"/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4"/>
      <c r="FL178" s="4"/>
      <c r="FM178" s="4"/>
      <c r="FN178" s="5"/>
      <c r="FO178" s="5"/>
      <c r="FP178" s="5"/>
      <c r="FQ178" s="5"/>
      <c r="FR178" s="5"/>
      <c r="FS178" s="5"/>
      <c r="FT178" s="5"/>
      <c r="FU178" s="5"/>
      <c r="FV178" s="4"/>
      <c r="FW178" s="4"/>
      <c r="FX178" s="4"/>
      <c r="FY178" s="4"/>
      <c r="FZ178" s="4"/>
      <c r="GA178" s="4"/>
      <c r="GB178" s="4"/>
      <c r="GC178" s="4"/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 t="e">
        <f t="shared" ref="IH178" si="80">AVERAGEIFS(B178:IG178,metrics.rec,"MAE")</f>
        <v>#DIV/0!</v>
      </c>
      <c r="II178" s="4" t="e">
        <f t="shared" ref="II178" si="81">AVERAGEIFS(B178:IG178,metrics.rec,"MSE")</f>
        <v>#DIV/0!</v>
      </c>
      <c r="IJ178" s="4" t="e">
        <f t="shared" ref="IJ178" si="82">AVERAGEIFS(B178:IG178,metrics.rec,"R")</f>
        <v>#DIV/0!</v>
      </c>
      <c r="IK178" s="4" t="e">
        <f t="shared" ref="IK178" si="83">AVERAGEIFS(B178:IG178,metrics.rec,"Precision")</f>
        <v>#DIV/0!</v>
      </c>
      <c r="IL178" s="4" t="e">
        <f t="shared" ref="IL178" si="84">AVERAGEIFS(B178:IG178,metrics.rec,"Recall")</f>
        <v>#DIV/0!</v>
      </c>
      <c r="IM178" s="4" t="e">
        <f t="shared" ref="IM178" si="85">AVERAGEIFS(B178:IG178,metrics.rec,"Coverage")</f>
        <v>#DIV/0!</v>
      </c>
      <c r="IN178" s="4" t="e">
        <f t="shared" ref="IN178" si="86">AVERAGEIFS(B178:IG178,metrics.rec,"Recatio")</f>
        <v>#DIV/0!</v>
      </c>
      <c r="IO178" s="4" t="e">
        <f t="shared" ref="IO178" si="87">AVERAGEIFS(B178:IG178,metrics.rec,"Time")</f>
        <v>#DIV/0!</v>
      </c>
      <c r="IP178" s="1" t="e" cm="1">
        <f t="array" aca="1" ref="IP178" ca="1">CONCATENATE(INDIRECT(ADDRESS(1,MATCH(_xlfn.MINIFS(B178:IG178,metrics.rec,"MAE"),B178:IG178,0)+1)), ", ", INDIRECT(ADDRESS(2,MATCH(_xlfn.MINIFS(B178:IG178,metrics.rec,"MAE"),B178:IG178,0)+1)))</f>
        <v>#N/A</v>
      </c>
      <c r="IQ178" s="1" t="e" cm="1">
        <f t="array" aca="1" ref="IQ178" ca="1">CONCATENATE(INDIRECT(ADDRESS(1,MATCH(_xlfn.MINIFS(B178:IG178,metrics.rec,"MSE"),B178:IG178,0)+1)), ", ", INDIRECT(ADDRESS(2,MATCH(_xlfn.MINIFS(B178:IG178,metrics.rec,"MSE"),B178:IG178,0)+1)))</f>
        <v>#N/A</v>
      </c>
      <c r="IR178" s="1" t="e" cm="1">
        <f t="array" aca="1" ref="IR178" ca="1">CONCATENATE(INDIRECT(ADDRESS(1,MATCH(_xlfn.MAXIFS(B178:IG178,metrics.rec,"R"),B178:IG178,0)+1)), ", ", INDIRECT(ADDRESS(2,MATCH(_xlfn.MAXIFS(B178:IG178,metrics.rec,"R"),B178:IG178,0)+1)))</f>
        <v>#N/A</v>
      </c>
      <c r="IS178" s="1" t="e" cm="1">
        <f t="array" aca="1" ref="IS178" ca="1">CONCATENATE(INDIRECT(ADDRESS(1,MATCH(_xlfn.MAXIFS(B178:IG178,metrics.rec,"Precision"),B178:IG178,0)+1)), ", ", INDIRECT(ADDRESS(2,MATCH(_xlfn.MAXIFS(B178:IG178,metrics.rec,"Precision"),B178:IG178,0)+1)))</f>
        <v>#N/A</v>
      </c>
      <c r="IT178" s="1" t="e" cm="1">
        <f t="array" aca="1" ref="IT178" ca="1">CONCATENATE(INDIRECT(ADDRESS(1,MATCH(_xlfn.MAXIFS(B178:IG178,metrics.rec,"Recall"),B178:IG178,0)+1)), ", ", INDIRECT(ADDRESS(2,MATCH(_xlfn.MAXIFS(B178:IG178,metrics.rec,"Recall"),B178:IG178,0)+1)))</f>
        <v>#N/A</v>
      </c>
      <c r="IU178" s="1" t="e" cm="1">
        <f t="array" aca="1" ref="IU178" ca="1">CONCATENATE(INDIRECT(ADDRESS(1,MATCH(_xlfn.MAXIFS(B178:IG178,metrics.rec,"Coverage"),B178:IG178,0)+1)), ", ", INDIRECT(ADDRESS(2,MATCH(_xlfn.MAXIFS(B178:IG178,metrics.rec,"Coverage"),B178:IG178,0)+1)))</f>
        <v>#N/A</v>
      </c>
      <c r="IV178" s="1" t="e" cm="1">
        <f t="array" aca="1" ref="IV178" ca="1">CONCATENATE(INDIRECT(ADDRESS(1,MATCH(_xlfn.MAXIFS(B178:IG178,metrics.rec,"Recatio"),B178:IG178,0)+1)), ", ", INDIRECT(ADDRESS(2,MATCH(_xlfn.MAXIFS(B178:IG178,metrics.rec,"Recatio"),B178:IG178,0)+1)))</f>
        <v>#N/A</v>
      </c>
      <c r="IW178" s="1" t="e" cm="1">
        <f t="array" aca="1" ref="IW178" ca="1">CONCATENATE(INDIRECT(ADDRESS(1,MATCH(_xlfn.MINIFS(B178:IG178,metrics.rec,"Time"),B178:IG178,0)+1)), ", ", INDIRECT(ADDRESS(2,MATCH(_xlfn.MINIFS(B178:IG178,metrics.rec,"Time"),B178:IG178,0)+1)))</f>
        <v>#N/A</v>
      </c>
    </row>
    <row r="179" spans="1:257" x14ac:dyDescent="0.2">
      <c r="A179" s="1" t="s">
        <v>158</v>
      </c>
      <c r="B179" s="4">
        <v>0.61050000000000004</v>
      </c>
      <c r="C179" s="4">
        <v>0.64470000000000005</v>
      </c>
      <c r="D179" s="4">
        <v>0.31830000000000003</v>
      </c>
      <c r="E179" s="4">
        <v>2.5000000000000001E-3</v>
      </c>
      <c r="F179" s="4">
        <v>0.86899999999999999</v>
      </c>
      <c r="G179" s="4"/>
      <c r="H179" s="4">
        <v>1</v>
      </c>
      <c r="I179" s="4">
        <v>7.9325000000000001</v>
      </c>
      <c r="J179" s="5">
        <v>0.629</v>
      </c>
      <c r="K179" s="5">
        <v>0.68410000000000004</v>
      </c>
      <c r="L179" s="5">
        <v>0.30399999999999999</v>
      </c>
      <c r="M179" s="5">
        <v>7.6E-3</v>
      </c>
      <c r="N179" s="5">
        <v>0.8548</v>
      </c>
      <c r="O179" s="5"/>
      <c r="P179" s="5">
        <v>1</v>
      </c>
      <c r="Q179" s="5">
        <v>5.8692000000000002</v>
      </c>
      <c r="R179" s="4">
        <v>0.6512</v>
      </c>
      <c r="S179" s="4">
        <v>0.73009999999999997</v>
      </c>
      <c r="T179" s="4">
        <v>0.2722</v>
      </c>
      <c r="U179" s="4">
        <v>1.4500000000000001E-2</v>
      </c>
      <c r="V179" s="4">
        <v>0.8296</v>
      </c>
      <c r="W179" s="4"/>
      <c r="X179" s="4">
        <v>1</v>
      </c>
      <c r="Y179" s="4">
        <v>4.7241</v>
      </c>
      <c r="Z179" s="5">
        <v>0.6956</v>
      </c>
      <c r="AA179" s="5">
        <v>0.83009999999999995</v>
      </c>
      <c r="AB179" s="5">
        <v>0.21829999999999999</v>
      </c>
      <c r="AC179" s="5">
        <v>2.5499999999999998E-2</v>
      </c>
      <c r="AD179" s="5">
        <v>0.78359999999999996</v>
      </c>
      <c r="AE179" s="5"/>
      <c r="AF179" s="5">
        <v>1</v>
      </c>
      <c r="AG179" s="5">
        <v>3.4007999999999998</v>
      </c>
      <c r="AH179" s="4">
        <v>0.77380000000000004</v>
      </c>
      <c r="AI179" s="4">
        <v>1.032</v>
      </c>
      <c r="AJ179" s="4">
        <v>0.1278</v>
      </c>
      <c r="AK179" s="4">
        <v>7.8899999999999998E-2</v>
      </c>
      <c r="AL179" s="4">
        <v>0.53059999999999996</v>
      </c>
      <c r="AM179" s="4"/>
      <c r="AN179" s="4">
        <v>0.97670000000000001</v>
      </c>
      <c r="AO179" s="4">
        <v>0.92910000000000004</v>
      </c>
      <c r="AP179" s="14"/>
      <c r="AQ179" s="14"/>
      <c r="AR179" s="14"/>
      <c r="AS179" s="14"/>
      <c r="AT179" s="14"/>
      <c r="AU179" s="14"/>
      <c r="AV179" s="14"/>
      <c r="AW179" s="14"/>
      <c r="AX179" s="4"/>
      <c r="AY179" s="4"/>
      <c r="AZ179" s="4"/>
      <c r="BA179" s="4"/>
      <c r="BB179" s="4"/>
      <c r="BC179" s="4"/>
      <c r="BD179" s="4"/>
      <c r="BE179" s="4"/>
      <c r="BF179" s="14"/>
      <c r="BG179" s="14"/>
      <c r="BH179" s="14"/>
      <c r="BI179" s="14"/>
      <c r="BJ179" s="14"/>
      <c r="BK179" s="14"/>
      <c r="BL179" s="14"/>
      <c r="BM179" s="14"/>
      <c r="BN179" s="4"/>
      <c r="BO179" s="4"/>
      <c r="BP179" s="4"/>
      <c r="BQ179" s="4"/>
      <c r="BR179" s="4"/>
      <c r="BS179" s="4"/>
      <c r="BT179" s="4"/>
      <c r="BU179" s="4"/>
      <c r="BV179" s="14"/>
      <c r="BW179" s="14"/>
      <c r="BX179" s="14"/>
      <c r="BY179" s="14"/>
      <c r="BZ179" s="14"/>
      <c r="CA179" s="14"/>
      <c r="CB179" s="14"/>
      <c r="CC179" s="14"/>
      <c r="CD179" s="4"/>
      <c r="CE179" s="4"/>
      <c r="CF179" s="4"/>
      <c r="CG179" s="4"/>
      <c r="CH179" s="4"/>
      <c r="CI179" s="4"/>
      <c r="CJ179" s="4"/>
      <c r="CK179" s="4"/>
      <c r="CL179" s="5"/>
      <c r="CM179" s="5"/>
      <c r="CN179" s="5"/>
      <c r="CO179" s="5"/>
      <c r="CP179" s="5"/>
      <c r="CQ179" s="5"/>
      <c r="CR179" s="5"/>
      <c r="CS179" s="5"/>
      <c r="CT179" s="4"/>
      <c r="CU179" s="4"/>
      <c r="CV179" s="4"/>
      <c r="CW179" s="4"/>
      <c r="CX179" s="4"/>
      <c r="CY179" s="4"/>
      <c r="CZ179" s="4"/>
      <c r="DA179" s="4"/>
      <c r="DB179" s="5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/>
      <c r="EA179" s="4"/>
      <c r="EB179" s="4"/>
      <c r="EC179" s="4"/>
      <c r="ED179" s="4"/>
      <c r="EE179" s="4"/>
      <c r="EF179" s="4"/>
      <c r="EG179" s="4"/>
      <c r="EH179" s="14">
        <v>0.65290000000000004</v>
      </c>
      <c r="EI179" s="14">
        <v>0.73470000000000002</v>
      </c>
      <c r="EJ179" s="14">
        <v>0.27439999999999998</v>
      </c>
      <c r="EK179" s="14">
        <v>1.43E-2</v>
      </c>
      <c r="EL179" s="14">
        <v>0.83189999999999997</v>
      </c>
      <c r="EM179" s="14">
        <v>0.39200000000000002</v>
      </c>
      <c r="EN179" s="14">
        <v>1</v>
      </c>
      <c r="EO179" s="14">
        <v>5.9904000000000002</v>
      </c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4"/>
      <c r="FL179" s="4"/>
      <c r="FM179" s="4"/>
      <c r="FN179" s="5"/>
      <c r="FO179" s="5"/>
      <c r="FP179" s="5"/>
      <c r="FQ179" s="5"/>
      <c r="FR179" s="5"/>
      <c r="FS179" s="5"/>
      <c r="FT179" s="5"/>
      <c r="FU179" s="5"/>
      <c r="FV179" s="4"/>
      <c r="FW179" s="4"/>
      <c r="FX179" s="4"/>
      <c r="FY179" s="4"/>
      <c r="FZ179" s="4"/>
      <c r="GA179" s="4"/>
      <c r="GB179" s="4"/>
      <c r="GC179" s="4"/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>
        <f t="shared" si="64"/>
        <v>0.66883333333333328</v>
      </c>
      <c r="II179" s="4">
        <f t="shared" si="65"/>
        <v>0.77595000000000003</v>
      </c>
      <c r="IJ179" s="4">
        <f t="shared" si="66"/>
        <v>0.2525</v>
      </c>
      <c r="IK179" s="4">
        <f t="shared" si="67"/>
        <v>2.3883333333333336E-2</v>
      </c>
      <c r="IL179" s="4">
        <f t="shared" si="68"/>
        <v>0.78324999999999989</v>
      </c>
      <c r="IM179" s="4">
        <f t="shared" si="69"/>
        <v>0.39200000000000002</v>
      </c>
      <c r="IN179" s="4">
        <f t="shared" si="70"/>
        <v>0.99611666666666665</v>
      </c>
      <c r="IO179" s="4">
        <f t="shared" si="71"/>
        <v>4.8076833333333333</v>
      </c>
      <c r="IP179" s="1" t="str" cm="1">
        <f t="array" aca="1" ref="IP179" ca="1">CONCATENATE(INDIRECT(ADDRESS(1,MATCH(_xlfn.MINIFS(B179:IG179,metrics.rec,"MAE"),B179:IG179,0)+1)), ", ", INDIRECT(ADDRESS(2,MATCH(_xlfn.MINIFS(B179:IG179,metrics.rec,"MAE"),B179:IG179,0)+1)))</f>
        <v>k=5, r=0.1</v>
      </c>
      <c r="IQ179" s="1" t="str" cm="1">
        <f t="array" aca="1" ref="IQ179" ca="1">CONCATENATE(INDIRECT(ADDRESS(1,MATCH(_xlfn.MINIFS(B179:IG179,metrics.rec,"MSE"),B179:IG179,0)+1)), ", ", INDIRECT(ADDRESS(2,MATCH(_xlfn.MINIFS(B179:IG179,metrics.rec,"MSE"),B179:IG179,0)+1)))</f>
        <v>k=5, r=0.1</v>
      </c>
      <c r="IR179" s="1" t="str" cm="1">
        <f t="array" aca="1" ref="IR179" ca="1">CONCATENATE(INDIRECT(ADDRESS(1,MATCH(_xlfn.MAXIFS(B179:IG179,metrics.rec,"R"),B179:IG179,0)+1)), ", ", INDIRECT(ADDRESS(2,MATCH(_xlfn.MAXIFS(B179:IG179,metrics.rec,"R"),B179:IG179,0)+1)))</f>
        <v>k=5, r=0.1</v>
      </c>
      <c r="IS179" s="1" t="str" cm="1">
        <f t="array" aca="1" ref="IS179" ca="1">CONCATENATE(INDIRECT(ADDRESS(1,MATCH(_xlfn.MAXIFS(B179:IG179,metrics.rec,"Precision"),B179:IG179,0)+1)), ", ", INDIRECT(ADDRESS(2,MATCH(_xlfn.MAXIFS(B179:IG179,metrics.rec,"Precision"),B179:IG179,0)+1)))</f>
        <v>k=5, r=0.9</v>
      </c>
      <c r="IT179" s="1" t="str" cm="1">
        <f t="array" aca="1" ref="IT179" ca="1">CONCATENATE(INDIRECT(ADDRESS(1,MATCH(_xlfn.MAXIFS(B179:IG179,metrics.rec,"Recall"),B179:IG179,0)+1)), ", ", INDIRECT(ADDRESS(2,MATCH(_xlfn.MAXIFS(B179:IG179,metrics.rec,"Recall"),B179:IG179,0)+1)))</f>
        <v>k=5, r=0.1</v>
      </c>
      <c r="IU179" s="1" t="str" cm="1">
        <f t="array" aca="1" ref="IU179" ca="1">CONCATENATE(INDIRECT(ADDRESS(1,MATCH(_xlfn.MAXIFS(B179:IG179,metrics.rec,"Coverage"),B179:IG179,0)+1)), ", ", INDIRECT(ADDRESS(2,MATCH(_xlfn.MAXIFS(B179:IG179,metrics.rec,"Coverage"),B179:IG179,0)+1)))</f>
        <v>k=20, r=0.5</v>
      </c>
      <c r="IV179" s="1" t="str" cm="1">
        <f t="array" aca="1" ref="IV179" ca="1">CONCATENATE(INDIRECT(ADDRESS(1,MATCH(_xlfn.MAXIFS(B179:IG179,metrics.rec,"Recatio"),B179:IG179,0)+1)), ", ", INDIRECT(ADDRESS(2,MATCH(_xlfn.MAXIFS(B179:IG179,metrics.rec,"Recatio"),B179:IG179,0)+1)))</f>
        <v>k=5, r=0.1</v>
      </c>
      <c r="IW179" s="1" t="str" cm="1">
        <f t="array" aca="1" ref="IW179" ca="1">CONCATENATE(INDIRECT(ADDRESS(1,MATCH(_xlfn.MINIFS(B179:IG179,metrics.rec,"Time"),B179:IG179,0)+1)), ", ", INDIRECT(ADDRESS(2,MATCH(_xlfn.MINIFS(B179:IG179,metrics.rec,"Time"),B179:IG179,0)+1)))</f>
        <v>k=5, r=0.9</v>
      </c>
    </row>
    <row r="180" spans="1:257" x14ac:dyDescent="0.2">
      <c r="A180" s="1" t="s">
        <v>246</v>
      </c>
      <c r="B180" s="4"/>
      <c r="C180" s="4"/>
      <c r="D180" s="4"/>
      <c r="E180" s="4"/>
      <c r="F180" s="4"/>
      <c r="G180" s="4"/>
      <c r="H180" s="4"/>
      <c r="I180" s="4"/>
      <c r="J180" s="5"/>
      <c r="K180" s="5"/>
      <c r="L180" s="5"/>
      <c r="M180" s="5"/>
      <c r="N180" s="5"/>
      <c r="O180" s="5"/>
      <c r="P180" s="5"/>
      <c r="Q180" s="5"/>
      <c r="R180" s="4"/>
      <c r="S180" s="4"/>
      <c r="T180" s="4"/>
      <c r="U180" s="4"/>
      <c r="V180" s="4"/>
      <c r="W180" s="4"/>
      <c r="X180" s="4"/>
      <c r="Y180" s="4"/>
      <c r="Z180" s="5"/>
      <c r="AA180" s="5"/>
      <c r="AB180" s="5"/>
      <c r="AC180" s="5"/>
      <c r="AD180" s="5"/>
      <c r="AE180" s="5"/>
      <c r="AF180" s="5"/>
      <c r="AG180" s="5"/>
      <c r="AH180" s="4"/>
      <c r="AI180" s="4"/>
      <c r="AJ180" s="4"/>
      <c r="AK180" s="4"/>
      <c r="AL180" s="4"/>
      <c r="AM180" s="4"/>
      <c r="AN180" s="4"/>
      <c r="AO180" s="4"/>
      <c r="AP180" s="14"/>
      <c r="AQ180" s="14"/>
      <c r="AR180" s="14"/>
      <c r="AS180" s="14"/>
      <c r="AT180" s="14"/>
      <c r="AU180" s="14"/>
      <c r="AV180" s="14"/>
      <c r="AW180" s="14"/>
      <c r="AX180" s="4"/>
      <c r="AY180" s="4"/>
      <c r="AZ180" s="4"/>
      <c r="BA180" s="4"/>
      <c r="BB180" s="4"/>
      <c r="BC180" s="4"/>
      <c r="BD180" s="4"/>
      <c r="BE180" s="4"/>
      <c r="BF180" s="14"/>
      <c r="BG180" s="14"/>
      <c r="BH180" s="14"/>
      <c r="BI180" s="14"/>
      <c r="BJ180" s="14"/>
      <c r="BK180" s="14"/>
      <c r="BL180" s="14"/>
      <c r="BM180" s="14"/>
      <c r="BN180" s="4"/>
      <c r="BO180" s="4"/>
      <c r="BP180" s="4"/>
      <c r="BQ180" s="4"/>
      <c r="BR180" s="4"/>
      <c r="BS180" s="4"/>
      <c r="BT180" s="4"/>
      <c r="BU180" s="4"/>
      <c r="BV180" s="14"/>
      <c r="BW180" s="14"/>
      <c r="BX180" s="14"/>
      <c r="BY180" s="14"/>
      <c r="BZ180" s="14"/>
      <c r="CA180" s="14"/>
      <c r="CB180" s="14"/>
      <c r="CC180" s="14"/>
      <c r="CD180" s="4"/>
      <c r="CE180" s="4"/>
      <c r="CF180" s="4"/>
      <c r="CG180" s="4"/>
      <c r="CH180" s="4"/>
      <c r="CI180" s="4"/>
      <c r="CJ180" s="4"/>
      <c r="CK180" s="4"/>
      <c r="CL180" s="5"/>
      <c r="CM180" s="5"/>
      <c r="CN180" s="5"/>
      <c r="CO180" s="5"/>
      <c r="CP180" s="5"/>
      <c r="CQ180" s="5"/>
      <c r="CR180" s="5"/>
      <c r="CS180" s="5"/>
      <c r="CT180" s="4"/>
      <c r="CU180" s="4"/>
      <c r="CV180" s="4"/>
      <c r="CW180" s="4"/>
      <c r="CX180" s="4"/>
      <c r="CY180" s="4"/>
      <c r="CZ180" s="4"/>
      <c r="DA180" s="4"/>
      <c r="DB180" s="5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/>
      <c r="EA180" s="4"/>
      <c r="EB180" s="4"/>
      <c r="EC180" s="4"/>
      <c r="ED180" s="4"/>
      <c r="EE180" s="4"/>
      <c r="EF180" s="4"/>
      <c r="EG180" s="4"/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4"/>
      <c r="FL180" s="4"/>
      <c r="FM180" s="4"/>
      <c r="FN180" s="5"/>
      <c r="FO180" s="5"/>
      <c r="FP180" s="5"/>
      <c r="FQ180" s="5"/>
      <c r="FR180" s="5"/>
      <c r="FS180" s="5"/>
      <c r="FT180" s="5"/>
      <c r="FU180" s="5"/>
      <c r="FV180" s="4"/>
      <c r="FW180" s="4"/>
      <c r="FX180" s="4"/>
      <c r="FY180" s="4"/>
      <c r="FZ180" s="4"/>
      <c r="GA180" s="4"/>
      <c r="GB180" s="4"/>
      <c r="GC180" s="4"/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 t="e">
        <f t="shared" si="64"/>
        <v>#DIV/0!</v>
      </c>
      <c r="II180" s="4" t="e">
        <f t="shared" si="65"/>
        <v>#DIV/0!</v>
      </c>
      <c r="IJ180" s="4" t="e">
        <f t="shared" si="66"/>
        <v>#DIV/0!</v>
      </c>
      <c r="IK180" s="4" t="e">
        <f t="shared" si="67"/>
        <v>#DIV/0!</v>
      </c>
      <c r="IL180" s="4" t="e">
        <f t="shared" si="68"/>
        <v>#DIV/0!</v>
      </c>
      <c r="IM180" s="4" t="e">
        <f t="shared" si="69"/>
        <v>#DIV/0!</v>
      </c>
      <c r="IN180" s="4" t="e">
        <f t="shared" si="70"/>
        <v>#DIV/0!</v>
      </c>
      <c r="IO180" s="4" t="e">
        <f t="shared" si="71"/>
        <v>#DIV/0!</v>
      </c>
      <c r="IP180" s="1" t="e" cm="1">
        <f t="array" aca="1" ref="IP180" ca="1">CONCATENATE(INDIRECT(ADDRESS(1,MATCH(_xlfn.MINIFS(B180:IG180,metrics.rec,"MAE"),B180:IG180,0)+1)), ", ", INDIRECT(ADDRESS(2,MATCH(_xlfn.MINIFS(B180:IG180,metrics.rec,"MAE"),B180:IG180,0)+1)))</f>
        <v>#N/A</v>
      </c>
      <c r="IQ180" s="1" t="e" cm="1">
        <f t="array" aca="1" ref="IQ180" ca="1">CONCATENATE(INDIRECT(ADDRESS(1,MATCH(_xlfn.MINIFS(B180:IG180,metrics.rec,"MSE"),B180:IG180,0)+1)), ", ", INDIRECT(ADDRESS(2,MATCH(_xlfn.MINIFS(B180:IG180,metrics.rec,"MSE"),B180:IG180,0)+1)))</f>
        <v>#N/A</v>
      </c>
      <c r="IR180" s="1" t="e" cm="1">
        <f t="array" aca="1" ref="IR180" ca="1">CONCATENATE(INDIRECT(ADDRESS(1,MATCH(_xlfn.MAXIFS(B180:IG180,metrics.rec,"R"),B180:IG180,0)+1)), ", ", INDIRECT(ADDRESS(2,MATCH(_xlfn.MAXIFS(B180:IG180,metrics.rec,"R"),B180:IG180,0)+1)))</f>
        <v>#N/A</v>
      </c>
      <c r="IS180" s="1" t="e" cm="1">
        <f t="array" aca="1" ref="IS180" ca="1">CONCATENATE(INDIRECT(ADDRESS(1,MATCH(_xlfn.MAXIFS(B180:IG180,metrics.rec,"Precision"),B180:IG180,0)+1)), ", ", INDIRECT(ADDRESS(2,MATCH(_xlfn.MAXIFS(B180:IG180,metrics.rec,"Precision"),B180:IG180,0)+1)))</f>
        <v>#N/A</v>
      </c>
      <c r="IT180" s="1" t="e" cm="1">
        <f t="array" aca="1" ref="IT180" ca="1">CONCATENATE(INDIRECT(ADDRESS(1,MATCH(_xlfn.MAXIFS(B180:IG180,metrics.rec,"Recall"),B180:IG180,0)+1)), ", ", INDIRECT(ADDRESS(2,MATCH(_xlfn.MAXIFS(B180:IG180,metrics.rec,"Recall"),B180:IG180,0)+1)))</f>
        <v>#N/A</v>
      </c>
      <c r="IU180" s="1" t="e" cm="1">
        <f t="array" aca="1" ref="IU180" ca="1">CONCATENATE(INDIRECT(ADDRESS(1,MATCH(_xlfn.MAXIFS(B180:IG180,metrics.rec,"Coverage"),B180:IG180,0)+1)), ", ", INDIRECT(ADDRESS(2,MATCH(_xlfn.MAXIFS(B180:IG180,metrics.rec,"Coverage"),B180:IG180,0)+1)))</f>
        <v>#N/A</v>
      </c>
      <c r="IV180" s="1" t="e" cm="1">
        <f t="array" aca="1" ref="IV180" ca="1">CONCATENATE(INDIRECT(ADDRESS(1,MATCH(_xlfn.MAXIFS(B180:IG180,metrics.rec,"Recatio"),B180:IG180,0)+1)), ", ", INDIRECT(ADDRESS(2,MATCH(_xlfn.MAXIFS(B180:IG180,metrics.rec,"Recatio"),B180:IG180,0)+1)))</f>
        <v>#N/A</v>
      </c>
      <c r="IW180" s="1" t="e" cm="1">
        <f t="array" aca="1" ref="IW180" ca="1">CONCATENATE(INDIRECT(ADDRESS(1,MATCH(_xlfn.MINIFS(B180:IG180,metrics.rec,"Time"),B180:IG180,0)+1)), ", ", INDIRECT(ADDRESS(2,MATCH(_xlfn.MINIFS(B180:IG180,metrics.rec,"Time"),B180:IG180,0)+1)))</f>
        <v>#N/A</v>
      </c>
    </row>
    <row r="181" spans="1:257" x14ac:dyDescent="0.2">
      <c r="A181" s="1" t="s">
        <v>258</v>
      </c>
      <c r="B181" s="4"/>
      <c r="C181" s="4"/>
      <c r="D181" s="4"/>
      <c r="E181" s="4"/>
      <c r="F181" s="4"/>
      <c r="G181" s="4"/>
      <c r="H181" s="4"/>
      <c r="I181" s="4"/>
      <c r="J181" s="5"/>
      <c r="K181" s="5"/>
      <c r="L181" s="5"/>
      <c r="M181" s="5"/>
      <c r="N181" s="5"/>
      <c r="O181" s="5"/>
      <c r="P181" s="5"/>
      <c r="Q181" s="5"/>
      <c r="R181" s="4"/>
      <c r="S181" s="4"/>
      <c r="T181" s="4"/>
      <c r="U181" s="4"/>
      <c r="V181" s="4"/>
      <c r="W181" s="4"/>
      <c r="X181" s="4"/>
      <c r="Y181" s="4"/>
      <c r="Z181" s="5"/>
      <c r="AA181" s="5"/>
      <c r="AB181" s="5"/>
      <c r="AC181" s="5"/>
      <c r="AD181" s="5"/>
      <c r="AE181" s="5"/>
      <c r="AF181" s="5"/>
      <c r="AG181" s="5"/>
      <c r="AH181" s="4"/>
      <c r="AI181" s="4"/>
      <c r="AJ181" s="4"/>
      <c r="AK181" s="4"/>
      <c r="AL181" s="4"/>
      <c r="AM181" s="4"/>
      <c r="AN181" s="4"/>
      <c r="AO181" s="4"/>
      <c r="AP181" s="14"/>
      <c r="AQ181" s="14"/>
      <c r="AR181" s="14"/>
      <c r="AS181" s="14"/>
      <c r="AT181" s="14"/>
      <c r="AU181" s="14"/>
      <c r="AV181" s="14"/>
      <c r="AW181" s="14"/>
      <c r="AX181" s="4"/>
      <c r="AY181" s="4"/>
      <c r="AZ181" s="4"/>
      <c r="BA181" s="4"/>
      <c r="BB181" s="4"/>
      <c r="BC181" s="4"/>
      <c r="BD181" s="4"/>
      <c r="BE181" s="4"/>
      <c r="BF181" s="14"/>
      <c r="BG181" s="14"/>
      <c r="BH181" s="14"/>
      <c r="BI181" s="14"/>
      <c r="BJ181" s="14"/>
      <c r="BK181" s="14"/>
      <c r="BL181" s="14"/>
      <c r="BM181" s="14"/>
      <c r="BN181" s="4"/>
      <c r="BO181" s="4"/>
      <c r="BP181" s="4"/>
      <c r="BQ181" s="4"/>
      <c r="BR181" s="4"/>
      <c r="BS181" s="4"/>
      <c r="BT181" s="4"/>
      <c r="BU181" s="4"/>
      <c r="BV181" s="14"/>
      <c r="BW181" s="14"/>
      <c r="BX181" s="14"/>
      <c r="BY181" s="14"/>
      <c r="BZ181" s="14"/>
      <c r="CA181" s="14"/>
      <c r="CB181" s="14"/>
      <c r="CC181" s="14"/>
      <c r="CD181" s="4"/>
      <c r="CE181" s="4"/>
      <c r="CF181" s="4"/>
      <c r="CG181" s="4"/>
      <c r="CH181" s="4"/>
      <c r="CI181" s="4"/>
      <c r="CJ181" s="4"/>
      <c r="CK181" s="4"/>
      <c r="CL181" s="5"/>
      <c r="CM181" s="5"/>
      <c r="CN181" s="5"/>
      <c r="CO181" s="5"/>
      <c r="CP181" s="5"/>
      <c r="CQ181" s="5"/>
      <c r="CR181" s="5"/>
      <c r="CS181" s="5"/>
      <c r="CT181" s="4"/>
      <c r="CU181" s="4"/>
      <c r="CV181" s="4"/>
      <c r="CW181" s="4"/>
      <c r="CX181" s="4"/>
      <c r="CY181" s="4"/>
      <c r="CZ181" s="4"/>
      <c r="DA181" s="4"/>
      <c r="DB181" s="5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/>
      <c r="EA181" s="4"/>
      <c r="EB181" s="4"/>
      <c r="EC181" s="4"/>
      <c r="ED181" s="4"/>
      <c r="EE181" s="4"/>
      <c r="EF181" s="4"/>
      <c r="EG181" s="4"/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4"/>
      <c r="FL181" s="4"/>
      <c r="FM181" s="4"/>
      <c r="FN181" s="5"/>
      <c r="FO181" s="5"/>
      <c r="FP181" s="5"/>
      <c r="FQ181" s="5"/>
      <c r="FR181" s="5"/>
      <c r="FS181" s="5"/>
      <c r="FT181" s="5"/>
      <c r="FU181" s="5"/>
      <c r="FV181" s="4"/>
      <c r="FW181" s="4"/>
      <c r="FX181" s="4"/>
      <c r="FY181" s="4"/>
      <c r="FZ181" s="4"/>
      <c r="GA181" s="4"/>
      <c r="GB181" s="4"/>
      <c r="GC181" s="4"/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 t="e">
        <f t="shared" ref="IH181" si="88">AVERAGEIFS(B181:IG181,metrics.rec,"MAE")</f>
        <v>#DIV/0!</v>
      </c>
      <c r="II181" s="4" t="e">
        <f t="shared" ref="II181" si="89">AVERAGEIFS(B181:IG181,metrics.rec,"MSE")</f>
        <v>#DIV/0!</v>
      </c>
      <c r="IJ181" s="4" t="e">
        <f t="shared" ref="IJ181" si="90">AVERAGEIFS(B181:IG181,metrics.rec,"R")</f>
        <v>#DIV/0!</v>
      </c>
      <c r="IK181" s="4" t="e">
        <f t="shared" ref="IK181" si="91">AVERAGEIFS(B181:IG181,metrics.rec,"Precision")</f>
        <v>#DIV/0!</v>
      </c>
      <c r="IL181" s="4" t="e">
        <f t="shared" ref="IL181" si="92">AVERAGEIFS(B181:IG181,metrics.rec,"Recall")</f>
        <v>#DIV/0!</v>
      </c>
      <c r="IM181" s="4" t="e">
        <f t="shared" ref="IM181" si="93">AVERAGEIFS(B181:IG181,metrics.rec,"Coverage")</f>
        <v>#DIV/0!</v>
      </c>
      <c r="IN181" s="4" t="e">
        <f t="shared" ref="IN181" si="94">AVERAGEIFS(B181:IG181,metrics.rec,"Recatio")</f>
        <v>#DIV/0!</v>
      </c>
      <c r="IO181" s="4" t="e">
        <f t="shared" ref="IO181" si="95">AVERAGEIFS(B181:IG181,metrics.rec,"Time")</f>
        <v>#DIV/0!</v>
      </c>
      <c r="IP181" s="1" t="e" cm="1">
        <f t="array" aca="1" ref="IP181" ca="1">CONCATENATE(INDIRECT(ADDRESS(1,MATCH(_xlfn.MINIFS(B181:IG181,metrics.rec,"MAE"),B181:IG181,0)+1)), ", ", INDIRECT(ADDRESS(2,MATCH(_xlfn.MINIFS(B181:IG181,metrics.rec,"MAE"),B181:IG181,0)+1)))</f>
        <v>#N/A</v>
      </c>
      <c r="IQ181" s="1" t="e" cm="1">
        <f t="array" aca="1" ref="IQ181" ca="1">CONCATENATE(INDIRECT(ADDRESS(1,MATCH(_xlfn.MINIFS(B181:IG181,metrics.rec,"MSE"),B181:IG181,0)+1)), ", ", INDIRECT(ADDRESS(2,MATCH(_xlfn.MINIFS(B181:IG181,metrics.rec,"MSE"),B181:IG181,0)+1)))</f>
        <v>#N/A</v>
      </c>
      <c r="IR181" s="1" t="e" cm="1">
        <f t="array" aca="1" ref="IR181" ca="1">CONCATENATE(INDIRECT(ADDRESS(1,MATCH(_xlfn.MAXIFS(B181:IG181,metrics.rec,"R"),B181:IG181,0)+1)), ", ", INDIRECT(ADDRESS(2,MATCH(_xlfn.MAXIFS(B181:IG181,metrics.rec,"R"),B181:IG181,0)+1)))</f>
        <v>#N/A</v>
      </c>
      <c r="IS181" s="1" t="e" cm="1">
        <f t="array" aca="1" ref="IS181" ca="1">CONCATENATE(INDIRECT(ADDRESS(1,MATCH(_xlfn.MAXIFS(B181:IG181,metrics.rec,"Precision"),B181:IG181,0)+1)), ", ", INDIRECT(ADDRESS(2,MATCH(_xlfn.MAXIFS(B181:IG181,metrics.rec,"Precision"),B181:IG181,0)+1)))</f>
        <v>#N/A</v>
      </c>
      <c r="IT181" s="1" t="e" cm="1">
        <f t="array" aca="1" ref="IT181" ca="1">CONCATENATE(INDIRECT(ADDRESS(1,MATCH(_xlfn.MAXIFS(B181:IG181,metrics.rec,"Recall"),B181:IG181,0)+1)), ", ", INDIRECT(ADDRESS(2,MATCH(_xlfn.MAXIFS(B181:IG181,metrics.rec,"Recall"),B181:IG181,0)+1)))</f>
        <v>#N/A</v>
      </c>
      <c r="IU181" s="1" t="e" cm="1">
        <f t="array" aca="1" ref="IU181" ca="1">CONCATENATE(INDIRECT(ADDRESS(1,MATCH(_xlfn.MAXIFS(B181:IG181,metrics.rec,"Coverage"),B181:IG181,0)+1)), ", ", INDIRECT(ADDRESS(2,MATCH(_xlfn.MAXIFS(B181:IG181,metrics.rec,"Coverage"),B181:IG181,0)+1)))</f>
        <v>#N/A</v>
      </c>
      <c r="IV181" s="1" t="e" cm="1">
        <f t="array" aca="1" ref="IV181" ca="1">CONCATENATE(INDIRECT(ADDRESS(1,MATCH(_xlfn.MAXIFS(B181:IG181,metrics.rec,"Recatio"),B181:IG181,0)+1)), ", ", INDIRECT(ADDRESS(2,MATCH(_xlfn.MAXIFS(B181:IG181,metrics.rec,"Recatio"),B181:IG181,0)+1)))</f>
        <v>#N/A</v>
      </c>
      <c r="IW181" s="1" t="e" cm="1">
        <f t="array" aca="1" ref="IW181" ca="1">CONCATENATE(INDIRECT(ADDRESS(1,MATCH(_xlfn.MINIFS(B181:IG181,metrics.rec,"Time"),B181:IG181,0)+1)), ", ", INDIRECT(ADDRESS(2,MATCH(_xlfn.MINIFS(B181:IG181,metrics.rec,"Time"),B181:IG181,0)+1)))</f>
        <v>#N/A</v>
      </c>
    </row>
    <row r="182" spans="1:257" x14ac:dyDescent="0.2">
      <c r="A182" s="1" t="s">
        <v>159</v>
      </c>
      <c r="B182" s="4">
        <v>0.61070000000000002</v>
      </c>
      <c r="C182" s="4">
        <v>0.64410000000000001</v>
      </c>
      <c r="D182" s="4">
        <v>0.30659999999999998</v>
      </c>
      <c r="E182" s="4">
        <v>1.6999999999999999E-3</v>
      </c>
      <c r="F182" s="4">
        <v>0.88290000000000002</v>
      </c>
      <c r="G182" s="4"/>
      <c r="H182" s="4">
        <v>1</v>
      </c>
      <c r="I182" s="4">
        <v>7.6966999999999999</v>
      </c>
      <c r="J182" s="5">
        <v>0.627</v>
      </c>
      <c r="K182" s="5">
        <v>0.68140000000000001</v>
      </c>
      <c r="L182" s="5">
        <v>0.2964</v>
      </c>
      <c r="M182" s="5">
        <v>5.3E-3</v>
      </c>
      <c r="N182" s="5">
        <v>0.87129999999999996</v>
      </c>
      <c r="O182" s="5"/>
      <c r="P182" s="5">
        <v>1</v>
      </c>
      <c r="Q182" s="5">
        <v>5.8464999999999998</v>
      </c>
      <c r="R182" s="4">
        <v>0.64500000000000002</v>
      </c>
      <c r="S182" s="4">
        <v>0.71730000000000005</v>
      </c>
      <c r="T182" s="4">
        <v>0.2722</v>
      </c>
      <c r="U182" s="4">
        <v>1.0200000000000001E-2</v>
      </c>
      <c r="V182" s="4">
        <v>0.85009999999999997</v>
      </c>
      <c r="W182" s="4"/>
      <c r="X182" s="4">
        <v>1</v>
      </c>
      <c r="Y182" s="4">
        <v>5.0441000000000003</v>
      </c>
      <c r="Z182" s="5">
        <v>0.68120000000000003</v>
      </c>
      <c r="AA182" s="5">
        <v>0.79890000000000005</v>
      </c>
      <c r="AB182" s="5">
        <v>0.21110000000000001</v>
      </c>
      <c r="AC182" s="5">
        <v>1.9E-2</v>
      </c>
      <c r="AD182" s="5">
        <v>0.81189999999999996</v>
      </c>
      <c r="AE182" s="5"/>
      <c r="AF182" s="5">
        <v>1</v>
      </c>
      <c r="AG182" s="5">
        <v>3.3653</v>
      </c>
      <c r="AH182" s="4">
        <v>0.75149999999999995</v>
      </c>
      <c r="AI182" s="4">
        <v>0.97850000000000004</v>
      </c>
      <c r="AJ182" s="4">
        <v>0.1231</v>
      </c>
      <c r="AK182" s="4">
        <v>6.4600000000000005E-2</v>
      </c>
      <c r="AL182" s="4">
        <v>0.54220000000000002</v>
      </c>
      <c r="AM182" s="4"/>
      <c r="AN182" s="4">
        <v>0.97409999999999997</v>
      </c>
      <c r="AO182" s="4">
        <v>0.91549999999999998</v>
      </c>
      <c r="AP182" s="14"/>
      <c r="AQ182" s="14"/>
      <c r="AR182" s="14"/>
      <c r="AS182" s="14"/>
      <c r="AT182" s="14"/>
      <c r="AU182" s="14"/>
      <c r="AV182" s="14"/>
      <c r="AW182" s="14"/>
      <c r="AX182" s="4"/>
      <c r="AY182" s="4"/>
      <c r="AZ182" s="4"/>
      <c r="BA182" s="4"/>
      <c r="BB182" s="4"/>
      <c r="BC182" s="4"/>
      <c r="BD182" s="4"/>
      <c r="BE182" s="4"/>
      <c r="BF182" s="14">
        <v>0.64659999999999995</v>
      </c>
      <c r="BG182" s="14">
        <v>0.72119999999999995</v>
      </c>
      <c r="BH182" s="14">
        <v>0.2676</v>
      </c>
      <c r="BI182" s="14">
        <v>1.01E-2</v>
      </c>
      <c r="BJ182" s="14">
        <v>0.85189999999999999</v>
      </c>
      <c r="BK182" s="14">
        <v>0.56599999999999995</v>
      </c>
      <c r="BL182" s="14">
        <v>1</v>
      </c>
      <c r="BM182" s="14">
        <v>5.1795</v>
      </c>
      <c r="BN182" s="4"/>
      <c r="BO182" s="4"/>
      <c r="BP182" s="4"/>
      <c r="BQ182" s="4"/>
      <c r="BR182" s="4"/>
      <c r="BS182" s="4"/>
      <c r="BT182" s="4"/>
      <c r="BU182" s="4"/>
      <c r="BV182" s="14"/>
      <c r="BW182" s="14"/>
      <c r="BX182" s="14"/>
      <c r="BY182" s="14"/>
      <c r="BZ182" s="14"/>
      <c r="CA182" s="14"/>
      <c r="CB182" s="14"/>
      <c r="CC182" s="14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>
        <v>0.64659999999999995</v>
      </c>
      <c r="CU182" s="4">
        <v>0.7208</v>
      </c>
      <c r="CV182" s="4">
        <v>0.2702</v>
      </c>
      <c r="CW182" s="4">
        <v>1.0200000000000001E-2</v>
      </c>
      <c r="CX182" s="4">
        <v>0.84989999999999999</v>
      </c>
      <c r="CY182" s="4">
        <v>0.56469999999999998</v>
      </c>
      <c r="CZ182" s="4">
        <v>1</v>
      </c>
      <c r="DA182" s="4">
        <v>5.1516000000000002</v>
      </c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14">
        <v>0.64649999999999996</v>
      </c>
      <c r="EI182" s="14">
        <v>0.72160000000000002</v>
      </c>
      <c r="EJ182" s="14">
        <v>0.27110000000000001</v>
      </c>
      <c r="EK182" s="14">
        <v>1.0200000000000001E-2</v>
      </c>
      <c r="EL182" s="14">
        <v>0.85129999999999995</v>
      </c>
      <c r="EM182" s="14">
        <v>0.5655</v>
      </c>
      <c r="EN182" s="14">
        <v>1</v>
      </c>
      <c r="EO182" s="14">
        <v>5.8247999999999998</v>
      </c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>
        <f t="shared" si="64"/>
        <v>0.65688749999999996</v>
      </c>
      <c r="II182" s="4">
        <f t="shared" si="65"/>
        <v>0.74797499999999983</v>
      </c>
      <c r="IJ182" s="4">
        <f t="shared" si="66"/>
        <v>0.2522875</v>
      </c>
      <c r="IK182" s="4">
        <f t="shared" si="67"/>
        <v>1.64125E-2</v>
      </c>
      <c r="IL182" s="4">
        <f t="shared" si="68"/>
        <v>0.81393749999999998</v>
      </c>
      <c r="IM182" s="4">
        <f t="shared" si="69"/>
        <v>0.56540000000000001</v>
      </c>
      <c r="IN182" s="4">
        <f t="shared" si="70"/>
        <v>0.9967625</v>
      </c>
      <c r="IO182" s="4">
        <f t="shared" si="71"/>
        <v>4.8780000000000001</v>
      </c>
      <c r="IP182" s="1" t="str" cm="1">
        <f t="array" aca="1" ref="IP182" ca="1">CONCATENATE(INDIRECT(ADDRESS(1,MATCH(_xlfn.MINIFS(B182:IG182,metrics.rec,"MAE"),B182:IG182,0)+1)), ", ", INDIRECT(ADDRESS(2,MATCH(_xlfn.MINIFS(B182:IG182,metrics.rec,"MAE"),B182:IG182,0)+1)))</f>
        <v>k=5, r=0.1</v>
      </c>
      <c r="IQ182" s="1" t="str" cm="1">
        <f t="array" aca="1" ref="IQ182" ca="1">CONCATENATE(INDIRECT(ADDRESS(1,MATCH(_xlfn.MINIFS(B182:IG182,metrics.rec,"MSE"),B182:IG182,0)+1)), ", ", INDIRECT(ADDRESS(2,MATCH(_xlfn.MINIFS(B182:IG182,metrics.rec,"MSE"),B182:IG182,0)+1)))</f>
        <v>k=5, r=0.1</v>
      </c>
      <c r="IR182" s="1" t="str" cm="1">
        <f t="array" aca="1" ref="IR182" ca="1">CONCATENATE(INDIRECT(ADDRESS(1,MATCH(_xlfn.MAXIFS(B182:IG182,metrics.rec,"R"),B182:IG182,0)+1)), ", ", INDIRECT(ADDRESS(2,MATCH(_xlfn.MAXIFS(B182:IG182,metrics.rec,"R"),B182:IG182,0)+1)))</f>
        <v>k=5, r=0.1</v>
      </c>
      <c r="IS182" s="1" t="str" cm="1">
        <f t="array" aca="1" ref="IS182" ca="1">CONCATENATE(INDIRECT(ADDRESS(1,MATCH(_xlfn.MAXIFS(B182:IG182,metrics.rec,"Precision"),B182:IG182,0)+1)), ", ", INDIRECT(ADDRESS(2,MATCH(_xlfn.MAXIFS(B182:IG182,metrics.rec,"Precision"),B182:IG182,0)+1)))</f>
        <v>k=5, r=0.9</v>
      </c>
      <c r="IT182" s="1" t="str" cm="1">
        <f t="array" aca="1" ref="IT182" ca="1">CONCATENATE(INDIRECT(ADDRESS(1,MATCH(_xlfn.MAXIFS(B182:IG182,metrics.rec,"Recall"),B182:IG182,0)+1)), ", ", INDIRECT(ADDRESS(2,MATCH(_xlfn.MAXIFS(B182:IG182,metrics.rec,"Recall"),B182:IG182,0)+1)))</f>
        <v>k=5, r=0.1</v>
      </c>
      <c r="IU182" s="1" t="str" cm="1">
        <f t="array" aca="1" ref="IU182" ca="1">CONCATENATE(INDIRECT(ADDRESS(1,MATCH(_xlfn.MAXIFS(B182:IG182,metrics.rec,"Coverage"),B182:IG182,0)+1)), ", ", INDIRECT(ADDRESS(2,MATCH(_xlfn.MAXIFS(B182:IG182,metrics.rec,"Coverage"),B182:IG182,0)+1)))</f>
        <v>k=10, r=0.5</v>
      </c>
      <c r="IV182" s="1" t="str" cm="1">
        <f t="array" aca="1" ref="IV182" ca="1">CONCATENATE(INDIRECT(ADDRESS(1,MATCH(_xlfn.MAXIFS(B182:IG182,metrics.rec,"Recatio"),B182:IG182,0)+1)), ", ", INDIRECT(ADDRESS(2,MATCH(_xlfn.MAXIFS(B182:IG182,metrics.rec,"Recatio"),B182:IG182,0)+1)))</f>
        <v>k=5, r=0.1</v>
      </c>
      <c r="IW182" s="1" t="str" cm="1">
        <f t="array" aca="1" ref="IW182" ca="1">CONCATENATE(INDIRECT(ADDRESS(1,MATCH(_xlfn.MINIFS(B182:IG182,metrics.rec,"Time"),B182:IG182,0)+1)), ", ", INDIRECT(ADDRESS(2,MATCH(_xlfn.MINIFS(B182:IG182,metrics.rec,"Time"),B182:IG182,0)+1)))</f>
        <v>k=5, r=0.9</v>
      </c>
    </row>
    <row r="183" spans="1:257" x14ac:dyDescent="0.2">
      <c r="A183" s="1" t="s">
        <v>160</v>
      </c>
      <c r="B183" s="4">
        <v>0.62290000000000001</v>
      </c>
      <c r="C183" s="4">
        <v>0.66910000000000003</v>
      </c>
      <c r="D183" s="4">
        <v>0.29459999999999997</v>
      </c>
      <c r="E183" s="4">
        <v>1.6000000000000001E-3</v>
      </c>
      <c r="F183" s="4">
        <v>0.88239999999999996</v>
      </c>
      <c r="G183" s="4"/>
      <c r="H183" s="4">
        <v>1</v>
      </c>
      <c r="I183" s="4">
        <v>8.1536000000000008</v>
      </c>
      <c r="J183" s="5">
        <v>0.63260000000000005</v>
      </c>
      <c r="K183" s="5">
        <v>0.69399999999999995</v>
      </c>
      <c r="L183" s="5">
        <v>0.28839999999999999</v>
      </c>
      <c r="M183" s="5">
        <v>4.7000000000000002E-3</v>
      </c>
      <c r="N183" s="5">
        <v>0.87390000000000001</v>
      </c>
      <c r="O183" s="5"/>
      <c r="P183" s="5">
        <v>1</v>
      </c>
      <c r="Q183" s="5">
        <v>6.5010000000000003</v>
      </c>
      <c r="R183" s="4">
        <v>0.64200000000000002</v>
      </c>
      <c r="S183" s="4">
        <v>0.71230000000000004</v>
      </c>
      <c r="T183" s="4">
        <v>0.27629999999999999</v>
      </c>
      <c r="U183" s="4">
        <v>8.8999999999999999E-3</v>
      </c>
      <c r="V183" s="4">
        <v>0.85950000000000004</v>
      </c>
      <c r="W183" s="4"/>
      <c r="X183" s="4">
        <v>1</v>
      </c>
      <c r="Y183" s="4">
        <v>4.7724000000000002</v>
      </c>
      <c r="Z183" s="5">
        <v>0.66379999999999995</v>
      </c>
      <c r="AA183" s="5">
        <v>0.76359999999999995</v>
      </c>
      <c r="AB183" s="5">
        <v>0.23810000000000001</v>
      </c>
      <c r="AC183" s="5">
        <v>1.4800000000000001E-2</v>
      </c>
      <c r="AD183" s="5">
        <v>0.83040000000000003</v>
      </c>
      <c r="AE183" s="5"/>
      <c r="AF183" s="5">
        <v>1</v>
      </c>
      <c r="AG183" s="5">
        <v>3.5455999999999999</v>
      </c>
      <c r="AH183" s="4">
        <v>0.746</v>
      </c>
      <c r="AI183" s="4">
        <v>0.97340000000000004</v>
      </c>
      <c r="AJ183" s="4">
        <v>0.14169999999999999</v>
      </c>
      <c r="AK183" s="4">
        <v>2.87E-2</v>
      </c>
      <c r="AL183" s="4">
        <v>0.70569999999999999</v>
      </c>
      <c r="AM183" s="4"/>
      <c r="AN183" s="4">
        <v>0.9839</v>
      </c>
      <c r="AO183" s="4">
        <v>0.98429999999999995</v>
      </c>
      <c r="AP183" s="14"/>
      <c r="AQ183" s="14"/>
      <c r="AR183" s="14"/>
      <c r="AS183" s="14"/>
      <c r="AT183" s="14"/>
      <c r="AU183" s="14"/>
      <c r="AV183" s="14"/>
      <c r="AW183" s="14"/>
      <c r="AX183" s="4"/>
      <c r="AY183" s="4"/>
      <c r="AZ183" s="4"/>
      <c r="BA183" s="4"/>
      <c r="BB183" s="4"/>
      <c r="BC183" s="4"/>
      <c r="BD183" s="4"/>
      <c r="BE183" s="4"/>
      <c r="BF183" s="14">
        <v>0.64270000000000005</v>
      </c>
      <c r="BG183" s="14">
        <v>0.71450000000000002</v>
      </c>
      <c r="BH183" s="14">
        <v>0.27739999999999998</v>
      </c>
      <c r="BI183" s="14">
        <v>8.8999999999999999E-3</v>
      </c>
      <c r="BJ183" s="14">
        <v>0.86050000000000004</v>
      </c>
      <c r="BK183" s="14">
        <v>0.65410000000000001</v>
      </c>
      <c r="BL183" s="14">
        <v>1</v>
      </c>
      <c r="BM183" s="14">
        <v>4.9036999999999997</v>
      </c>
      <c r="BN183" s="4"/>
      <c r="BO183" s="4"/>
      <c r="BP183" s="4"/>
      <c r="BQ183" s="4"/>
      <c r="BR183" s="4"/>
      <c r="BS183" s="4"/>
      <c r="BT183" s="4"/>
      <c r="BU183" s="4"/>
      <c r="BV183" s="14"/>
      <c r="BW183" s="14"/>
      <c r="BX183" s="14"/>
      <c r="BY183" s="14"/>
      <c r="BZ183" s="14"/>
      <c r="CA183" s="14"/>
      <c r="CB183" s="14"/>
      <c r="CC183" s="14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>
        <v>0.6452</v>
      </c>
      <c r="CU183" s="4">
        <v>0.72</v>
      </c>
      <c r="CV183" s="4">
        <v>0.28189999999999998</v>
      </c>
      <c r="CW183" s="4">
        <v>8.8000000000000005E-3</v>
      </c>
      <c r="CX183" s="4">
        <v>0.85309999999999997</v>
      </c>
      <c r="CY183" s="4">
        <v>0.65310000000000001</v>
      </c>
      <c r="CZ183" s="4">
        <v>1</v>
      </c>
      <c r="DA183" s="4">
        <v>5.6890000000000001</v>
      </c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>
        <v>0.64339999999999997</v>
      </c>
      <c r="EI183" s="5">
        <v>0.71650000000000003</v>
      </c>
      <c r="EJ183" s="5">
        <v>0.27539999999999998</v>
      </c>
      <c r="EK183" s="5">
        <v>8.8999999999999999E-3</v>
      </c>
      <c r="EL183" s="5">
        <v>0.86029999999999995</v>
      </c>
      <c r="EM183" s="5">
        <v>0.6542</v>
      </c>
      <c r="EN183" s="5">
        <v>1</v>
      </c>
      <c r="EO183" s="5">
        <v>6.0658000000000003</v>
      </c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>
        <f t="shared" si="64"/>
        <v>0.65482499999999999</v>
      </c>
      <c r="II183" s="4">
        <f t="shared" si="65"/>
        <v>0.745425</v>
      </c>
      <c r="IJ183" s="4">
        <f t="shared" si="66"/>
        <v>0.25922499999999998</v>
      </c>
      <c r="IK183" s="4">
        <f t="shared" si="67"/>
        <v>1.0662500000000002E-2</v>
      </c>
      <c r="IL183" s="4">
        <f t="shared" si="68"/>
        <v>0.84072500000000006</v>
      </c>
      <c r="IM183" s="4">
        <f t="shared" si="69"/>
        <v>0.65379999999999994</v>
      </c>
      <c r="IN183" s="4">
        <f t="shared" si="70"/>
        <v>0.99798750000000003</v>
      </c>
      <c r="IO183" s="4">
        <f t="shared" si="71"/>
        <v>5.076925000000001</v>
      </c>
      <c r="IP183" s="1" t="str" cm="1">
        <f t="array" aca="1" ref="IP183" ca="1">CONCATENATE(INDIRECT(ADDRESS(1,MATCH(_xlfn.MINIFS(B183:IG183,metrics.rec,"MAE"),B183:IG183,0)+1)), ", ", INDIRECT(ADDRESS(2,MATCH(_xlfn.MINIFS(B183:IG183,metrics.rec,"MAE"),B183:IG183,0)+1)))</f>
        <v>k=5, r=0.1</v>
      </c>
      <c r="IQ183" s="1" t="str" cm="1">
        <f t="array" aca="1" ref="IQ183" ca="1">CONCATENATE(INDIRECT(ADDRESS(1,MATCH(_xlfn.MINIFS(B183:IG183,metrics.rec,"MSE"),B183:IG183,0)+1)), ", ", INDIRECT(ADDRESS(2,MATCH(_xlfn.MINIFS(B183:IG183,metrics.rec,"MSE"),B183:IG183,0)+1)))</f>
        <v>k=5, r=0.1</v>
      </c>
      <c r="IR183" s="1" t="str" cm="1">
        <f t="array" aca="1" ref="IR183" ca="1">CONCATENATE(INDIRECT(ADDRESS(1,MATCH(_xlfn.MAXIFS(B183:IG183,metrics.rec,"R"),B183:IG183,0)+1)), ", ", INDIRECT(ADDRESS(2,MATCH(_xlfn.MAXIFS(B183:IG183,metrics.rec,"R"),B183:IG183,0)+1)))</f>
        <v>k=5, r=0.1</v>
      </c>
      <c r="IS183" s="1" t="str" cm="1">
        <f t="array" aca="1" ref="IS183" ca="1">CONCATENATE(INDIRECT(ADDRESS(1,MATCH(_xlfn.MAXIFS(B183:IG183,metrics.rec,"Precision"),B183:IG183,0)+1)), ", ", INDIRECT(ADDRESS(2,MATCH(_xlfn.MAXIFS(B183:IG183,metrics.rec,"Precision"),B183:IG183,0)+1)))</f>
        <v>k=5, r=0.9</v>
      </c>
      <c r="IT183" s="1" t="str" cm="1">
        <f t="array" aca="1" ref="IT183" ca="1">CONCATENATE(INDIRECT(ADDRESS(1,MATCH(_xlfn.MAXIFS(B183:IG183,metrics.rec,"Recall"),B183:IG183,0)+1)), ", ", INDIRECT(ADDRESS(2,MATCH(_xlfn.MAXIFS(B183:IG183,metrics.rec,"Recall"),B183:IG183,0)+1)))</f>
        <v>k=5, r=0.1</v>
      </c>
      <c r="IU183" s="1" t="str" cm="1">
        <f t="array" aca="1" ref="IU183" ca="1">CONCATENATE(INDIRECT(ADDRESS(1,MATCH(_xlfn.MAXIFS(B183:IG183,metrics.rec,"Coverage"),B183:IG183,0)+1)), ", ", INDIRECT(ADDRESS(2,MATCH(_xlfn.MAXIFS(B183:IG183,metrics.rec,"Coverage"),B183:IG183,0)+1)))</f>
        <v>k=20, r=0.5</v>
      </c>
      <c r="IV183" s="1" t="str" cm="1">
        <f t="array" aca="1" ref="IV183" ca="1">CONCATENATE(INDIRECT(ADDRESS(1,MATCH(_xlfn.MAXIFS(B183:IG183,metrics.rec,"Recatio"),B183:IG183,0)+1)), ", ", INDIRECT(ADDRESS(2,MATCH(_xlfn.MAXIFS(B183:IG183,metrics.rec,"Recatio"),B183:IG183,0)+1)))</f>
        <v>k=5, r=0.1</v>
      </c>
      <c r="IW183" s="1" t="str" cm="1">
        <f t="array" aca="1" ref="IW183" ca="1">CONCATENATE(INDIRECT(ADDRESS(1,MATCH(_xlfn.MINIFS(B183:IG183,metrics.rec,"Time"),B183:IG183,0)+1)), ", ", INDIRECT(ADDRESS(2,MATCH(_xlfn.MINIFS(B183:IG183,metrics.rec,"Time"),B183:IG183,0)+1)))</f>
        <v>k=5, r=0.9</v>
      </c>
    </row>
    <row r="184" spans="1:257" x14ac:dyDescent="0.2">
      <c r="A184" s="1" t="s">
        <v>161</v>
      </c>
      <c r="B184" s="4">
        <v>0.6149</v>
      </c>
      <c r="C184" s="4">
        <v>0.65600000000000003</v>
      </c>
      <c r="D184" s="4">
        <v>0.30149999999999999</v>
      </c>
      <c r="E184" s="4">
        <v>1.6000000000000001E-3</v>
      </c>
      <c r="F184" s="4">
        <v>0.88859999999999995</v>
      </c>
      <c r="G184" s="4"/>
      <c r="H184" s="4">
        <v>1</v>
      </c>
      <c r="I184" s="4">
        <v>7.8821000000000003</v>
      </c>
      <c r="J184" s="5">
        <v>0.62749999999999995</v>
      </c>
      <c r="K184" s="5">
        <v>0.6855</v>
      </c>
      <c r="L184" s="5">
        <v>0.29139999999999999</v>
      </c>
      <c r="M184" s="5">
        <v>4.8999999999999998E-3</v>
      </c>
      <c r="N184" s="5">
        <v>0.878</v>
      </c>
      <c r="O184" s="5"/>
      <c r="P184" s="5">
        <v>1</v>
      </c>
      <c r="Q184" s="5">
        <v>6.2880000000000003</v>
      </c>
      <c r="R184" s="4">
        <v>0.63849999999999996</v>
      </c>
      <c r="S184" s="4">
        <v>0.70630000000000004</v>
      </c>
      <c r="T184" s="4">
        <v>0.28050000000000003</v>
      </c>
      <c r="U184" s="4">
        <v>9.2999999999999992E-3</v>
      </c>
      <c r="V184" s="4">
        <v>0.8629</v>
      </c>
      <c r="W184" s="4"/>
      <c r="X184" s="4">
        <v>1</v>
      </c>
      <c r="Y184" s="4">
        <v>4.5164999999999997</v>
      </c>
      <c r="Z184" s="5">
        <v>0.66180000000000005</v>
      </c>
      <c r="AA184" s="5">
        <v>0.7601</v>
      </c>
      <c r="AB184" s="5">
        <v>0.23880000000000001</v>
      </c>
      <c r="AC184" s="5">
        <v>1.6799999999999999E-2</v>
      </c>
      <c r="AD184" s="5">
        <v>0.83020000000000005</v>
      </c>
      <c r="AE184" s="5"/>
      <c r="AF184" s="5">
        <v>1</v>
      </c>
      <c r="AG184" s="5">
        <v>3.4268000000000001</v>
      </c>
      <c r="AH184" s="4">
        <v>0.72829999999999995</v>
      </c>
      <c r="AI184" s="4">
        <v>0.92410000000000003</v>
      </c>
      <c r="AJ184" s="4">
        <v>0.1603</v>
      </c>
      <c r="AK184" s="4">
        <v>5.5100000000000003E-2</v>
      </c>
      <c r="AL184" s="4">
        <v>0.60650000000000004</v>
      </c>
      <c r="AM184" s="4"/>
      <c r="AN184" s="4">
        <v>0.97599999999999998</v>
      </c>
      <c r="AO184" s="4">
        <v>0.92530000000000001</v>
      </c>
      <c r="AP184" s="14"/>
      <c r="AQ184" s="14"/>
      <c r="AR184" s="14"/>
      <c r="AS184" s="14"/>
      <c r="AT184" s="14"/>
      <c r="AU184" s="14"/>
      <c r="AV184" s="14"/>
      <c r="AW184" s="14"/>
      <c r="AX184" s="4"/>
      <c r="AY184" s="4"/>
      <c r="AZ184" s="4"/>
      <c r="BA184" s="4"/>
      <c r="BB184" s="4"/>
      <c r="BC184" s="4"/>
      <c r="BD184" s="4"/>
      <c r="BE184" s="4"/>
      <c r="BF184" s="14">
        <v>0.63990000000000002</v>
      </c>
      <c r="BG184" s="14">
        <v>0.71020000000000005</v>
      </c>
      <c r="BH184" s="14">
        <v>0.27860000000000001</v>
      </c>
      <c r="BI184" s="14">
        <v>9.1999999999999998E-3</v>
      </c>
      <c r="BJ184" s="14">
        <v>0.86439999999999995</v>
      </c>
      <c r="BK184" s="14">
        <v>0.63039999999999996</v>
      </c>
      <c r="BL184" s="14">
        <v>1</v>
      </c>
      <c r="BM184" s="14">
        <v>5.0860000000000003</v>
      </c>
      <c r="BN184" s="4"/>
      <c r="BO184" s="4"/>
      <c r="BP184" s="4"/>
      <c r="BQ184" s="4"/>
      <c r="BR184" s="4"/>
      <c r="BS184" s="4"/>
      <c r="BT184" s="4"/>
      <c r="BU184" s="4"/>
      <c r="BV184" s="14"/>
      <c r="BW184" s="14"/>
      <c r="BX184" s="14"/>
      <c r="BY184" s="14"/>
      <c r="BZ184" s="14"/>
      <c r="CA184" s="14"/>
      <c r="CB184" s="14"/>
      <c r="CC184" s="14"/>
      <c r="CD184" s="4"/>
      <c r="CE184" s="4"/>
      <c r="CF184" s="4"/>
      <c r="CG184" s="4"/>
      <c r="CH184" s="4"/>
      <c r="CI184" s="4"/>
      <c r="CJ184" s="4"/>
      <c r="CK184" s="4"/>
      <c r="CL184" s="5"/>
      <c r="CM184" s="5"/>
      <c r="CN184" s="5"/>
      <c r="CO184" s="5"/>
      <c r="CP184" s="5"/>
      <c r="CQ184" s="5"/>
      <c r="CR184" s="5"/>
      <c r="CS184" s="5"/>
      <c r="CT184" s="4">
        <v>0.63959999999999995</v>
      </c>
      <c r="CU184" s="4">
        <v>0.70930000000000004</v>
      </c>
      <c r="CV184" s="4">
        <v>0.28189999999999998</v>
      </c>
      <c r="CW184" s="4">
        <v>9.2999999999999992E-3</v>
      </c>
      <c r="CX184" s="4">
        <v>0.86280000000000001</v>
      </c>
      <c r="CY184" s="4">
        <v>0.62949999999999995</v>
      </c>
      <c r="CZ184" s="4">
        <v>1</v>
      </c>
      <c r="DA184" s="4">
        <v>5.1369999999999996</v>
      </c>
      <c r="DB184" s="5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/>
      <c r="EA184" s="4"/>
      <c r="EB184" s="4"/>
      <c r="EC184" s="4"/>
      <c r="ED184" s="4"/>
      <c r="EE184" s="4"/>
      <c r="EF184" s="4"/>
      <c r="EG184" s="4"/>
      <c r="EH184" s="5">
        <v>0.6401</v>
      </c>
      <c r="EI184" s="5">
        <v>0.71089999999999998</v>
      </c>
      <c r="EJ184" s="5">
        <v>0.27810000000000001</v>
      </c>
      <c r="EK184" s="5">
        <v>9.2999999999999992E-3</v>
      </c>
      <c r="EL184" s="5">
        <v>0.86429999999999996</v>
      </c>
      <c r="EM184" s="5">
        <v>0.63029999999999997</v>
      </c>
      <c r="EN184" s="5">
        <v>1</v>
      </c>
      <c r="EO184" s="5">
        <v>5.8263999999999996</v>
      </c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4"/>
      <c r="FL184" s="4"/>
      <c r="FM184" s="4"/>
      <c r="FN184" s="5"/>
      <c r="FO184" s="5"/>
      <c r="FP184" s="5"/>
      <c r="FQ184" s="5"/>
      <c r="FR184" s="5"/>
      <c r="FS184" s="5"/>
      <c r="FT184" s="5"/>
      <c r="FU184" s="5"/>
      <c r="FV184" s="4"/>
      <c r="FW184" s="4"/>
      <c r="FX184" s="4"/>
      <c r="FY184" s="4"/>
      <c r="FZ184" s="4"/>
      <c r="GA184" s="4"/>
      <c r="GB184" s="4"/>
      <c r="GC184" s="4"/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>
        <f t="shared" si="64"/>
        <v>0.64882499999999999</v>
      </c>
      <c r="II184" s="4">
        <f t="shared" si="65"/>
        <v>0.73280000000000001</v>
      </c>
      <c r="IJ184" s="4">
        <f t="shared" si="66"/>
        <v>0.2638875</v>
      </c>
      <c r="IK184" s="4">
        <f t="shared" si="67"/>
        <v>1.4437500000000001E-2</v>
      </c>
      <c r="IL184" s="4">
        <f t="shared" si="68"/>
        <v>0.83221250000000002</v>
      </c>
      <c r="IM184" s="4">
        <f t="shared" si="69"/>
        <v>0.63006666666666666</v>
      </c>
      <c r="IN184" s="4">
        <f t="shared" si="70"/>
        <v>0.997</v>
      </c>
      <c r="IO184" s="4">
        <f t="shared" si="71"/>
        <v>4.8860125000000005</v>
      </c>
      <c r="IP184" s="1" t="str" cm="1">
        <f t="array" aca="1" ref="IP184" ca="1">CONCATENATE(INDIRECT(ADDRESS(1,MATCH(_xlfn.MINIFS(B184:IG184,metrics.rec,"MAE"),B184:IG184,0)+1)), ", ", INDIRECT(ADDRESS(2,MATCH(_xlfn.MINIFS(B184:IG184,metrics.rec,"MAE"),B184:IG184,0)+1)))</f>
        <v>k=5, r=0.1</v>
      </c>
      <c r="IQ184" s="1" t="str" cm="1">
        <f t="array" aca="1" ref="IQ184" ca="1">CONCATENATE(INDIRECT(ADDRESS(1,MATCH(_xlfn.MINIFS(B184:IG184,metrics.rec,"MSE"),B184:IG184,0)+1)), ", ", INDIRECT(ADDRESS(2,MATCH(_xlfn.MINIFS(B184:IG184,metrics.rec,"MSE"),B184:IG184,0)+1)))</f>
        <v>k=5, r=0.1</v>
      </c>
      <c r="IR184" s="1" t="str" cm="1">
        <f t="array" aca="1" ref="IR184" ca="1">CONCATENATE(INDIRECT(ADDRESS(1,MATCH(_xlfn.MAXIFS(B184:IG184,metrics.rec,"R"),B184:IG184,0)+1)), ", ", INDIRECT(ADDRESS(2,MATCH(_xlfn.MAXIFS(B184:IG184,metrics.rec,"R"),B184:IG184,0)+1)))</f>
        <v>k=5, r=0.1</v>
      </c>
      <c r="IS184" s="1" t="str" cm="1">
        <f t="array" aca="1" ref="IS184" ca="1">CONCATENATE(INDIRECT(ADDRESS(1,MATCH(_xlfn.MAXIFS(B184:IG184,metrics.rec,"Precision"),B184:IG184,0)+1)), ", ", INDIRECT(ADDRESS(2,MATCH(_xlfn.MAXIFS(B184:IG184,metrics.rec,"Precision"),B184:IG184,0)+1)))</f>
        <v>k=5, r=0.9</v>
      </c>
      <c r="IT184" s="1" t="str" cm="1">
        <f t="array" aca="1" ref="IT184" ca="1">CONCATENATE(INDIRECT(ADDRESS(1,MATCH(_xlfn.MAXIFS(B184:IG184,metrics.rec,"Recall"),B184:IG184,0)+1)), ", ", INDIRECT(ADDRESS(2,MATCH(_xlfn.MAXIFS(B184:IG184,metrics.rec,"Recall"),B184:IG184,0)+1)))</f>
        <v>k=5, r=0.1</v>
      </c>
      <c r="IU184" s="1" t="str" cm="1">
        <f t="array" aca="1" ref="IU184" ca="1">CONCATENATE(INDIRECT(ADDRESS(1,MATCH(_xlfn.MAXIFS(B184:IG184,metrics.rec,"Coverage"),B184:IG184,0)+1)), ", ", INDIRECT(ADDRESS(2,MATCH(_xlfn.MAXIFS(B184:IG184,metrics.rec,"Coverage"),B184:IG184,0)+1)))</f>
        <v>k=10, r=0.5</v>
      </c>
      <c r="IV184" s="1" t="str" cm="1">
        <f t="array" aca="1" ref="IV184" ca="1">CONCATENATE(INDIRECT(ADDRESS(1,MATCH(_xlfn.MAXIFS(B184:IG184,metrics.rec,"Recatio"),B184:IG184,0)+1)), ", ", INDIRECT(ADDRESS(2,MATCH(_xlfn.MAXIFS(B184:IG184,metrics.rec,"Recatio"),B184:IG184,0)+1)))</f>
        <v>k=5, r=0.1</v>
      </c>
      <c r="IW184" s="1" t="str" cm="1">
        <f t="array" aca="1" ref="IW184" ca="1">CONCATENATE(INDIRECT(ADDRESS(1,MATCH(_xlfn.MINIFS(B184:IG184,metrics.rec,"Time"),B184:IG184,0)+1)), ", ", INDIRECT(ADDRESS(2,MATCH(_xlfn.MINIFS(B184:IG184,metrics.rec,"Time"),B184:IG184,0)+1)))</f>
        <v>k=5, r=0.9</v>
      </c>
    </row>
    <row r="185" spans="1:257" x14ac:dyDescent="0.2">
      <c r="A185" s="1" t="s">
        <v>162</v>
      </c>
      <c r="B185" s="4">
        <v>0.60260000000000002</v>
      </c>
      <c r="C185" s="4">
        <v>0.63329999999999997</v>
      </c>
      <c r="D185" s="4">
        <v>0.31219999999999998</v>
      </c>
      <c r="E185" s="4">
        <v>1.6000000000000001E-3</v>
      </c>
      <c r="F185" s="4">
        <v>0.88929999999999998</v>
      </c>
      <c r="G185" s="4"/>
      <c r="H185" s="4">
        <v>1</v>
      </c>
      <c r="I185" s="4">
        <v>8.0349000000000004</v>
      </c>
      <c r="J185" s="5">
        <v>0.6169</v>
      </c>
      <c r="K185" s="5">
        <v>0.66620000000000001</v>
      </c>
      <c r="L185" s="5">
        <v>0.29930000000000001</v>
      </c>
      <c r="M185" s="5">
        <v>4.7999999999999996E-3</v>
      </c>
      <c r="N185" s="5">
        <v>0.878</v>
      </c>
      <c r="O185" s="5"/>
      <c r="P185" s="5">
        <v>1</v>
      </c>
      <c r="Q185" s="5">
        <v>6.4932999999999996</v>
      </c>
      <c r="R185" s="4">
        <v>0.63100000000000001</v>
      </c>
      <c r="S185" s="4">
        <v>0.6956</v>
      </c>
      <c r="T185" s="4">
        <v>0.28079999999999999</v>
      </c>
      <c r="U185" s="4">
        <v>8.8999999999999999E-3</v>
      </c>
      <c r="V185" s="4">
        <v>0.85950000000000004</v>
      </c>
      <c r="W185" s="4"/>
      <c r="X185" s="4">
        <v>1</v>
      </c>
      <c r="Y185" s="4">
        <v>4.5293000000000001</v>
      </c>
      <c r="Z185" s="5">
        <v>0.66349999999999998</v>
      </c>
      <c r="AA185" s="5">
        <v>0.77210000000000001</v>
      </c>
      <c r="AB185" s="5">
        <v>0.21690000000000001</v>
      </c>
      <c r="AC185" s="5">
        <v>1.4800000000000001E-2</v>
      </c>
      <c r="AD185" s="5">
        <v>0.82320000000000004</v>
      </c>
      <c r="AE185" s="5"/>
      <c r="AF185" s="5">
        <v>1</v>
      </c>
      <c r="AG185" s="5">
        <v>3.4485999999999999</v>
      </c>
      <c r="AH185" s="4">
        <v>0.75629999999999997</v>
      </c>
      <c r="AI185" s="4">
        <v>1.0033000000000001</v>
      </c>
      <c r="AJ185" s="4">
        <v>0.13569999999999999</v>
      </c>
      <c r="AK185" s="4">
        <v>2.8400000000000002E-2</v>
      </c>
      <c r="AL185" s="4">
        <v>0.69669999999999999</v>
      </c>
      <c r="AM185" s="4"/>
      <c r="AN185" s="4">
        <v>0.9839</v>
      </c>
      <c r="AO185" s="4">
        <v>0.96840000000000004</v>
      </c>
      <c r="AP185" s="14"/>
      <c r="AQ185" s="14"/>
      <c r="AR185" s="14"/>
      <c r="AS185" s="14"/>
      <c r="AT185" s="14"/>
      <c r="AU185" s="14"/>
      <c r="AV185" s="14"/>
      <c r="AW185" s="14"/>
      <c r="AX185" s="4"/>
      <c r="AY185" s="4"/>
      <c r="AZ185" s="4"/>
      <c r="BA185" s="4"/>
      <c r="BB185" s="4"/>
      <c r="BC185" s="4"/>
      <c r="BD185" s="4"/>
      <c r="BE185" s="4"/>
      <c r="BF185" s="14">
        <v>0.63249999999999995</v>
      </c>
      <c r="BG185" s="14">
        <v>0.69989999999999997</v>
      </c>
      <c r="BH185" s="14">
        <v>0.2772</v>
      </c>
      <c r="BI185" s="14">
        <v>8.8999999999999999E-3</v>
      </c>
      <c r="BJ185" s="14">
        <v>0.86099999999999999</v>
      </c>
      <c r="BK185" s="14">
        <v>0.65349999999999997</v>
      </c>
      <c r="BL185" s="14">
        <v>1</v>
      </c>
      <c r="BM185" s="14">
        <v>4.6707999999999998</v>
      </c>
      <c r="BN185" s="4"/>
      <c r="BO185" s="4"/>
      <c r="BP185" s="4"/>
      <c r="BQ185" s="4"/>
      <c r="BR185" s="4"/>
      <c r="BS185" s="4"/>
      <c r="BT185" s="4"/>
      <c r="BU185" s="4"/>
      <c r="BV185" s="14"/>
      <c r="BW185" s="14"/>
      <c r="BX185" s="14"/>
      <c r="BY185" s="14"/>
      <c r="BZ185" s="14"/>
      <c r="CA185" s="14"/>
      <c r="CB185" s="14"/>
      <c r="CC185" s="14"/>
      <c r="CD185" s="4"/>
      <c r="CE185" s="4"/>
      <c r="CF185" s="4"/>
      <c r="CG185" s="4"/>
      <c r="CH185" s="4"/>
      <c r="CI185" s="4"/>
      <c r="CJ185" s="4"/>
      <c r="CK185" s="4"/>
      <c r="CL185" s="5"/>
      <c r="CM185" s="5"/>
      <c r="CN185" s="5"/>
      <c r="CO185" s="5"/>
      <c r="CP185" s="5"/>
      <c r="CQ185" s="5"/>
      <c r="CR185" s="5"/>
      <c r="CS185" s="5"/>
      <c r="CT185" s="4">
        <v>0.6321</v>
      </c>
      <c r="CU185" s="4">
        <v>0.69810000000000005</v>
      </c>
      <c r="CV185" s="4">
        <v>0.28050000000000003</v>
      </c>
      <c r="CW185" s="4">
        <v>8.8999999999999999E-3</v>
      </c>
      <c r="CX185" s="4">
        <v>0.85940000000000005</v>
      </c>
      <c r="CY185" s="4">
        <v>0.65259999999999996</v>
      </c>
      <c r="CZ185" s="4">
        <v>1</v>
      </c>
      <c r="DA185" s="4">
        <v>5.2183000000000002</v>
      </c>
      <c r="DB185" s="5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/>
      <c r="EA185" s="4"/>
      <c r="EB185" s="4"/>
      <c r="EC185" s="4"/>
      <c r="ED185" s="4"/>
      <c r="EE185" s="4"/>
      <c r="EF185" s="4"/>
      <c r="EG185" s="4"/>
      <c r="EH185" s="14">
        <v>0.63290000000000002</v>
      </c>
      <c r="EI185" s="14">
        <v>0.70030000000000003</v>
      </c>
      <c r="EJ185" s="14">
        <v>0.27600000000000002</v>
      </c>
      <c r="EK185" s="14">
        <v>8.8999999999999999E-3</v>
      </c>
      <c r="EL185" s="14">
        <v>0.86109999999999998</v>
      </c>
      <c r="EM185" s="14">
        <v>0.65369999999999995</v>
      </c>
      <c r="EN185" s="14">
        <v>1</v>
      </c>
      <c r="EO185" s="14">
        <v>5.9215999999999998</v>
      </c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4"/>
      <c r="FL185" s="4"/>
      <c r="FM185" s="4"/>
      <c r="FN185" s="5"/>
      <c r="FO185" s="5"/>
      <c r="FP185" s="5"/>
      <c r="FQ185" s="5"/>
      <c r="FR185" s="5"/>
      <c r="FS185" s="5"/>
      <c r="FT185" s="5"/>
      <c r="FU185" s="5"/>
      <c r="FV185" s="4"/>
      <c r="FW185" s="4"/>
      <c r="FX185" s="4"/>
      <c r="FY185" s="4"/>
      <c r="FZ185" s="4"/>
      <c r="GA185" s="4"/>
      <c r="GB185" s="4"/>
      <c r="GC185" s="4"/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>
        <f t="shared" ref="IH185:IH228" si="96">AVERAGEIFS(B185:IG185,metrics.rec,"MAE")</f>
        <v>0.64597500000000008</v>
      </c>
      <c r="II185" s="4">
        <f t="shared" ref="II185:II229" si="97">AVERAGEIFS(B185:IG185,metrics.rec,"MSE")</f>
        <v>0.73360000000000003</v>
      </c>
      <c r="IJ185" s="4">
        <f t="shared" ref="IJ185:IJ229" si="98">AVERAGEIFS(B185:IG185,metrics.rec,"R")</f>
        <v>0.25982499999999997</v>
      </c>
      <c r="IK185" s="4">
        <f t="shared" ref="IK185:IK229" si="99">AVERAGEIFS(B185:IG185,metrics.rec,"Precision")</f>
        <v>1.0650000000000001E-2</v>
      </c>
      <c r="IL185" s="4">
        <f t="shared" ref="IL185:IL229" si="100">AVERAGEIFS(B185:IG185,metrics.rec,"Recall")</f>
        <v>0.84102499999999991</v>
      </c>
      <c r="IM185" s="4">
        <f t="shared" ref="IM185:IM229" si="101">AVERAGEIFS(B185:IG185,metrics.rec,"Coverage")</f>
        <v>0.65326666666666655</v>
      </c>
      <c r="IN185" s="4">
        <f t="shared" ref="IN185:IN229" si="102">AVERAGEIFS(B185:IG185,metrics.rec,"Recatio")</f>
        <v>0.99798750000000003</v>
      </c>
      <c r="IO185" s="4">
        <f t="shared" ref="IO185:IO229" si="103">AVERAGEIFS(B185:IG185,metrics.rec,"Time")</f>
        <v>4.9106499999999995</v>
      </c>
      <c r="IP185" s="1" t="str" cm="1">
        <f t="array" aca="1" ref="IP185" ca="1">CONCATENATE(INDIRECT(ADDRESS(1,MATCH(_xlfn.MINIFS(B185:IG185,metrics.rec,"MAE"),B185:IG185,0)+1)), ", ", INDIRECT(ADDRESS(2,MATCH(_xlfn.MINIFS(B185:IG185,metrics.rec,"MAE"),B185:IG185,0)+1)))</f>
        <v>k=5, r=0.1</v>
      </c>
      <c r="IQ185" s="1" t="str" cm="1">
        <f t="array" aca="1" ref="IQ185" ca="1">CONCATENATE(INDIRECT(ADDRESS(1,MATCH(_xlfn.MINIFS(B185:IG185,metrics.rec,"MSE"),B185:IG185,0)+1)), ", ", INDIRECT(ADDRESS(2,MATCH(_xlfn.MINIFS(B185:IG185,metrics.rec,"MSE"),B185:IG185,0)+1)))</f>
        <v>k=5, r=0.1</v>
      </c>
      <c r="IR185" s="1" t="str" cm="1">
        <f t="array" aca="1" ref="IR185" ca="1">CONCATENATE(INDIRECT(ADDRESS(1,MATCH(_xlfn.MAXIFS(B185:IG185,metrics.rec,"R"),B185:IG185,0)+1)), ", ", INDIRECT(ADDRESS(2,MATCH(_xlfn.MAXIFS(B185:IG185,metrics.rec,"R"),B185:IG185,0)+1)))</f>
        <v>k=5, r=0.1</v>
      </c>
      <c r="IS185" s="1" t="str" cm="1">
        <f t="array" aca="1" ref="IS185" ca="1">CONCATENATE(INDIRECT(ADDRESS(1,MATCH(_xlfn.MAXIFS(B185:IG185,metrics.rec,"Precision"),B185:IG185,0)+1)), ", ", INDIRECT(ADDRESS(2,MATCH(_xlfn.MAXIFS(B185:IG185,metrics.rec,"Precision"),B185:IG185,0)+1)))</f>
        <v>k=5, r=0.9</v>
      </c>
      <c r="IT185" s="1" t="str" cm="1">
        <f t="array" aca="1" ref="IT185" ca="1">CONCATENATE(INDIRECT(ADDRESS(1,MATCH(_xlfn.MAXIFS(B185:IG185,metrics.rec,"Recall"),B185:IG185,0)+1)), ", ", INDIRECT(ADDRESS(2,MATCH(_xlfn.MAXIFS(B185:IG185,metrics.rec,"Recall"),B185:IG185,0)+1)))</f>
        <v>k=5, r=0.1</v>
      </c>
      <c r="IU185" s="1" t="str" cm="1">
        <f t="array" aca="1" ref="IU185" ca="1">CONCATENATE(INDIRECT(ADDRESS(1,MATCH(_xlfn.MAXIFS(B185:IG185,metrics.rec,"Coverage"),B185:IG185,0)+1)), ", ", INDIRECT(ADDRESS(2,MATCH(_xlfn.MAXIFS(B185:IG185,metrics.rec,"Coverage"),B185:IG185,0)+1)))</f>
        <v>k=20, r=0.5</v>
      </c>
      <c r="IV185" s="1" t="str" cm="1">
        <f t="array" aca="1" ref="IV185" ca="1">CONCATENATE(INDIRECT(ADDRESS(1,MATCH(_xlfn.MAXIFS(B185:IG185,metrics.rec,"Recatio"),B185:IG185,0)+1)), ", ", INDIRECT(ADDRESS(2,MATCH(_xlfn.MAXIFS(B185:IG185,metrics.rec,"Recatio"),B185:IG185,0)+1)))</f>
        <v>k=5, r=0.1</v>
      </c>
      <c r="IW185" s="1" t="str" cm="1">
        <f t="array" aca="1" ref="IW185" ca="1">CONCATENATE(INDIRECT(ADDRESS(1,MATCH(_xlfn.MINIFS(B185:IG185,metrics.rec,"Time"),B185:IG185,0)+1)), ", ", INDIRECT(ADDRESS(2,MATCH(_xlfn.MINIFS(B185:IG185,metrics.rec,"Time"),B185:IG185,0)+1)))</f>
        <v>k=5, r=0.9</v>
      </c>
    </row>
    <row r="186" spans="1:257" x14ac:dyDescent="0.2">
      <c r="A186" s="1" t="s">
        <v>163</v>
      </c>
      <c r="B186" s="4">
        <v>0.6048</v>
      </c>
      <c r="C186" s="4">
        <v>0.6371</v>
      </c>
      <c r="D186" s="4">
        <v>0.30940000000000001</v>
      </c>
      <c r="E186" s="4">
        <v>1.6000000000000001E-3</v>
      </c>
      <c r="F186" s="4">
        <v>0.88929999999999998</v>
      </c>
      <c r="G186" s="4"/>
      <c r="H186" s="4">
        <v>1</v>
      </c>
      <c r="I186" s="4">
        <v>7.8484999999999996</v>
      </c>
      <c r="J186" s="5">
        <v>0.61909999999999998</v>
      </c>
      <c r="K186" s="5">
        <v>0.67049999999999998</v>
      </c>
      <c r="L186" s="5">
        <v>0.29780000000000001</v>
      </c>
      <c r="M186" s="5">
        <v>4.7999999999999996E-3</v>
      </c>
      <c r="N186" s="5">
        <v>0.87770000000000004</v>
      </c>
      <c r="O186" s="5"/>
      <c r="P186" s="5">
        <v>1</v>
      </c>
      <c r="Q186" s="5">
        <v>6.5228000000000002</v>
      </c>
      <c r="R186" s="4">
        <v>0.6331</v>
      </c>
      <c r="S186" s="4">
        <v>0.69950000000000001</v>
      </c>
      <c r="T186" s="4">
        <v>0.2782</v>
      </c>
      <c r="U186" s="4">
        <v>8.8999999999999999E-3</v>
      </c>
      <c r="V186" s="4">
        <v>0.85960000000000003</v>
      </c>
      <c r="W186" s="4"/>
      <c r="X186" s="4">
        <v>1</v>
      </c>
      <c r="Y186" s="4">
        <v>4.5799000000000003</v>
      </c>
      <c r="Z186" s="5">
        <v>0.66500000000000004</v>
      </c>
      <c r="AA186" s="5">
        <v>0.77480000000000004</v>
      </c>
      <c r="AB186" s="5">
        <v>0.21970000000000001</v>
      </c>
      <c r="AC186" s="5">
        <v>1.4800000000000001E-2</v>
      </c>
      <c r="AD186" s="5">
        <v>0.82330000000000003</v>
      </c>
      <c r="AE186" s="5"/>
      <c r="AF186" s="5">
        <v>1</v>
      </c>
      <c r="AG186" s="5">
        <v>3.4822000000000002</v>
      </c>
      <c r="AH186" s="4">
        <v>0.75660000000000005</v>
      </c>
      <c r="AI186" s="4">
        <v>1.0032000000000001</v>
      </c>
      <c r="AJ186" s="4">
        <v>0.13589999999999999</v>
      </c>
      <c r="AK186" s="4">
        <v>2.8400000000000002E-2</v>
      </c>
      <c r="AL186" s="4">
        <v>0.69720000000000004</v>
      </c>
      <c r="AM186" s="4"/>
      <c r="AN186" s="4">
        <v>0.9839</v>
      </c>
      <c r="AO186" s="4">
        <v>0.95950000000000002</v>
      </c>
      <c r="AP186" s="14"/>
      <c r="AQ186" s="14"/>
      <c r="AR186" s="14"/>
      <c r="AS186" s="14"/>
      <c r="AT186" s="14"/>
      <c r="AU186" s="14"/>
      <c r="AV186" s="14"/>
      <c r="AW186" s="14"/>
      <c r="AX186" s="4"/>
      <c r="AY186" s="4"/>
      <c r="AZ186" s="4"/>
      <c r="BA186" s="4"/>
      <c r="BB186" s="4"/>
      <c r="BC186" s="4"/>
      <c r="BD186" s="4"/>
      <c r="BE186" s="4"/>
      <c r="BF186" s="14">
        <v>0.63449999999999995</v>
      </c>
      <c r="BG186" s="14">
        <v>0.70399999999999996</v>
      </c>
      <c r="BH186" s="14">
        <v>0.27589999999999998</v>
      </c>
      <c r="BI186" s="14">
        <v>8.8999999999999999E-3</v>
      </c>
      <c r="BJ186" s="14">
        <v>0.86099999999999999</v>
      </c>
      <c r="BK186" s="14">
        <v>0.65300000000000002</v>
      </c>
      <c r="BL186" s="14">
        <v>1</v>
      </c>
      <c r="BM186" s="14">
        <v>4.8178999999999998</v>
      </c>
      <c r="BN186" s="4"/>
      <c r="BO186" s="4"/>
      <c r="BP186" s="4"/>
      <c r="BQ186" s="4"/>
      <c r="BR186" s="4"/>
      <c r="BS186" s="4"/>
      <c r="BT186" s="4"/>
      <c r="BU186" s="4"/>
      <c r="BV186" s="14"/>
      <c r="BW186" s="14"/>
      <c r="BX186" s="14"/>
      <c r="BY186" s="14"/>
      <c r="BZ186" s="14"/>
      <c r="CA186" s="14"/>
      <c r="CB186" s="14"/>
      <c r="CC186" s="14"/>
      <c r="CD186" s="4"/>
      <c r="CE186" s="4"/>
      <c r="CF186" s="4"/>
      <c r="CG186" s="4"/>
      <c r="CH186" s="4"/>
      <c r="CI186" s="4"/>
      <c r="CJ186" s="4"/>
      <c r="CK186" s="4"/>
      <c r="CL186" s="5"/>
      <c r="CM186" s="5"/>
      <c r="CN186" s="5"/>
      <c r="CO186" s="5"/>
      <c r="CP186" s="5"/>
      <c r="CQ186" s="5"/>
      <c r="CR186" s="5"/>
      <c r="CS186" s="5"/>
      <c r="CT186" s="4">
        <v>0.6341</v>
      </c>
      <c r="CU186" s="4">
        <v>0.70209999999999995</v>
      </c>
      <c r="CV186" s="4">
        <v>0.27979999999999999</v>
      </c>
      <c r="CW186" s="4">
        <v>8.8999999999999999E-3</v>
      </c>
      <c r="CX186" s="4">
        <v>0.85929999999999995</v>
      </c>
      <c r="CY186" s="4">
        <v>0.65210000000000001</v>
      </c>
      <c r="CZ186" s="4">
        <v>1</v>
      </c>
      <c r="DA186" s="4">
        <v>5.8236999999999997</v>
      </c>
      <c r="DB186" s="5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/>
      <c r="EA186" s="4"/>
      <c r="EB186" s="4"/>
      <c r="EC186" s="4"/>
      <c r="ED186" s="4"/>
      <c r="EE186" s="4"/>
      <c r="EF186" s="4"/>
      <c r="EG186" s="4"/>
      <c r="EH186" s="14">
        <v>0.63480000000000003</v>
      </c>
      <c r="EI186" s="14">
        <v>0.70409999999999995</v>
      </c>
      <c r="EJ186" s="14">
        <v>0.27510000000000001</v>
      </c>
      <c r="EK186" s="14">
        <v>8.8999999999999999E-3</v>
      </c>
      <c r="EL186" s="14">
        <v>0.86099999999999999</v>
      </c>
      <c r="EM186" s="14">
        <v>0.6532</v>
      </c>
      <c r="EN186" s="14">
        <v>1</v>
      </c>
      <c r="EO186" s="14">
        <v>6.2649999999999997</v>
      </c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4"/>
      <c r="FL186" s="4"/>
      <c r="FM186" s="4"/>
      <c r="FN186" s="5"/>
      <c r="FO186" s="5"/>
      <c r="FP186" s="5"/>
      <c r="FQ186" s="5"/>
      <c r="FR186" s="5"/>
      <c r="FS186" s="5"/>
      <c r="FT186" s="5"/>
      <c r="FU186" s="5"/>
      <c r="FV186" s="4"/>
      <c r="FW186" s="4"/>
      <c r="FX186" s="4"/>
      <c r="FY186" s="4"/>
      <c r="FZ186" s="4"/>
      <c r="GA186" s="4"/>
      <c r="GB186" s="4"/>
      <c r="GC186" s="4"/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>
        <f t="shared" si="96"/>
        <v>0.64775000000000005</v>
      </c>
      <c r="II186" s="4">
        <f t="shared" si="97"/>
        <v>0.73691249999999986</v>
      </c>
      <c r="IJ186" s="4">
        <f t="shared" si="98"/>
        <v>0.25897500000000001</v>
      </c>
      <c r="IK186" s="4">
        <f t="shared" si="99"/>
        <v>1.0650000000000001E-2</v>
      </c>
      <c r="IL186" s="4">
        <f t="shared" si="100"/>
        <v>0.84104999999999996</v>
      </c>
      <c r="IM186" s="4">
        <f t="shared" si="101"/>
        <v>0.65276666666666661</v>
      </c>
      <c r="IN186" s="4">
        <f t="shared" si="102"/>
        <v>0.99798750000000003</v>
      </c>
      <c r="IO186" s="4">
        <f t="shared" si="103"/>
        <v>5.0374375000000002</v>
      </c>
      <c r="IP186" s="1" t="str" cm="1">
        <f t="array" aca="1" ref="IP186" ca="1">CONCATENATE(INDIRECT(ADDRESS(1,MATCH(_xlfn.MINIFS(B186:IG186,metrics.rec,"MAE"),B186:IG186,0)+1)), ", ", INDIRECT(ADDRESS(2,MATCH(_xlfn.MINIFS(B186:IG186,metrics.rec,"MAE"),B186:IG186,0)+1)))</f>
        <v>k=5, r=0.1</v>
      </c>
      <c r="IQ186" s="1" t="str" cm="1">
        <f t="array" aca="1" ref="IQ186" ca="1">CONCATENATE(INDIRECT(ADDRESS(1,MATCH(_xlfn.MINIFS(B186:IG186,metrics.rec,"MSE"),B186:IG186,0)+1)), ", ", INDIRECT(ADDRESS(2,MATCH(_xlfn.MINIFS(B186:IG186,metrics.rec,"MSE"),B186:IG186,0)+1)))</f>
        <v>k=5, r=0.1</v>
      </c>
      <c r="IR186" s="1" t="str" cm="1">
        <f t="array" aca="1" ref="IR186" ca="1">CONCATENATE(INDIRECT(ADDRESS(1,MATCH(_xlfn.MAXIFS(B186:IG186,metrics.rec,"R"),B186:IG186,0)+1)), ", ", INDIRECT(ADDRESS(2,MATCH(_xlfn.MAXIFS(B186:IG186,metrics.rec,"R"),B186:IG186,0)+1)))</f>
        <v>k=5, r=0.1</v>
      </c>
      <c r="IS186" s="1" t="str" cm="1">
        <f t="array" aca="1" ref="IS186" ca="1">CONCATENATE(INDIRECT(ADDRESS(1,MATCH(_xlfn.MAXIFS(B186:IG186,metrics.rec,"Precision"),B186:IG186,0)+1)), ", ", INDIRECT(ADDRESS(2,MATCH(_xlfn.MAXIFS(B186:IG186,metrics.rec,"Precision"),B186:IG186,0)+1)))</f>
        <v>k=5, r=0.9</v>
      </c>
      <c r="IT186" s="1" t="str" cm="1">
        <f t="array" aca="1" ref="IT186" ca="1">CONCATENATE(INDIRECT(ADDRESS(1,MATCH(_xlfn.MAXIFS(B186:IG186,metrics.rec,"Recall"),B186:IG186,0)+1)), ", ", INDIRECT(ADDRESS(2,MATCH(_xlfn.MAXIFS(B186:IG186,metrics.rec,"Recall"),B186:IG186,0)+1)))</f>
        <v>k=5, r=0.1</v>
      </c>
      <c r="IU186" s="1" t="str" cm="1">
        <f t="array" aca="1" ref="IU186" ca="1">CONCATENATE(INDIRECT(ADDRESS(1,MATCH(_xlfn.MAXIFS(B186:IG186,metrics.rec,"Coverage"),B186:IG186,0)+1)), ", ", INDIRECT(ADDRESS(2,MATCH(_xlfn.MAXIFS(B186:IG186,metrics.rec,"Coverage"),B186:IG186,0)+1)))</f>
        <v>k=20, r=0.5</v>
      </c>
      <c r="IV186" s="1" t="str" cm="1">
        <f t="array" aca="1" ref="IV186" ca="1">CONCATENATE(INDIRECT(ADDRESS(1,MATCH(_xlfn.MAXIFS(B186:IG186,metrics.rec,"Recatio"),B186:IG186,0)+1)), ", ", INDIRECT(ADDRESS(2,MATCH(_xlfn.MAXIFS(B186:IG186,metrics.rec,"Recatio"),B186:IG186,0)+1)))</f>
        <v>k=5, r=0.1</v>
      </c>
      <c r="IW186" s="1" t="str" cm="1">
        <f t="array" aca="1" ref="IW186" ca="1">CONCATENATE(INDIRECT(ADDRESS(1,MATCH(_xlfn.MINIFS(B186:IG186,metrics.rec,"Time"),B186:IG186,0)+1)), ", ", INDIRECT(ADDRESS(2,MATCH(_xlfn.MINIFS(B186:IG186,metrics.rec,"Time"),B186:IG186,0)+1)))</f>
        <v>k=5, r=0.9</v>
      </c>
    </row>
    <row r="187" spans="1:257" x14ac:dyDescent="0.2">
      <c r="A187" s="1" t="s">
        <v>164</v>
      </c>
      <c r="B187" s="4">
        <v>0.62029999999999996</v>
      </c>
      <c r="C187" s="4">
        <v>0.66539999999999999</v>
      </c>
      <c r="D187" s="4">
        <v>0.29349999999999998</v>
      </c>
      <c r="E187" s="4">
        <v>1.6000000000000001E-3</v>
      </c>
      <c r="F187" s="4">
        <v>0.8841</v>
      </c>
      <c r="G187" s="4"/>
      <c r="H187" s="4">
        <v>1</v>
      </c>
      <c r="I187" s="4">
        <v>7.7096</v>
      </c>
      <c r="J187" s="5">
        <v>0.62949999999999995</v>
      </c>
      <c r="K187" s="5">
        <v>0.68879999999999997</v>
      </c>
      <c r="L187" s="5">
        <v>0.28839999999999999</v>
      </c>
      <c r="M187" s="5">
        <v>4.7999999999999996E-3</v>
      </c>
      <c r="N187" s="5">
        <v>0.87450000000000006</v>
      </c>
      <c r="O187" s="5"/>
      <c r="P187" s="5">
        <v>1</v>
      </c>
      <c r="Q187" s="5">
        <v>6.4710000000000001</v>
      </c>
      <c r="R187" s="4">
        <v>0.63949999999999996</v>
      </c>
      <c r="S187" s="4">
        <v>0.70830000000000004</v>
      </c>
      <c r="T187" s="4">
        <v>0.2772</v>
      </c>
      <c r="U187" s="4">
        <v>8.8999999999999999E-3</v>
      </c>
      <c r="V187" s="4">
        <v>0.86060000000000003</v>
      </c>
      <c r="W187" s="4"/>
      <c r="X187" s="4">
        <v>1</v>
      </c>
      <c r="Y187" s="4">
        <v>4.5217000000000001</v>
      </c>
      <c r="Z187" s="5">
        <v>0.66100000000000003</v>
      </c>
      <c r="AA187" s="5">
        <v>0.75900000000000001</v>
      </c>
      <c r="AB187" s="5">
        <v>0.23780000000000001</v>
      </c>
      <c r="AC187" s="5">
        <v>1.4800000000000001E-2</v>
      </c>
      <c r="AD187" s="5">
        <v>0.83109999999999995</v>
      </c>
      <c r="AE187" s="5"/>
      <c r="AF187" s="5">
        <v>1</v>
      </c>
      <c r="AG187" s="5">
        <v>3.4813000000000001</v>
      </c>
      <c r="AH187" s="4">
        <v>0.74429999999999996</v>
      </c>
      <c r="AI187" s="4">
        <v>0.97199999999999998</v>
      </c>
      <c r="AJ187" s="4">
        <v>0.1424</v>
      </c>
      <c r="AK187" s="4">
        <v>2.87E-2</v>
      </c>
      <c r="AL187" s="4">
        <v>0.70630000000000004</v>
      </c>
      <c r="AM187" s="4"/>
      <c r="AN187" s="4">
        <v>0.9839</v>
      </c>
      <c r="AO187" s="4">
        <v>0.96140000000000003</v>
      </c>
      <c r="AP187" s="14"/>
      <c r="AQ187" s="14"/>
      <c r="AR187" s="14"/>
      <c r="AS187" s="14"/>
      <c r="AT187" s="14"/>
      <c r="AU187" s="14"/>
      <c r="AV187" s="14"/>
      <c r="AW187" s="14"/>
      <c r="AX187" s="4"/>
      <c r="AY187" s="4"/>
      <c r="AZ187" s="4"/>
      <c r="BA187" s="4"/>
      <c r="BB187" s="4"/>
      <c r="BC187" s="4"/>
      <c r="BD187" s="4"/>
      <c r="BE187" s="4"/>
      <c r="BF187" s="14">
        <v>0.63980000000000004</v>
      </c>
      <c r="BG187" s="14">
        <v>0.70989999999999998</v>
      </c>
      <c r="BH187" s="14">
        <v>0.27610000000000001</v>
      </c>
      <c r="BI187" s="14">
        <v>8.8000000000000005E-3</v>
      </c>
      <c r="BJ187" s="14">
        <v>0.86160000000000003</v>
      </c>
      <c r="BK187" s="14">
        <v>0.65610000000000002</v>
      </c>
      <c r="BL187" s="14">
        <v>1</v>
      </c>
      <c r="BM187" s="14">
        <v>5.3371000000000004</v>
      </c>
      <c r="BN187" s="4"/>
      <c r="BO187" s="4"/>
      <c r="BP187" s="4"/>
      <c r="BQ187" s="4"/>
      <c r="BR187" s="4"/>
      <c r="BS187" s="4"/>
      <c r="BT187" s="4"/>
      <c r="BU187" s="4"/>
      <c r="BV187" s="14"/>
      <c r="BW187" s="14"/>
      <c r="BX187" s="14"/>
      <c r="BY187" s="14"/>
      <c r="BZ187" s="14"/>
      <c r="CA187" s="14"/>
      <c r="CB187" s="14"/>
      <c r="CC187" s="14"/>
      <c r="CD187" s="4"/>
      <c r="CE187" s="4"/>
      <c r="CF187" s="4"/>
      <c r="CG187" s="4"/>
      <c r="CH187" s="4"/>
      <c r="CI187" s="4"/>
      <c r="CJ187" s="4"/>
      <c r="CK187" s="4"/>
      <c r="CL187" s="5"/>
      <c r="CM187" s="5"/>
      <c r="CN187" s="5"/>
      <c r="CO187" s="5"/>
      <c r="CP187" s="5"/>
      <c r="CQ187" s="5"/>
      <c r="CR187" s="5"/>
      <c r="CS187" s="5"/>
      <c r="CT187" s="4">
        <v>0.63990000000000002</v>
      </c>
      <c r="CU187" s="4">
        <v>0.70979999999999999</v>
      </c>
      <c r="CV187" s="4">
        <v>0.27939999999999998</v>
      </c>
      <c r="CW187" s="4">
        <v>8.8999999999999999E-3</v>
      </c>
      <c r="CX187" s="4">
        <v>0.86</v>
      </c>
      <c r="CY187" s="4">
        <v>0.65490000000000004</v>
      </c>
      <c r="CZ187" s="4">
        <v>1</v>
      </c>
      <c r="DA187" s="4">
        <v>6.0757000000000003</v>
      </c>
      <c r="DB187" s="5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/>
      <c r="EA187" s="4"/>
      <c r="EB187" s="4"/>
      <c r="EC187" s="4"/>
      <c r="ED187" s="4"/>
      <c r="EE187" s="4"/>
      <c r="EF187" s="4"/>
      <c r="EG187" s="4"/>
      <c r="EH187" s="5">
        <v>0.64029999999999998</v>
      </c>
      <c r="EI187" s="5">
        <v>0.71120000000000005</v>
      </c>
      <c r="EJ187" s="5">
        <v>0.27710000000000001</v>
      </c>
      <c r="EK187" s="5">
        <v>8.8999999999999999E-3</v>
      </c>
      <c r="EL187" s="5">
        <v>0.86119999999999997</v>
      </c>
      <c r="EM187" s="5">
        <v>0.65629999999999999</v>
      </c>
      <c r="EN187" s="5">
        <v>1</v>
      </c>
      <c r="EO187" s="5">
        <v>6.2488000000000001</v>
      </c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4"/>
      <c r="FL187" s="4"/>
      <c r="FM187" s="4"/>
      <c r="FN187" s="5"/>
      <c r="FO187" s="5"/>
      <c r="FP187" s="5"/>
      <c r="FQ187" s="5"/>
      <c r="FR187" s="5"/>
      <c r="FS187" s="5"/>
      <c r="FT187" s="5"/>
      <c r="FU187" s="5"/>
      <c r="FV187" s="4"/>
      <c r="FW187" s="4"/>
      <c r="FX187" s="4"/>
      <c r="FY187" s="4"/>
      <c r="FZ187" s="4"/>
      <c r="GA187" s="4"/>
      <c r="GB187" s="4"/>
      <c r="GC187" s="4"/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>
        <f t="shared" si="96"/>
        <v>0.65182499999999999</v>
      </c>
      <c r="II187" s="4">
        <f t="shared" si="97"/>
        <v>0.74055000000000004</v>
      </c>
      <c r="IJ187" s="4">
        <f t="shared" si="98"/>
        <v>0.25898749999999998</v>
      </c>
      <c r="IK187" s="4">
        <f t="shared" si="99"/>
        <v>1.0675000000000002E-2</v>
      </c>
      <c r="IL187" s="4">
        <f t="shared" si="100"/>
        <v>0.84242500000000009</v>
      </c>
      <c r="IM187" s="4">
        <f t="shared" si="101"/>
        <v>0.65576666666666661</v>
      </c>
      <c r="IN187" s="4">
        <f t="shared" si="102"/>
        <v>0.99798750000000003</v>
      </c>
      <c r="IO187" s="4">
        <f t="shared" si="103"/>
        <v>5.1008250000000004</v>
      </c>
      <c r="IP187" s="1" t="str" cm="1">
        <f t="array" aca="1" ref="IP187" ca="1">CONCATENATE(INDIRECT(ADDRESS(1,MATCH(_xlfn.MINIFS(B187:IG187,metrics.rec,"MAE"),B187:IG187,0)+1)), ", ", INDIRECT(ADDRESS(2,MATCH(_xlfn.MINIFS(B187:IG187,metrics.rec,"MAE"),B187:IG187,0)+1)))</f>
        <v>k=5, r=0.1</v>
      </c>
      <c r="IQ187" s="1" t="str" cm="1">
        <f t="array" aca="1" ref="IQ187" ca="1">CONCATENATE(INDIRECT(ADDRESS(1,MATCH(_xlfn.MINIFS(B187:IG187,metrics.rec,"MSE"),B187:IG187,0)+1)), ", ", INDIRECT(ADDRESS(2,MATCH(_xlfn.MINIFS(B187:IG187,metrics.rec,"MSE"),B187:IG187,0)+1)))</f>
        <v>k=5, r=0.1</v>
      </c>
      <c r="IR187" s="1" t="str" cm="1">
        <f t="array" aca="1" ref="IR187" ca="1">CONCATENATE(INDIRECT(ADDRESS(1,MATCH(_xlfn.MAXIFS(B187:IG187,metrics.rec,"R"),B187:IG187,0)+1)), ", ", INDIRECT(ADDRESS(2,MATCH(_xlfn.MAXIFS(B187:IG187,metrics.rec,"R"),B187:IG187,0)+1)))</f>
        <v>k=5, r=0.1</v>
      </c>
      <c r="IS187" s="1" t="str" cm="1">
        <f t="array" aca="1" ref="IS187" ca="1">CONCATENATE(INDIRECT(ADDRESS(1,MATCH(_xlfn.MAXIFS(B187:IG187,metrics.rec,"Precision"),B187:IG187,0)+1)), ", ", INDIRECT(ADDRESS(2,MATCH(_xlfn.MAXIFS(B187:IG187,metrics.rec,"Precision"),B187:IG187,0)+1)))</f>
        <v>k=5, r=0.9</v>
      </c>
      <c r="IT187" s="1" t="str" cm="1">
        <f t="array" aca="1" ref="IT187" ca="1">CONCATENATE(INDIRECT(ADDRESS(1,MATCH(_xlfn.MAXIFS(B187:IG187,metrics.rec,"Recall"),B187:IG187,0)+1)), ", ", INDIRECT(ADDRESS(2,MATCH(_xlfn.MAXIFS(B187:IG187,metrics.rec,"Recall"),B187:IG187,0)+1)))</f>
        <v>k=5, r=0.1</v>
      </c>
      <c r="IU187" s="1" t="str" cm="1">
        <f t="array" aca="1" ref="IU187" ca="1">CONCATENATE(INDIRECT(ADDRESS(1,MATCH(_xlfn.MAXIFS(B187:IG187,metrics.rec,"Coverage"),B187:IG187,0)+1)), ", ", INDIRECT(ADDRESS(2,MATCH(_xlfn.MAXIFS(B187:IG187,metrics.rec,"Coverage"),B187:IG187,0)+1)))</f>
        <v>k=20, r=0.5</v>
      </c>
      <c r="IV187" s="1" t="str" cm="1">
        <f t="array" aca="1" ref="IV187" ca="1">CONCATENATE(INDIRECT(ADDRESS(1,MATCH(_xlfn.MAXIFS(B187:IG187,metrics.rec,"Recatio"),B187:IG187,0)+1)), ", ", INDIRECT(ADDRESS(2,MATCH(_xlfn.MAXIFS(B187:IG187,metrics.rec,"Recatio"),B187:IG187,0)+1)))</f>
        <v>k=5, r=0.1</v>
      </c>
      <c r="IW187" s="1" t="str" cm="1">
        <f t="array" aca="1" ref="IW187" ca="1">CONCATENATE(INDIRECT(ADDRESS(1,MATCH(_xlfn.MINIFS(B187:IG187,metrics.rec,"Time"),B187:IG187,0)+1)), ", ", INDIRECT(ADDRESS(2,MATCH(_xlfn.MINIFS(B187:IG187,metrics.rec,"Time"),B187:IG187,0)+1)))</f>
        <v>k=5, r=0.9</v>
      </c>
    </row>
    <row r="188" spans="1:257" x14ac:dyDescent="0.2">
      <c r="A188" s="1" t="s">
        <v>165</v>
      </c>
      <c r="B188" s="4">
        <v>0.62209999999999999</v>
      </c>
      <c r="C188" s="4">
        <v>0.66830000000000001</v>
      </c>
      <c r="D188" s="4">
        <v>0.29349999999999998</v>
      </c>
      <c r="E188" s="4">
        <v>1.6000000000000001E-3</v>
      </c>
      <c r="F188" s="4">
        <v>0.88300000000000001</v>
      </c>
      <c r="G188" s="4"/>
      <c r="H188" s="4">
        <v>1</v>
      </c>
      <c r="I188" s="4">
        <v>7.9173</v>
      </c>
      <c r="J188" s="5">
        <v>0.63160000000000005</v>
      </c>
      <c r="K188" s="5">
        <v>0.69269999999999998</v>
      </c>
      <c r="L188" s="5">
        <v>0.28620000000000001</v>
      </c>
      <c r="M188" s="5">
        <v>4.7999999999999996E-3</v>
      </c>
      <c r="N188" s="5">
        <v>0.87370000000000003</v>
      </c>
      <c r="O188" s="5"/>
      <c r="P188" s="5">
        <v>1</v>
      </c>
      <c r="Q188" s="5">
        <v>6.6273</v>
      </c>
      <c r="R188" s="4">
        <v>0.64119999999999999</v>
      </c>
      <c r="S188" s="4">
        <v>0.71140000000000003</v>
      </c>
      <c r="T188" s="4">
        <v>0.27739999999999998</v>
      </c>
      <c r="U188" s="4">
        <v>8.8999999999999999E-3</v>
      </c>
      <c r="V188" s="4">
        <v>0.86009999999999998</v>
      </c>
      <c r="W188" s="4"/>
      <c r="X188" s="4">
        <v>1</v>
      </c>
      <c r="Y188" s="4">
        <v>4.5738000000000003</v>
      </c>
      <c r="Z188" s="5">
        <v>0.66249999999999998</v>
      </c>
      <c r="AA188" s="5">
        <v>0.76180000000000003</v>
      </c>
      <c r="AB188" s="5">
        <v>0.2379</v>
      </c>
      <c r="AC188" s="5">
        <v>1.4800000000000001E-2</v>
      </c>
      <c r="AD188" s="5">
        <v>0.83079999999999998</v>
      </c>
      <c r="AE188" s="5"/>
      <c r="AF188" s="5">
        <v>1</v>
      </c>
      <c r="AG188" s="5">
        <v>3.4944999999999999</v>
      </c>
      <c r="AH188" s="4">
        <v>0.74480000000000002</v>
      </c>
      <c r="AI188" s="4">
        <v>0.97230000000000005</v>
      </c>
      <c r="AJ188" s="4">
        <v>0.14219999999999999</v>
      </c>
      <c r="AK188" s="4">
        <v>2.8799999999999999E-2</v>
      </c>
      <c r="AL188" s="4">
        <v>0.70650000000000002</v>
      </c>
      <c r="AM188" s="4"/>
      <c r="AN188" s="4">
        <v>0.9839</v>
      </c>
      <c r="AO188" s="4">
        <v>0.96689999999999998</v>
      </c>
      <c r="AP188" s="14"/>
      <c r="AQ188" s="14"/>
      <c r="AR188" s="14"/>
      <c r="AS188" s="14"/>
      <c r="AT188" s="14"/>
      <c r="AU188" s="14"/>
      <c r="AV188" s="14"/>
      <c r="AW188" s="14"/>
      <c r="AX188" s="4"/>
      <c r="AY188" s="4"/>
      <c r="AZ188" s="4"/>
      <c r="BA188" s="4"/>
      <c r="BB188" s="4"/>
      <c r="BC188" s="4"/>
      <c r="BD188" s="4"/>
      <c r="BE188" s="4"/>
      <c r="BF188" s="14">
        <v>0.64170000000000005</v>
      </c>
      <c r="BG188" s="14">
        <v>0.71350000000000002</v>
      </c>
      <c r="BH188" s="14">
        <v>0.27600000000000002</v>
      </c>
      <c r="BI188" s="14">
        <v>8.8999999999999999E-3</v>
      </c>
      <c r="BJ188" s="14">
        <v>0.86109999999999998</v>
      </c>
      <c r="BK188" s="14">
        <v>0.6552</v>
      </c>
      <c r="BL188" s="14">
        <v>1</v>
      </c>
      <c r="BM188" s="14">
        <v>5.1162000000000001</v>
      </c>
      <c r="BN188" s="4"/>
      <c r="BO188" s="4"/>
      <c r="BP188" s="4"/>
      <c r="BQ188" s="4"/>
      <c r="BR188" s="4"/>
      <c r="BS188" s="4"/>
      <c r="BT188" s="4"/>
      <c r="BU188" s="4"/>
      <c r="BV188" s="14"/>
      <c r="BW188" s="14"/>
      <c r="BX188" s="14"/>
      <c r="BY188" s="14"/>
      <c r="BZ188" s="14"/>
      <c r="CA188" s="14"/>
      <c r="CB188" s="14"/>
      <c r="CC188" s="14"/>
      <c r="CD188" s="4"/>
      <c r="CE188" s="4"/>
      <c r="CF188" s="4"/>
      <c r="CG188" s="4"/>
      <c r="CH188" s="4"/>
      <c r="CI188" s="4"/>
      <c r="CJ188" s="4"/>
      <c r="CK188" s="4"/>
      <c r="CL188" s="5"/>
      <c r="CM188" s="5"/>
      <c r="CN188" s="5"/>
      <c r="CO188" s="5"/>
      <c r="CP188" s="5"/>
      <c r="CQ188" s="5"/>
      <c r="CR188" s="5"/>
      <c r="CS188" s="5"/>
      <c r="CT188" s="4">
        <v>0.64190000000000003</v>
      </c>
      <c r="CU188" s="4">
        <v>0.71379999999999999</v>
      </c>
      <c r="CV188" s="4">
        <v>0.2802</v>
      </c>
      <c r="CW188" s="4">
        <v>8.8999999999999999E-3</v>
      </c>
      <c r="CX188" s="4">
        <v>0.85940000000000005</v>
      </c>
      <c r="CY188" s="4">
        <v>0.65400000000000003</v>
      </c>
      <c r="CZ188" s="4">
        <v>1</v>
      </c>
      <c r="DA188" s="4">
        <v>5.5732999999999997</v>
      </c>
      <c r="DB188" s="5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/>
      <c r="EA188" s="4"/>
      <c r="EB188" s="4"/>
      <c r="EC188" s="4"/>
      <c r="ED188" s="4"/>
      <c r="EE188" s="4"/>
      <c r="EF188" s="4"/>
      <c r="EG188" s="4"/>
      <c r="EH188" s="5">
        <v>0.64219999999999999</v>
      </c>
      <c r="EI188" s="5">
        <v>0.71489999999999998</v>
      </c>
      <c r="EJ188" s="5">
        <v>0.27629999999999999</v>
      </c>
      <c r="EK188" s="5">
        <v>8.8999999999999999E-3</v>
      </c>
      <c r="EL188" s="5">
        <v>0.86080000000000001</v>
      </c>
      <c r="EM188" s="5">
        <v>0.65539999999999998</v>
      </c>
      <c r="EN188" s="5">
        <v>1</v>
      </c>
      <c r="EO188" s="5">
        <v>6.2721</v>
      </c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4"/>
      <c r="FL188" s="4"/>
      <c r="FM188" s="4"/>
      <c r="FN188" s="5"/>
      <c r="FO188" s="5"/>
      <c r="FP188" s="5"/>
      <c r="FQ188" s="5"/>
      <c r="FR188" s="5"/>
      <c r="FS188" s="5"/>
      <c r="FT188" s="5"/>
      <c r="FU188" s="5"/>
      <c r="FV188" s="4"/>
      <c r="FW188" s="4"/>
      <c r="FX188" s="4"/>
      <c r="FY188" s="4"/>
      <c r="FZ188" s="4"/>
      <c r="GA188" s="4"/>
      <c r="GB188" s="4"/>
      <c r="GC188" s="4"/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>
        <f t="shared" si="96"/>
        <v>0.65349999999999997</v>
      </c>
      <c r="II188" s="4">
        <f t="shared" si="97"/>
        <v>0.74358750000000007</v>
      </c>
      <c r="IJ188" s="4">
        <f t="shared" si="98"/>
        <v>0.25871250000000001</v>
      </c>
      <c r="IK188" s="4">
        <f t="shared" si="99"/>
        <v>1.0700000000000001E-2</v>
      </c>
      <c r="IL188" s="4">
        <f t="shared" si="100"/>
        <v>0.84192500000000003</v>
      </c>
      <c r="IM188" s="4">
        <f t="shared" si="101"/>
        <v>0.65486666666666671</v>
      </c>
      <c r="IN188" s="4">
        <f t="shared" si="102"/>
        <v>0.99798750000000003</v>
      </c>
      <c r="IO188" s="4">
        <f t="shared" si="103"/>
        <v>5.0676750000000004</v>
      </c>
      <c r="IP188" s="1" t="str" cm="1">
        <f t="array" aca="1" ref="IP188" ca="1">CONCATENATE(INDIRECT(ADDRESS(1,MATCH(_xlfn.MINIFS(B188:IG188,metrics.rec,"MAE"),B188:IG188,0)+1)), ", ", INDIRECT(ADDRESS(2,MATCH(_xlfn.MINIFS(B188:IG188,metrics.rec,"MAE"),B188:IG188,0)+1)))</f>
        <v>k=5, r=0.1</v>
      </c>
      <c r="IQ188" s="1" t="str" cm="1">
        <f t="array" aca="1" ref="IQ188" ca="1">CONCATENATE(INDIRECT(ADDRESS(1,MATCH(_xlfn.MINIFS(B188:IG188,metrics.rec,"MSE"),B188:IG188,0)+1)), ", ", INDIRECT(ADDRESS(2,MATCH(_xlfn.MINIFS(B188:IG188,metrics.rec,"MSE"),B188:IG188,0)+1)))</f>
        <v>k=5, r=0.1</v>
      </c>
      <c r="IR188" s="1" t="str" cm="1">
        <f t="array" aca="1" ref="IR188" ca="1">CONCATENATE(INDIRECT(ADDRESS(1,MATCH(_xlfn.MAXIFS(B188:IG188,metrics.rec,"R"),B188:IG188,0)+1)), ", ", INDIRECT(ADDRESS(2,MATCH(_xlfn.MAXIFS(B188:IG188,metrics.rec,"R"),B188:IG188,0)+1)))</f>
        <v>k=5, r=0.1</v>
      </c>
      <c r="IS188" s="1" t="str" cm="1">
        <f t="array" aca="1" ref="IS188" ca="1">CONCATENATE(INDIRECT(ADDRESS(1,MATCH(_xlfn.MAXIFS(B188:IG188,metrics.rec,"Precision"),B188:IG188,0)+1)), ", ", INDIRECT(ADDRESS(2,MATCH(_xlfn.MAXIFS(B188:IG188,metrics.rec,"Precision"),B188:IG188,0)+1)))</f>
        <v>k=5, r=0.9</v>
      </c>
      <c r="IT188" s="1" t="str" cm="1">
        <f t="array" aca="1" ref="IT188" ca="1">CONCATENATE(INDIRECT(ADDRESS(1,MATCH(_xlfn.MAXIFS(B188:IG188,metrics.rec,"Recall"),B188:IG188,0)+1)), ", ", INDIRECT(ADDRESS(2,MATCH(_xlfn.MAXIFS(B188:IG188,metrics.rec,"Recall"),B188:IG188,0)+1)))</f>
        <v>k=5, r=0.1</v>
      </c>
      <c r="IU188" s="1" t="str" cm="1">
        <f t="array" aca="1" ref="IU188" ca="1">CONCATENATE(INDIRECT(ADDRESS(1,MATCH(_xlfn.MAXIFS(B188:IG188,metrics.rec,"Coverage"),B188:IG188,0)+1)), ", ", INDIRECT(ADDRESS(2,MATCH(_xlfn.MAXIFS(B188:IG188,metrics.rec,"Coverage"),B188:IG188,0)+1)))</f>
        <v>k=20, r=0.5</v>
      </c>
      <c r="IV188" s="1" t="str" cm="1">
        <f t="array" aca="1" ref="IV188" ca="1">CONCATENATE(INDIRECT(ADDRESS(1,MATCH(_xlfn.MAXIFS(B188:IG188,metrics.rec,"Recatio"),B188:IG188,0)+1)), ", ", INDIRECT(ADDRESS(2,MATCH(_xlfn.MAXIFS(B188:IG188,metrics.rec,"Recatio"),B188:IG188,0)+1)))</f>
        <v>k=5, r=0.1</v>
      </c>
      <c r="IW188" s="1" t="str" cm="1">
        <f t="array" aca="1" ref="IW188" ca="1">CONCATENATE(INDIRECT(ADDRESS(1,MATCH(_xlfn.MINIFS(B188:IG188,metrics.rec,"Time"),B188:IG188,0)+1)), ", ", INDIRECT(ADDRESS(2,MATCH(_xlfn.MINIFS(B188:IG188,metrics.rec,"Time"),B188:IG188,0)+1)))</f>
        <v>k=5, r=0.9</v>
      </c>
    </row>
    <row r="189" spans="1:257" x14ac:dyDescent="0.2">
      <c r="A189" s="1" t="s">
        <v>166</v>
      </c>
      <c r="B189" s="4">
        <v>0.61409999999999998</v>
      </c>
      <c r="C189" s="4">
        <v>0.65210000000000001</v>
      </c>
      <c r="D189" s="4">
        <v>0.30399999999999999</v>
      </c>
      <c r="E189" s="4">
        <v>1.6000000000000001E-3</v>
      </c>
      <c r="F189" s="4">
        <v>0.88639999999999997</v>
      </c>
      <c r="G189" s="4"/>
      <c r="H189" s="4">
        <v>1</v>
      </c>
      <c r="I189" s="4">
        <v>7.7157</v>
      </c>
      <c r="J189" s="5">
        <v>0.624</v>
      </c>
      <c r="K189" s="5">
        <v>0.67759999999999998</v>
      </c>
      <c r="L189" s="5">
        <v>0.29559999999999997</v>
      </c>
      <c r="M189" s="5">
        <v>4.7999999999999996E-3</v>
      </c>
      <c r="N189" s="5">
        <v>0.87490000000000001</v>
      </c>
      <c r="O189" s="5"/>
      <c r="P189" s="5">
        <v>1</v>
      </c>
      <c r="Q189" s="5">
        <v>6.4421999999999997</v>
      </c>
      <c r="R189" s="4">
        <v>0.63490000000000002</v>
      </c>
      <c r="S189" s="4">
        <v>0.69950000000000001</v>
      </c>
      <c r="T189" s="4">
        <v>0.28699999999999998</v>
      </c>
      <c r="U189" s="4">
        <v>8.8999999999999999E-3</v>
      </c>
      <c r="V189" s="4">
        <v>0.85980000000000001</v>
      </c>
      <c r="W189" s="4"/>
      <c r="X189" s="4">
        <v>1</v>
      </c>
      <c r="Y189" s="4">
        <v>4.5281000000000002</v>
      </c>
      <c r="Z189" s="5">
        <v>0.65980000000000005</v>
      </c>
      <c r="AA189" s="5">
        <v>0.75849999999999995</v>
      </c>
      <c r="AB189" s="5">
        <v>0.2334</v>
      </c>
      <c r="AC189" s="5">
        <v>1.4800000000000001E-2</v>
      </c>
      <c r="AD189" s="5">
        <v>0.82789999999999997</v>
      </c>
      <c r="AE189" s="5"/>
      <c r="AF189" s="5">
        <v>1</v>
      </c>
      <c r="AG189" s="5">
        <v>3.4527000000000001</v>
      </c>
      <c r="AH189" s="4">
        <v>0.74729999999999996</v>
      </c>
      <c r="AI189" s="4">
        <v>0.97989999999999999</v>
      </c>
      <c r="AJ189" s="4">
        <v>0.1401</v>
      </c>
      <c r="AK189" s="4">
        <v>2.86E-2</v>
      </c>
      <c r="AL189" s="4">
        <v>0.70250000000000001</v>
      </c>
      <c r="AM189" s="4"/>
      <c r="AN189" s="4">
        <v>0.9839</v>
      </c>
      <c r="AO189" s="4">
        <v>0.95740000000000003</v>
      </c>
      <c r="AP189" s="14"/>
      <c r="AQ189" s="14"/>
      <c r="AR189" s="14"/>
      <c r="AS189" s="14"/>
      <c r="AT189" s="14"/>
      <c r="AU189" s="14"/>
      <c r="AV189" s="14"/>
      <c r="AW189" s="14"/>
      <c r="AX189" s="4"/>
      <c r="AY189" s="4"/>
      <c r="AZ189" s="4"/>
      <c r="BA189" s="4"/>
      <c r="BB189" s="4"/>
      <c r="BC189" s="4"/>
      <c r="BD189" s="4"/>
      <c r="BE189" s="4"/>
      <c r="BF189" s="14">
        <v>0.63580000000000003</v>
      </c>
      <c r="BG189" s="14">
        <v>0.70209999999999995</v>
      </c>
      <c r="BH189" s="14">
        <v>0.28110000000000002</v>
      </c>
      <c r="BI189" s="14">
        <v>8.8999999999999999E-3</v>
      </c>
      <c r="BJ189" s="14">
        <v>0.86150000000000004</v>
      </c>
      <c r="BK189" s="14">
        <v>0.65429999999999999</v>
      </c>
      <c r="BL189" s="14">
        <v>1</v>
      </c>
      <c r="BM189" s="14">
        <v>4.7907999999999999</v>
      </c>
      <c r="BN189" s="4"/>
      <c r="BO189" s="4"/>
      <c r="BP189" s="4"/>
      <c r="BQ189" s="4"/>
      <c r="BR189" s="4"/>
      <c r="BS189" s="4"/>
      <c r="BT189" s="4"/>
      <c r="BU189" s="4"/>
      <c r="BV189" s="14"/>
      <c r="BW189" s="14"/>
      <c r="BX189" s="14"/>
      <c r="BY189" s="14"/>
      <c r="BZ189" s="14"/>
      <c r="CA189" s="14"/>
      <c r="CB189" s="14"/>
      <c r="CC189" s="14"/>
      <c r="CD189" s="4"/>
      <c r="CE189" s="4"/>
      <c r="CF189" s="4"/>
      <c r="CG189" s="4"/>
      <c r="CH189" s="4"/>
      <c r="CI189" s="4"/>
      <c r="CJ189" s="4"/>
      <c r="CK189" s="4"/>
      <c r="CL189" s="5"/>
      <c r="CM189" s="5"/>
      <c r="CN189" s="5"/>
      <c r="CO189" s="5"/>
      <c r="CP189" s="5"/>
      <c r="CQ189" s="5"/>
      <c r="CR189" s="5"/>
      <c r="CS189" s="5"/>
      <c r="CT189" s="4">
        <v>0.63570000000000004</v>
      </c>
      <c r="CU189" s="4">
        <v>0.70189999999999997</v>
      </c>
      <c r="CV189" s="4">
        <v>0.28410000000000002</v>
      </c>
      <c r="CW189" s="4">
        <v>8.8999999999999999E-3</v>
      </c>
      <c r="CX189" s="4">
        <v>0.85970000000000002</v>
      </c>
      <c r="CY189" s="4">
        <v>0.6532</v>
      </c>
      <c r="CZ189" s="4">
        <v>1</v>
      </c>
      <c r="DA189" s="4">
        <v>5.5204000000000004</v>
      </c>
      <c r="DB189" s="5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/>
      <c r="EA189" s="4"/>
      <c r="EB189" s="4"/>
      <c r="EC189" s="4"/>
      <c r="ED189" s="4"/>
      <c r="EE189" s="4"/>
      <c r="EF189" s="4"/>
      <c r="EG189" s="4"/>
      <c r="EH189" s="14">
        <v>0.63629999999999998</v>
      </c>
      <c r="EI189" s="14">
        <v>0.70340000000000003</v>
      </c>
      <c r="EJ189" s="14">
        <v>0.28189999999999998</v>
      </c>
      <c r="EK189" s="14">
        <v>8.8999999999999999E-3</v>
      </c>
      <c r="EL189" s="14">
        <v>0.86109999999999998</v>
      </c>
      <c r="EM189" s="14">
        <v>0.65439999999999998</v>
      </c>
      <c r="EN189" s="14">
        <v>1</v>
      </c>
      <c r="EO189" s="14">
        <v>6.1967999999999996</v>
      </c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/>
      <c r="FO189" s="5"/>
      <c r="FP189" s="5"/>
      <c r="FQ189" s="5"/>
      <c r="FR189" s="5"/>
      <c r="FS189" s="5"/>
      <c r="FT189" s="5"/>
      <c r="FU189" s="5"/>
      <c r="FV189" s="4"/>
      <c r="FW189" s="4"/>
      <c r="FX189" s="4"/>
      <c r="FY189" s="4"/>
      <c r="FZ189" s="4"/>
      <c r="GA189" s="4"/>
      <c r="GB189" s="4"/>
      <c r="GC189" s="4"/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>
        <f t="shared" si="96"/>
        <v>0.64848750000000011</v>
      </c>
      <c r="II189" s="4">
        <f t="shared" si="97"/>
        <v>0.734375</v>
      </c>
      <c r="IJ189" s="4">
        <f t="shared" si="98"/>
        <v>0.26339999999999997</v>
      </c>
      <c r="IK189" s="4">
        <f t="shared" si="99"/>
        <v>1.0675000000000002E-2</v>
      </c>
      <c r="IL189" s="4">
        <f t="shared" si="100"/>
        <v>0.84172500000000006</v>
      </c>
      <c r="IM189" s="4">
        <f t="shared" si="101"/>
        <v>0.6539666666666667</v>
      </c>
      <c r="IN189" s="4">
        <f t="shared" si="102"/>
        <v>0.99798750000000003</v>
      </c>
      <c r="IO189" s="4">
        <f t="shared" si="103"/>
        <v>4.9505125000000003</v>
      </c>
      <c r="IP189" s="1" t="str" cm="1">
        <f t="array" aca="1" ref="IP189" ca="1">CONCATENATE(INDIRECT(ADDRESS(1,MATCH(_xlfn.MINIFS(B189:IG189,metrics.rec,"MAE"),B189:IG189,0)+1)), ", ", INDIRECT(ADDRESS(2,MATCH(_xlfn.MINIFS(B189:IG189,metrics.rec,"MAE"),B189:IG189,0)+1)))</f>
        <v>k=5, r=0.1</v>
      </c>
      <c r="IQ189" s="1" t="str" cm="1">
        <f t="array" aca="1" ref="IQ189" ca="1">CONCATENATE(INDIRECT(ADDRESS(1,MATCH(_xlfn.MINIFS(B189:IG189,metrics.rec,"MSE"),B189:IG189,0)+1)), ", ", INDIRECT(ADDRESS(2,MATCH(_xlfn.MINIFS(B189:IG189,metrics.rec,"MSE"),B189:IG189,0)+1)))</f>
        <v>k=5, r=0.1</v>
      </c>
      <c r="IR189" s="1" t="str" cm="1">
        <f t="array" aca="1" ref="IR189" ca="1">CONCATENATE(INDIRECT(ADDRESS(1,MATCH(_xlfn.MAXIFS(B189:IG189,metrics.rec,"R"),B189:IG189,0)+1)), ", ", INDIRECT(ADDRESS(2,MATCH(_xlfn.MAXIFS(B189:IG189,metrics.rec,"R"),B189:IG189,0)+1)))</f>
        <v>k=5, r=0.1</v>
      </c>
      <c r="IS189" s="1" t="str" cm="1">
        <f t="array" aca="1" ref="IS189" ca="1">CONCATENATE(INDIRECT(ADDRESS(1,MATCH(_xlfn.MAXIFS(B189:IG189,metrics.rec,"Precision"),B189:IG189,0)+1)), ", ", INDIRECT(ADDRESS(2,MATCH(_xlfn.MAXIFS(B189:IG189,metrics.rec,"Precision"),B189:IG189,0)+1)))</f>
        <v>k=5, r=0.9</v>
      </c>
      <c r="IT189" s="1" t="str" cm="1">
        <f t="array" aca="1" ref="IT189" ca="1">CONCATENATE(INDIRECT(ADDRESS(1,MATCH(_xlfn.MAXIFS(B189:IG189,metrics.rec,"Recall"),B189:IG189,0)+1)), ", ", INDIRECT(ADDRESS(2,MATCH(_xlfn.MAXIFS(B189:IG189,metrics.rec,"Recall"),B189:IG189,0)+1)))</f>
        <v>k=5, r=0.1</v>
      </c>
      <c r="IU189" s="1" t="str" cm="1">
        <f t="array" aca="1" ref="IU189" ca="1">CONCATENATE(INDIRECT(ADDRESS(1,MATCH(_xlfn.MAXIFS(B189:IG189,metrics.rec,"Coverage"),B189:IG189,0)+1)), ", ", INDIRECT(ADDRESS(2,MATCH(_xlfn.MAXIFS(B189:IG189,metrics.rec,"Coverage"),B189:IG189,0)+1)))</f>
        <v>k=20, r=0.5</v>
      </c>
      <c r="IV189" s="1" t="str" cm="1">
        <f t="array" aca="1" ref="IV189" ca="1">CONCATENATE(INDIRECT(ADDRESS(1,MATCH(_xlfn.MAXIFS(B189:IG189,metrics.rec,"Recatio"),B189:IG189,0)+1)), ", ", INDIRECT(ADDRESS(2,MATCH(_xlfn.MAXIFS(B189:IG189,metrics.rec,"Recatio"),B189:IG189,0)+1)))</f>
        <v>k=5, r=0.1</v>
      </c>
      <c r="IW189" s="1" t="str" cm="1">
        <f t="array" aca="1" ref="IW189" ca="1">CONCATENATE(INDIRECT(ADDRESS(1,MATCH(_xlfn.MINIFS(B189:IG189,metrics.rec,"Time"),B189:IG189,0)+1)), ", ", INDIRECT(ADDRESS(2,MATCH(_xlfn.MINIFS(B189:IG189,metrics.rec,"Time"),B189:IG189,0)+1)))</f>
        <v>k=5, r=0.9</v>
      </c>
    </row>
    <row r="190" spans="1:257" x14ac:dyDescent="0.2">
      <c r="A190" s="1" t="s">
        <v>167</v>
      </c>
      <c r="B190" s="4">
        <v>0.61560000000000004</v>
      </c>
      <c r="C190" s="4">
        <v>0.65500000000000003</v>
      </c>
      <c r="D190" s="4">
        <v>0.30509999999999998</v>
      </c>
      <c r="E190" s="4">
        <v>1.6000000000000001E-3</v>
      </c>
      <c r="F190" s="4">
        <v>0.88480000000000003</v>
      </c>
      <c r="G190" s="4"/>
      <c r="H190" s="4">
        <v>1</v>
      </c>
      <c r="I190" s="4">
        <v>7.8460999999999999</v>
      </c>
      <c r="J190" s="5">
        <v>0.626</v>
      </c>
      <c r="K190" s="5">
        <v>0.68130000000000002</v>
      </c>
      <c r="L190" s="5">
        <v>0.2959</v>
      </c>
      <c r="M190" s="5">
        <v>4.7999999999999996E-3</v>
      </c>
      <c r="N190" s="5">
        <v>0.87460000000000004</v>
      </c>
      <c r="O190" s="5"/>
      <c r="P190" s="5">
        <v>1</v>
      </c>
      <c r="Q190" s="5">
        <v>6.5391000000000004</v>
      </c>
      <c r="R190" s="4">
        <v>0.63670000000000004</v>
      </c>
      <c r="S190" s="4">
        <v>0.70330000000000004</v>
      </c>
      <c r="T190" s="4">
        <v>0.2848</v>
      </c>
      <c r="U190" s="4">
        <v>8.8999999999999999E-3</v>
      </c>
      <c r="V190" s="4">
        <v>0.85940000000000005</v>
      </c>
      <c r="W190" s="4"/>
      <c r="X190" s="4">
        <v>1</v>
      </c>
      <c r="Y190" s="4">
        <v>4.5664999999999996</v>
      </c>
      <c r="Z190" s="5">
        <v>0.66139999999999999</v>
      </c>
      <c r="AA190" s="5">
        <v>0.76139999999999997</v>
      </c>
      <c r="AB190" s="5">
        <v>0.23219999999999999</v>
      </c>
      <c r="AC190" s="5">
        <v>1.4800000000000001E-2</v>
      </c>
      <c r="AD190" s="5">
        <v>0.82769999999999999</v>
      </c>
      <c r="AE190" s="5"/>
      <c r="AF190" s="5">
        <v>1</v>
      </c>
      <c r="AG190" s="5">
        <v>3.4506000000000001</v>
      </c>
      <c r="AH190" s="4">
        <v>0.74780000000000002</v>
      </c>
      <c r="AI190" s="4">
        <v>0.98009999999999997</v>
      </c>
      <c r="AJ190" s="4">
        <v>0.1401</v>
      </c>
      <c r="AK190" s="4">
        <v>2.86E-2</v>
      </c>
      <c r="AL190" s="4">
        <v>0.70269999999999999</v>
      </c>
      <c r="AM190" s="4"/>
      <c r="AN190" s="4">
        <v>0.9839</v>
      </c>
      <c r="AO190" s="4">
        <v>0.96409999999999996</v>
      </c>
      <c r="AP190" s="14"/>
      <c r="AQ190" s="14"/>
      <c r="AR190" s="14"/>
      <c r="AS190" s="14"/>
      <c r="AT190" s="14"/>
      <c r="AU190" s="14"/>
      <c r="AV190" s="14"/>
      <c r="AW190" s="14"/>
      <c r="AX190" s="4"/>
      <c r="AY190" s="4"/>
      <c r="AZ190" s="4"/>
      <c r="BA190" s="4"/>
      <c r="BB190" s="4"/>
      <c r="BC190" s="4"/>
      <c r="BD190" s="4"/>
      <c r="BE190" s="4"/>
      <c r="BF190" s="14">
        <v>0.63770000000000004</v>
      </c>
      <c r="BG190" s="14">
        <v>0.70569999999999999</v>
      </c>
      <c r="BH190" s="14">
        <v>0.28100000000000003</v>
      </c>
      <c r="BI190" s="14">
        <v>8.8999999999999999E-3</v>
      </c>
      <c r="BJ190" s="14">
        <v>0.86109999999999998</v>
      </c>
      <c r="BK190" s="14">
        <v>0.65349999999999997</v>
      </c>
      <c r="BL190" s="14">
        <v>1</v>
      </c>
      <c r="BM190" s="14">
        <v>4.6894</v>
      </c>
      <c r="BN190" s="4"/>
      <c r="BO190" s="4"/>
      <c r="BP190" s="4"/>
      <c r="BQ190" s="4"/>
      <c r="BR190" s="4"/>
      <c r="BS190" s="4"/>
      <c r="BT190" s="4"/>
      <c r="BU190" s="4"/>
      <c r="BV190" s="14"/>
      <c r="BW190" s="14"/>
      <c r="BX190" s="14"/>
      <c r="BY190" s="14"/>
      <c r="BZ190" s="14"/>
      <c r="CA190" s="14"/>
      <c r="CB190" s="14"/>
      <c r="CC190" s="14"/>
      <c r="CD190" s="4"/>
      <c r="CE190" s="4"/>
      <c r="CF190" s="4"/>
      <c r="CG190" s="4"/>
      <c r="CH190" s="4"/>
      <c r="CI190" s="4"/>
      <c r="CJ190" s="4"/>
      <c r="CK190" s="4"/>
      <c r="CL190" s="5"/>
      <c r="CM190" s="5"/>
      <c r="CN190" s="5"/>
      <c r="CO190" s="5"/>
      <c r="CP190" s="5"/>
      <c r="CQ190" s="5"/>
      <c r="CR190" s="5"/>
      <c r="CS190" s="5"/>
      <c r="CT190" s="4">
        <v>0.63759999999999994</v>
      </c>
      <c r="CU190" s="4">
        <v>0.70569999999999999</v>
      </c>
      <c r="CV190" s="4">
        <v>0.28470000000000001</v>
      </c>
      <c r="CW190" s="4">
        <v>8.8999999999999999E-3</v>
      </c>
      <c r="CX190" s="4">
        <v>0.8589</v>
      </c>
      <c r="CY190" s="4">
        <v>0.65239999999999998</v>
      </c>
      <c r="CZ190" s="4">
        <v>1</v>
      </c>
      <c r="DA190" s="4">
        <v>5.7365000000000004</v>
      </c>
      <c r="DB190" s="5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/>
      <c r="EA190" s="4"/>
      <c r="EB190" s="4"/>
      <c r="EC190" s="4"/>
      <c r="ED190" s="4"/>
      <c r="EE190" s="4"/>
      <c r="EF190" s="4"/>
      <c r="EG190" s="4"/>
      <c r="EH190" s="14">
        <v>0.63819999999999999</v>
      </c>
      <c r="EI190" s="14">
        <v>0.70720000000000005</v>
      </c>
      <c r="EJ190" s="14">
        <v>0.28060000000000002</v>
      </c>
      <c r="EK190" s="14">
        <v>8.8999999999999999E-3</v>
      </c>
      <c r="EL190" s="14">
        <v>0.86060000000000003</v>
      </c>
      <c r="EM190" s="14">
        <v>0.65369999999999995</v>
      </c>
      <c r="EN190" s="14">
        <v>1</v>
      </c>
      <c r="EO190" s="14">
        <v>5.9705000000000004</v>
      </c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/>
      <c r="FO190" s="5"/>
      <c r="FP190" s="5"/>
      <c r="FQ190" s="5"/>
      <c r="FR190" s="5"/>
      <c r="FS190" s="5"/>
      <c r="FT190" s="5"/>
      <c r="FU190" s="5"/>
      <c r="FV190" s="4"/>
      <c r="FW190" s="4"/>
      <c r="FX190" s="4"/>
      <c r="FY190" s="4"/>
      <c r="FZ190" s="4"/>
      <c r="GA190" s="4"/>
      <c r="GB190" s="4"/>
      <c r="GC190" s="4"/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>
        <f t="shared" si="96"/>
        <v>0.65012499999999995</v>
      </c>
      <c r="II190" s="4">
        <f t="shared" si="97"/>
        <v>0.73746250000000013</v>
      </c>
      <c r="IJ190" s="4">
        <f t="shared" si="98"/>
        <v>0.26305000000000001</v>
      </c>
      <c r="IK190" s="4">
        <f t="shared" si="99"/>
        <v>1.0675000000000002E-2</v>
      </c>
      <c r="IL190" s="4">
        <f t="shared" si="100"/>
        <v>0.84122500000000011</v>
      </c>
      <c r="IM190" s="4">
        <f t="shared" si="101"/>
        <v>0.65319999999999989</v>
      </c>
      <c r="IN190" s="4">
        <f t="shared" si="102"/>
        <v>0.99798750000000003</v>
      </c>
      <c r="IO190" s="4">
        <f t="shared" si="103"/>
        <v>4.9703500000000007</v>
      </c>
      <c r="IP190" s="1" t="str" cm="1">
        <f t="array" aca="1" ref="IP190" ca="1">CONCATENATE(INDIRECT(ADDRESS(1,MATCH(_xlfn.MINIFS(B190:IG190,metrics.rec,"MAE"),B190:IG190,0)+1)), ", ", INDIRECT(ADDRESS(2,MATCH(_xlfn.MINIFS(B190:IG190,metrics.rec,"MAE"),B190:IG190,0)+1)))</f>
        <v>k=5, r=0.1</v>
      </c>
      <c r="IQ190" s="1" t="str" cm="1">
        <f t="array" aca="1" ref="IQ190" ca="1">CONCATENATE(INDIRECT(ADDRESS(1,MATCH(_xlfn.MINIFS(B190:IG190,metrics.rec,"MSE"),B190:IG190,0)+1)), ", ", INDIRECT(ADDRESS(2,MATCH(_xlfn.MINIFS(B190:IG190,metrics.rec,"MSE"),B190:IG190,0)+1)))</f>
        <v>k=5, r=0.1</v>
      </c>
      <c r="IR190" s="1" t="str" cm="1">
        <f t="array" aca="1" ref="IR190" ca="1">CONCATENATE(INDIRECT(ADDRESS(1,MATCH(_xlfn.MAXIFS(B190:IG190,metrics.rec,"R"),B190:IG190,0)+1)), ", ", INDIRECT(ADDRESS(2,MATCH(_xlfn.MAXIFS(B190:IG190,metrics.rec,"R"),B190:IG190,0)+1)))</f>
        <v>k=5, r=0.1</v>
      </c>
      <c r="IS190" s="1" t="str" cm="1">
        <f t="array" aca="1" ref="IS190" ca="1">CONCATENATE(INDIRECT(ADDRESS(1,MATCH(_xlfn.MAXIFS(B190:IG190,metrics.rec,"Precision"),B190:IG190,0)+1)), ", ", INDIRECT(ADDRESS(2,MATCH(_xlfn.MAXIFS(B190:IG190,metrics.rec,"Precision"),B190:IG190,0)+1)))</f>
        <v>k=5, r=0.9</v>
      </c>
      <c r="IT190" s="1" t="str" cm="1">
        <f t="array" aca="1" ref="IT190" ca="1">CONCATENATE(INDIRECT(ADDRESS(1,MATCH(_xlfn.MAXIFS(B190:IG190,metrics.rec,"Recall"),B190:IG190,0)+1)), ", ", INDIRECT(ADDRESS(2,MATCH(_xlfn.MAXIFS(B190:IG190,metrics.rec,"Recall"),B190:IG190,0)+1)))</f>
        <v>k=5, r=0.1</v>
      </c>
      <c r="IU190" s="1" t="str" cm="1">
        <f t="array" aca="1" ref="IU190" ca="1">CONCATENATE(INDIRECT(ADDRESS(1,MATCH(_xlfn.MAXIFS(B190:IG190,metrics.rec,"Coverage"),B190:IG190,0)+1)), ", ", INDIRECT(ADDRESS(2,MATCH(_xlfn.MAXIFS(B190:IG190,metrics.rec,"Coverage"),B190:IG190,0)+1)))</f>
        <v>k=20, r=0.5</v>
      </c>
      <c r="IV190" s="1" t="str" cm="1">
        <f t="array" aca="1" ref="IV190" ca="1">CONCATENATE(INDIRECT(ADDRESS(1,MATCH(_xlfn.MAXIFS(B190:IG190,metrics.rec,"Recatio"),B190:IG190,0)+1)), ", ", INDIRECT(ADDRESS(2,MATCH(_xlfn.MAXIFS(B190:IG190,metrics.rec,"Recatio"),B190:IG190,0)+1)))</f>
        <v>k=5, r=0.1</v>
      </c>
      <c r="IW190" s="1" t="str" cm="1">
        <f t="array" aca="1" ref="IW190" ca="1">CONCATENATE(INDIRECT(ADDRESS(1,MATCH(_xlfn.MINIFS(B190:IG190,metrics.rec,"Time"),B190:IG190,0)+1)), ", ", INDIRECT(ADDRESS(2,MATCH(_xlfn.MINIFS(B190:IG190,metrics.rec,"Time"),B190:IG190,0)+1)))</f>
        <v>k=5, r=0.9</v>
      </c>
    </row>
    <row r="191" spans="1:257" x14ac:dyDescent="0.2">
      <c r="A191" s="1" t="s">
        <v>250</v>
      </c>
      <c r="B191" s="4"/>
      <c r="C191" s="4"/>
      <c r="D191" s="4"/>
      <c r="E191" s="4"/>
      <c r="F191" s="4"/>
      <c r="G191" s="4"/>
      <c r="H191" s="4"/>
      <c r="I191" s="4"/>
      <c r="J191" s="5"/>
      <c r="K191" s="5"/>
      <c r="L191" s="5"/>
      <c r="M191" s="5"/>
      <c r="N191" s="5"/>
      <c r="O191" s="5"/>
      <c r="P191" s="5"/>
      <c r="Q191" s="5"/>
      <c r="R191" s="4">
        <v>0.63360000000000005</v>
      </c>
      <c r="S191" s="4">
        <v>0.69879999999999998</v>
      </c>
      <c r="T191" s="4">
        <v>0.27689999999999998</v>
      </c>
      <c r="U191" s="4">
        <v>9.2999999999999992E-3</v>
      </c>
      <c r="V191" s="4">
        <v>0.85809999999999997</v>
      </c>
      <c r="W191" s="4">
        <v>0.62470000000000003</v>
      </c>
      <c r="X191" s="4">
        <v>1</v>
      </c>
      <c r="Y191" s="4">
        <v>5.2045000000000003</v>
      </c>
      <c r="Z191" s="5"/>
      <c r="AA191" s="5"/>
      <c r="AB191" s="5"/>
      <c r="AC191" s="5"/>
      <c r="AD191" s="5"/>
      <c r="AE191" s="5"/>
      <c r="AF191" s="5"/>
      <c r="AG191" s="5"/>
      <c r="AH191" s="4"/>
      <c r="AI191" s="4"/>
      <c r="AJ191" s="4"/>
      <c r="AK191" s="4"/>
      <c r="AL191" s="4"/>
      <c r="AM191" s="4"/>
      <c r="AN191" s="4"/>
      <c r="AO191" s="4"/>
      <c r="AP191" s="14"/>
      <c r="AQ191" s="14"/>
      <c r="AR191" s="14"/>
      <c r="AS191" s="14"/>
      <c r="AT191" s="14"/>
      <c r="AU191" s="14"/>
      <c r="AV191" s="14"/>
      <c r="AW191" s="14"/>
      <c r="AX191" s="4"/>
      <c r="AY191" s="4"/>
      <c r="AZ191" s="4"/>
      <c r="BA191" s="4"/>
      <c r="BB191" s="4"/>
      <c r="BC191" s="4"/>
      <c r="BD191" s="4"/>
      <c r="BE191" s="4"/>
      <c r="BF191" s="14"/>
      <c r="BG191" s="14"/>
      <c r="BH191" s="14"/>
      <c r="BI191" s="14"/>
      <c r="BJ191" s="14"/>
      <c r="BK191" s="14"/>
      <c r="BL191" s="14"/>
      <c r="BM191" s="14"/>
      <c r="BN191" s="4"/>
      <c r="BO191" s="4"/>
      <c r="BP191" s="4"/>
      <c r="BQ191" s="4"/>
      <c r="BR191" s="4"/>
      <c r="BS191" s="4"/>
      <c r="BT191" s="4"/>
      <c r="BU191" s="4"/>
      <c r="BV191" s="14"/>
      <c r="BW191" s="14"/>
      <c r="BX191" s="14"/>
      <c r="BY191" s="14"/>
      <c r="BZ191" s="14"/>
      <c r="CA191" s="14"/>
      <c r="CB191" s="14"/>
      <c r="CC191" s="14"/>
      <c r="CD191" s="4"/>
      <c r="CE191" s="4"/>
      <c r="CF191" s="4"/>
      <c r="CG191" s="4"/>
      <c r="CH191" s="4"/>
      <c r="CI191" s="4"/>
      <c r="CJ191" s="4"/>
      <c r="CK191" s="4"/>
      <c r="CL191" s="5"/>
      <c r="CM191" s="5"/>
      <c r="CN191" s="5"/>
      <c r="CO191" s="5"/>
      <c r="CP191" s="5"/>
      <c r="CQ191" s="5"/>
      <c r="CR191" s="5"/>
      <c r="CS191" s="5"/>
      <c r="CT191" s="4"/>
      <c r="CU191" s="4"/>
      <c r="CV191" s="4"/>
      <c r="CW191" s="4"/>
      <c r="CX191" s="4"/>
      <c r="CY191" s="4"/>
      <c r="CZ191" s="4"/>
      <c r="DA191" s="4"/>
      <c r="DB191" s="5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/>
      <c r="EA191" s="4"/>
      <c r="EB191" s="4"/>
      <c r="EC191" s="4"/>
      <c r="ED191" s="4"/>
      <c r="EE191" s="4"/>
      <c r="EF191" s="4"/>
      <c r="EG191" s="4"/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/>
      <c r="FO191" s="5"/>
      <c r="FP191" s="5"/>
      <c r="FQ191" s="5"/>
      <c r="FR191" s="5"/>
      <c r="FS191" s="5"/>
      <c r="FT191" s="5"/>
      <c r="FU191" s="5"/>
      <c r="FV191" s="4"/>
      <c r="FW191" s="4"/>
      <c r="FX191" s="4"/>
      <c r="FY191" s="4"/>
      <c r="FZ191" s="4"/>
      <c r="GA191" s="4"/>
      <c r="GB191" s="4"/>
      <c r="GC191" s="4"/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>
        <f t="shared" ref="IH191" si="104">AVERAGEIFS(B191:IG191,metrics.rec,"MAE")</f>
        <v>0.63360000000000005</v>
      </c>
      <c r="II191" s="4">
        <f t="shared" ref="II191" si="105">AVERAGEIFS(B191:IG191,metrics.rec,"MSE")</f>
        <v>0.69879999999999998</v>
      </c>
      <c r="IJ191" s="4">
        <f t="shared" ref="IJ191" si="106">AVERAGEIFS(B191:IG191,metrics.rec,"R")</f>
        <v>0.27689999999999998</v>
      </c>
      <c r="IK191" s="4">
        <f t="shared" ref="IK191" si="107">AVERAGEIFS(B191:IG191,metrics.rec,"Precision")</f>
        <v>9.2999999999999992E-3</v>
      </c>
      <c r="IL191" s="4">
        <f t="shared" ref="IL191" si="108">AVERAGEIFS(B191:IG191,metrics.rec,"Recall")</f>
        <v>0.85809999999999997</v>
      </c>
      <c r="IM191" s="4">
        <f t="shared" ref="IM191" si="109">AVERAGEIFS(B191:IG191,metrics.rec,"Coverage")</f>
        <v>0.62470000000000003</v>
      </c>
      <c r="IN191" s="4">
        <f t="shared" ref="IN191" si="110">AVERAGEIFS(B191:IG191,metrics.rec,"Recatio")</f>
        <v>1</v>
      </c>
      <c r="IO191" s="4">
        <f t="shared" ref="IO191" si="111">AVERAGEIFS(B191:IG191,metrics.rec,"Time")</f>
        <v>5.2045000000000003</v>
      </c>
      <c r="IP191" s="1" t="str" cm="1">
        <f t="array" aca="1" ref="IP191" ca="1">CONCATENATE(INDIRECT(ADDRESS(1,MATCH(_xlfn.MINIFS(B191:IG191,metrics.rec,"MAE"),B191:IG191,0)+1)), ", ", INDIRECT(ADDRESS(2,MATCH(_xlfn.MINIFS(B191:IG191,metrics.rec,"MAE"),B191:IG191,0)+1)))</f>
        <v>k=5, r=0.5</v>
      </c>
      <c r="IQ191" s="1" t="str" cm="1">
        <f t="array" aca="1" ref="IQ191" ca="1">CONCATENATE(INDIRECT(ADDRESS(1,MATCH(_xlfn.MINIFS(B191:IG191,metrics.rec,"MSE"),B191:IG191,0)+1)), ", ", INDIRECT(ADDRESS(2,MATCH(_xlfn.MINIFS(B191:IG191,metrics.rec,"MSE"),B191:IG191,0)+1)))</f>
        <v>k=5, r=0.5</v>
      </c>
      <c r="IR191" s="1" t="str" cm="1">
        <f t="array" aca="1" ref="IR191" ca="1">CONCATENATE(INDIRECT(ADDRESS(1,MATCH(_xlfn.MAXIFS(B191:IG191,metrics.rec,"R"),B191:IG191,0)+1)), ", ", INDIRECT(ADDRESS(2,MATCH(_xlfn.MAXIFS(B191:IG191,metrics.rec,"R"),B191:IG191,0)+1)))</f>
        <v>k=5, r=0.5</v>
      </c>
      <c r="IS191" s="1" t="str" cm="1">
        <f t="array" aca="1" ref="IS191" ca="1">CONCATENATE(INDIRECT(ADDRESS(1,MATCH(_xlfn.MAXIFS(B191:IG191,metrics.rec,"Precision"),B191:IG191,0)+1)), ", ", INDIRECT(ADDRESS(2,MATCH(_xlfn.MAXIFS(B191:IG191,metrics.rec,"Precision"),B191:IG191,0)+1)))</f>
        <v>k=5, r=0.5</v>
      </c>
      <c r="IT191" s="1" t="str" cm="1">
        <f t="array" aca="1" ref="IT191" ca="1">CONCATENATE(INDIRECT(ADDRESS(1,MATCH(_xlfn.MAXIFS(B191:IG191,metrics.rec,"Recall"),B191:IG191,0)+1)), ", ", INDIRECT(ADDRESS(2,MATCH(_xlfn.MAXIFS(B191:IG191,metrics.rec,"Recall"),B191:IG191,0)+1)))</f>
        <v>k=5, r=0.5</v>
      </c>
      <c r="IU191" s="1" t="str" cm="1">
        <f t="array" aca="1" ref="IU191" ca="1">CONCATENATE(INDIRECT(ADDRESS(1,MATCH(_xlfn.MAXIFS(B191:IG191,metrics.rec,"Coverage"),B191:IG191,0)+1)), ", ", INDIRECT(ADDRESS(2,MATCH(_xlfn.MAXIFS(B191:IG191,metrics.rec,"Coverage"),B191:IG191,0)+1)))</f>
        <v>k=5, r=0.5</v>
      </c>
      <c r="IV191" s="1" t="str" cm="1">
        <f t="array" aca="1" ref="IV191" ca="1">CONCATENATE(INDIRECT(ADDRESS(1,MATCH(_xlfn.MAXIFS(B191:IG191,metrics.rec,"Recatio"),B191:IG191,0)+1)), ", ", INDIRECT(ADDRESS(2,MATCH(_xlfn.MAXIFS(B191:IG191,metrics.rec,"Recatio"),B191:IG191,0)+1)))</f>
        <v>k=5, r=0.5</v>
      </c>
      <c r="IW191" s="1" t="str" cm="1">
        <f t="array" aca="1" ref="IW191" ca="1">CONCATENATE(INDIRECT(ADDRESS(1,MATCH(_xlfn.MINIFS(B191:IG191,metrics.rec,"Time"),B191:IG191,0)+1)), ", ", INDIRECT(ADDRESS(2,MATCH(_xlfn.MINIFS(B191:IG191,metrics.rec,"Time"),B191:IG191,0)+1)))</f>
        <v>k=5, r=0.5</v>
      </c>
    </row>
    <row r="192" spans="1:257" x14ac:dyDescent="0.2">
      <c r="A192" s="1" t="s">
        <v>251</v>
      </c>
      <c r="B192" s="4"/>
      <c r="C192" s="4"/>
      <c r="D192" s="4"/>
      <c r="E192" s="4"/>
      <c r="F192" s="4"/>
      <c r="G192" s="4"/>
      <c r="H192" s="4"/>
      <c r="I192" s="4"/>
      <c r="J192" s="5"/>
      <c r="K192" s="5"/>
      <c r="L192" s="5"/>
      <c r="M192" s="5"/>
      <c r="N192" s="5"/>
      <c r="O192" s="5"/>
      <c r="P192" s="5"/>
      <c r="Q192" s="5"/>
      <c r="R192" s="4">
        <v>0.63429999999999997</v>
      </c>
      <c r="S192" s="4">
        <v>0.69689999999999996</v>
      </c>
      <c r="T192" s="4">
        <v>0.28999999999999998</v>
      </c>
      <c r="U192" s="4">
        <v>9.2999999999999992E-3</v>
      </c>
      <c r="V192" s="4">
        <v>0.86019999999999996</v>
      </c>
      <c r="W192" s="4">
        <v>0.62780000000000002</v>
      </c>
      <c r="X192" s="4">
        <v>1</v>
      </c>
      <c r="Y192" s="4">
        <v>4.5011000000000001</v>
      </c>
      <c r="Z192" s="5"/>
      <c r="AA192" s="5"/>
      <c r="AB192" s="5"/>
      <c r="AC192" s="5"/>
      <c r="AD192" s="5"/>
      <c r="AE192" s="5"/>
      <c r="AF192" s="5"/>
      <c r="AG192" s="5"/>
      <c r="AH192" s="4"/>
      <c r="AI192" s="4"/>
      <c r="AJ192" s="4"/>
      <c r="AK192" s="4"/>
      <c r="AL192" s="4"/>
      <c r="AM192" s="4"/>
      <c r="AN192" s="4"/>
      <c r="AO192" s="4"/>
      <c r="AP192" s="14"/>
      <c r="AQ192" s="14"/>
      <c r="AR192" s="14"/>
      <c r="AS192" s="14"/>
      <c r="AT192" s="14"/>
      <c r="AU192" s="14"/>
      <c r="AV192" s="14"/>
      <c r="AW192" s="14"/>
      <c r="AX192" s="4"/>
      <c r="AY192" s="4"/>
      <c r="AZ192" s="4"/>
      <c r="BA192" s="4"/>
      <c r="BB192" s="4"/>
      <c r="BC192" s="4"/>
      <c r="BD192" s="4"/>
      <c r="BE192" s="4"/>
      <c r="BF192" s="14">
        <v>0.63580000000000003</v>
      </c>
      <c r="BG192" s="14">
        <v>0.70109999999999995</v>
      </c>
      <c r="BH192" s="14">
        <v>0.28310000000000002</v>
      </c>
      <c r="BI192" s="14">
        <v>9.2999999999999992E-3</v>
      </c>
      <c r="BJ192" s="14">
        <v>0.8619</v>
      </c>
      <c r="BK192" s="14">
        <v>0.62780000000000002</v>
      </c>
      <c r="BL192" s="14">
        <v>1</v>
      </c>
      <c r="BM192" s="14">
        <v>6.0198999999999998</v>
      </c>
      <c r="BN192" s="4"/>
      <c r="BO192" s="4"/>
      <c r="BP192" s="4"/>
      <c r="BQ192" s="4"/>
      <c r="BR192" s="4"/>
      <c r="BS192" s="4"/>
      <c r="BT192" s="4"/>
      <c r="BU192" s="4"/>
      <c r="BV192" s="14"/>
      <c r="BW192" s="14"/>
      <c r="BX192" s="14"/>
      <c r="BY192" s="14"/>
      <c r="BZ192" s="14"/>
      <c r="CA192" s="14"/>
      <c r="CB192" s="14"/>
      <c r="CC192" s="14"/>
      <c r="CD192" s="4"/>
      <c r="CE192" s="4"/>
      <c r="CF192" s="4"/>
      <c r="CG192" s="4"/>
      <c r="CH192" s="4"/>
      <c r="CI192" s="4"/>
      <c r="CJ192" s="4"/>
      <c r="CK192" s="4"/>
      <c r="CL192" s="5"/>
      <c r="CM192" s="5"/>
      <c r="CN192" s="5"/>
      <c r="CO192" s="5"/>
      <c r="CP192" s="5"/>
      <c r="CQ192" s="5"/>
      <c r="CR192" s="5"/>
      <c r="CS192" s="5"/>
      <c r="CT192" s="4">
        <v>0.63560000000000005</v>
      </c>
      <c r="CU192" s="4">
        <v>0.70050000000000001</v>
      </c>
      <c r="CV192" s="4">
        <v>0.28520000000000001</v>
      </c>
      <c r="CW192" s="4">
        <v>9.2999999999999992E-3</v>
      </c>
      <c r="CX192" s="4">
        <v>0.8599</v>
      </c>
      <c r="CY192" s="4">
        <v>0.62680000000000002</v>
      </c>
      <c r="CZ192" s="4">
        <v>1</v>
      </c>
      <c r="DA192" s="4">
        <v>6.2542999999999997</v>
      </c>
      <c r="DB192" s="5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/>
      <c r="EA192" s="4"/>
      <c r="EB192" s="4"/>
      <c r="EC192" s="4"/>
      <c r="ED192" s="4"/>
      <c r="EE192" s="4"/>
      <c r="EF192" s="4"/>
      <c r="EG192" s="4"/>
      <c r="EH192" s="5"/>
      <c r="EI192" s="5"/>
      <c r="EJ192" s="5"/>
      <c r="EK192" s="5"/>
      <c r="EL192" s="5"/>
      <c r="EM192" s="5"/>
      <c r="EN192" s="5"/>
      <c r="EO192" s="5"/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/>
      <c r="FO192" s="5"/>
      <c r="FP192" s="5"/>
      <c r="FQ192" s="5"/>
      <c r="FR192" s="5"/>
      <c r="FS192" s="5"/>
      <c r="FT192" s="5"/>
      <c r="FU192" s="5"/>
      <c r="FV192" s="4"/>
      <c r="FW192" s="4"/>
      <c r="FX192" s="4"/>
      <c r="FY192" s="4"/>
      <c r="FZ192" s="4"/>
      <c r="GA192" s="4"/>
      <c r="GB192" s="4"/>
      <c r="GC192" s="4"/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>
        <f t="shared" ref="IH192" si="112">AVERAGEIFS(B192:IG192,metrics.rec,"MAE")</f>
        <v>0.63523333333333332</v>
      </c>
      <c r="II192" s="4">
        <f t="shared" ref="II192" si="113">AVERAGEIFS(B192:IG192,metrics.rec,"MSE")</f>
        <v>0.69950000000000001</v>
      </c>
      <c r="IJ192" s="4">
        <f t="shared" ref="IJ192" si="114">AVERAGEIFS(B192:IG192,metrics.rec,"R")</f>
        <v>0.28609999999999997</v>
      </c>
      <c r="IK192" s="4">
        <f t="shared" ref="IK192" si="115">AVERAGEIFS(B192:IG192,metrics.rec,"Precision")</f>
        <v>9.2999999999999992E-3</v>
      </c>
      <c r="IL192" s="4">
        <f t="shared" ref="IL192" si="116">AVERAGEIFS(B192:IG192,metrics.rec,"Recall")</f>
        <v>0.86066666666666658</v>
      </c>
      <c r="IM192" s="4">
        <f t="shared" ref="IM192" si="117">AVERAGEIFS(B192:IG192,metrics.rec,"Coverage")</f>
        <v>0.62746666666666673</v>
      </c>
      <c r="IN192" s="4">
        <f t="shared" ref="IN192" si="118">AVERAGEIFS(B192:IG192,metrics.rec,"Recatio")</f>
        <v>1</v>
      </c>
      <c r="IO192" s="4">
        <f t="shared" ref="IO192" si="119">AVERAGEIFS(B192:IG192,metrics.rec,"Time")</f>
        <v>5.5917666666666674</v>
      </c>
      <c r="IP192" s="1" t="str" cm="1">
        <f t="array" aca="1" ref="IP192" ca="1">CONCATENATE(INDIRECT(ADDRESS(1,MATCH(_xlfn.MINIFS(B192:IG192,metrics.rec,"MAE"),B192:IG192,0)+1)), ", ", INDIRECT(ADDRESS(2,MATCH(_xlfn.MINIFS(B192:IG192,metrics.rec,"MAE"),B192:IG192,0)+1)))</f>
        <v>k=5, r=0.5</v>
      </c>
      <c r="IQ192" s="1" t="str" cm="1">
        <f t="array" aca="1" ref="IQ192" ca="1">CONCATENATE(INDIRECT(ADDRESS(1,MATCH(_xlfn.MINIFS(B192:IG192,metrics.rec,"MSE"),B192:IG192,0)+1)), ", ", INDIRECT(ADDRESS(2,MATCH(_xlfn.MINIFS(B192:IG192,metrics.rec,"MSE"),B192:IG192,0)+1)))</f>
        <v>k=5, r=0.5</v>
      </c>
      <c r="IR192" s="1" t="str" cm="1">
        <f t="array" aca="1" ref="IR192" ca="1">CONCATENATE(INDIRECT(ADDRESS(1,MATCH(_xlfn.MAXIFS(B192:IG192,metrics.rec,"R"),B192:IG192,0)+1)), ", ", INDIRECT(ADDRESS(2,MATCH(_xlfn.MAXIFS(B192:IG192,metrics.rec,"R"),B192:IG192,0)+1)))</f>
        <v>k=5, r=0.5</v>
      </c>
      <c r="IS192" s="1" t="str" cm="1">
        <f t="array" aca="1" ref="IS192" ca="1">CONCATENATE(INDIRECT(ADDRESS(1,MATCH(_xlfn.MAXIFS(B192:IG192,metrics.rec,"Precision"),B192:IG192,0)+1)), ", ", INDIRECT(ADDRESS(2,MATCH(_xlfn.MAXIFS(B192:IG192,metrics.rec,"Precision"),B192:IG192,0)+1)))</f>
        <v>k=5, r=0.5</v>
      </c>
      <c r="IT192" s="1" t="str" cm="1">
        <f t="array" aca="1" ref="IT192" ca="1">CONCATENATE(INDIRECT(ADDRESS(1,MATCH(_xlfn.MAXIFS(B192:IG192,metrics.rec,"Recall"),B192:IG192,0)+1)), ", ", INDIRECT(ADDRESS(2,MATCH(_xlfn.MAXIFS(B192:IG192,metrics.rec,"Recall"),B192:IG192,0)+1)))</f>
        <v>k=10, r=0.5</v>
      </c>
      <c r="IU192" s="1" t="str" cm="1">
        <f t="array" aca="1" ref="IU192" ca="1">CONCATENATE(INDIRECT(ADDRESS(1,MATCH(_xlfn.MAXIFS(B192:IG192,metrics.rec,"Coverage"),B192:IG192,0)+1)), ", ", INDIRECT(ADDRESS(2,MATCH(_xlfn.MAXIFS(B192:IG192,metrics.rec,"Coverage"),B192:IG192,0)+1)))</f>
        <v>k=5, r=0.5</v>
      </c>
      <c r="IV192" s="1" t="str" cm="1">
        <f t="array" aca="1" ref="IV192" ca="1">CONCATENATE(INDIRECT(ADDRESS(1,MATCH(_xlfn.MAXIFS(B192:IG192,metrics.rec,"Recatio"),B192:IG192,0)+1)), ", ", INDIRECT(ADDRESS(2,MATCH(_xlfn.MAXIFS(B192:IG192,metrics.rec,"Recatio"),B192:IG192,0)+1)))</f>
        <v>k=5, r=0.5</v>
      </c>
      <c r="IW192" s="1" t="str" cm="1">
        <f t="array" aca="1" ref="IW192" ca="1">CONCATENATE(INDIRECT(ADDRESS(1,MATCH(_xlfn.MINIFS(B192:IG192,metrics.rec,"Time"),B192:IG192,0)+1)), ", ", INDIRECT(ADDRESS(2,MATCH(_xlfn.MINIFS(B192:IG192,metrics.rec,"Time"),B192:IG192,0)+1)))</f>
        <v>k=5, r=0.5</v>
      </c>
    </row>
    <row r="193" spans="1:257" x14ac:dyDescent="0.2">
      <c r="A193" s="1" t="s">
        <v>168</v>
      </c>
      <c r="B193" s="4">
        <v>0.61299999999999999</v>
      </c>
      <c r="C193" s="4">
        <v>0.64900000000000002</v>
      </c>
      <c r="D193" s="4">
        <v>0.31369999999999998</v>
      </c>
      <c r="E193" s="4">
        <v>2.5000000000000001E-3</v>
      </c>
      <c r="F193" s="4">
        <v>0.86890000000000001</v>
      </c>
      <c r="G193" s="4"/>
      <c r="H193" s="4">
        <v>1</v>
      </c>
      <c r="I193" s="4">
        <v>7.4013999999999998</v>
      </c>
      <c r="J193" s="5">
        <v>0.63239999999999996</v>
      </c>
      <c r="K193" s="5">
        <v>0.69130000000000003</v>
      </c>
      <c r="L193" s="5">
        <v>0.3009</v>
      </c>
      <c r="M193" s="5">
        <v>7.6E-3</v>
      </c>
      <c r="N193" s="5">
        <v>0.85360000000000003</v>
      </c>
      <c r="O193" s="5"/>
      <c r="P193" s="5">
        <v>1</v>
      </c>
      <c r="Q193" s="5">
        <v>6.2674000000000003</v>
      </c>
      <c r="R193" s="4">
        <v>0.65639999999999998</v>
      </c>
      <c r="S193" s="4">
        <v>0.74099999999999999</v>
      </c>
      <c r="T193" s="4">
        <v>0.27139999999999997</v>
      </c>
      <c r="U193" s="4">
        <v>1.4500000000000001E-2</v>
      </c>
      <c r="V193" s="4">
        <v>0.82789999999999997</v>
      </c>
      <c r="W193" s="4"/>
      <c r="X193" s="4">
        <v>1</v>
      </c>
      <c r="Y193" s="4">
        <v>4.4508000000000001</v>
      </c>
      <c r="Z193" s="5">
        <v>0.70489999999999997</v>
      </c>
      <c r="AA193" s="5">
        <v>0.85040000000000004</v>
      </c>
      <c r="AB193" s="5">
        <v>0.216</v>
      </c>
      <c r="AC193" s="5">
        <v>2.5499999999999998E-2</v>
      </c>
      <c r="AD193" s="5">
        <v>0.78269999999999995</v>
      </c>
      <c r="AE193" s="5"/>
      <c r="AF193" s="5">
        <v>1</v>
      </c>
      <c r="AG193" s="5">
        <v>3.3917000000000002</v>
      </c>
      <c r="AH193" s="4">
        <v>0.77859999999999996</v>
      </c>
      <c r="AI193" s="4">
        <v>1.0424</v>
      </c>
      <c r="AJ193" s="4">
        <v>0.12770000000000001</v>
      </c>
      <c r="AK193" s="4">
        <v>7.8899999999999998E-2</v>
      </c>
      <c r="AL193" s="4">
        <v>0.53010000000000002</v>
      </c>
      <c r="AM193" s="4"/>
      <c r="AN193" s="4">
        <v>0.97670000000000001</v>
      </c>
      <c r="AO193" s="4">
        <v>0.9274</v>
      </c>
      <c r="AP193" s="14"/>
      <c r="AQ193" s="14"/>
      <c r="AR193" s="14"/>
      <c r="AS193" s="14"/>
      <c r="AT193" s="14"/>
      <c r="AU193" s="14"/>
      <c r="AV193" s="14"/>
      <c r="AW193" s="14"/>
      <c r="AX193" s="4"/>
      <c r="AY193" s="4"/>
      <c r="AZ193" s="4"/>
      <c r="BA193" s="4"/>
      <c r="BB193" s="4"/>
      <c r="BC193" s="4"/>
      <c r="BD193" s="4"/>
      <c r="BE193" s="4"/>
      <c r="BF193" s="14">
        <v>0.65880000000000005</v>
      </c>
      <c r="BG193" s="14">
        <v>0.74660000000000004</v>
      </c>
      <c r="BH193" s="14">
        <v>0.26910000000000001</v>
      </c>
      <c r="BI193" s="14">
        <v>1.43E-2</v>
      </c>
      <c r="BJ193" s="14">
        <v>0.83030000000000004</v>
      </c>
      <c r="BK193" s="14">
        <v>0.39019999999999999</v>
      </c>
      <c r="BL193" s="14">
        <v>1</v>
      </c>
      <c r="BM193" s="14">
        <v>4.8922999999999996</v>
      </c>
      <c r="BN193" s="4"/>
      <c r="BO193" s="4"/>
      <c r="BP193" s="4"/>
      <c r="BQ193" s="4"/>
      <c r="BR193" s="4"/>
      <c r="BS193" s="4"/>
      <c r="BT193" s="4"/>
      <c r="BU193" s="4"/>
      <c r="BV193" s="14"/>
      <c r="BW193" s="14"/>
      <c r="BX193" s="14"/>
      <c r="BY193" s="14"/>
      <c r="BZ193" s="14"/>
      <c r="CA193" s="14"/>
      <c r="CB193" s="14"/>
      <c r="CC193" s="14"/>
      <c r="CD193" s="4"/>
      <c r="CE193" s="4"/>
      <c r="CF193" s="4"/>
      <c r="CG193" s="4"/>
      <c r="CH193" s="4"/>
      <c r="CI193" s="4"/>
      <c r="CJ193" s="4"/>
      <c r="CK193" s="4"/>
      <c r="CL193" s="5"/>
      <c r="CM193" s="5"/>
      <c r="CN193" s="5"/>
      <c r="CO193" s="5"/>
      <c r="CP193" s="5"/>
      <c r="CQ193" s="5"/>
      <c r="CR193" s="5"/>
      <c r="CS193" s="5"/>
      <c r="CT193" s="4">
        <v>0.65859999999999996</v>
      </c>
      <c r="CU193" s="4">
        <v>0.746</v>
      </c>
      <c r="CV193" s="4">
        <v>0.26860000000000001</v>
      </c>
      <c r="CW193" s="4">
        <v>1.44E-2</v>
      </c>
      <c r="CX193" s="4">
        <v>0.82930000000000004</v>
      </c>
      <c r="CY193" s="4">
        <v>0.39050000000000001</v>
      </c>
      <c r="CZ193" s="4">
        <v>1</v>
      </c>
      <c r="DA193" s="4">
        <v>6.3217999999999996</v>
      </c>
      <c r="DB193" s="5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/>
      <c r="EA193" s="4"/>
      <c r="EB193" s="4"/>
      <c r="EC193" s="4"/>
      <c r="ED193" s="4"/>
      <c r="EE193" s="4"/>
      <c r="EF193" s="4"/>
      <c r="EG193" s="4"/>
      <c r="EH193" s="5">
        <v>0.65810000000000002</v>
      </c>
      <c r="EI193" s="5">
        <v>0.74570000000000003</v>
      </c>
      <c r="EJ193" s="5">
        <v>0.27229999999999999</v>
      </c>
      <c r="EK193" s="5">
        <v>1.43E-2</v>
      </c>
      <c r="EL193" s="5">
        <v>0.83050000000000002</v>
      </c>
      <c r="EM193" s="5">
        <v>0.39079999999999998</v>
      </c>
      <c r="EN193" s="5">
        <v>1</v>
      </c>
      <c r="EO193" s="5">
        <v>5.4122000000000003</v>
      </c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/>
      <c r="FW193" s="4"/>
      <c r="FX193" s="4"/>
      <c r="FY193" s="4"/>
      <c r="FZ193" s="4"/>
      <c r="GA193" s="4"/>
      <c r="GB193" s="4"/>
      <c r="GC193" s="4"/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>
        <f t="shared" si="96"/>
        <v>0.67010000000000003</v>
      </c>
      <c r="II193" s="4">
        <f t="shared" si="97"/>
        <v>0.77654999999999996</v>
      </c>
      <c r="IJ193" s="4">
        <f t="shared" si="98"/>
        <v>0.25496249999999998</v>
      </c>
      <c r="IK193" s="4">
        <f t="shared" si="99"/>
        <v>2.1500000000000002E-2</v>
      </c>
      <c r="IL193" s="4">
        <f t="shared" si="100"/>
        <v>0.79416249999999999</v>
      </c>
      <c r="IM193" s="4">
        <f t="shared" si="101"/>
        <v>0.39050000000000001</v>
      </c>
      <c r="IN193" s="4">
        <f t="shared" si="102"/>
        <v>0.99708750000000002</v>
      </c>
      <c r="IO193" s="4">
        <f t="shared" si="103"/>
        <v>4.8831249999999997</v>
      </c>
      <c r="IP193" s="1" t="str" cm="1">
        <f t="array" aca="1" ref="IP193" ca="1">CONCATENATE(INDIRECT(ADDRESS(1,MATCH(_xlfn.MINIFS(B193:IG193,metrics.rec,"MAE"),B193:IG193,0)+1)), ", ", INDIRECT(ADDRESS(2,MATCH(_xlfn.MINIFS(B193:IG193,metrics.rec,"MAE"),B193:IG193,0)+1)))</f>
        <v>k=5, r=0.1</v>
      </c>
      <c r="IQ193" s="1" t="str" cm="1">
        <f t="array" aca="1" ref="IQ193" ca="1">CONCATENATE(INDIRECT(ADDRESS(1,MATCH(_xlfn.MINIFS(B193:IG193,metrics.rec,"MSE"),B193:IG193,0)+1)), ", ", INDIRECT(ADDRESS(2,MATCH(_xlfn.MINIFS(B193:IG193,metrics.rec,"MSE"),B193:IG193,0)+1)))</f>
        <v>k=5, r=0.1</v>
      </c>
      <c r="IR193" s="1" t="str" cm="1">
        <f t="array" aca="1" ref="IR193" ca="1">CONCATENATE(INDIRECT(ADDRESS(1,MATCH(_xlfn.MAXIFS(B193:IG193,metrics.rec,"R"),B193:IG193,0)+1)), ", ", INDIRECT(ADDRESS(2,MATCH(_xlfn.MAXIFS(B193:IG193,metrics.rec,"R"),B193:IG193,0)+1)))</f>
        <v>k=5, r=0.1</v>
      </c>
      <c r="IS193" s="1" t="str" cm="1">
        <f t="array" aca="1" ref="IS193" ca="1">CONCATENATE(INDIRECT(ADDRESS(1,MATCH(_xlfn.MAXIFS(B193:IG193,metrics.rec,"Precision"),B193:IG193,0)+1)), ", ", INDIRECT(ADDRESS(2,MATCH(_xlfn.MAXIFS(B193:IG193,metrics.rec,"Precision"),B193:IG193,0)+1)))</f>
        <v>k=5, r=0.9</v>
      </c>
      <c r="IT193" s="1" t="str" cm="1">
        <f t="array" aca="1" ref="IT193" ca="1">CONCATENATE(INDIRECT(ADDRESS(1,MATCH(_xlfn.MAXIFS(B193:IG193,metrics.rec,"Recall"),B193:IG193,0)+1)), ", ", INDIRECT(ADDRESS(2,MATCH(_xlfn.MAXIFS(B193:IG193,metrics.rec,"Recall"),B193:IG193,0)+1)))</f>
        <v>k=5, r=0.1</v>
      </c>
      <c r="IU193" s="1" t="str" cm="1">
        <f t="array" aca="1" ref="IU193" ca="1">CONCATENATE(INDIRECT(ADDRESS(1,MATCH(_xlfn.MAXIFS(B193:IG193,metrics.rec,"Coverage"),B193:IG193,0)+1)), ", ", INDIRECT(ADDRESS(2,MATCH(_xlfn.MAXIFS(B193:IG193,metrics.rec,"Coverage"),B193:IG193,0)+1)))</f>
        <v>k=20, r=0.5</v>
      </c>
      <c r="IV193" s="1" t="str" cm="1">
        <f t="array" aca="1" ref="IV193" ca="1">CONCATENATE(INDIRECT(ADDRESS(1,MATCH(_xlfn.MAXIFS(B193:IG193,metrics.rec,"Recatio"),B193:IG193,0)+1)), ", ", INDIRECT(ADDRESS(2,MATCH(_xlfn.MAXIFS(B193:IG193,metrics.rec,"Recatio"),B193:IG193,0)+1)))</f>
        <v>k=5, r=0.1</v>
      </c>
      <c r="IW193" s="1" t="str" cm="1">
        <f t="array" aca="1" ref="IW193" ca="1">CONCATENATE(INDIRECT(ADDRESS(1,MATCH(_xlfn.MINIFS(B193:IG193,metrics.rec,"Time"),B193:IG193,0)+1)), ", ", INDIRECT(ADDRESS(2,MATCH(_xlfn.MINIFS(B193:IG193,metrics.rec,"Time"),B193:IG193,0)+1)))</f>
        <v>k=5, r=0.9</v>
      </c>
    </row>
    <row r="194" spans="1:257" x14ac:dyDescent="0.2">
      <c r="A194" s="1" t="s">
        <v>252</v>
      </c>
      <c r="B194" s="4"/>
      <c r="C194" s="4"/>
      <c r="D194" s="4"/>
      <c r="E194" s="4"/>
      <c r="F194" s="4"/>
      <c r="G194" s="4"/>
      <c r="H194" s="4"/>
      <c r="I194" s="4"/>
      <c r="J194" s="5"/>
      <c r="K194" s="5"/>
      <c r="L194" s="5"/>
      <c r="M194" s="5"/>
      <c r="N194" s="5"/>
      <c r="O194" s="5"/>
      <c r="P194" s="5"/>
      <c r="Q194" s="5"/>
      <c r="R194" s="4">
        <v>0.63390000000000002</v>
      </c>
      <c r="S194" s="4">
        <v>0.69920000000000004</v>
      </c>
      <c r="T194" s="4">
        <v>0.27710000000000001</v>
      </c>
      <c r="U194" s="4">
        <v>8.8999999999999999E-3</v>
      </c>
      <c r="V194" s="4">
        <v>0.85589999999999999</v>
      </c>
      <c r="W194" s="4">
        <v>0.64839999999999998</v>
      </c>
      <c r="X194" s="4">
        <v>1</v>
      </c>
      <c r="Y194" s="4">
        <v>4.1787000000000001</v>
      </c>
      <c r="Z194" s="5"/>
      <c r="AA194" s="5"/>
      <c r="AB194" s="5"/>
      <c r="AC194" s="5"/>
      <c r="AD194" s="5"/>
      <c r="AE194" s="5"/>
      <c r="AF194" s="5"/>
      <c r="AG194" s="5"/>
      <c r="AH194" s="4"/>
      <c r="AI194" s="4"/>
      <c r="AJ194" s="4"/>
      <c r="AK194" s="4"/>
      <c r="AL194" s="4"/>
      <c r="AM194" s="4"/>
      <c r="AN194" s="4"/>
      <c r="AO194" s="4"/>
      <c r="AP194" s="14"/>
      <c r="AQ194" s="14"/>
      <c r="AR194" s="14"/>
      <c r="AS194" s="14"/>
      <c r="AT194" s="14"/>
      <c r="AU194" s="14"/>
      <c r="AV194" s="14"/>
      <c r="AW194" s="14"/>
      <c r="AX194" s="4"/>
      <c r="AY194" s="4"/>
      <c r="AZ194" s="4"/>
      <c r="BA194" s="4"/>
      <c r="BB194" s="4"/>
      <c r="BC194" s="4"/>
      <c r="BD194" s="4"/>
      <c r="BE194" s="4"/>
      <c r="BF194" s="14"/>
      <c r="BG194" s="14"/>
      <c r="BH194" s="14"/>
      <c r="BI194" s="14"/>
      <c r="BJ194" s="14"/>
      <c r="BK194" s="14"/>
      <c r="BL194" s="14"/>
      <c r="BM194" s="14"/>
      <c r="BN194" s="4"/>
      <c r="BO194" s="4"/>
      <c r="BP194" s="4"/>
      <c r="BQ194" s="4"/>
      <c r="BR194" s="4"/>
      <c r="BS194" s="4"/>
      <c r="BT194" s="4"/>
      <c r="BU194" s="4"/>
      <c r="BV194" s="14"/>
      <c r="BW194" s="14"/>
      <c r="BX194" s="14"/>
      <c r="BY194" s="14"/>
      <c r="BZ194" s="14"/>
      <c r="CA194" s="14"/>
      <c r="CB194" s="14"/>
      <c r="CC194" s="14"/>
      <c r="CD194" s="4"/>
      <c r="CE194" s="4"/>
      <c r="CF194" s="4"/>
      <c r="CG194" s="4"/>
      <c r="CH194" s="4"/>
      <c r="CI194" s="4"/>
      <c r="CJ194" s="4"/>
      <c r="CK194" s="4"/>
      <c r="CL194" s="5"/>
      <c r="CM194" s="5"/>
      <c r="CN194" s="5"/>
      <c r="CO194" s="5"/>
      <c r="CP194" s="5"/>
      <c r="CQ194" s="5"/>
      <c r="CR194" s="5"/>
      <c r="CS194" s="5"/>
      <c r="CT194" s="4"/>
      <c r="CU194" s="4"/>
      <c r="CV194" s="4"/>
      <c r="CW194" s="4"/>
      <c r="CX194" s="4"/>
      <c r="CY194" s="4"/>
      <c r="CZ194" s="4"/>
      <c r="DA194" s="4"/>
      <c r="DB194" s="5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/>
      <c r="EA194" s="4"/>
      <c r="EB194" s="4"/>
      <c r="EC194" s="4"/>
      <c r="ED194" s="4"/>
      <c r="EE194" s="4"/>
      <c r="EF194" s="4"/>
      <c r="EG194" s="4"/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/>
      <c r="FO194" s="5"/>
      <c r="FP194" s="5"/>
      <c r="FQ194" s="5"/>
      <c r="FR194" s="5"/>
      <c r="FS194" s="5"/>
      <c r="FT194" s="5"/>
      <c r="FU194" s="5"/>
      <c r="FV194" s="4"/>
      <c r="FW194" s="4"/>
      <c r="FX194" s="4"/>
      <c r="FY194" s="4"/>
      <c r="FZ194" s="4"/>
      <c r="GA194" s="4"/>
      <c r="GB194" s="4"/>
      <c r="GC194" s="4"/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>
        <f t="shared" si="96"/>
        <v>0.63390000000000002</v>
      </c>
      <c r="II194" s="4">
        <f t="shared" si="97"/>
        <v>0.69920000000000004</v>
      </c>
      <c r="IJ194" s="4">
        <f t="shared" si="98"/>
        <v>0.27710000000000001</v>
      </c>
      <c r="IK194" s="4">
        <f t="shared" si="99"/>
        <v>8.8999999999999999E-3</v>
      </c>
      <c r="IL194" s="4">
        <f t="shared" si="100"/>
        <v>0.85589999999999999</v>
      </c>
      <c r="IM194" s="4">
        <f t="shared" si="101"/>
        <v>0.64839999999999998</v>
      </c>
      <c r="IN194" s="4">
        <f t="shared" si="102"/>
        <v>1</v>
      </c>
      <c r="IO194" s="4">
        <f t="shared" si="103"/>
        <v>4.1787000000000001</v>
      </c>
      <c r="IP194" s="1" t="str" cm="1">
        <f t="array" aca="1" ref="IP194" ca="1">CONCATENATE(INDIRECT(ADDRESS(1,MATCH(_xlfn.MINIFS(B194:IG194,metrics.rec,"MAE"),B194:IG194,0)+1)), ", ", INDIRECT(ADDRESS(2,MATCH(_xlfn.MINIFS(B194:IG194,metrics.rec,"MAE"),B194:IG194,0)+1)))</f>
        <v>k=5, r=0.5</v>
      </c>
      <c r="IQ194" s="1" t="str" cm="1">
        <f t="array" aca="1" ref="IQ194" ca="1">CONCATENATE(INDIRECT(ADDRESS(1,MATCH(_xlfn.MINIFS(B194:IG194,metrics.rec,"MSE"),B194:IG194,0)+1)), ", ", INDIRECT(ADDRESS(2,MATCH(_xlfn.MINIFS(B194:IG194,metrics.rec,"MSE"),B194:IG194,0)+1)))</f>
        <v>k=5, r=0.5</v>
      </c>
      <c r="IR194" s="1" t="str" cm="1">
        <f t="array" aca="1" ref="IR194" ca="1">CONCATENATE(INDIRECT(ADDRESS(1,MATCH(_xlfn.MAXIFS(B194:IG194,metrics.rec,"R"),B194:IG194,0)+1)), ", ", INDIRECT(ADDRESS(2,MATCH(_xlfn.MAXIFS(B194:IG194,metrics.rec,"R"),B194:IG194,0)+1)))</f>
        <v>k=5, r=0.5</v>
      </c>
      <c r="IS194" s="1" t="str" cm="1">
        <f t="array" aca="1" ref="IS194" ca="1">CONCATENATE(INDIRECT(ADDRESS(1,MATCH(_xlfn.MAXIFS(B194:IG194,metrics.rec,"Precision"),B194:IG194,0)+1)), ", ", INDIRECT(ADDRESS(2,MATCH(_xlfn.MAXIFS(B194:IG194,metrics.rec,"Precision"),B194:IG194,0)+1)))</f>
        <v>k=5, r=0.5</v>
      </c>
      <c r="IT194" s="1" t="str" cm="1">
        <f t="array" aca="1" ref="IT194" ca="1">CONCATENATE(INDIRECT(ADDRESS(1,MATCH(_xlfn.MAXIFS(B194:IG194,metrics.rec,"Recall"),B194:IG194,0)+1)), ", ", INDIRECT(ADDRESS(2,MATCH(_xlfn.MAXIFS(B194:IG194,metrics.rec,"Recall"),B194:IG194,0)+1)))</f>
        <v>k=5, r=0.5</v>
      </c>
      <c r="IU194" s="1" t="str" cm="1">
        <f t="array" aca="1" ref="IU194" ca="1">CONCATENATE(INDIRECT(ADDRESS(1,MATCH(_xlfn.MAXIFS(B194:IG194,metrics.rec,"Coverage"),B194:IG194,0)+1)), ", ", INDIRECT(ADDRESS(2,MATCH(_xlfn.MAXIFS(B194:IG194,metrics.rec,"Coverage"),B194:IG194,0)+1)))</f>
        <v>k=5, r=0.5</v>
      </c>
      <c r="IV194" s="1" t="str" cm="1">
        <f t="array" aca="1" ref="IV194" ca="1">CONCATENATE(INDIRECT(ADDRESS(1,MATCH(_xlfn.MAXIFS(B194:IG194,metrics.rec,"Recatio"),B194:IG194,0)+1)), ", ", INDIRECT(ADDRESS(2,MATCH(_xlfn.MAXIFS(B194:IG194,metrics.rec,"Recatio"),B194:IG194,0)+1)))</f>
        <v>k=5, r=0.5</v>
      </c>
      <c r="IW194" s="1" t="str" cm="1">
        <f t="array" aca="1" ref="IW194" ca="1">CONCATENATE(INDIRECT(ADDRESS(1,MATCH(_xlfn.MINIFS(B194:IG194,metrics.rec,"Time"),B194:IG194,0)+1)), ", ", INDIRECT(ADDRESS(2,MATCH(_xlfn.MINIFS(B194:IG194,metrics.rec,"Time"),B194:IG194,0)+1)))</f>
        <v>k=5, r=0.5</v>
      </c>
    </row>
    <row r="195" spans="1:257" x14ac:dyDescent="0.2">
      <c r="A195" s="1" t="s">
        <v>256</v>
      </c>
      <c r="B195" s="4"/>
      <c r="C195" s="4"/>
      <c r="D195" s="4"/>
      <c r="E195" s="4"/>
      <c r="F195" s="4"/>
      <c r="G195" s="4"/>
      <c r="H195" s="4"/>
      <c r="I195" s="4"/>
      <c r="J195" s="5"/>
      <c r="K195" s="5"/>
      <c r="L195" s="5"/>
      <c r="M195" s="5"/>
      <c r="N195" s="5"/>
      <c r="O195" s="5"/>
      <c r="P195" s="5"/>
      <c r="Q195" s="5"/>
      <c r="R195" s="4">
        <v>0.63590000000000002</v>
      </c>
      <c r="S195" s="4">
        <v>0.70020000000000004</v>
      </c>
      <c r="T195" s="4">
        <v>0.28360000000000002</v>
      </c>
      <c r="U195" s="4">
        <v>9.2999999999999992E-3</v>
      </c>
      <c r="V195" s="4">
        <v>0.86250000000000004</v>
      </c>
      <c r="W195" s="4">
        <v>0.63039999999999996</v>
      </c>
      <c r="X195" s="4">
        <v>1</v>
      </c>
      <c r="Y195" s="4">
        <v>5.4295999999999998</v>
      </c>
      <c r="Z195" s="5"/>
      <c r="AA195" s="5"/>
      <c r="AB195" s="5"/>
      <c r="AC195" s="5"/>
      <c r="AD195" s="5"/>
      <c r="AE195" s="5"/>
      <c r="AF195" s="5"/>
      <c r="AG195" s="5"/>
      <c r="AH195" s="4"/>
      <c r="AI195" s="4"/>
      <c r="AJ195" s="4"/>
      <c r="AK195" s="4"/>
      <c r="AL195" s="4"/>
      <c r="AM195" s="4"/>
      <c r="AN195" s="4"/>
      <c r="AO195" s="4"/>
      <c r="AP195" s="14"/>
      <c r="AQ195" s="14"/>
      <c r="AR195" s="14"/>
      <c r="AS195" s="14"/>
      <c r="AT195" s="14"/>
      <c r="AU195" s="14"/>
      <c r="AV195" s="14"/>
      <c r="AW195" s="14"/>
      <c r="AX195" s="4"/>
      <c r="AY195" s="4"/>
      <c r="AZ195" s="4"/>
      <c r="BA195" s="4"/>
      <c r="BB195" s="4"/>
      <c r="BC195" s="4"/>
      <c r="BD195" s="4"/>
      <c r="BE195" s="4"/>
      <c r="BF195" s="14">
        <v>0.63739999999999997</v>
      </c>
      <c r="BG195" s="14">
        <v>0.70450000000000002</v>
      </c>
      <c r="BH195" s="14">
        <v>0.28060000000000002</v>
      </c>
      <c r="BI195" s="14">
        <v>9.1999999999999998E-3</v>
      </c>
      <c r="BJ195" s="14">
        <v>0.86409999999999998</v>
      </c>
      <c r="BK195" s="14">
        <v>0.63049999999999995</v>
      </c>
      <c r="BL195" s="14">
        <v>1</v>
      </c>
      <c r="BM195" s="14">
        <v>4.5307000000000004</v>
      </c>
      <c r="BN195" s="4"/>
      <c r="BO195" s="4"/>
      <c r="BP195" s="4"/>
      <c r="BQ195" s="4"/>
      <c r="BR195" s="4"/>
      <c r="BS195" s="4"/>
      <c r="BT195" s="4"/>
      <c r="BU195" s="4"/>
      <c r="BV195" s="14"/>
      <c r="BW195" s="14"/>
      <c r="BX195" s="14"/>
      <c r="BY195" s="14"/>
      <c r="BZ195" s="14"/>
      <c r="CA195" s="14"/>
      <c r="CB195" s="14"/>
      <c r="CC195" s="14"/>
      <c r="CD195" s="4"/>
      <c r="CE195" s="4"/>
      <c r="CF195" s="4"/>
      <c r="CG195" s="4"/>
      <c r="CH195" s="4"/>
      <c r="CI195" s="4"/>
      <c r="CJ195" s="4"/>
      <c r="CK195" s="4"/>
      <c r="CL195" s="5"/>
      <c r="CM195" s="5"/>
      <c r="CN195" s="5"/>
      <c r="CO195" s="5"/>
      <c r="CP195" s="5"/>
      <c r="CQ195" s="5"/>
      <c r="CR195" s="5"/>
      <c r="CS195" s="5"/>
      <c r="CT195" s="16"/>
      <c r="CU195" s="16"/>
      <c r="CV195" s="16"/>
      <c r="CW195" s="16"/>
      <c r="CX195" s="16"/>
      <c r="CY195" s="16"/>
      <c r="CZ195" s="16"/>
      <c r="DA195" s="16"/>
      <c r="DB195" s="5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/>
      <c r="EA195" s="4"/>
      <c r="EB195" s="4"/>
      <c r="EC195" s="4"/>
      <c r="ED195" s="4"/>
      <c r="EE195" s="4"/>
      <c r="EF195" s="4"/>
      <c r="EG195" s="4"/>
      <c r="EH195" s="5"/>
      <c r="EI195" s="5"/>
      <c r="EJ195" s="5"/>
      <c r="EK195" s="5"/>
      <c r="EL195" s="5"/>
      <c r="EM195" s="5"/>
      <c r="EN195" s="5"/>
      <c r="EO195" s="5"/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/>
      <c r="FO195" s="5"/>
      <c r="FP195" s="5"/>
      <c r="FQ195" s="5"/>
      <c r="FR195" s="5"/>
      <c r="FS195" s="5"/>
      <c r="FT195" s="5"/>
      <c r="FU195" s="5"/>
      <c r="FV195" s="4"/>
      <c r="FW195" s="4"/>
      <c r="FX195" s="4"/>
      <c r="FY195" s="4"/>
      <c r="FZ195" s="4"/>
      <c r="GA195" s="4"/>
      <c r="GB195" s="4"/>
      <c r="GC195" s="4"/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>
        <f t="shared" ref="IH195" si="120">AVERAGEIFS(B195:IG195,metrics.rec,"MAE")</f>
        <v>0.63664999999999994</v>
      </c>
      <c r="II195" s="4">
        <f t="shared" ref="II195" si="121">AVERAGEIFS(B195:IG195,metrics.rec,"MSE")</f>
        <v>0.70235000000000003</v>
      </c>
      <c r="IJ195" s="4">
        <f t="shared" ref="IJ195" si="122">AVERAGEIFS(B195:IG195,metrics.rec,"R")</f>
        <v>0.28210000000000002</v>
      </c>
      <c r="IK195" s="4">
        <f t="shared" ref="IK195" si="123">AVERAGEIFS(B195:IG195,metrics.rec,"Precision")</f>
        <v>9.2499999999999995E-3</v>
      </c>
      <c r="IL195" s="4">
        <f t="shared" ref="IL195" si="124">AVERAGEIFS(B195:IG195,metrics.rec,"Recall")</f>
        <v>0.86329999999999996</v>
      </c>
      <c r="IM195" s="4">
        <f t="shared" ref="IM195" si="125">AVERAGEIFS(B195:IG195,metrics.rec,"Coverage")</f>
        <v>0.63044999999999995</v>
      </c>
      <c r="IN195" s="4">
        <f t="shared" ref="IN195" si="126">AVERAGEIFS(B195:IG195,metrics.rec,"Recatio")</f>
        <v>1</v>
      </c>
      <c r="IO195" s="4">
        <f t="shared" ref="IO195" si="127">AVERAGEIFS(B195:IG195,metrics.rec,"Time")</f>
        <v>4.9801500000000001</v>
      </c>
      <c r="IP195" s="1" t="str" cm="1">
        <f t="array" aca="1" ref="IP195" ca="1">CONCATENATE(INDIRECT(ADDRESS(1,MATCH(_xlfn.MINIFS(B195:IG195,metrics.rec,"MAE"),B195:IG195,0)+1)), ", ", INDIRECT(ADDRESS(2,MATCH(_xlfn.MINIFS(B195:IG195,metrics.rec,"MAE"),B195:IG195,0)+1)))</f>
        <v>k=5, r=0.5</v>
      </c>
      <c r="IQ195" s="1" t="str" cm="1">
        <f t="array" aca="1" ref="IQ195" ca="1">CONCATENATE(INDIRECT(ADDRESS(1,MATCH(_xlfn.MINIFS(B195:IG195,metrics.rec,"MSE"),B195:IG195,0)+1)), ", ", INDIRECT(ADDRESS(2,MATCH(_xlfn.MINIFS(B195:IG195,metrics.rec,"MSE"),B195:IG195,0)+1)))</f>
        <v>k=5, r=0.5</v>
      </c>
      <c r="IR195" s="1" t="str" cm="1">
        <f t="array" aca="1" ref="IR195" ca="1">CONCATENATE(INDIRECT(ADDRESS(1,MATCH(_xlfn.MAXIFS(B195:IG195,metrics.rec,"R"),B195:IG195,0)+1)), ", ", INDIRECT(ADDRESS(2,MATCH(_xlfn.MAXIFS(B195:IG195,metrics.rec,"R"),B195:IG195,0)+1)))</f>
        <v>k=5, r=0.5</v>
      </c>
      <c r="IS195" s="1" t="str" cm="1">
        <f t="array" aca="1" ref="IS195" ca="1">CONCATENATE(INDIRECT(ADDRESS(1,MATCH(_xlfn.MAXIFS(B195:IG195,metrics.rec,"Precision"),B195:IG195,0)+1)), ", ", INDIRECT(ADDRESS(2,MATCH(_xlfn.MAXIFS(B195:IG195,metrics.rec,"Precision"),B195:IG195,0)+1)))</f>
        <v>k=5, r=0.5</v>
      </c>
      <c r="IT195" s="1" t="str" cm="1">
        <f t="array" aca="1" ref="IT195" ca="1">CONCATENATE(INDIRECT(ADDRESS(1,MATCH(_xlfn.MAXIFS(B195:IG195,metrics.rec,"Recall"),B195:IG195,0)+1)), ", ", INDIRECT(ADDRESS(2,MATCH(_xlfn.MAXIFS(B195:IG195,metrics.rec,"Recall"),B195:IG195,0)+1)))</f>
        <v>k=10, r=0.5</v>
      </c>
      <c r="IU195" s="1" t="str" cm="1">
        <f t="array" aca="1" ref="IU195" ca="1">CONCATENATE(INDIRECT(ADDRESS(1,MATCH(_xlfn.MAXIFS(B195:IG195,metrics.rec,"Coverage"),B195:IG195,0)+1)), ", ", INDIRECT(ADDRESS(2,MATCH(_xlfn.MAXIFS(B195:IG195,metrics.rec,"Coverage"),B195:IG195,0)+1)))</f>
        <v>k=10, r=0.5</v>
      </c>
      <c r="IV195" s="1" t="str" cm="1">
        <f t="array" aca="1" ref="IV195" ca="1">CONCATENATE(INDIRECT(ADDRESS(1,MATCH(_xlfn.MAXIFS(B195:IG195,metrics.rec,"Recatio"),B195:IG195,0)+1)), ", ", INDIRECT(ADDRESS(2,MATCH(_xlfn.MAXIFS(B195:IG195,metrics.rec,"Recatio"),B195:IG195,0)+1)))</f>
        <v>k=5, r=0.5</v>
      </c>
      <c r="IW195" s="1" t="str" cm="1">
        <f t="array" aca="1" ref="IW195" ca="1">CONCATENATE(INDIRECT(ADDRESS(1,MATCH(_xlfn.MINIFS(B195:IG195,metrics.rec,"Time"),B195:IG195,0)+1)), ", ", INDIRECT(ADDRESS(2,MATCH(_xlfn.MINIFS(B195:IG195,metrics.rec,"Time"),B195:IG195,0)+1)))</f>
        <v>k=10, r=0.5</v>
      </c>
    </row>
    <row r="196" spans="1:257" x14ac:dyDescent="0.2">
      <c r="A196" s="1" t="s">
        <v>169</v>
      </c>
      <c r="B196" s="4">
        <v>0.63719999999999999</v>
      </c>
      <c r="C196" s="4">
        <v>0.70420000000000005</v>
      </c>
      <c r="D196" s="4">
        <v>0.25030000000000002</v>
      </c>
      <c r="E196" s="4">
        <v>3.8999999999999998E-3</v>
      </c>
      <c r="F196" s="4">
        <v>0.85950000000000004</v>
      </c>
      <c r="G196" s="4"/>
      <c r="H196" s="4">
        <v>1</v>
      </c>
      <c r="I196" s="4">
        <v>2.5247999999999999</v>
      </c>
      <c r="J196" s="5">
        <v>0.6502</v>
      </c>
      <c r="K196" s="5">
        <v>0.73650000000000004</v>
      </c>
      <c r="L196" s="5">
        <v>0.2301</v>
      </c>
      <c r="M196" s="5">
        <v>1.1900000000000001E-2</v>
      </c>
      <c r="N196" s="5">
        <v>0.84740000000000004</v>
      </c>
      <c r="O196" s="5"/>
      <c r="P196" s="5">
        <v>1</v>
      </c>
      <c r="Q196" s="5">
        <v>2.3700999999999999</v>
      </c>
      <c r="R196" s="4">
        <v>0.65959999999999996</v>
      </c>
      <c r="S196" s="4">
        <v>0.75680000000000003</v>
      </c>
      <c r="T196" s="4">
        <v>0.21440000000000001</v>
      </c>
      <c r="U196" s="4">
        <v>2.1600000000000001E-2</v>
      </c>
      <c r="V196" s="4">
        <v>0.82279999999999998</v>
      </c>
      <c r="W196" s="4"/>
      <c r="X196" s="4">
        <v>1</v>
      </c>
      <c r="Y196" s="4">
        <v>2.0142000000000002</v>
      </c>
      <c r="Z196" s="5">
        <v>0.68279999999999996</v>
      </c>
      <c r="AA196" s="5">
        <v>0.80800000000000005</v>
      </c>
      <c r="AB196" s="5">
        <v>0.15920000000000001</v>
      </c>
      <c r="AC196" s="5">
        <v>3.2500000000000001E-2</v>
      </c>
      <c r="AD196" s="5">
        <v>0.77029999999999998</v>
      </c>
      <c r="AE196" s="5"/>
      <c r="AF196" s="5">
        <v>1</v>
      </c>
      <c r="AG196" s="5">
        <v>1.6966000000000001</v>
      </c>
      <c r="AH196" s="4">
        <v>0.74650000000000005</v>
      </c>
      <c r="AI196" s="4">
        <v>0.96319999999999995</v>
      </c>
      <c r="AJ196" s="4">
        <v>0.1004</v>
      </c>
      <c r="AK196" s="4">
        <v>4.4200000000000003E-2</v>
      </c>
      <c r="AL196" s="4">
        <v>0.56510000000000005</v>
      </c>
      <c r="AM196" s="4"/>
      <c r="AN196" s="4">
        <v>0.98</v>
      </c>
      <c r="AO196" s="4">
        <v>0.86339999999999995</v>
      </c>
      <c r="AP196" s="14"/>
      <c r="AQ196" s="14"/>
      <c r="AR196" s="14"/>
      <c r="AS196" s="14"/>
      <c r="AT196" s="14"/>
      <c r="AU196" s="14"/>
      <c r="AV196" s="14"/>
      <c r="AW196" s="14"/>
      <c r="AX196" s="4"/>
      <c r="AY196" s="4"/>
      <c r="AZ196" s="4"/>
      <c r="BA196" s="4"/>
      <c r="BB196" s="4"/>
      <c r="BC196" s="4"/>
      <c r="BD196" s="4"/>
      <c r="BE196" s="4"/>
      <c r="BF196" s="14">
        <v>0.6603</v>
      </c>
      <c r="BG196" s="14">
        <v>0.76</v>
      </c>
      <c r="BH196" s="14">
        <v>0.2079</v>
      </c>
      <c r="BI196" s="14">
        <v>2.1700000000000001E-2</v>
      </c>
      <c r="BJ196" s="14">
        <v>0.82350000000000001</v>
      </c>
      <c r="BK196" s="14">
        <v>0.25590000000000002</v>
      </c>
      <c r="BL196" s="14">
        <v>1</v>
      </c>
      <c r="BM196" s="14">
        <v>1.6977</v>
      </c>
      <c r="BN196" s="4"/>
      <c r="BO196" s="4"/>
      <c r="BP196" s="4"/>
      <c r="BQ196" s="4"/>
      <c r="BR196" s="4"/>
      <c r="BS196" s="4"/>
      <c r="BT196" s="4"/>
      <c r="BU196" s="4"/>
      <c r="BV196" s="14"/>
      <c r="BW196" s="14"/>
      <c r="BX196" s="14"/>
      <c r="BY196" s="14"/>
      <c r="BZ196" s="14"/>
      <c r="CA196" s="14"/>
      <c r="CB196" s="14"/>
      <c r="CC196" s="14"/>
      <c r="CD196" s="4"/>
      <c r="CE196" s="4"/>
      <c r="CF196" s="4"/>
      <c r="CG196" s="4"/>
      <c r="CH196" s="4"/>
      <c r="CI196" s="4"/>
      <c r="CJ196" s="4"/>
      <c r="CK196" s="4"/>
      <c r="CL196" s="5"/>
      <c r="CM196" s="5"/>
      <c r="CN196" s="5"/>
      <c r="CO196" s="5"/>
      <c r="CP196" s="5"/>
      <c r="CQ196" s="5"/>
      <c r="CR196" s="5"/>
      <c r="CS196" s="5"/>
      <c r="CT196" s="16"/>
      <c r="CU196" s="16"/>
      <c r="CV196" s="16"/>
      <c r="CW196" s="16"/>
      <c r="CX196" s="16"/>
      <c r="CY196" s="16"/>
      <c r="CZ196" s="16"/>
      <c r="DA196" s="16"/>
      <c r="DB196" s="5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/>
      <c r="EA196" s="4"/>
      <c r="EB196" s="4"/>
      <c r="EC196" s="4"/>
      <c r="ED196" s="4"/>
      <c r="EE196" s="4"/>
      <c r="EF196" s="4"/>
      <c r="EG196" s="4"/>
      <c r="EH196" s="5">
        <v>0.66049999999999998</v>
      </c>
      <c r="EI196" s="5">
        <v>0.76060000000000005</v>
      </c>
      <c r="EJ196" s="5">
        <v>0.20649999999999999</v>
      </c>
      <c r="EK196" s="5">
        <v>2.1700000000000001E-2</v>
      </c>
      <c r="EL196" s="5">
        <v>0.82420000000000004</v>
      </c>
      <c r="EM196" s="5">
        <v>0.25679999999999997</v>
      </c>
      <c r="EN196" s="5">
        <v>1</v>
      </c>
      <c r="EO196" s="5">
        <v>1.9757</v>
      </c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>
        <v>0.65969999999999995</v>
      </c>
      <c r="FW196" s="4">
        <v>0.75870000000000004</v>
      </c>
      <c r="FX196" s="4">
        <v>0.2102</v>
      </c>
      <c r="FY196" s="4">
        <v>2.1700000000000001E-2</v>
      </c>
      <c r="FZ196" s="4">
        <v>0.8226</v>
      </c>
      <c r="GA196" s="4"/>
      <c r="GB196" s="4">
        <v>1</v>
      </c>
      <c r="GC196" s="4">
        <v>2.0244</v>
      </c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>
        <f t="shared" si="96"/>
        <v>0.66959999999999997</v>
      </c>
      <c r="II196" s="4">
        <f t="shared" si="97"/>
        <v>0.78100000000000014</v>
      </c>
      <c r="IJ196" s="4">
        <f t="shared" si="98"/>
        <v>0.19737499999999999</v>
      </c>
      <c r="IK196" s="4">
        <f t="shared" si="99"/>
        <v>2.24E-2</v>
      </c>
      <c r="IL196" s="4">
        <f t="shared" si="100"/>
        <v>0.79192499999999999</v>
      </c>
      <c r="IM196" s="4">
        <f t="shared" si="101"/>
        <v>0.25634999999999997</v>
      </c>
      <c r="IN196" s="4">
        <f t="shared" si="102"/>
        <v>0.99750000000000005</v>
      </c>
      <c r="IO196" s="4">
        <f t="shared" si="103"/>
        <v>1.8958625</v>
      </c>
      <c r="IP196" s="1" t="str" cm="1">
        <f t="array" aca="1" ref="IP196" ca="1">CONCATENATE(INDIRECT(ADDRESS(1,MATCH(_xlfn.MINIFS(B196:IG196,metrics.rec,"MAE"),B196:IG196,0)+1)), ", ", INDIRECT(ADDRESS(2,MATCH(_xlfn.MINIFS(B196:IG196,metrics.rec,"MAE"),B196:IG196,0)+1)))</f>
        <v>k=5, r=0.1</v>
      </c>
      <c r="IQ196" s="1" t="str" cm="1">
        <f t="array" aca="1" ref="IQ196" ca="1">CONCATENATE(INDIRECT(ADDRESS(1,MATCH(_xlfn.MINIFS(B196:IG196,metrics.rec,"MSE"),B196:IG196,0)+1)), ", ", INDIRECT(ADDRESS(2,MATCH(_xlfn.MINIFS(B196:IG196,metrics.rec,"MSE"),B196:IG196,0)+1)))</f>
        <v>k=5, r=0.1</v>
      </c>
      <c r="IR196" s="1" t="str" cm="1">
        <f t="array" aca="1" ref="IR196" ca="1">CONCATENATE(INDIRECT(ADDRESS(1,MATCH(_xlfn.MAXIFS(B196:IG196,metrics.rec,"R"),B196:IG196,0)+1)), ", ", INDIRECT(ADDRESS(2,MATCH(_xlfn.MAXIFS(B196:IG196,metrics.rec,"R"),B196:IG196,0)+1)))</f>
        <v>k=5, r=0.1</v>
      </c>
      <c r="IS196" s="1" t="str" cm="1">
        <f t="array" aca="1" ref="IS196" ca="1">CONCATENATE(INDIRECT(ADDRESS(1,MATCH(_xlfn.MAXIFS(B196:IG196,metrics.rec,"Precision"),B196:IG196,0)+1)), ", ", INDIRECT(ADDRESS(2,MATCH(_xlfn.MAXIFS(B196:IG196,metrics.rec,"Precision"),B196:IG196,0)+1)))</f>
        <v>k=5, r=0.9</v>
      </c>
      <c r="IT196" s="1" t="str" cm="1">
        <f t="array" aca="1" ref="IT196" ca="1">CONCATENATE(INDIRECT(ADDRESS(1,MATCH(_xlfn.MAXIFS(B196:IG196,metrics.rec,"Recall"),B196:IG196,0)+1)), ", ", INDIRECT(ADDRESS(2,MATCH(_xlfn.MAXIFS(B196:IG196,metrics.rec,"Recall"),B196:IG196,0)+1)))</f>
        <v>k=5, r=0.1</v>
      </c>
      <c r="IU196" s="1" t="str" cm="1">
        <f t="array" aca="1" ref="IU196" ca="1">CONCATENATE(INDIRECT(ADDRESS(1,MATCH(_xlfn.MAXIFS(B196:IG196,metrics.rec,"Coverage"),B196:IG196,0)+1)), ", ", INDIRECT(ADDRESS(2,MATCH(_xlfn.MAXIFS(B196:IG196,metrics.rec,"Coverage"),B196:IG196,0)+1)))</f>
        <v>k=20, r=0.5</v>
      </c>
      <c r="IV196" s="1" t="str" cm="1">
        <f t="array" aca="1" ref="IV196" ca="1">CONCATENATE(INDIRECT(ADDRESS(1,MATCH(_xlfn.MAXIFS(B196:IG196,metrics.rec,"Recatio"),B196:IG196,0)+1)), ", ", INDIRECT(ADDRESS(2,MATCH(_xlfn.MAXIFS(B196:IG196,metrics.rec,"Recatio"),B196:IG196,0)+1)))</f>
        <v>k=5, r=0.1</v>
      </c>
      <c r="IW196" s="1" t="str" cm="1">
        <f t="array" aca="1" ref="IW196" ca="1">CONCATENATE(INDIRECT(ADDRESS(1,MATCH(_xlfn.MINIFS(B196:IG196,metrics.rec,"Time"),B196:IG196,0)+1)), ", ", INDIRECT(ADDRESS(2,MATCH(_xlfn.MINIFS(B196:IG196,metrics.rec,"Time"),B196:IG196,0)+1)))</f>
        <v>k=5, r=0.9</v>
      </c>
    </row>
    <row r="197" spans="1:257" x14ac:dyDescent="0.2">
      <c r="A197" s="1" t="s">
        <v>170</v>
      </c>
      <c r="B197" s="4">
        <v>0.63770000000000004</v>
      </c>
      <c r="C197" s="4">
        <v>0.70660000000000001</v>
      </c>
      <c r="D197" s="4">
        <v>0.26300000000000001</v>
      </c>
      <c r="E197" s="4">
        <v>3.3E-3</v>
      </c>
      <c r="F197" s="4">
        <v>0.86529999999999996</v>
      </c>
      <c r="G197" s="4"/>
      <c r="H197" s="4">
        <v>1</v>
      </c>
      <c r="I197" s="4">
        <v>2.4626999999999999</v>
      </c>
      <c r="J197" s="5">
        <v>0.64959999999999996</v>
      </c>
      <c r="K197" s="5">
        <v>0.73609999999999998</v>
      </c>
      <c r="L197" s="5">
        <v>0.24349999999999999</v>
      </c>
      <c r="M197" s="5">
        <v>1.03E-2</v>
      </c>
      <c r="N197" s="5">
        <v>0.85340000000000005</v>
      </c>
      <c r="O197" s="5"/>
      <c r="P197" s="5">
        <v>1</v>
      </c>
      <c r="Q197" s="5">
        <v>2.3073999999999999</v>
      </c>
      <c r="R197" s="4">
        <v>0.65859999999999996</v>
      </c>
      <c r="S197" s="4">
        <v>0.75560000000000005</v>
      </c>
      <c r="T197" s="4">
        <v>0.22120000000000001</v>
      </c>
      <c r="U197" s="4">
        <v>1.9199999999999998E-2</v>
      </c>
      <c r="V197" s="4">
        <v>0.83069999999999999</v>
      </c>
      <c r="W197" s="4"/>
      <c r="X197" s="4">
        <v>1</v>
      </c>
      <c r="Y197" s="4">
        <v>1.8189</v>
      </c>
      <c r="Z197" s="5">
        <v>0.68079999999999996</v>
      </c>
      <c r="AA197" s="5">
        <v>0.8044</v>
      </c>
      <c r="AB197" s="5">
        <v>0.16830000000000001</v>
      </c>
      <c r="AC197" s="5">
        <v>3.0499999999999999E-2</v>
      </c>
      <c r="AD197" s="5">
        <v>0.78</v>
      </c>
      <c r="AE197" s="5"/>
      <c r="AF197" s="5">
        <v>1</v>
      </c>
      <c r="AG197" s="5">
        <v>1.3791</v>
      </c>
      <c r="AH197" s="4">
        <v>0.74099999999999999</v>
      </c>
      <c r="AI197" s="4">
        <v>0.95079999999999998</v>
      </c>
      <c r="AJ197" s="4">
        <v>0.1089</v>
      </c>
      <c r="AK197" s="4">
        <v>5.3699999999999998E-2</v>
      </c>
      <c r="AL197" s="4">
        <v>0.53939999999999999</v>
      </c>
      <c r="AM197" s="4"/>
      <c r="AN197" s="4">
        <v>0.97640000000000005</v>
      </c>
      <c r="AO197" s="4">
        <v>0.60260000000000002</v>
      </c>
      <c r="AP197" s="14"/>
      <c r="AQ197" s="14"/>
      <c r="AR197" s="14"/>
      <c r="AS197" s="14"/>
      <c r="AT197" s="14"/>
      <c r="AU197" s="14"/>
      <c r="AV197" s="14"/>
      <c r="AW197" s="14"/>
      <c r="AX197" s="4"/>
      <c r="AY197" s="4"/>
      <c r="AZ197" s="4"/>
      <c r="BA197" s="4"/>
      <c r="BB197" s="4"/>
      <c r="BC197" s="4"/>
      <c r="BD197" s="4"/>
      <c r="BE197" s="4"/>
      <c r="BF197" s="14">
        <v>0.65969999999999995</v>
      </c>
      <c r="BG197" s="14">
        <v>0.7591</v>
      </c>
      <c r="BH197" s="14">
        <v>0.21859999999999999</v>
      </c>
      <c r="BI197" s="14">
        <v>1.9199999999999998E-2</v>
      </c>
      <c r="BJ197" s="14">
        <v>0.83169999999999999</v>
      </c>
      <c r="BK197" s="14">
        <v>0.29139999999999999</v>
      </c>
      <c r="BL197" s="14">
        <v>1</v>
      </c>
      <c r="BM197" s="14">
        <v>1.8385</v>
      </c>
      <c r="BN197" s="4"/>
      <c r="BO197" s="4"/>
      <c r="BP197" s="4"/>
      <c r="BQ197" s="4"/>
      <c r="BR197" s="4"/>
      <c r="BS197" s="4"/>
      <c r="BT197" s="4"/>
      <c r="BU197" s="4"/>
      <c r="BV197" s="14"/>
      <c r="BW197" s="14"/>
      <c r="BX197" s="14"/>
      <c r="BY197" s="14"/>
      <c r="BZ197" s="14"/>
      <c r="CA197" s="14"/>
      <c r="CB197" s="14"/>
      <c r="CC197" s="14"/>
      <c r="CD197" s="4"/>
      <c r="CE197" s="4"/>
      <c r="CF197" s="4"/>
      <c r="CG197" s="4"/>
      <c r="CH197" s="4"/>
      <c r="CI197" s="4"/>
      <c r="CJ197" s="4"/>
      <c r="CK197" s="4"/>
      <c r="CL197" s="5"/>
      <c r="CM197" s="5"/>
      <c r="CN197" s="5"/>
      <c r="CO197" s="5"/>
      <c r="CP197" s="5"/>
      <c r="CQ197" s="5"/>
      <c r="CR197" s="5"/>
      <c r="CS197" s="5"/>
      <c r="CT197" s="16"/>
      <c r="CU197" s="16"/>
      <c r="CV197" s="16"/>
      <c r="CW197" s="16"/>
      <c r="CX197" s="16"/>
      <c r="CY197" s="16"/>
      <c r="CZ197" s="16"/>
      <c r="DA197" s="16"/>
      <c r="DB197" s="5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/>
      <c r="EA197" s="4"/>
      <c r="EB197" s="4"/>
      <c r="EC197" s="4"/>
      <c r="ED197" s="4"/>
      <c r="EE197" s="4"/>
      <c r="EF197" s="4"/>
      <c r="EG197" s="4"/>
      <c r="EH197" s="5">
        <v>0.65959999999999996</v>
      </c>
      <c r="EI197" s="5">
        <v>0.75939999999999996</v>
      </c>
      <c r="EJ197" s="5">
        <v>0.22009999999999999</v>
      </c>
      <c r="EK197" s="5">
        <v>1.9199999999999998E-2</v>
      </c>
      <c r="EL197" s="5">
        <v>0.83230000000000004</v>
      </c>
      <c r="EM197" s="5">
        <v>0.29189999999999999</v>
      </c>
      <c r="EN197" s="5">
        <v>1</v>
      </c>
      <c r="EO197" s="5">
        <v>1.8428</v>
      </c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/>
      <c r="FO197" s="5"/>
      <c r="FP197" s="5"/>
      <c r="FQ197" s="5"/>
      <c r="FR197" s="5"/>
      <c r="FS197" s="5"/>
      <c r="FT197" s="5"/>
      <c r="FU197" s="5"/>
      <c r="FV197" s="4">
        <v>0.65900000000000003</v>
      </c>
      <c r="FW197" s="4">
        <v>0.75839999999999996</v>
      </c>
      <c r="FX197" s="4">
        <v>0.2198</v>
      </c>
      <c r="FY197" s="4">
        <v>1.9300000000000001E-2</v>
      </c>
      <c r="FZ197" s="4">
        <v>0.83069999999999999</v>
      </c>
      <c r="GA197" s="4"/>
      <c r="GB197" s="4">
        <v>1</v>
      </c>
      <c r="GC197" s="4">
        <v>1.8385</v>
      </c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>
        <f t="shared" si="96"/>
        <v>0.66825000000000001</v>
      </c>
      <c r="II197" s="4">
        <f t="shared" si="97"/>
        <v>0.77880000000000005</v>
      </c>
      <c r="IJ197" s="4">
        <f t="shared" si="98"/>
        <v>0.207925</v>
      </c>
      <c r="IK197" s="4">
        <f t="shared" si="99"/>
        <v>2.1837499999999999E-2</v>
      </c>
      <c r="IL197" s="4">
        <f t="shared" si="100"/>
        <v>0.79543750000000013</v>
      </c>
      <c r="IM197" s="4">
        <f t="shared" si="101"/>
        <v>0.29164999999999996</v>
      </c>
      <c r="IN197" s="4">
        <f t="shared" si="102"/>
        <v>0.99704999999999999</v>
      </c>
      <c r="IO197" s="4">
        <f t="shared" si="103"/>
        <v>1.7613125000000001</v>
      </c>
      <c r="IP197" s="1" t="str" cm="1">
        <f t="array" aca="1" ref="IP197" ca="1">CONCATENATE(INDIRECT(ADDRESS(1,MATCH(_xlfn.MINIFS(B197:IG197,metrics.rec,"MAE"),B197:IG197,0)+1)), ", ", INDIRECT(ADDRESS(2,MATCH(_xlfn.MINIFS(B197:IG197,metrics.rec,"MAE"),B197:IG197,0)+1)))</f>
        <v>k=5, r=0.1</v>
      </c>
      <c r="IQ197" s="1" t="str" cm="1">
        <f t="array" aca="1" ref="IQ197" ca="1">CONCATENATE(INDIRECT(ADDRESS(1,MATCH(_xlfn.MINIFS(B197:IG197,metrics.rec,"MSE"),B197:IG197,0)+1)), ", ", INDIRECT(ADDRESS(2,MATCH(_xlfn.MINIFS(B197:IG197,metrics.rec,"MSE"),B197:IG197,0)+1)))</f>
        <v>k=5, r=0.1</v>
      </c>
      <c r="IR197" s="1" t="str" cm="1">
        <f t="array" aca="1" ref="IR197" ca="1">CONCATENATE(INDIRECT(ADDRESS(1,MATCH(_xlfn.MAXIFS(B197:IG197,metrics.rec,"R"),B197:IG197,0)+1)), ", ", INDIRECT(ADDRESS(2,MATCH(_xlfn.MAXIFS(B197:IG197,metrics.rec,"R"),B197:IG197,0)+1)))</f>
        <v>k=5, r=0.1</v>
      </c>
      <c r="IS197" s="1" t="str" cm="1">
        <f t="array" aca="1" ref="IS197" ca="1">CONCATENATE(INDIRECT(ADDRESS(1,MATCH(_xlfn.MAXIFS(B197:IG197,metrics.rec,"Precision"),B197:IG197,0)+1)), ", ", INDIRECT(ADDRESS(2,MATCH(_xlfn.MAXIFS(B197:IG197,metrics.rec,"Precision"),B197:IG197,0)+1)))</f>
        <v>k=5, r=0.9</v>
      </c>
      <c r="IT197" s="1" t="str" cm="1">
        <f t="array" aca="1" ref="IT197" ca="1">CONCATENATE(INDIRECT(ADDRESS(1,MATCH(_xlfn.MAXIFS(B197:IG197,metrics.rec,"Recall"),B197:IG197,0)+1)), ", ", INDIRECT(ADDRESS(2,MATCH(_xlfn.MAXIFS(B197:IG197,metrics.rec,"Recall"),B197:IG197,0)+1)))</f>
        <v>k=5, r=0.1</v>
      </c>
      <c r="IU197" s="1" t="str" cm="1">
        <f t="array" aca="1" ref="IU197" ca="1">CONCATENATE(INDIRECT(ADDRESS(1,MATCH(_xlfn.MAXIFS(B197:IG197,metrics.rec,"Coverage"),B197:IG197,0)+1)), ", ", INDIRECT(ADDRESS(2,MATCH(_xlfn.MAXIFS(B197:IG197,metrics.rec,"Coverage"),B197:IG197,0)+1)))</f>
        <v>k=20, r=0.5</v>
      </c>
      <c r="IV197" s="1" t="str" cm="1">
        <f t="array" aca="1" ref="IV197" ca="1">CONCATENATE(INDIRECT(ADDRESS(1,MATCH(_xlfn.MAXIFS(B197:IG197,metrics.rec,"Recatio"),B197:IG197,0)+1)), ", ", INDIRECT(ADDRESS(2,MATCH(_xlfn.MAXIFS(B197:IG197,metrics.rec,"Recatio"),B197:IG197,0)+1)))</f>
        <v>k=5, r=0.1</v>
      </c>
      <c r="IW197" s="1" t="str" cm="1">
        <f t="array" aca="1" ref="IW197" ca="1">CONCATENATE(INDIRECT(ADDRESS(1,MATCH(_xlfn.MINIFS(B197:IG197,metrics.rec,"Time"),B197:IG197,0)+1)), ", ", INDIRECT(ADDRESS(2,MATCH(_xlfn.MINIFS(B197:IG197,metrics.rec,"Time"),B197:IG197,0)+1)))</f>
        <v>k=5, r=0.9</v>
      </c>
    </row>
    <row r="198" spans="1:257" x14ac:dyDescent="0.2">
      <c r="A198" s="1" t="s">
        <v>171</v>
      </c>
      <c r="B198" s="4">
        <v>0.64070000000000005</v>
      </c>
      <c r="C198" s="4">
        <v>0.72340000000000004</v>
      </c>
      <c r="D198" s="4">
        <v>0.28539999999999999</v>
      </c>
      <c r="E198" s="4">
        <v>1.9E-3</v>
      </c>
      <c r="F198" s="4">
        <v>0.87660000000000005</v>
      </c>
      <c r="G198" s="4"/>
      <c r="H198" s="4">
        <v>1</v>
      </c>
      <c r="I198" s="4">
        <v>2.5728</v>
      </c>
      <c r="J198" s="5">
        <v>0.65249999999999997</v>
      </c>
      <c r="K198" s="5">
        <v>0.75280000000000002</v>
      </c>
      <c r="L198" s="5">
        <v>0.28029999999999999</v>
      </c>
      <c r="M198" s="5">
        <v>5.8999999999999999E-3</v>
      </c>
      <c r="N198" s="5">
        <v>0.86880000000000002</v>
      </c>
      <c r="O198" s="5"/>
      <c r="P198" s="5">
        <v>1</v>
      </c>
      <c r="Q198" s="5">
        <v>2.3845000000000001</v>
      </c>
      <c r="R198" s="4">
        <v>0.65969999999999995</v>
      </c>
      <c r="S198" s="4">
        <v>0.7671</v>
      </c>
      <c r="T198" s="4">
        <v>0.2636</v>
      </c>
      <c r="U198" s="4">
        <v>1.15E-2</v>
      </c>
      <c r="V198" s="4">
        <v>0.84919999999999995</v>
      </c>
      <c r="W198" s="4"/>
      <c r="X198" s="4">
        <v>1</v>
      </c>
      <c r="Y198" s="4">
        <v>1.8936999999999999</v>
      </c>
      <c r="Z198" s="5">
        <v>0.68049999999999999</v>
      </c>
      <c r="AA198" s="5">
        <v>0.81169999999999998</v>
      </c>
      <c r="AB198" s="5">
        <v>0.20349999999999999</v>
      </c>
      <c r="AC198" s="5">
        <v>2.07E-2</v>
      </c>
      <c r="AD198" s="5">
        <v>0.80589999999999995</v>
      </c>
      <c r="AE198" s="5"/>
      <c r="AF198" s="5">
        <v>1</v>
      </c>
      <c r="AG198" s="5">
        <v>1.4588000000000001</v>
      </c>
      <c r="AH198" s="4">
        <v>0.74080000000000001</v>
      </c>
      <c r="AI198" s="4">
        <v>0.95269999999999999</v>
      </c>
      <c r="AJ198" s="4">
        <v>0.11260000000000001</v>
      </c>
      <c r="AK198" s="4">
        <v>5.1700000000000003E-2</v>
      </c>
      <c r="AL198" s="4">
        <v>0.56940000000000002</v>
      </c>
      <c r="AM198" s="4"/>
      <c r="AN198" s="4">
        <v>0.97640000000000005</v>
      </c>
      <c r="AO198" s="4">
        <v>0.59330000000000005</v>
      </c>
      <c r="AP198" s="14"/>
      <c r="AQ198" s="14"/>
      <c r="AR198" s="14"/>
      <c r="AS198" s="14"/>
      <c r="AT198" s="14"/>
      <c r="AU198" s="14"/>
      <c r="AV198" s="14"/>
      <c r="AW198" s="14"/>
      <c r="AX198" s="4"/>
      <c r="AY198" s="4"/>
      <c r="AZ198" s="4"/>
      <c r="BA198" s="4"/>
      <c r="BB198" s="4"/>
      <c r="BC198" s="4"/>
      <c r="BD198" s="4"/>
      <c r="BE198" s="4"/>
      <c r="BF198" s="14">
        <v>0.66090000000000004</v>
      </c>
      <c r="BG198" s="14">
        <v>0.7712</v>
      </c>
      <c r="BH198" s="14">
        <v>0.25530000000000003</v>
      </c>
      <c r="BI198" s="14">
        <v>1.15E-2</v>
      </c>
      <c r="BJ198" s="14">
        <v>0.8498</v>
      </c>
      <c r="BK198" s="14">
        <v>0.5</v>
      </c>
      <c r="BL198" s="14">
        <v>1</v>
      </c>
      <c r="BM198" s="14">
        <v>1.522</v>
      </c>
      <c r="BN198" s="4"/>
      <c r="BO198" s="4"/>
      <c r="BP198" s="4"/>
      <c r="BQ198" s="4"/>
      <c r="BR198" s="4"/>
      <c r="BS198" s="4"/>
      <c r="BT198" s="4"/>
      <c r="BU198" s="4"/>
      <c r="BV198" s="14"/>
      <c r="BW198" s="14"/>
      <c r="BX198" s="14"/>
      <c r="BY198" s="14"/>
      <c r="BZ198" s="14"/>
      <c r="CA198" s="14"/>
      <c r="CB198" s="14"/>
      <c r="CC198" s="14"/>
      <c r="CD198" s="4"/>
      <c r="CE198" s="4"/>
      <c r="CF198" s="4"/>
      <c r="CG198" s="4"/>
      <c r="CH198" s="4"/>
      <c r="CI198" s="4"/>
      <c r="CJ198" s="4"/>
      <c r="CK198" s="4"/>
      <c r="CL198" s="5"/>
      <c r="CM198" s="5"/>
      <c r="CN198" s="5"/>
      <c r="CO198" s="5"/>
      <c r="CP198" s="5"/>
      <c r="CQ198" s="5"/>
      <c r="CR198" s="5"/>
      <c r="CS198" s="5"/>
      <c r="CT198" s="16"/>
      <c r="CU198" s="16"/>
      <c r="CV198" s="16"/>
      <c r="CW198" s="16"/>
      <c r="CX198" s="16"/>
      <c r="CY198" s="16"/>
      <c r="CZ198" s="16"/>
      <c r="DA198" s="16"/>
      <c r="DB198" s="5"/>
      <c r="DC198" s="5"/>
      <c r="DD198" s="5"/>
      <c r="DE198" s="5"/>
      <c r="DF198" s="5"/>
      <c r="DG198" s="5"/>
      <c r="DH198" s="5"/>
      <c r="DI198" s="5"/>
      <c r="DJ198" s="4"/>
      <c r="DK198" s="4"/>
      <c r="DL198" s="4"/>
      <c r="DM198" s="4"/>
      <c r="DN198" s="4"/>
      <c r="DO198" s="4"/>
      <c r="DP198" s="4"/>
      <c r="DQ198" s="4"/>
      <c r="DR198" s="5"/>
      <c r="DS198" s="5"/>
      <c r="DT198" s="5"/>
      <c r="DU198" s="5"/>
      <c r="DV198" s="5"/>
      <c r="DW198" s="5"/>
      <c r="DX198" s="5"/>
      <c r="DY198" s="5"/>
      <c r="DZ198" s="4"/>
      <c r="EA198" s="4"/>
      <c r="EB198" s="4"/>
      <c r="EC198" s="4"/>
      <c r="ED198" s="4"/>
      <c r="EE198" s="4"/>
      <c r="EF198" s="4"/>
      <c r="EG198" s="4"/>
      <c r="EH198" s="17">
        <v>0.66139999999999999</v>
      </c>
      <c r="EI198" s="17">
        <v>0.77249999999999996</v>
      </c>
      <c r="EJ198" s="17">
        <v>0.25580000000000003</v>
      </c>
      <c r="EK198" s="17">
        <v>1.15E-2</v>
      </c>
      <c r="EL198" s="17">
        <v>0.85070000000000001</v>
      </c>
      <c r="EM198" s="17">
        <v>0.49880000000000002</v>
      </c>
      <c r="EN198" s="17">
        <v>1</v>
      </c>
      <c r="EO198" s="17">
        <v>1.9337</v>
      </c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/>
      <c r="FO198" s="5"/>
      <c r="FP198" s="5"/>
      <c r="FQ198" s="5"/>
      <c r="FR198" s="5"/>
      <c r="FS198" s="5"/>
      <c r="FT198" s="5"/>
      <c r="FU198" s="5"/>
      <c r="FV198" s="4">
        <v>0.66049999999999998</v>
      </c>
      <c r="FW198" s="4">
        <v>0.77059999999999995</v>
      </c>
      <c r="FX198" s="4">
        <v>0.25650000000000001</v>
      </c>
      <c r="FY198" s="4">
        <v>1.15E-2</v>
      </c>
      <c r="FZ198" s="4">
        <v>0.84919999999999995</v>
      </c>
      <c r="GA198" s="4"/>
      <c r="GB198" s="4">
        <v>1</v>
      </c>
      <c r="GC198" s="4">
        <v>1.9522999999999999</v>
      </c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/>
      <c r="HC198" s="4"/>
      <c r="HD198" s="4"/>
      <c r="HE198" s="4"/>
      <c r="HF198" s="4"/>
      <c r="HG198" s="4"/>
      <c r="HH198" s="4"/>
      <c r="HI198" s="4"/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>
        <f t="shared" si="96"/>
        <v>0.66962500000000003</v>
      </c>
      <c r="II198" s="4">
        <f t="shared" si="97"/>
        <v>0.79025000000000001</v>
      </c>
      <c r="IJ198" s="4">
        <f t="shared" si="98"/>
        <v>0.239125</v>
      </c>
      <c r="IK198" s="4">
        <f t="shared" si="99"/>
        <v>1.5775000000000001E-2</v>
      </c>
      <c r="IL198" s="4">
        <f t="shared" si="100"/>
        <v>0.81494999999999984</v>
      </c>
      <c r="IM198" s="4">
        <f t="shared" si="101"/>
        <v>0.49940000000000001</v>
      </c>
      <c r="IN198" s="4">
        <f t="shared" si="102"/>
        <v>0.99704999999999999</v>
      </c>
      <c r="IO198" s="4">
        <f t="shared" si="103"/>
        <v>1.7888874999999997</v>
      </c>
      <c r="IP198" s="1" t="str" cm="1">
        <f t="array" aca="1" ref="IP198" ca="1">CONCATENATE(INDIRECT(ADDRESS(1,MATCH(_xlfn.MINIFS(B198:IG198,metrics.rec,"MAE"),B198:IG198,0)+1)), ", ", INDIRECT(ADDRESS(2,MATCH(_xlfn.MINIFS(B198:IG198,metrics.rec,"MAE"),B198:IG198,0)+1)))</f>
        <v>k=5, r=0.1</v>
      </c>
      <c r="IQ198" s="1" t="str" cm="1">
        <f t="array" aca="1" ref="IQ198" ca="1">CONCATENATE(INDIRECT(ADDRESS(1,MATCH(_xlfn.MINIFS(B198:IG198,metrics.rec,"MSE"),B198:IG198,0)+1)), ", ", INDIRECT(ADDRESS(2,MATCH(_xlfn.MINIFS(B198:IG198,metrics.rec,"MSE"),B198:IG198,0)+1)))</f>
        <v>k=5, r=0.1</v>
      </c>
      <c r="IR198" s="1" t="str" cm="1">
        <f t="array" aca="1" ref="IR198" ca="1">CONCATENATE(INDIRECT(ADDRESS(1,MATCH(_xlfn.MAXIFS(B198:IG198,metrics.rec,"R"),B198:IG198,0)+1)), ", ", INDIRECT(ADDRESS(2,MATCH(_xlfn.MAXIFS(B198:IG198,metrics.rec,"R"),B198:IG198,0)+1)))</f>
        <v>k=5, r=0.1</v>
      </c>
      <c r="IS198" s="1" t="str" cm="1">
        <f t="array" aca="1" ref="IS198" ca="1">CONCATENATE(INDIRECT(ADDRESS(1,MATCH(_xlfn.MAXIFS(B198:IG198,metrics.rec,"Precision"),B198:IG198,0)+1)), ", ", INDIRECT(ADDRESS(2,MATCH(_xlfn.MAXIFS(B198:IG198,metrics.rec,"Precision"),B198:IG198,0)+1)))</f>
        <v>k=5, r=0.9</v>
      </c>
      <c r="IT198" s="1" t="str" cm="1">
        <f t="array" aca="1" ref="IT198" ca="1">CONCATENATE(INDIRECT(ADDRESS(1,MATCH(_xlfn.MAXIFS(B198:IG198,metrics.rec,"Recall"),B198:IG198,0)+1)), ", ", INDIRECT(ADDRESS(2,MATCH(_xlfn.MAXIFS(B198:IG198,metrics.rec,"Recall"),B198:IG198,0)+1)))</f>
        <v>k=5, r=0.1</v>
      </c>
      <c r="IU198" s="1" t="str" cm="1">
        <f t="array" aca="1" ref="IU198" ca="1">CONCATENATE(INDIRECT(ADDRESS(1,MATCH(_xlfn.MAXIFS(B198:IG198,metrics.rec,"Coverage"),B198:IG198,0)+1)), ", ", INDIRECT(ADDRESS(2,MATCH(_xlfn.MAXIFS(B198:IG198,metrics.rec,"Coverage"),B198:IG198,0)+1)))</f>
        <v>k=10, r=0.5</v>
      </c>
      <c r="IV198" s="1" t="str" cm="1">
        <f t="array" aca="1" ref="IV198" ca="1">CONCATENATE(INDIRECT(ADDRESS(1,MATCH(_xlfn.MAXIFS(B198:IG198,metrics.rec,"Recatio"),B198:IG198,0)+1)), ", ", INDIRECT(ADDRESS(2,MATCH(_xlfn.MAXIFS(B198:IG198,metrics.rec,"Recatio"),B198:IG198,0)+1)))</f>
        <v>k=5, r=0.1</v>
      </c>
      <c r="IW198" s="1" t="str" cm="1">
        <f t="array" aca="1" ref="IW198" ca="1">CONCATENATE(INDIRECT(ADDRESS(1,MATCH(_xlfn.MINIFS(B198:IG198,metrics.rec,"Time"),B198:IG198,0)+1)), ", ", INDIRECT(ADDRESS(2,MATCH(_xlfn.MINIFS(B198:IG198,metrics.rec,"Time"),B198:IG198,0)+1)))</f>
        <v>k=5, r=0.9</v>
      </c>
    </row>
    <row r="199" spans="1:257" x14ac:dyDescent="0.2">
      <c r="A199" s="1" t="s">
        <v>172</v>
      </c>
      <c r="B199" s="4">
        <v>0.62839999999999996</v>
      </c>
      <c r="C199" s="4">
        <v>0.69099999999999995</v>
      </c>
      <c r="D199" s="4">
        <v>0.26929999999999998</v>
      </c>
      <c r="E199" s="4">
        <v>3.5999999999999999E-3</v>
      </c>
      <c r="F199" s="4">
        <v>0.83740000000000003</v>
      </c>
      <c r="G199" s="4"/>
      <c r="H199" s="4">
        <v>0.99790000000000001</v>
      </c>
      <c r="I199" s="4">
        <v>2.4565000000000001</v>
      </c>
      <c r="J199" s="5">
        <v>0.64539999999999997</v>
      </c>
      <c r="K199" s="5">
        <v>0.73080000000000001</v>
      </c>
      <c r="L199" s="5">
        <v>0.24490000000000001</v>
      </c>
      <c r="M199" s="5">
        <v>1.09E-2</v>
      </c>
      <c r="N199" s="5">
        <v>0.81620000000000004</v>
      </c>
      <c r="O199" s="5"/>
      <c r="P199" s="5">
        <v>0.99839999999999995</v>
      </c>
      <c r="Q199" s="5">
        <v>2.2681</v>
      </c>
      <c r="R199" s="4">
        <v>0.66100000000000003</v>
      </c>
      <c r="S199" s="4">
        <v>0.76290000000000002</v>
      </c>
      <c r="T199" s="4">
        <v>0.21129999999999999</v>
      </c>
      <c r="U199" s="4">
        <v>1.9400000000000001E-2</v>
      </c>
      <c r="V199" s="4">
        <v>0.78280000000000005</v>
      </c>
      <c r="W199" s="4"/>
      <c r="X199" s="4">
        <v>0.998</v>
      </c>
      <c r="Y199" s="4">
        <v>1.8168</v>
      </c>
      <c r="Z199" s="5">
        <v>0.68959999999999999</v>
      </c>
      <c r="AA199" s="5">
        <v>0.82530000000000003</v>
      </c>
      <c r="AB199" s="5">
        <v>0.15260000000000001</v>
      </c>
      <c r="AC199" s="5">
        <v>2.6100000000000002E-2</v>
      </c>
      <c r="AD199" s="5">
        <v>0.72130000000000005</v>
      </c>
      <c r="AE199" s="5"/>
      <c r="AF199" s="5">
        <v>0.99150000000000005</v>
      </c>
      <c r="AG199" s="5">
        <v>1.4454</v>
      </c>
      <c r="AH199" s="4">
        <v>0.76339999999999997</v>
      </c>
      <c r="AI199" s="4">
        <v>0.99790000000000001</v>
      </c>
      <c r="AJ199" s="4">
        <v>2.9399999999999999E-2</v>
      </c>
      <c r="AK199" s="4">
        <v>4.9299999999999997E-2</v>
      </c>
      <c r="AL199" s="4">
        <v>0.53459999999999996</v>
      </c>
      <c r="AM199" s="4"/>
      <c r="AN199" s="4">
        <v>0.88080000000000003</v>
      </c>
      <c r="AO199" s="4">
        <v>0.63</v>
      </c>
      <c r="AP199" s="14"/>
      <c r="AQ199" s="14"/>
      <c r="AR199" s="14"/>
      <c r="AS199" s="14"/>
      <c r="AT199" s="14"/>
      <c r="AU199" s="14"/>
      <c r="AV199" s="14"/>
      <c r="AW199" s="14"/>
      <c r="AX199" s="4"/>
      <c r="AY199" s="4"/>
      <c r="AZ199" s="4"/>
      <c r="BA199" s="4"/>
      <c r="BB199" s="4"/>
      <c r="BC199" s="4"/>
      <c r="BD199" s="4"/>
      <c r="BE199" s="4"/>
      <c r="BF199" s="14">
        <v>0.66090000000000004</v>
      </c>
      <c r="BG199" s="14">
        <v>0.76290000000000002</v>
      </c>
      <c r="BH199" s="14">
        <v>0.21049999999999999</v>
      </c>
      <c r="BI199" s="14">
        <v>1.9300000000000001E-2</v>
      </c>
      <c r="BJ199" s="14">
        <v>0.78490000000000004</v>
      </c>
      <c r="BK199" s="14">
        <v>0.27410000000000001</v>
      </c>
      <c r="BL199" s="14">
        <v>0.99770000000000003</v>
      </c>
      <c r="BM199" s="14">
        <v>1.4514</v>
      </c>
      <c r="BN199" s="4"/>
      <c r="BO199" s="4"/>
      <c r="BP199" s="4"/>
      <c r="BQ199" s="4"/>
      <c r="BR199" s="4"/>
      <c r="BS199" s="4"/>
      <c r="BT199" s="4"/>
      <c r="BU199" s="4"/>
      <c r="BV199" s="14"/>
      <c r="BW199" s="14"/>
      <c r="BX199" s="14"/>
      <c r="BY199" s="14"/>
      <c r="BZ199" s="14"/>
      <c r="CA199" s="14"/>
      <c r="CB199" s="14"/>
      <c r="CC199" s="14"/>
      <c r="CD199" s="4"/>
      <c r="CE199" s="4"/>
      <c r="CF199" s="4"/>
      <c r="CG199" s="4"/>
      <c r="CH199" s="4"/>
      <c r="CI199" s="4"/>
      <c r="CJ199" s="4"/>
      <c r="CK199" s="4"/>
      <c r="CL199" s="5"/>
      <c r="CM199" s="5"/>
      <c r="CN199" s="5"/>
      <c r="CO199" s="5"/>
      <c r="CP199" s="5"/>
      <c r="CQ199" s="5"/>
      <c r="CR199" s="5"/>
      <c r="CS199" s="5"/>
      <c r="CT199" s="16"/>
      <c r="CU199" s="16"/>
      <c r="CV199" s="16"/>
      <c r="CW199" s="16"/>
      <c r="CX199" s="16"/>
      <c r="CY199" s="16"/>
      <c r="CZ199" s="16"/>
      <c r="DA199" s="16"/>
      <c r="DB199" s="5"/>
      <c r="DC199" s="5"/>
      <c r="DD199" s="5"/>
      <c r="DE199" s="5"/>
      <c r="DF199" s="5"/>
      <c r="DG199" s="5"/>
      <c r="DH199" s="5"/>
      <c r="DI199" s="5"/>
      <c r="DJ199" s="4"/>
      <c r="DK199" s="4"/>
      <c r="DL199" s="4"/>
      <c r="DM199" s="4"/>
      <c r="DN199" s="4"/>
      <c r="DO199" s="4"/>
      <c r="DP199" s="4"/>
      <c r="DQ199" s="4"/>
      <c r="DR199" s="5"/>
      <c r="DS199" s="5"/>
      <c r="DT199" s="5"/>
      <c r="DU199" s="5"/>
      <c r="DV199" s="5"/>
      <c r="DW199" s="5"/>
      <c r="DX199" s="5"/>
      <c r="DY199" s="5"/>
      <c r="DZ199" s="4"/>
      <c r="EA199" s="4"/>
      <c r="EB199" s="4"/>
      <c r="EC199" s="4"/>
      <c r="ED199" s="4"/>
      <c r="EE199" s="4"/>
      <c r="EF199" s="4"/>
      <c r="EG199" s="4"/>
      <c r="EH199" s="5">
        <v>0.66120000000000001</v>
      </c>
      <c r="EI199" s="5">
        <v>0.76519999999999999</v>
      </c>
      <c r="EJ199" s="5">
        <v>0.20880000000000001</v>
      </c>
      <c r="EK199" s="5">
        <v>1.9300000000000001E-2</v>
      </c>
      <c r="EL199" s="5">
        <v>0.78390000000000004</v>
      </c>
      <c r="EM199" s="5"/>
      <c r="EN199" s="5">
        <v>0.99770000000000003</v>
      </c>
      <c r="EO199" s="5">
        <v>1.6319999999999999</v>
      </c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/>
      <c r="FO199" s="5"/>
      <c r="FP199" s="5"/>
      <c r="FQ199" s="5"/>
      <c r="FR199" s="5"/>
      <c r="FS199" s="5"/>
      <c r="FT199" s="5"/>
      <c r="FU199" s="5"/>
      <c r="FV199" s="4">
        <v>0.66080000000000005</v>
      </c>
      <c r="FW199" s="4">
        <v>0.76329999999999998</v>
      </c>
      <c r="FX199" s="4">
        <v>0.21029999999999999</v>
      </c>
      <c r="FY199" s="4">
        <v>1.9400000000000001E-2</v>
      </c>
      <c r="FZ199" s="4">
        <v>0.78280000000000005</v>
      </c>
      <c r="GA199" s="4"/>
      <c r="GB199" s="4">
        <v>0.99790000000000001</v>
      </c>
      <c r="GC199" s="4">
        <v>1.8628</v>
      </c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/>
      <c r="HC199" s="4"/>
      <c r="HD199" s="4"/>
      <c r="HE199" s="4"/>
      <c r="HF199" s="4"/>
      <c r="HG199" s="4"/>
      <c r="HH199" s="4"/>
      <c r="HI199" s="4"/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>
        <f t="shared" si="96"/>
        <v>0.67133750000000003</v>
      </c>
      <c r="II199" s="4">
        <f t="shared" si="97"/>
        <v>0.78741249999999996</v>
      </c>
      <c r="IJ199" s="4">
        <f t="shared" si="98"/>
        <v>0.19213750000000002</v>
      </c>
      <c r="IK199" s="4">
        <f t="shared" si="99"/>
        <v>2.0912500000000001E-2</v>
      </c>
      <c r="IL199" s="4">
        <f t="shared" si="100"/>
        <v>0.75548750000000009</v>
      </c>
      <c r="IM199" s="4">
        <f t="shared" si="101"/>
        <v>0.27410000000000001</v>
      </c>
      <c r="IN199" s="4">
        <f t="shared" si="102"/>
        <v>0.98248749999999996</v>
      </c>
      <c r="IO199" s="4">
        <f t="shared" si="103"/>
        <v>1.6953750000000001</v>
      </c>
      <c r="IP199" s="1" t="str" cm="1">
        <f t="array" aca="1" ref="IP199" ca="1">CONCATENATE(INDIRECT(ADDRESS(1,MATCH(_xlfn.MINIFS(B199:IG199,metrics.rec,"MAE"),B199:IG199,0)+1)), ", ", INDIRECT(ADDRESS(2,MATCH(_xlfn.MINIFS(B199:IG199,metrics.rec,"MAE"),B199:IG199,0)+1)))</f>
        <v>k=5, r=0.1</v>
      </c>
      <c r="IQ199" s="1" t="str" cm="1">
        <f t="array" aca="1" ref="IQ199" ca="1">CONCATENATE(INDIRECT(ADDRESS(1,MATCH(_xlfn.MINIFS(B199:IG199,metrics.rec,"MSE"),B199:IG199,0)+1)), ", ", INDIRECT(ADDRESS(2,MATCH(_xlfn.MINIFS(B199:IG199,metrics.rec,"MSE"),B199:IG199,0)+1)))</f>
        <v>k=5, r=0.1</v>
      </c>
      <c r="IR199" s="1" t="str" cm="1">
        <f t="array" aca="1" ref="IR199" ca="1">CONCATENATE(INDIRECT(ADDRESS(1,MATCH(_xlfn.MAXIFS(B199:IG199,metrics.rec,"R"),B199:IG199,0)+1)), ", ", INDIRECT(ADDRESS(2,MATCH(_xlfn.MAXIFS(B199:IG199,metrics.rec,"R"),B199:IG199,0)+1)))</f>
        <v>k=5, r=0.1</v>
      </c>
      <c r="IS199" s="1" t="str" cm="1">
        <f t="array" aca="1" ref="IS199" ca="1">CONCATENATE(INDIRECT(ADDRESS(1,MATCH(_xlfn.MAXIFS(B199:IG199,metrics.rec,"Precision"),B199:IG199,0)+1)), ", ", INDIRECT(ADDRESS(2,MATCH(_xlfn.MAXIFS(B199:IG199,metrics.rec,"Precision"),B199:IG199,0)+1)))</f>
        <v>k=5, r=0.9</v>
      </c>
      <c r="IT199" s="1" t="str" cm="1">
        <f t="array" aca="1" ref="IT199" ca="1">CONCATENATE(INDIRECT(ADDRESS(1,MATCH(_xlfn.MAXIFS(B199:IG199,metrics.rec,"Recall"),B199:IG199,0)+1)), ", ", INDIRECT(ADDRESS(2,MATCH(_xlfn.MAXIFS(B199:IG199,metrics.rec,"Recall"),B199:IG199,0)+1)))</f>
        <v>k=5, r=0.1</v>
      </c>
      <c r="IU199" s="1" t="str" cm="1">
        <f t="array" aca="1" ref="IU199" ca="1">CONCATENATE(INDIRECT(ADDRESS(1,MATCH(_xlfn.MAXIFS(B199:IG199,metrics.rec,"Coverage"),B199:IG199,0)+1)), ", ", INDIRECT(ADDRESS(2,MATCH(_xlfn.MAXIFS(B199:IG199,metrics.rec,"Coverage"),B199:IG199,0)+1)))</f>
        <v>k=10, r=0.5</v>
      </c>
      <c r="IV199" s="1" t="str" cm="1">
        <f t="array" aca="1" ref="IV199" ca="1">CONCATENATE(INDIRECT(ADDRESS(1,MATCH(_xlfn.MAXIFS(B199:IG199,metrics.rec,"Recatio"),B199:IG199,0)+1)), ", ", INDIRECT(ADDRESS(2,MATCH(_xlfn.MAXIFS(B199:IG199,metrics.rec,"Recatio"),B199:IG199,0)+1)))</f>
        <v>k=5, r=0.3</v>
      </c>
      <c r="IW199" s="1" t="str" cm="1">
        <f t="array" aca="1" ref="IW199" ca="1">CONCATENATE(INDIRECT(ADDRESS(1,MATCH(_xlfn.MINIFS(B199:IG199,metrics.rec,"Time"),B199:IG199,0)+1)), ", ", INDIRECT(ADDRESS(2,MATCH(_xlfn.MINIFS(B199:IG199,metrics.rec,"Time"),B199:IG199,0)+1)))</f>
        <v>k=5, r=0.9</v>
      </c>
    </row>
    <row r="200" spans="1:257" x14ac:dyDescent="0.2">
      <c r="A200" s="1" t="s">
        <v>173</v>
      </c>
      <c r="B200" s="4">
        <v>0.63700000000000001</v>
      </c>
      <c r="C200" s="4">
        <v>0.70579999999999998</v>
      </c>
      <c r="D200" s="4">
        <v>0.2626</v>
      </c>
      <c r="E200" s="4">
        <v>3.2000000000000002E-3</v>
      </c>
      <c r="F200" s="4">
        <v>0.86550000000000005</v>
      </c>
      <c r="G200" s="4"/>
      <c r="H200" s="4">
        <v>1</v>
      </c>
      <c r="I200" s="4">
        <v>2.4664999999999999</v>
      </c>
      <c r="J200" s="5">
        <v>0.64839999999999998</v>
      </c>
      <c r="K200" s="5">
        <v>0.7339</v>
      </c>
      <c r="L200" s="5">
        <v>0.25419999999999998</v>
      </c>
      <c r="M200" s="5">
        <v>0.01</v>
      </c>
      <c r="N200" s="5">
        <v>0.85350000000000004</v>
      </c>
      <c r="O200" s="5"/>
      <c r="P200" s="5">
        <v>1</v>
      </c>
      <c r="Q200" s="5">
        <v>2.2576999999999998</v>
      </c>
      <c r="R200" s="4">
        <v>0.6573</v>
      </c>
      <c r="S200" s="4">
        <v>0.75339999999999996</v>
      </c>
      <c r="T200" s="4">
        <v>0.22770000000000001</v>
      </c>
      <c r="U200" s="4">
        <v>1.8499999999999999E-2</v>
      </c>
      <c r="V200" s="4">
        <v>0.83150000000000002</v>
      </c>
      <c r="W200" s="4"/>
      <c r="X200" s="4">
        <v>1</v>
      </c>
      <c r="Y200" s="4">
        <v>1.8211999999999999</v>
      </c>
      <c r="Z200" s="5">
        <v>0.6794</v>
      </c>
      <c r="AA200" s="5">
        <v>0.80110000000000003</v>
      </c>
      <c r="AB200" s="5">
        <v>0.1792</v>
      </c>
      <c r="AC200" s="5">
        <v>2.93E-2</v>
      </c>
      <c r="AD200" s="5">
        <v>0.78169999999999995</v>
      </c>
      <c r="AE200" s="5"/>
      <c r="AF200" s="5">
        <v>1</v>
      </c>
      <c r="AG200" s="5">
        <v>1.4589000000000001</v>
      </c>
      <c r="AH200" s="4">
        <v>0.73919999999999997</v>
      </c>
      <c r="AI200" s="4">
        <v>0.94630000000000003</v>
      </c>
      <c r="AJ200" s="4">
        <v>0.1106</v>
      </c>
      <c r="AK200" s="4">
        <v>5.2999999999999999E-2</v>
      </c>
      <c r="AL200" s="4">
        <v>0.54820000000000002</v>
      </c>
      <c r="AM200" s="4"/>
      <c r="AN200" s="4">
        <v>0.97640000000000005</v>
      </c>
      <c r="AO200" s="4">
        <v>0.60950000000000004</v>
      </c>
      <c r="AP200" s="14"/>
      <c r="AQ200" s="14"/>
      <c r="AR200" s="14"/>
      <c r="AS200" s="14"/>
      <c r="AT200" s="14"/>
      <c r="AU200" s="14"/>
      <c r="AV200" s="14"/>
      <c r="AW200" s="14"/>
      <c r="AX200" s="4"/>
      <c r="AY200" s="4"/>
      <c r="AZ200" s="4"/>
      <c r="BA200" s="4"/>
      <c r="BB200" s="4"/>
      <c r="BC200" s="4"/>
      <c r="BD200" s="4"/>
      <c r="BE200" s="4"/>
      <c r="BF200" s="14">
        <v>0.65839999999999999</v>
      </c>
      <c r="BG200" s="14">
        <v>0.75670000000000004</v>
      </c>
      <c r="BH200" s="14">
        <v>0.22090000000000001</v>
      </c>
      <c r="BI200" s="14">
        <v>1.8599999999999998E-2</v>
      </c>
      <c r="BJ200" s="14">
        <v>0.83179999999999998</v>
      </c>
      <c r="BK200" s="14">
        <v>0.30199999999999999</v>
      </c>
      <c r="BL200" s="14">
        <v>1</v>
      </c>
      <c r="BM200" s="14">
        <v>1.4296</v>
      </c>
      <c r="BN200" s="4"/>
      <c r="BO200" s="4"/>
      <c r="BP200" s="4"/>
      <c r="BQ200" s="4"/>
      <c r="BR200" s="4"/>
      <c r="BS200" s="4"/>
      <c r="BT200" s="4"/>
      <c r="BU200" s="4"/>
      <c r="BV200" s="14"/>
      <c r="BW200" s="14"/>
      <c r="BX200" s="14"/>
      <c r="BY200" s="14"/>
      <c r="BZ200" s="14"/>
      <c r="CA200" s="14"/>
      <c r="CB200" s="14"/>
      <c r="CC200" s="14"/>
      <c r="CD200" s="4"/>
      <c r="CE200" s="4"/>
      <c r="CF200" s="4"/>
      <c r="CG200" s="4"/>
      <c r="CH200" s="4"/>
      <c r="CI200" s="4"/>
      <c r="CJ200" s="4"/>
      <c r="CK200" s="4"/>
      <c r="CL200" s="5"/>
      <c r="CM200" s="5"/>
      <c r="CN200" s="5"/>
      <c r="CO200" s="5"/>
      <c r="CP200" s="5"/>
      <c r="CQ200" s="5"/>
      <c r="CR200" s="5"/>
      <c r="CS200" s="5"/>
      <c r="CT200" s="16"/>
      <c r="CU200" s="16"/>
      <c r="CV200" s="16"/>
      <c r="CW200" s="16"/>
      <c r="CX200" s="16"/>
      <c r="CY200" s="16"/>
      <c r="CZ200" s="16"/>
      <c r="DA200" s="16"/>
      <c r="DB200" s="5"/>
      <c r="DC200" s="5"/>
      <c r="DD200" s="5"/>
      <c r="DE200" s="5"/>
      <c r="DF200" s="5"/>
      <c r="DG200" s="5"/>
      <c r="DH200" s="5"/>
      <c r="DI200" s="5"/>
      <c r="DJ200" s="4"/>
      <c r="DK200" s="4"/>
      <c r="DL200" s="4"/>
      <c r="DM200" s="4"/>
      <c r="DN200" s="4"/>
      <c r="DO200" s="4"/>
      <c r="DP200" s="4"/>
      <c r="DQ200" s="4"/>
      <c r="DR200" s="5"/>
      <c r="DS200" s="5"/>
      <c r="DT200" s="5"/>
      <c r="DU200" s="5"/>
      <c r="DV200" s="5"/>
      <c r="DW200" s="5"/>
      <c r="DX200" s="5"/>
      <c r="DY200" s="5"/>
      <c r="DZ200" s="4"/>
      <c r="EA200" s="4"/>
      <c r="EB200" s="4"/>
      <c r="EC200" s="4"/>
      <c r="ED200" s="4"/>
      <c r="EE200" s="4"/>
      <c r="EF200" s="4"/>
      <c r="EG200" s="4"/>
      <c r="EH200" s="5">
        <v>0.65839999999999999</v>
      </c>
      <c r="EI200" s="5">
        <v>0.75700000000000001</v>
      </c>
      <c r="EJ200" s="5">
        <v>0.2243</v>
      </c>
      <c r="EK200" s="5">
        <v>1.8599999999999998E-2</v>
      </c>
      <c r="EL200" s="5">
        <v>0.8327</v>
      </c>
      <c r="EM200" s="5"/>
      <c r="EN200" s="5">
        <v>1</v>
      </c>
      <c r="EO200" s="5">
        <v>1.6388</v>
      </c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/>
      <c r="FO200" s="5"/>
      <c r="FP200" s="5"/>
      <c r="FQ200" s="5"/>
      <c r="FR200" s="5"/>
      <c r="FS200" s="5"/>
      <c r="FT200" s="5"/>
      <c r="FU200" s="5"/>
      <c r="FV200" s="4">
        <v>0.6613</v>
      </c>
      <c r="FW200" s="4">
        <v>0.7631</v>
      </c>
      <c r="FX200" s="4">
        <v>0.2278</v>
      </c>
      <c r="FY200" s="4">
        <v>1.8499999999999999E-2</v>
      </c>
      <c r="FZ200" s="4">
        <v>0.83020000000000005</v>
      </c>
      <c r="GA200" s="4"/>
      <c r="GB200" s="4">
        <v>1</v>
      </c>
      <c r="GC200" s="4">
        <v>1.8805000000000001</v>
      </c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/>
      <c r="HC200" s="4"/>
      <c r="HD200" s="4"/>
      <c r="HE200" s="4"/>
      <c r="HF200" s="4"/>
      <c r="HG200" s="4"/>
      <c r="HH200" s="4"/>
      <c r="HI200" s="4"/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>
        <f t="shared" si="96"/>
        <v>0.66742500000000005</v>
      </c>
      <c r="II200" s="4">
        <f t="shared" si="97"/>
        <v>0.77716249999999987</v>
      </c>
      <c r="IJ200" s="4">
        <f t="shared" si="98"/>
        <v>0.2134125</v>
      </c>
      <c r="IK200" s="4">
        <f t="shared" si="99"/>
        <v>2.1212499999999999E-2</v>
      </c>
      <c r="IL200" s="4">
        <f t="shared" si="100"/>
        <v>0.79688749999999997</v>
      </c>
      <c r="IM200" s="4">
        <f t="shared" si="101"/>
        <v>0.30199999999999999</v>
      </c>
      <c r="IN200" s="4">
        <f t="shared" si="102"/>
        <v>0.99704999999999999</v>
      </c>
      <c r="IO200" s="4">
        <f t="shared" si="103"/>
        <v>1.6953375000000002</v>
      </c>
      <c r="IP200" s="1" t="str" cm="1">
        <f t="array" aca="1" ref="IP200" ca="1">CONCATENATE(INDIRECT(ADDRESS(1,MATCH(_xlfn.MINIFS(B200:IG200,metrics.rec,"MAE"),B200:IG200,0)+1)), ", ", INDIRECT(ADDRESS(2,MATCH(_xlfn.MINIFS(B200:IG200,metrics.rec,"MAE"),B200:IG200,0)+1)))</f>
        <v>k=5, r=0.1</v>
      </c>
      <c r="IQ200" s="1" t="str" cm="1">
        <f t="array" aca="1" ref="IQ200" ca="1">CONCATENATE(INDIRECT(ADDRESS(1,MATCH(_xlfn.MINIFS(B200:IG200,metrics.rec,"MSE"),B200:IG200,0)+1)), ", ", INDIRECT(ADDRESS(2,MATCH(_xlfn.MINIFS(B200:IG200,metrics.rec,"MSE"),B200:IG200,0)+1)))</f>
        <v>k=5, r=0.1</v>
      </c>
      <c r="IR200" s="1" t="str" cm="1">
        <f t="array" aca="1" ref="IR200" ca="1">CONCATENATE(INDIRECT(ADDRESS(1,MATCH(_xlfn.MAXIFS(B200:IG200,metrics.rec,"R"),B200:IG200,0)+1)), ", ", INDIRECT(ADDRESS(2,MATCH(_xlfn.MAXIFS(B200:IG200,metrics.rec,"R"),B200:IG200,0)+1)))</f>
        <v>k=5, r=0.1</v>
      </c>
      <c r="IS200" s="1" t="str" cm="1">
        <f t="array" aca="1" ref="IS200" ca="1">CONCATENATE(INDIRECT(ADDRESS(1,MATCH(_xlfn.MAXIFS(B200:IG200,metrics.rec,"Precision"),B200:IG200,0)+1)), ", ", INDIRECT(ADDRESS(2,MATCH(_xlfn.MAXIFS(B200:IG200,metrics.rec,"Precision"),B200:IG200,0)+1)))</f>
        <v>k=5, r=0.9</v>
      </c>
      <c r="IT200" s="1" t="str" cm="1">
        <f t="array" aca="1" ref="IT200" ca="1">CONCATENATE(INDIRECT(ADDRESS(1,MATCH(_xlfn.MAXIFS(B200:IG200,metrics.rec,"Recall"),B200:IG200,0)+1)), ", ", INDIRECT(ADDRESS(2,MATCH(_xlfn.MAXIFS(B200:IG200,metrics.rec,"Recall"),B200:IG200,0)+1)))</f>
        <v>k=5, r=0.1</v>
      </c>
      <c r="IU200" s="1" t="str" cm="1">
        <f t="array" aca="1" ref="IU200" ca="1">CONCATENATE(INDIRECT(ADDRESS(1,MATCH(_xlfn.MAXIFS(B200:IG200,metrics.rec,"Coverage"),B200:IG200,0)+1)), ", ", INDIRECT(ADDRESS(2,MATCH(_xlfn.MAXIFS(B200:IG200,metrics.rec,"Coverage"),B200:IG200,0)+1)))</f>
        <v>k=10, r=0.5</v>
      </c>
      <c r="IV200" s="1" t="str" cm="1">
        <f t="array" aca="1" ref="IV200" ca="1">CONCATENATE(INDIRECT(ADDRESS(1,MATCH(_xlfn.MAXIFS(B200:IG200,metrics.rec,"Recatio"),B200:IG200,0)+1)), ", ", INDIRECT(ADDRESS(2,MATCH(_xlfn.MAXIFS(B200:IG200,metrics.rec,"Recatio"),B200:IG200,0)+1)))</f>
        <v>k=5, r=0.1</v>
      </c>
      <c r="IW200" s="1" t="str" cm="1">
        <f t="array" aca="1" ref="IW200" ca="1">CONCATENATE(INDIRECT(ADDRESS(1,MATCH(_xlfn.MINIFS(B200:IG200,metrics.rec,"Time"),B200:IG200,0)+1)), ", ", INDIRECT(ADDRESS(2,MATCH(_xlfn.MINIFS(B200:IG200,metrics.rec,"Time"),B200:IG200,0)+1)))</f>
        <v>k=5, r=0.9</v>
      </c>
    </row>
    <row r="201" spans="1:257" x14ac:dyDescent="0.2">
      <c r="A201" s="1" t="s">
        <v>174</v>
      </c>
      <c r="B201" s="4">
        <v>0.63170000000000004</v>
      </c>
      <c r="C201" s="4">
        <v>0.68920000000000003</v>
      </c>
      <c r="D201" s="4">
        <v>0.253</v>
      </c>
      <c r="E201" s="4">
        <v>4.1000000000000003E-3</v>
      </c>
      <c r="F201" s="4">
        <v>0.85150000000000003</v>
      </c>
      <c r="G201" s="4"/>
      <c r="H201" s="4">
        <v>1</v>
      </c>
      <c r="I201" s="4">
        <v>2.3875000000000002</v>
      </c>
      <c r="J201" s="5">
        <v>0.64470000000000005</v>
      </c>
      <c r="K201" s="5">
        <v>0.72140000000000004</v>
      </c>
      <c r="L201" s="5">
        <v>0.2382</v>
      </c>
      <c r="M201" s="5">
        <v>1.24E-2</v>
      </c>
      <c r="N201" s="5">
        <v>0.83430000000000004</v>
      </c>
      <c r="O201" s="5"/>
      <c r="P201" s="5">
        <v>1</v>
      </c>
      <c r="Q201" s="5">
        <v>2.1753999999999998</v>
      </c>
      <c r="R201" s="4">
        <v>0.65639999999999998</v>
      </c>
      <c r="S201" s="4">
        <v>0.74570000000000003</v>
      </c>
      <c r="T201" s="4">
        <v>0.2097</v>
      </c>
      <c r="U201" s="4">
        <v>2.1700000000000001E-2</v>
      </c>
      <c r="V201" s="4">
        <v>0.8054</v>
      </c>
      <c r="W201" s="4"/>
      <c r="X201" s="4">
        <v>1</v>
      </c>
      <c r="Y201" s="4">
        <v>1.7678</v>
      </c>
      <c r="Z201" s="5">
        <v>0.68320000000000003</v>
      </c>
      <c r="AA201" s="5">
        <v>0.8054</v>
      </c>
      <c r="AB201" s="5">
        <v>0.15</v>
      </c>
      <c r="AC201" s="5">
        <v>3.0099999999999998E-2</v>
      </c>
      <c r="AD201" s="5">
        <v>0.7429</v>
      </c>
      <c r="AE201" s="5"/>
      <c r="AF201" s="5">
        <v>0.998</v>
      </c>
      <c r="AG201" s="5">
        <v>1.3277000000000001</v>
      </c>
      <c r="AH201" s="4">
        <v>0.74929999999999997</v>
      </c>
      <c r="AI201" s="4">
        <v>0.96970000000000001</v>
      </c>
      <c r="AJ201" s="4">
        <v>7.9200000000000007E-2</v>
      </c>
      <c r="AK201" s="4">
        <v>5.57E-2</v>
      </c>
      <c r="AL201" s="4">
        <v>0.50519999999999998</v>
      </c>
      <c r="AM201" s="4"/>
      <c r="AN201" s="4">
        <v>0.94610000000000005</v>
      </c>
      <c r="AO201" s="4">
        <v>0.6028</v>
      </c>
      <c r="AP201" s="14"/>
      <c r="AQ201" s="14"/>
      <c r="AR201" s="14"/>
      <c r="AS201" s="14"/>
      <c r="AT201" s="14"/>
      <c r="AU201" s="14"/>
      <c r="AV201" s="14"/>
      <c r="AW201" s="14"/>
      <c r="AX201" s="4"/>
      <c r="AY201" s="4"/>
      <c r="AZ201" s="4"/>
      <c r="BA201" s="4"/>
      <c r="BB201" s="4"/>
      <c r="BC201" s="4"/>
      <c r="BD201" s="4"/>
      <c r="BE201" s="4"/>
      <c r="BF201" s="14"/>
      <c r="BG201" s="14"/>
      <c r="BH201" s="14"/>
      <c r="BI201" s="14"/>
      <c r="BJ201" s="14"/>
      <c r="BK201" s="14"/>
      <c r="BL201" s="14"/>
      <c r="BM201" s="14"/>
      <c r="BN201" s="4"/>
      <c r="BO201" s="4"/>
      <c r="BP201" s="4"/>
      <c r="BQ201" s="4"/>
      <c r="BR201" s="4"/>
      <c r="BS201" s="4"/>
      <c r="BT201" s="4"/>
      <c r="BU201" s="4"/>
      <c r="BV201" s="14"/>
      <c r="BW201" s="14"/>
      <c r="BX201" s="14"/>
      <c r="BY201" s="14"/>
      <c r="BZ201" s="14"/>
      <c r="CA201" s="14"/>
      <c r="CB201" s="14"/>
      <c r="CC201" s="14"/>
      <c r="CD201" s="4"/>
      <c r="CE201" s="4"/>
      <c r="CF201" s="4"/>
      <c r="CG201" s="4"/>
      <c r="CH201" s="4"/>
      <c r="CI201" s="4"/>
      <c r="CJ201" s="4"/>
      <c r="CK201" s="4"/>
      <c r="CL201" s="5"/>
      <c r="CM201" s="5"/>
      <c r="CN201" s="5"/>
      <c r="CO201" s="5"/>
      <c r="CP201" s="5"/>
      <c r="CQ201" s="5"/>
      <c r="CR201" s="5"/>
      <c r="CS201" s="5"/>
      <c r="CT201" s="4"/>
      <c r="CU201" s="4"/>
      <c r="CV201" s="4"/>
      <c r="CW201" s="4"/>
      <c r="CX201" s="4"/>
      <c r="CY201" s="4"/>
      <c r="CZ201" s="4"/>
      <c r="DA201" s="4"/>
      <c r="DB201" s="5"/>
      <c r="DC201" s="5"/>
      <c r="DD201" s="5"/>
      <c r="DE201" s="5"/>
      <c r="DF201" s="5"/>
      <c r="DG201" s="5"/>
      <c r="DH201" s="5"/>
      <c r="DI201" s="5"/>
      <c r="DJ201" s="4"/>
      <c r="DK201" s="4"/>
      <c r="DL201" s="4"/>
      <c r="DM201" s="4"/>
      <c r="DN201" s="4"/>
      <c r="DO201" s="4"/>
      <c r="DP201" s="4"/>
      <c r="DQ201" s="4"/>
      <c r="DR201" s="5"/>
      <c r="DS201" s="5"/>
      <c r="DT201" s="5"/>
      <c r="DU201" s="5"/>
      <c r="DV201" s="5"/>
      <c r="DW201" s="5"/>
      <c r="DX201" s="5"/>
      <c r="DY201" s="5"/>
      <c r="DZ201" s="4"/>
      <c r="EA201" s="4"/>
      <c r="EB201" s="4"/>
      <c r="EC201" s="4"/>
      <c r="ED201" s="4"/>
      <c r="EE201" s="4"/>
      <c r="EF201" s="4"/>
      <c r="EG201" s="4"/>
      <c r="EH201" s="5"/>
      <c r="EI201" s="5"/>
      <c r="EJ201" s="5"/>
      <c r="EK201" s="5"/>
      <c r="EL201" s="5"/>
      <c r="EM201" s="5"/>
      <c r="EN201" s="5"/>
      <c r="EO201" s="5"/>
      <c r="EP201" s="4"/>
      <c r="EQ201" s="4"/>
      <c r="ER201" s="4"/>
      <c r="ES201" s="4"/>
      <c r="ET201" s="4"/>
      <c r="EU201" s="4"/>
      <c r="EV201" s="4"/>
      <c r="EW201" s="4"/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/>
      <c r="FO201" s="5"/>
      <c r="FP201" s="5"/>
      <c r="FQ201" s="5"/>
      <c r="FR201" s="5"/>
      <c r="FS201" s="5"/>
      <c r="FT201" s="5"/>
      <c r="FU201" s="5"/>
      <c r="FV201" s="4"/>
      <c r="FW201" s="4"/>
      <c r="FX201" s="4"/>
      <c r="FY201" s="4"/>
      <c r="FZ201" s="4"/>
      <c r="GA201" s="4"/>
      <c r="GB201" s="4"/>
      <c r="GC201" s="4"/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/>
      <c r="HC201" s="4"/>
      <c r="HD201" s="4"/>
      <c r="HE201" s="4"/>
      <c r="HF201" s="4"/>
      <c r="HG201" s="4"/>
      <c r="HH201" s="4"/>
      <c r="HI201" s="4"/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>
        <f t="shared" si="96"/>
        <v>0.6730600000000001</v>
      </c>
      <c r="II201" s="4">
        <f t="shared" si="97"/>
        <v>0.78627999999999998</v>
      </c>
      <c r="IJ201" s="4">
        <f t="shared" si="98"/>
        <v>0.18602000000000002</v>
      </c>
      <c r="IK201" s="4">
        <f t="shared" si="99"/>
        <v>2.4799999999999999E-2</v>
      </c>
      <c r="IL201" s="4">
        <f t="shared" si="100"/>
        <v>0.74785999999999997</v>
      </c>
      <c r="IM201" s="4" t="e">
        <f t="shared" si="101"/>
        <v>#DIV/0!</v>
      </c>
      <c r="IN201" s="4">
        <f t="shared" si="102"/>
        <v>0.98882000000000014</v>
      </c>
      <c r="IO201" s="4">
        <f t="shared" si="103"/>
        <v>1.6522400000000002</v>
      </c>
      <c r="IP201" s="1" t="str" cm="1">
        <f t="array" aca="1" ref="IP201" ca="1">CONCATENATE(INDIRECT(ADDRESS(1,MATCH(_xlfn.MINIFS(B201:IG201,metrics.rec,"MAE"),B201:IG201,0)+1)), ", ", INDIRECT(ADDRESS(2,MATCH(_xlfn.MINIFS(B201:IG201,metrics.rec,"MAE"),B201:IG201,0)+1)))</f>
        <v>k=5, r=0.1</v>
      </c>
      <c r="IQ201" s="1" t="str" cm="1">
        <f t="array" aca="1" ref="IQ201" ca="1">CONCATENATE(INDIRECT(ADDRESS(1,MATCH(_xlfn.MINIFS(B201:IG201,metrics.rec,"MSE"),B201:IG201,0)+1)), ", ", INDIRECT(ADDRESS(2,MATCH(_xlfn.MINIFS(B201:IG201,metrics.rec,"MSE"),B201:IG201,0)+1)))</f>
        <v>k=5, r=0.1</v>
      </c>
      <c r="IR201" s="1" t="str" cm="1">
        <f t="array" aca="1" ref="IR201" ca="1">CONCATENATE(INDIRECT(ADDRESS(1,MATCH(_xlfn.MAXIFS(B201:IG201,metrics.rec,"R"),B201:IG201,0)+1)), ", ", INDIRECT(ADDRESS(2,MATCH(_xlfn.MAXIFS(B201:IG201,metrics.rec,"R"),B201:IG201,0)+1)))</f>
        <v>k=5, r=0.1</v>
      </c>
      <c r="IS201" s="1" t="str" cm="1">
        <f t="array" aca="1" ref="IS201" ca="1">CONCATENATE(INDIRECT(ADDRESS(1,MATCH(_xlfn.MAXIFS(B201:IG201,metrics.rec,"Precision"),B201:IG201,0)+1)), ", ", INDIRECT(ADDRESS(2,MATCH(_xlfn.MAXIFS(B201:IG201,metrics.rec,"Precision"),B201:IG201,0)+1)))</f>
        <v>k=5, r=0.9</v>
      </c>
      <c r="IT201" s="1" t="str" cm="1">
        <f t="array" aca="1" ref="IT201" ca="1">CONCATENATE(INDIRECT(ADDRESS(1,MATCH(_xlfn.MAXIFS(B201:IG201,metrics.rec,"Recall"),B201:IG201,0)+1)), ", ", INDIRECT(ADDRESS(2,MATCH(_xlfn.MAXIFS(B201:IG201,metrics.rec,"Recall"),B201:IG201,0)+1)))</f>
        <v>k=5, r=0.1</v>
      </c>
      <c r="IU201" s="1" t="e" cm="1">
        <f t="array" aca="1" ref="IU201" ca="1">CONCATENATE(INDIRECT(ADDRESS(1,MATCH(_xlfn.MAXIFS(B201:IG201,metrics.rec,"Coverage"),B201:IG201,0)+1)), ", ", INDIRECT(ADDRESS(2,MATCH(_xlfn.MAXIFS(B201:IG201,metrics.rec,"Coverage"),B201:IG201,0)+1)))</f>
        <v>#N/A</v>
      </c>
      <c r="IV201" s="1" t="str" cm="1">
        <f t="array" aca="1" ref="IV201" ca="1">CONCATENATE(INDIRECT(ADDRESS(1,MATCH(_xlfn.MAXIFS(B201:IG201,metrics.rec,"Recatio"),B201:IG201,0)+1)), ", ", INDIRECT(ADDRESS(2,MATCH(_xlfn.MAXIFS(B201:IG201,metrics.rec,"Recatio"),B201:IG201,0)+1)))</f>
        <v>k=5, r=0.1</v>
      </c>
      <c r="IW201" s="1" t="str" cm="1">
        <f t="array" aca="1" ref="IW201" ca="1">CONCATENATE(INDIRECT(ADDRESS(1,MATCH(_xlfn.MINIFS(B201:IG201,metrics.rec,"Time"),B201:IG201,0)+1)), ", ", INDIRECT(ADDRESS(2,MATCH(_xlfn.MINIFS(B201:IG201,metrics.rec,"Time"),B201:IG201,0)+1)))</f>
        <v>k=5, r=0.9</v>
      </c>
    </row>
    <row r="202" spans="1:257" x14ac:dyDescent="0.2">
      <c r="A202" s="1" t="s">
        <v>175</v>
      </c>
      <c r="B202" s="4">
        <v>0.64019999999999999</v>
      </c>
      <c r="C202" s="4">
        <v>0.72</v>
      </c>
      <c r="D202" s="4">
        <v>0.28039999999999998</v>
      </c>
      <c r="E202" s="4">
        <v>2.0999999999999999E-3</v>
      </c>
      <c r="F202" s="4">
        <v>0.876</v>
      </c>
      <c r="G202" s="4"/>
      <c r="H202" s="4">
        <v>1</v>
      </c>
      <c r="I202" s="4">
        <v>2.5905999999999998</v>
      </c>
      <c r="J202" s="5">
        <v>0.65200000000000002</v>
      </c>
      <c r="K202" s="5">
        <v>0.74970000000000003</v>
      </c>
      <c r="L202" s="5">
        <v>0.27260000000000001</v>
      </c>
      <c r="M202" s="5">
        <v>6.4000000000000003E-3</v>
      </c>
      <c r="N202" s="5">
        <v>0.86739999999999995</v>
      </c>
      <c r="O202" s="5"/>
      <c r="P202" s="5">
        <v>1</v>
      </c>
      <c r="Q202" s="5">
        <v>2.4546999999999999</v>
      </c>
      <c r="R202" s="4">
        <v>0.65920000000000001</v>
      </c>
      <c r="S202" s="4">
        <v>0.76359999999999995</v>
      </c>
      <c r="T202" s="4">
        <v>0.25719999999999998</v>
      </c>
      <c r="U202" s="4">
        <v>1.21E-2</v>
      </c>
      <c r="V202" s="4">
        <v>0.84860000000000002</v>
      </c>
      <c r="W202" s="4"/>
      <c r="X202" s="4">
        <v>1</v>
      </c>
      <c r="Y202" s="4">
        <v>2.0419</v>
      </c>
      <c r="Z202" s="5">
        <v>0.6794</v>
      </c>
      <c r="AA202" s="5">
        <v>0.80769999999999997</v>
      </c>
      <c r="AB202" s="5">
        <v>0.20300000000000001</v>
      </c>
      <c r="AC202" s="5">
        <v>2.1100000000000001E-2</v>
      </c>
      <c r="AD202" s="5">
        <v>0.80779999999999996</v>
      </c>
      <c r="AE202" s="5"/>
      <c r="AF202" s="5">
        <v>1</v>
      </c>
      <c r="AG202" s="5">
        <v>1.6879999999999999</v>
      </c>
      <c r="AH202" s="4">
        <v>0.73729999999999996</v>
      </c>
      <c r="AI202" s="4">
        <v>0.94510000000000005</v>
      </c>
      <c r="AJ202" s="4">
        <v>0.1143</v>
      </c>
      <c r="AK202" s="4">
        <v>4.3400000000000001E-2</v>
      </c>
      <c r="AL202" s="4">
        <v>0.61619999999999997</v>
      </c>
      <c r="AM202" s="4"/>
      <c r="AN202" s="4">
        <v>0.98</v>
      </c>
      <c r="AO202" s="4">
        <v>0.88280000000000003</v>
      </c>
      <c r="AP202" s="14"/>
      <c r="AQ202" s="14"/>
      <c r="AR202" s="14"/>
      <c r="AS202" s="14"/>
      <c r="AT202" s="14"/>
      <c r="AU202" s="14"/>
      <c r="AV202" s="14"/>
      <c r="AW202" s="14"/>
      <c r="AX202" s="4"/>
      <c r="AY202" s="4"/>
      <c r="AZ202" s="4"/>
      <c r="BA202" s="4"/>
      <c r="BB202" s="4"/>
      <c r="BC202" s="4"/>
      <c r="BD202" s="4"/>
      <c r="BE202" s="4"/>
      <c r="BF202" s="14"/>
      <c r="BG202" s="14"/>
      <c r="BH202" s="14"/>
      <c r="BI202" s="14"/>
      <c r="BJ202" s="14"/>
      <c r="BK202" s="14"/>
      <c r="BL202" s="14"/>
      <c r="BM202" s="14"/>
      <c r="BN202" s="4"/>
      <c r="BO202" s="4"/>
      <c r="BP202" s="4"/>
      <c r="BQ202" s="4"/>
      <c r="BR202" s="4"/>
      <c r="BS202" s="4"/>
      <c r="BT202" s="4"/>
      <c r="BU202" s="4"/>
      <c r="BV202" s="14"/>
      <c r="BW202" s="14"/>
      <c r="BX202" s="14"/>
      <c r="BY202" s="14"/>
      <c r="BZ202" s="14"/>
      <c r="CA202" s="14"/>
      <c r="CB202" s="14"/>
      <c r="CC202" s="14"/>
      <c r="CD202" s="4"/>
      <c r="CE202" s="4"/>
      <c r="CF202" s="4"/>
      <c r="CG202" s="4"/>
      <c r="CH202" s="4"/>
      <c r="CI202" s="4"/>
      <c r="CJ202" s="4"/>
      <c r="CK202" s="4"/>
      <c r="CL202" s="5"/>
      <c r="CM202" s="5"/>
      <c r="CN202" s="5"/>
      <c r="CO202" s="5"/>
      <c r="CP202" s="5"/>
      <c r="CQ202" s="5"/>
      <c r="CR202" s="5"/>
      <c r="CS202" s="5"/>
      <c r="CT202" s="4"/>
      <c r="CU202" s="4"/>
      <c r="CV202" s="4"/>
      <c r="CW202" s="4"/>
      <c r="CX202" s="4"/>
      <c r="CY202" s="4"/>
      <c r="CZ202" s="4"/>
      <c r="DA202" s="4"/>
      <c r="DB202" s="5"/>
      <c r="DC202" s="5"/>
      <c r="DD202" s="5"/>
      <c r="DE202" s="5"/>
      <c r="DF202" s="5"/>
      <c r="DG202" s="5"/>
      <c r="DH202" s="5"/>
      <c r="DI202" s="5"/>
      <c r="DJ202" s="4"/>
      <c r="DK202" s="4"/>
      <c r="DL202" s="4"/>
      <c r="DM202" s="4"/>
      <c r="DN202" s="4"/>
      <c r="DO202" s="4"/>
      <c r="DP202" s="4"/>
      <c r="DQ202" s="4"/>
      <c r="DR202" s="5"/>
      <c r="DS202" s="5"/>
      <c r="DT202" s="5"/>
      <c r="DU202" s="5"/>
      <c r="DV202" s="5"/>
      <c r="DW202" s="5"/>
      <c r="DX202" s="5"/>
      <c r="DY202" s="5"/>
      <c r="DZ202" s="4"/>
      <c r="EA202" s="4"/>
      <c r="EB202" s="4"/>
      <c r="EC202" s="4"/>
      <c r="ED202" s="4"/>
      <c r="EE202" s="4"/>
      <c r="EF202" s="4"/>
      <c r="EG202" s="4"/>
      <c r="EH202" s="5"/>
      <c r="EI202" s="5"/>
      <c r="EJ202" s="5"/>
      <c r="EK202" s="5"/>
      <c r="EL202" s="5"/>
      <c r="EM202" s="5"/>
      <c r="EN202" s="5"/>
      <c r="EO202" s="5"/>
      <c r="EP202" s="4"/>
      <c r="EQ202" s="4"/>
      <c r="ER202" s="4"/>
      <c r="ES202" s="4"/>
      <c r="ET202" s="4"/>
      <c r="EU202" s="4"/>
      <c r="EV202" s="4"/>
      <c r="EW202" s="4"/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/>
      <c r="FO202" s="5"/>
      <c r="FP202" s="5"/>
      <c r="FQ202" s="5"/>
      <c r="FR202" s="5"/>
      <c r="FS202" s="5"/>
      <c r="FT202" s="5"/>
      <c r="FU202" s="5"/>
      <c r="FV202" s="4"/>
      <c r="FW202" s="4"/>
      <c r="FX202" s="4"/>
      <c r="FY202" s="4"/>
      <c r="FZ202" s="4"/>
      <c r="GA202" s="4"/>
      <c r="GB202" s="4"/>
      <c r="GC202" s="4"/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/>
      <c r="HC202" s="4"/>
      <c r="HD202" s="4"/>
      <c r="HE202" s="4"/>
      <c r="HF202" s="4"/>
      <c r="HG202" s="4"/>
      <c r="HH202" s="4"/>
      <c r="HI202" s="4"/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>
        <f t="shared" si="96"/>
        <v>0.67361999999999989</v>
      </c>
      <c r="II202" s="4">
        <f t="shared" si="97"/>
        <v>0.79722000000000004</v>
      </c>
      <c r="IJ202" s="4">
        <f t="shared" si="98"/>
        <v>0.22549999999999998</v>
      </c>
      <c r="IK202" s="4">
        <f t="shared" si="99"/>
        <v>1.702E-2</v>
      </c>
      <c r="IL202" s="4">
        <f t="shared" si="100"/>
        <v>0.8031999999999998</v>
      </c>
      <c r="IM202" s="4" t="e">
        <f t="shared" si="101"/>
        <v>#DIV/0!</v>
      </c>
      <c r="IN202" s="4">
        <f t="shared" si="102"/>
        <v>0.99600000000000011</v>
      </c>
      <c r="IO202" s="4">
        <f t="shared" si="103"/>
        <v>1.9316</v>
      </c>
      <c r="IP202" s="1" t="str" cm="1">
        <f t="array" aca="1" ref="IP202" ca="1">CONCATENATE(INDIRECT(ADDRESS(1,MATCH(_xlfn.MINIFS(B202:IG202,metrics.rec,"MAE"),B202:IG202,0)+1)), ", ", INDIRECT(ADDRESS(2,MATCH(_xlfn.MINIFS(B202:IG202,metrics.rec,"MAE"),B202:IG202,0)+1)))</f>
        <v>k=5, r=0.1</v>
      </c>
      <c r="IQ202" s="1" t="str" cm="1">
        <f t="array" aca="1" ref="IQ202" ca="1">CONCATENATE(INDIRECT(ADDRESS(1,MATCH(_xlfn.MINIFS(B202:IG202,metrics.rec,"MSE"),B202:IG202,0)+1)), ", ", INDIRECT(ADDRESS(2,MATCH(_xlfn.MINIFS(B202:IG202,metrics.rec,"MSE"),B202:IG202,0)+1)))</f>
        <v>k=5, r=0.1</v>
      </c>
      <c r="IR202" s="1" t="str" cm="1">
        <f t="array" aca="1" ref="IR202" ca="1">CONCATENATE(INDIRECT(ADDRESS(1,MATCH(_xlfn.MAXIFS(B202:IG202,metrics.rec,"R"),B202:IG202,0)+1)), ", ", INDIRECT(ADDRESS(2,MATCH(_xlfn.MAXIFS(B202:IG202,metrics.rec,"R"),B202:IG202,0)+1)))</f>
        <v>k=5, r=0.1</v>
      </c>
      <c r="IS202" s="1" t="str" cm="1">
        <f t="array" aca="1" ref="IS202" ca="1">CONCATENATE(INDIRECT(ADDRESS(1,MATCH(_xlfn.MAXIFS(B202:IG202,metrics.rec,"Precision"),B202:IG202,0)+1)), ", ", INDIRECT(ADDRESS(2,MATCH(_xlfn.MAXIFS(B202:IG202,metrics.rec,"Precision"),B202:IG202,0)+1)))</f>
        <v>k=5, r=0.9</v>
      </c>
      <c r="IT202" s="1" t="str" cm="1">
        <f t="array" aca="1" ref="IT202" ca="1">CONCATENATE(INDIRECT(ADDRESS(1,MATCH(_xlfn.MAXIFS(B202:IG202,metrics.rec,"Recall"),B202:IG202,0)+1)), ", ", INDIRECT(ADDRESS(2,MATCH(_xlfn.MAXIFS(B202:IG202,metrics.rec,"Recall"),B202:IG202,0)+1)))</f>
        <v>k=5, r=0.1</v>
      </c>
      <c r="IU202" s="1" t="e" cm="1">
        <f t="array" aca="1" ref="IU202" ca="1">CONCATENATE(INDIRECT(ADDRESS(1,MATCH(_xlfn.MAXIFS(B202:IG202,metrics.rec,"Coverage"),B202:IG202,0)+1)), ", ", INDIRECT(ADDRESS(2,MATCH(_xlfn.MAXIFS(B202:IG202,metrics.rec,"Coverage"),B202:IG202,0)+1)))</f>
        <v>#N/A</v>
      </c>
      <c r="IV202" s="1" t="str" cm="1">
        <f t="array" aca="1" ref="IV202" ca="1">CONCATENATE(INDIRECT(ADDRESS(1,MATCH(_xlfn.MAXIFS(B202:IG202,metrics.rec,"Recatio"),B202:IG202,0)+1)), ", ", INDIRECT(ADDRESS(2,MATCH(_xlfn.MAXIFS(B202:IG202,metrics.rec,"Recatio"),B202:IG202,0)+1)))</f>
        <v>k=5, r=0.1</v>
      </c>
      <c r="IW202" s="1" t="str" cm="1">
        <f t="array" aca="1" ref="IW202" ca="1">CONCATENATE(INDIRECT(ADDRESS(1,MATCH(_xlfn.MINIFS(B202:IG202,metrics.rec,"Time"),B202:IG202,0)+1)), ", ", INDIRECT(ADDRESS(2,MATCH(_xlfn.MINIFS(B202:IG202,metrics.rec,"Time"),B202:IG202,0)+1)))</f>
        <v>k=5, r=0.9</v>
      </c>
    </row>
    <row r="203" spans="1:257" x14ac:dyDescent="0.2">
      <c r="A203" s="1" t="s">
        <v>176</v>
      </c>
      <c r="B203" s="4">
        <v>0.63660000000000005</v>
      </c>
      <c r="C203" s="4">
        <v>0.70169999999999999</v>
      </c>
      <c r="D203" s="4">
        <v>0.24629999999999999</v>
      </c>
      <c r="E203" s="4">
        <v>4.1000000000000003E-3</v>
      </c>
      <c r="F203" s="4">
        <v>0.85640000000000005</v>
      </c>
      <c r="G203" s="4"/>
      <c r="H203" s="4">
        <v>1</v>
      </c>
      <c r="I203" s="4">
        <v>2.4293999999999998</v>
      </c>
      <c r="J203" s="5">
        <v>0.64880000000000004</v>
      </c>
      <c r="K203" s="5">
        <v>0.73219999999999996</v>
      </c>
      <c r="L203" s="5">
        <v>0.23269999999999999</v>
      </c>
      <c r="M203" s="5">
        <v>1.2699999999999999E-2</v>
      </c>
      <c r="N203" s="5">
        <v>0.84340000000000004</v>
      </c>
      <c r="O203" s="5"/>
      <c r="P203" s="5">
        <v>1</v>
      </c>
      <c r="Q203" s="5">
        <v>2.1758999999999999</v>
      </c>
      <c r="R203" s="4">
        <v>0.65859999999999996</v>
      </c>
      <c r="S203" s="4">
        <v>0.75290000000000001</v>
      </c>
      <c r="T203" s="4">
        <v>0.21560000000000001</v>
      </c>
      <c r="U203" s="4">
        <v>2.3E-2</v>
      </c>
      <c r="V203" s="4">
        <v>0.81799999999999995</v>
      </c>
      <c r="W203" s="4"/>
      <c r="X203" s="4">
        <v>1</v>
      </c>
      <c r="Y203" s="4">
        <v>1.8090999999999999</v>
      </c>
      <c r="Z203" s="5">
        <v>0.68069999999999997</v>
      </c>
      <c r="AA203" s="5">
        <v>0.80159999999999998</v>
      </c>
      <c r="AB203" s="5">
        <v>0.16339999999999999</v>
      </c>
      <c r="AC203" s="5">
        <v>3.4299999999999997E-2</v>
      </c>
      <c r="AD203" s="5">
        <v>0.76390000000000002</v>
      </c>
      <c r="AE203" s="5"/>
      <c r="AF203" s="5">
        <v>1</v>
      </c>
      <c r="AG203" s="5">
        <v>1.3862000000000001</v>
      </c>
      <c r="AH203" s="4">
        <v>0.74160000000000004</v>
      </c>
      <c r="AI203" s="4">
        <v>0.95050000000000001</v>
      </c>
      <c r="AJ203" s="4">
        <v>0.10390000000000001</v>
      </c>
      <c r="AK203" s="4">
        <v>5.3900000000000003E-2</v>
      </c>
      <c r="AL203" s="4">
        <v>0.53569999999999995</v>
      </c>
      <c r="AM203" s="4"/>
      <c r="AN203" s="4">
        <v>0.97640000000000005</v>
      </c>
      <c r="AO203" s="4">
        <v>0.6149</v>
      </c>
      <c r="AP203" s="14"/>
      <c r="AQ203" s="14"/>
      <c r="AR203" s="14"/>
      <c r="AS203" s="14"/>
      <c r="AT203" s="14"/>
      <c r="AU203" s="14"/>
      <c r="AV203" s="14"/>
      <c r="AW203" s="14"/>
      <c r="AX203" s="4"/>
      <c r="AY203" s="4"/>
      <c r="AZ203" s="4"/>
      <c r="BA203" s="4"/>
      <c r="BB203" s="4"/>
      <c r="BC203" s="4"/>
      <c r="BD203" s="4"/>
      <c r="BE203" s="4"/>
      <c r="BF203" s="14"/>
      <c r="BG203" s="14"/>
      <c r="BH203" s="14"/>
      <c r="BI203" s="14"/>
      <c r="BJ203" s="14"/>
      <c r="BK203" s="14"/>
      <c r="BL203" s="14"/>
      <c r="BM203" s="14"/>
      <c r="BN203" s="4"/>
      <c r="BO203" s="4"/>
      <c r="BP203" s="4"/>
      <c r="BQ203" s="4"/>
      <c r="BR203" s="4"/>
      <c r="BS203" s="4"/>
      <c r="BT203" s="4"/>
      <c r="BU203" s="4"/>
      <c r="BV203" s="14"/>
      <c r="BW203" s="14"/>
      <c r="BX203" s="14"/>
      <c r="BY203" s="14"/>
      <c r="BZ203" s="14"/>
      <c r="CA203" s="14"/>
      <c r="CB203" s="14"/>
      <c r="CC203" s="14"/>
      <c r="CD203" s="4"/>
      <c r="CE203" s="4"/>
      <c r="CF203" s="4"/>
      <c r="CG203" s="4"/>
      <c r="CH203" s="4"/>
      <c r="CI203" s="4"/>
      <c r="CJ203" s="4"/>
      <c r="CK203" s="4"/>
      <c r="CL203" s="5"/>
      <c r="CM203" s="5"/>
      <c r="CN203" s="5"/>
      <c r="CO203" s="5"/>
      <c r="CP203" s="5"/>
      <c r="CQ203" s="5"/>
      <c r="CR203" s="5"/>
      <c r="CS203" s="5"/>
      <c r="CT203" s="4"/>
      <c r="CU203" s="4"/>
      <c r="CV203" s="4"/>
      <c r="CW203" s="4"/>
      <c r="CX203" s="4"/>
      <c r="CY203" s="4"/>
      <c r="CZ203" s="4"/>
      <c r="DA203" s="4"/>
      <c r="DB203" s="5"/>
      <c r="DC203" s="5"/>
      <c r="DD203" s="5"/>
      <c r="DE203" s="5"/>
      <c r="DF203" s="5"/>
      <c r="DG203" s="5"/>
      <c r="DH203" s="5"/>
      <c r="DI203" s="5"/>
      <c r="DJ203" s="4"/>
      <c r="DK203" s="4"/>
      <c r="DL203" s="4"/>
      <c r="DM203" s="4"/>
      <c r="DN203" s="4"/>
      <c r="DO203" s="4"/>
      <c r="DP203" s="4"/>
      <c r="DQ203" s="4"/>
      <c r="DR203" s="5"/>
      <c r="DS203" s="5"/>
      <c r="DT203" s="5"/>
      <c r="DU203" s="5"/>
      <c r="DV203" s="5"/>
      <c r="DW203" s="5"/>
      <c r="DX203" s="5"/>
      <c r="DY203" s="5"/>
      <c r="DZ203" s="4"/>
      <c r="EA203" s="4"/>
      <c r="EB203" s="4"/>
      <c r="EC203" s="4"/>
      <c r="ED203" s="4"/>
      <c r="EE203" s="4"/>
      <c r="EF203" s="4"/>
      <c r="EG203" s="4"/>
      <c r="EH203" s="5"/>
      <c r="EI203" s="5"/>
      <c r="EJ203" s="5"/>
      <c r="EK203" s="5"/>
      <c r="EL203" s="5"/>
      <c r="EM203" s="5"/>
      <c r="EN203" s="5"/>
      <c r="EO203" s="5"/>
      <c r="EP203" s="4"/>
      <c r="EQ203" s="4"/>
      <c r="ER203" s="4"/>
      <c r="ES203" s="4"/>
      <c r="ET203" s="4"/>
      <c r="EU203" s="4"/>
      <c r="EV203" s="4"/>
      <c r="EW203" s="4"/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/>
      <c r="FO203" s="5"/>
      <c r="FP203" s="5"/>
      <c r="FQ203" s="5"/>
      <c r="FR203" s="5"/>
      <c r="FS203" s="5"/>
      <c r="FT203" s="5"/>
      <c r="FU203" s="5"/>
      <c r="FV203" s="4"/>
      <c r="FW203" s="4"/>
      <c r="FX203" s="4"/>
      <c r="FY203" s="4"/>
      <c r="FZ203" s="4"/>
      <c r="GA203" s="4"/>
      <c r="GB203" s="4"/>
      <c r="GC203" s="4"/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>
        <f t="shared" si="96"/>
        <v>0.67325999999999997</v>
      </c>
      <c r="II203" s="4">
        <f t="shared" si="97"/>
        <v>0.78777999999999992</v>
      </c>
      <c r="IJ203" s="4">
        <f t="shared" si="98"/>
        <v>0.19238</v>
      </c>
      <c r="IK203" s="4">
        <f t="shared" si="99"/>
        <v>2.5600000000000001E-2</v>
      </c>
      <c r="IL203" s="4">
        <f t="shared" si="100"/>
        <v>0.76348000000000005</v>
      </c>
      <c r="IM203" s="4" t="e">
        <f t="shared" si="101"/>
        <v>#DIV/0!</v>
      </c>
      <c r="IN203" s="4">
        <f t="shared" si="102"/>
        <v>0.99527999999999994</v>
      </c>
      <c r="IO203" s="4">
        <f t="shared" si="103"/>
        <v>1.6831</v>
      </c>
      <c r="IP203" s="1" t="str" cm="1">
        <f t="array" aca="1" ref="IP203" ca="1">CONCATENATE(INDIRECT(ADDRESS(1,MATCH(_xlfn.MINIFS(B203:IG203,metrics.rec,"MAE"),B203:IG203,0)+1)), ", ", INDIRECT(ADDRESS(2,MATCH(_xlfn.MINIFS(B203:IG203,metrics.rec,"MAE"),B203:IG203,0)+1)))</f>
        <v>k=5, r=0.1</v>
      </c>
      <c r="IQ203" s="1" t="str" cm="1">
        <f t="array" aca="1" ref="IQ203" ca="1">CONCATENATE(INDIRECT(ADDRESS(1,MATCH(_xlfn.MINIFS(B203:IG203,metrics.rec,"MSE"),B203:IG203,0)+1)), ", ", INDIRECT(ADDRESS(2,MATCH(_xlfn.MINIFS(B203:IG203,metrics.rec,"MSE"),B203:IG203,0)+1)))</f>
        <v>k=5, r=0.1</v>
      </c>
      <c r="IR203" s="1" t="str" cm="1">
        <f t="array" aca="1" ref="IR203" ca="1">CONCATENATE(INDIRECT(ADDRESS(1,MATCH(_xlfn.MAXIFS(B203:IG203,metrics.rec,"R"),B203:IG203,0)+1)), ", ", INDIRECT(ADDRESS(2,MATCH(_xlfn.MAXIFS(B203:IG203,metrics.rec,"R"),B203:IG203,0)+1)))</f>
        <v>k=5, r=0.1</v>
      </c>
      <c r="IS203" s="1" t="str" cm="1">
        <f t="array" aca="1" ref="IS203" ca="1">CONCATENATE(INDIRECT(ADDRESS(1,MATCH(_xlfn.MAXIFS(B203:IG203,metrics.rec,"Precision"),B203:IG203,0)+1)), ", ", INDIRECT(ADDRESS(2,MATCH(_xlfn.MAXIFS(B203:IG203,metrics.rec,"Precision"),B203:IG203,0)+1)))</f>
        <v>k=5, r=0.9</v>
      </c>
      <c r="IT203" s="1" t="str" cm="1">
        <f t="array" aca="1" ref="IT203" ca="1">CONCATENATE(INDIRECT(ADDRESS(1,MATCH(_xlfn.MAXIFS(B203:IG203,metrics.rec,"Recall"),B203:IG203,0)+1)), ", ", INDIRECT(ADDRESS(2,MATCH(_xlfn.MAXIFS(B203:IG203,metrics.rec,"Recall"),B203:IG203,0)+1)))</f>
        <v>k=5, r=0.1</v>
      </c>
      <c r="IU203" s="1" t="e" cm="1">
        <f t="array" aca="1" ref="IU203" ca="1">CONCATENATE(INDIRECT(ADDRESS(1,MATCH(_xlfn.MAXIFS(B203:IG203,metrics.rec,"Coverage"),B203:IG203,0)+1)), ", ", INDIRECT(ADDRESS(2,MATCH(_xlfn.MAXIFS(B203:IG203,metrics.rec,"Coverage"),B203:IG203,0)+1)))</f>
        <v>#N/A</v>
      </c>
      <c r="IV203" s="1" t="str" cm="1">
        <f t="array" aca="1" ref="IV203" ca="1">CONCATENATE(INDIRECT(ADDRESS(1,MATCH(_xlfn.MAXIFS(B203:IG203,metrics.rec,"Recatio"),B203:IG203,0)+1)), ", ", INDIRECT(ADDRESS(2,MATCH(_xlfn.MAXIFS(B203:IG203,metrics.rec,"Recatio"),B203:IG203,0)+1)))</f>
        <v>k=5, r=0.1</v>
      </c>
      <c r="IW203" s="1" t="str" cm="1">
        <f t="array" aca="1" ref="IW203" ca="1">CONCATENATE(INDIRECT(ADDRESS(1,MATCH(_xlfn.MINIFS(B203:IG203,metrics.rec,"Time"),B203:IG203,0)+1)), ", ", INDIRECT(ADDRESS(2,MATCH(_xlfn.MINIFS(B203:IG203,metrics.rec,"Time"),B203:IG203,0)+1)))</f>
        <v>k=5, r=0.9</v>
      </c>
    </row>
    <row r="204" spans="1:257" x14ac:dyDescent="0.2">
      <c r="A204" s="1" t="s">
        <v>177</v>
      </c>
      <c r="B204" s="4">
        <v>0.64039999999999997</v>
      </c>
      <c r="C204" s="4">
        <v>0.71120000000000005</v>
      </c>
      <c r="D204" s="4">
        <v>0.23519999999999999</v>
      </c>
      <c r="E204" s="4">
        <v>4.3E-3</v>
      </c>
      <c r="F204" s="4">
        <v>0.85260000000000002</v>
      </c>
      <c r="G204" s="4"/>
      <c r="H204" s="4">
        <v>1</v>
      </c>
      <c r="I204" s="4">
        <v>2.5222000000000002</v>
      </c>
      <c r="J204" s="5">
        <v>0.65439999999999998</v>
      </c>
      <c r="K204" s="5">
        <v>0.74529999999999996</v>
      </c>
      <c r="L204" s="5">
        <v>0.2155</v>
      </c>
      <c r="M204" s="5">
        <v>1.32E-2</v>
      </c>
      <c r="N204" s="5">
        <v>0.83750000000000002</v>
      </c>
      <c r="O204" s="5"/>
      <c r="P204" s="5">
        <v>1</v>
      </c>
      <c r="Q204" s="5">
        <v>2.3309000000000002</v>
      </c>
      <c r="R204" s="4">
        <v>0.66600000000000004</v>
      </c>
      <c r="S204" s="4">
        <v>0.76929999999999998</v>
      </c>
      <c r="T204" s="4">
        <v>0.1928</v>
      </c>
      <c r="U204" s="4">
        <v>2.3599999999999999E-2</v>
      </c>
      <c r="V204" s="4">
        <v>0.81140000000000001</v>
      </c>
      <c r="W204" s="4"/>
      <c r="X204" s="4">
        <v>1</v>
      </c>
      <c r="Y204" s="4">
        <v>1.9802999999999999</v>
      </c>
      <c r="Z204" s="5">
        <v>0.69169999999999998</v>
      </c>
      <c r="AA204" s="5">
        <v>0.8276</v>
      </c>
      <c r="AB204" s="5">
        <v>0.14449999999999999</v>
      </c>
      <c r="AC204" s="5">
        <v>3.4299999999999997E-2</v>
      </c>
      <c r="AD204" s="5">
        <v>0.75690000000000002</v>
      </c>
      <c r="AE204" s="5"/>
      <c r="AF204" s="5">
        <v>1</v>
      </c>
      <c r="AG204" s="5">
        <v>1.6162000000000001</v>
      </c>
      <c r="AH204" s="4">
        <v>0.75270000000000004</v>
      </c>
      <c r="AI204" s="4">
        <v>0.97799999999999998</v>
      </c>
      <c r="AJ204" s="4">
        <v>9.8799999999999999E-2</v>
      </c>
      <c r="AK204" s="4">
        <v>4.4200000000000003E-2</v>
      </c>
      <c r="AL204" s="4">
        <v>0.56430000000000002</v>
      </c>
      <c r="AM204" s="4"/>
      <c r="AN204" s="4">
        <v>0.98</v>
      </c>
      <c r="AO204" s="4">
        <v>0.86760000000000004</v>
      </c>
      <c r="AP204" s="14"/>
      <c r="AQ204" s="14"/>
      <c r="AR204" s="14"/>
      <c r="AS204" s="14"/>
      <c r="AT204" s="14"/>
      <c r="AU204" s="14"/>
      <c r="AV204" s="14"/>
      <c r="AW204" s="14"/>
      <c r="AX204" s="4"/>
      <c r="AY204" s="4"/>
      <c r="AZ204" s="4"/>
      <c r="BA204" s="4"/>
      <c r="BB204" s="4"/>
      <c r="BC204" s="4"/>
      <c r="BD204" s="4"/>
      <c r="BE204" s="4"/>
      <c r="BF204" s="14"/>
      <c r="BG204" s="14"/>
      <c r="BH204" s="14"/>
      <c r="BI204" s="14"/>
      <c r="BJ204" s="14"/>
      <c r="BK204" s="14"/>
      <c r="BL204" s="14"/>
      <c r="BM204" s="14"/>
      <c r="BN204" s="4"/>
      <c r="BO204" s="4"/>
      <c r="BP204" s="4"/>
      <c r="BQ204" s="4"/>
      <c r="BR204" s="4"/>
      <c r="BS204" s="4"/>
      <c r="BT204" s="4"/>
      <c r="BU204" s="4"/>
      <c r="BV204" s="14"/>
      <c r="BW204" s="14"/>
      <c r="BX204" s="14"/>
      <c r="BY204" s="14"/>
      <c r="BZ204" s="14"/>
      <c r="CA204" s="14"/>
      <c r="CB204" s="14"/>
      <c r="CC204" s="14"/>
      <c r="CD204" s="4"/>
      <c r="CE204" s="4"/>
      <c r="CF204" s="4"/>
      <c r="CG204" s="4"/>
      <c r="CH204" s="4"/>
      <c r="CI204" s="4"/>
      <c r="CJ204" s="4"/>
      <c r="CK204" s="4"/>
      <c r="CL204" s="5"/>
      <c r="CM204" s="5"/>
      <c r="CN204" s="5"/>
      <c r="CO204" s="5"/>
      <c r="CP204" s="5"/>
      <c r="CQ204" s="5"/>
      <c r="CR204" s="5"/>
      <c r="CS204" s="5"/>
      <c r="CT204" s="4"/>
      <c r="CU204" s="4"/>
      <c r="CV204" s="4"/>
      <c r="CW204" s="4"/>
      <c r="CX204" s="4"/>
      <c r="CY204" s="4"/>
      <c r="CZ204" s="4"/>
      <c r="DA204" s="4"/>
      <c r="DB204" s="5"/>
      <c r="DC204" s="5"/>
      <c r="DD204" s="5"/>
      <c r="DE204" s="5"/>
      <c r="DF204" s="5"/>
      <c r="DG204" s="5"/>
      <c r="DH204" s="5"/>
      <c r="DI204" s="5"/>
      <c r="DJ204" s="4"/>
      <c r="DK204" s="4"/>
      <c r="DL204" s="4"/>
      <c r="DM204" s="4"/>
      <c r="DN204" s="4"/>
      <c r="DO204" s="4"/>
      <c r="DP204" s="4"/>
      <c r="DQ204" s="4"/>
      <c r="DR204" s="5"/>
      <c r="DS204" s="5"/>
      <c r="DT204" s="5"/>
      <c r="DU204" s="5"/>
      <c r="DV204" s="5"/>
      <c r="DW204" s="5"/>
      <c r="DX204" s="5"/>
      <c r="DY204" s="5"/>
      <c r="DZ204" s="4"/>
      <c r="EA204" s="4"/>
      <c r="EB204" s="4"/>
      <c r="EC204" s="4"/>
      <c r="ED204" s="4"/>
      <c r="EE204" s="4"/>
      <c r="EF204" s="4"/>
      <c r="EG204" s="4"/>
      <c r="EH204" s="5"/>
      <c r="EI204" s="5"/>
      <c r="EJ204" s="5"/>
      <c r="EK204" s="5"/>
      <c r="EL204" s="5"/>
      <c r="EM204" s="5"/>
      <c r="EN204" s="5"/>
      <c r="EO204" s="5"/>
      <c r="EP204" s="4"/>
      <c r="EQ204" s="4"/>
      <c r="ER204" s="4"/>
      <c r="ES204" s="4"/>
      <c r="ET204" s="4"/>
      <c r="EU204" s="4"/>
      <c r="EV204" s="4"/>
      <c r="EW204" s="4"/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/>
      <c r="FO204" s="5"/>
      <c r="FP204" s="5"/>
      <c r="FQ204" s="5"/>
      <c r="FR204" s="5"/>
      <c r="FS204" s="5"/>
      <c r="FT204" s="5"/>
      <c r="FU204" s="5"/>
      <c r="FV204" s="4"/>
      <c r="FW204" s="4"/>
      <c r="FX204" s="4"/>
      <c r="FY204" s="4"/>
      <c r="FZ204" s="4"/>
      <c r="GA204" s="4"/>
      <c r="GB204" s="4"/>
      <c r="GC204" s="4"/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>
        <f t="shared" si="96"/>
        <v>0.68103999999999998</v>
      </c>
      <c r="II204" s="4">
        <f t="shared" si="97"/>
        <v>0.80627999999999989</v>
      </c>
      <c r="IJ204" s="4">
        <f t="shared" si="98"/>
        <v>0.17735999999999999</v>
      </c>
      <c r="IK204" s="4">
        <f t="shared" si="99"/>
        <v>2.392E-2</v>
      </c>
      <c r="IL204" s="4">
        <f t="shared" si="100"/>
        <v>0.76454</v>
      </c>
      <c r="IM204" s="4" t="e">
        <f t="shared" si="101"/>
        <v>#DIV/0!</v>
      </c>
      <c r="IN204" s="4">
        <f t="shared" si="102"/>
        <v>0.99600000000000011</v>
      </c>
      <c r="IO204" s="4">
        <f t="shared" si="103"/>
        <v>1.86344</v>
      </c>
      <c r="IP204" s="1" t="str" cm="1">
        <f t="array" aca="1" ref="IP204" ca="1">CONCATENATE(INDIRECT(ADDRESS(1,MATCH(_xlfn.MINIFS(B204:IG204,metrics.rec,"MAE"),B204:IG204,0)+1)), ", ", INDIRECT(ADDRESS(2,MATCH(_xlfn.MINIFS(B204:IG204,metrics.rec,"MAE"),B204:IG204,0)+1)))</f>
        <v>k=5, r=0.1</v>
      </c>
      <c r="IQ204" s="1" t="str" cm="1">
        <f t="array" aca="1" ref="IQ204" ca="1">CONCATENATE(INDIRECT(ADDRESS(1,MATCH(_xlfn.MINIFS(B204:IG204,metrics.rec,"MSE"),B204:IG204,0)+1)), ", ", INDIRECT(ADDRESS(2,MATCH(_xlfn.MINIFS(B204:IG204,metrics.rec,"MSE"),B204:IG204,0)+1)))</f>
        <v>k=5, r=0.1</v>
      </c>
      <c r="IR204" s="1" t="str" cm="1">
        <f t="array" aca="1" ref="IR204" ca="1">CONCATENATE(INDIRECT(ADDRESS(1,MATCH(_xlfn.MAXIFS(B204:IG204,metrics.rec,"R"),B204:IG204,0)+1)), ", ", INDIRECT(ADDRESS(2,MATCH(_xlfn.MAXIFS(B204:IG204,metrics.rec,"R"),B204:IG204,0)+1)))</f>
        <v>k=5, r=0.1</v>
      </c>
      <c r="IS204" s="1" t="str" cm="1">
        <f t="array" aca="1" ref="IS204" ca="1">CONCATENATE(INDIRECT(ADDRESS(1,MATCH(_xlfn.MAXIFS(B204:IG204,metrics.rec,"Precision"),B204:IG204,0)+1)), ", ", INDIRECT(ADDRESS(2,MATCH(_xlfn.MAXIFS(B204:IG204,metrics.rec,"Precision"),B204:IG204,0)+1)))</f>
        <v>k=5, r=0.9</v>
      </c>
      <c r="IT204" s="1" t="str" cm="1">
        <f t="array" aca="1" ref="IT204" ca="1">CONCATENATE(INDIRECT(ADDRESS(1,MATCH(_xlfn.MAXIFS(B204:IG204,metrics.rec,"Recall"),B204:IG204,0)+1)), ", ", INDIRECT(ADDRESS(2,MATCH(_xlfn.MAXIFS(B204:IG204,metrics.rec,"Recall"),B204:IG204,0)+1)))</f>
        <v>k=5, r=0.1</v>
      </c>
      <c r="IU204" s="1" t="e" cm="1">
        <f t="array" aca="1" ref="IU204" ca="1">CONCATENATE(INDIRECT(ADDRESS(1,MATCH(_xlfn.MAXIFS(B204:IG204,metrics.rec,"Coverage"),B204:IG204,0)+1)), ", ", INDIRECT(ADDRESS(2,MATCH(_xlfn.MAXIFS(B204:IG204,metrics.rec,"Coverage"),B204:IG204,0)+1)))</f>
        <v>#N/A</v>
      </c>
      <c r="IV204" s="1" t="str" cm="1">
        <f t="array" aca="1" ref="IV204" ca="1">CONCATENATE(INDIRECT(ADDRESS(1,MATCH(_xlfn.MAXIFS(B204:IG204,metrics.rec,"Recatio"),B204:IG204,0)+1)), ", ", INDIRECT(ADDRESS(2,MATCH(_xlfn.MAXIFS(B204:IG204,metrics.rec,"Recatio"),B204:IG204,0)+1)))</f>
        <v>k=5, r=0.1</v>
      </c>
      <c r="IW204" s="1" t="str" cm="1">
        <f t="array" aca="1" ref="IW204" ca="1">CONCATENATE(INDIRECT(ADDRESS(1,MATCH(_xlfn.MINIFS(B204:IG204,metrics.rec,"Time"),B204:IG204,0)+1)), ", ", INDIRECT(ADDRESS(2,MATCH(_xlfn.MINIFS(B204:IG204,metrics.rec,"Time"),B204:IG204,0)+1)))</f>
        <v>k=5, r=0.9</v>
      </c>
    </row>
    <row r="205" spans="1:257" x14ac:dyDescent="0.2">
      <c r="A205" s="1" t="s">
        <v>178</v>
      </c>
      <c r="B205" s="4">
        <v>0.63949999999999996</v>
      </c>
      <c r="C205" s="4">
        <v>0.71020000000000005</v>
      </c>
      <c r="D205" s="4">
        <v>0.2442</v>
      </c>
      <c r="E205" s="4">
        <v>4.3E-3</v>
      </c>
      <c r="F205" s="4">
        <v>0.8538</v>
      </c>
      <c r="G205" s="4"/>
      <c r="H205" s="4">
        <v>1</v>
      </c>
      <c r="I205" s="4">
        <v>2.5398000000000001</v>
      </c>
      <c r="J205" s="5">
        <v>0.65359999999999996</v>
      </c>
      <c r="K205" s="5">
        <v>0.74429999999999996</v>
      </c>
      <c r="L205" s="5">
        <v>0.20960000000000001</v>
      </c>
      <c r="M205" s="5">
        <v>1.3100000000000001E-2</v>
      </c>
      <c r="N205" s="5">
        <v>0.83919999999999995</v>
      </c>
      <c r="O205" s="5"/>
      <c r="P205" s="5">
        <v>1</v>
      </c>
      <c r="Q205" s="5">
        <v>2.3264</v>
      </c>
      <c r="R205" s="4">
        <v>0.66500000000000004</v>
      </c>
      <c r="S205" s="4">
        <v>0.76849999999999996</v>
      </c>
      <c r="T205" s="4">
        <v>0.1971</v>
      </c>
      <c r="U205" s="4">
        <v>2.35E-2</v>
      </c>
      <c r="V205" s="4">
        <v>0.81299999999999994</v>
      </c>
      <c r="W205" s="4"/>
      <c r="X205" s="4">
        <v>1</v>
      </c>
      <c r="Y205" s="4">
        <v>2.0124</v>
      </c>
      <c r="Z205" s="5">
        <v>0.69040000000000001</v>
      </c>
      <c r="AA205" s="5">
        <v>0.82569999999999999</v>
      </c>
      <c r="AB205" s="5">
        <v>0.1431</v>
      </c>
      <c r="AC205" s="5">
        <v>3.4000000000000002E-2</v>
      </c>
      <c r="AD205" s="5">
        <v>0.75900000000000001</v>
      </c>
      <c r="AE205" s="5"/>
      <c r="AF205" s="5">
        <v>1</v>
      </c>
      <c r="AG205" s="5">
        <v>1.6778</v>
      </c>
      <c r="AH205" s="4">
        <v>0.75229999999999997</v>
      </c>
      <c r="AI205" s="4">
        <v>0.97740000000000005</v>
      </c>
      <c r="AJ205" s="4">
        <v>9.9099999999999994E-2</v>
      </c>
      <c r="AK205" s="4">
        <v>4.4200000000000003E-2</v>
      </c>
      <c r="AL205" s="4">
        <v>0.56569999999999998</v>
      </c>
      <c r="AM205" s="4"/>
      <c r="AN205" s="4">
        <v>0.98</v>
      </c>
      <c r="AO205" s="4">
        <v>0.87819999999999998</v>
      </c>
      <c r="AP205" s="14"/>
      <c r="AQ205" s="14"/>
      <c r="AR205" s="14"/>
      <c r="AS205" s="14"/>
      <c r="AT205" s="14"/>
      <c r="AU205" s="14"/>
      <c r="AV205" s="14"/>
      <c r="AW205" s="14"/>
      <c r="AX205" s="4"/>
      <c r="AY205" s="4"/>
      <c r="AZ205" s="4"/>
      <c r="BA205" s="4"/>
      <c r="BB205" s="4"/>
      <c r="BC205" s="4"/>
      <c r="BD205" s="4"/>
      <c r="BE205" s="4"/>
      <c r="BF205" s="14"/>
      <c r="BG205" s="14"/>
      <c r="BH205" s="14"/>
      <c r="BI205" s="14"/>
      <c r="BJ205" s="14"/>
      <c r="BK205" s="14"/>
      <c r="BL205" s="14"/>
      <c r="BM205" s="14"/>
      <c r="BN205" s="4"/>
      <c r="BO205" s="4"/>
      <c r="BP205" s="4"/>
      <c r="BQ205" s="4"/>
      <c r="BR205" s="4"/>
      <c r="BS205" s="4"/>
      <c r="BT205" s="4"/>
      <c r="BU205" s="4"/>
      <c r="BV205" s="14"/>
      <c r="BW205" s="14"/>
      <c r="BX205" s="14"/>
      <c r="BY205" s="14"/>
      <c r="BZ205" s="14"/>
      <c r="CA205" s="14"/>
      <c r="CB205" s="14"/>
      <c r="CC205" s="14"/>
      <c r="CD205" s="4"/>
      <c r="CE205" s="4"/>
      <c r="CF205" s="4"/>
      <c r="CG205" s="4"/>
      <c r="CH205" s="4"/>
      <c r="CI205" s="4"/>
      <c r="CJ205" s="4"/>
      <c r="CK205" s="4"/>
      <c r="CL205" s="5"/>
      <c r="CM205" s="5"/>
      <c r="CN205" s="5"/>
      <c r="CO205" s="5"/>
      <c r="CP205" s="5"/>
      <c r="CQ205" s="5"/>
      <c r="CR205" s="5"/>
      <c r="CS205" s="5"/>
      <c r="CT205" s="4"/>
      <c r="CU205" s="4"/>
      <c r="CV205" s="4"/>
      <c r="CW205" s="4"/>
      <c r="CX205" s="4"/>
      <c r="CY205" s="4"/>
      <c r="CZ205" s="4"/>
      <c r="DA205" s="4"/>
      <c r="DB205" s="5"/>
      <c r="DC205" s="5"/>
      <c r="DD205" s="5"/>
      <c r="DE205" s="5"/>
      <c r="DF205" s="5"/>
      <c r="DG205" s="5"/>
      <c r="DH205" s="5"/>
      <c r="DI205" s="5"/>
      <c r="DJ205" s="4"/>
      <c r="DK205" s="4"/>
      <c r="DL205" s="4"/>
      <c r="DM205" s="4"/>
      <c r="DN205" s="4"/>
      <c r="DO205" s="4"/>
      <c r="DP205" s="4"/>
      <c r="DQ205" s="4"/>
      <c r="DR205" s="5"/>
      <c r="DS205" s="5"/>
      <c r="DT205" s="5"/>
      <c r="DU205" s="5"/>
      <c r="DV205" s="5"/>
      <c r="DW205" s="5"/>
      <c r="DX205" s="5"/>
      <c r="DY205" s="5"/>
      <c r="DZ205" s="4"/>
      <c r="EA205" s="4"/>
      <c r="EB205" s="4"/>
      <c r="EC205" s="4"/>
      <c r="ED205" s="4"/>
      <c r="EE205" s="4"/>
      <c r="EF205" s="4"/>
      <c r="EG205" s="4"/>
      <c r="EH205" s="5"/>
      <c r="EI205" s="5"/>
      <c r="EJ205" s="5"/>
      <c r="EK205" s="5"/>
      <c r="EL205" s="5"/>
      <c r="EM205" s="5"/>
      <c r="EN205" s="5"/>
      <c r="EO205" s="5"/>
      <c r="EP205" s="4"/>
      <c r="EQ205" s="4"/>
      <c r="ER205" s="4"/>
      <c r="ES205" s="4"/>
      <c r="ET205" s="4"/>
      <c r="EU205" s="4"/>
      <c r="EV205" s="4"/>
      <c r="EW205" s="4"/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/>
      <c r="FO205" s="5"/>
      <c r="FP205" s="5"/>
      <c r="FQ205" s="5"/>
      <c r="FR205" s="5"/>
      <c r="FS205" s="5"/>
      <c r="FT205" s="5"/>
      <c r="FU205" s="5"/>
      <c r="FV205" s="4"/>
      <c r="FW205" s="4"/>
      <c r="FX205" s="4"/>
      <c r="FY205" s="4"/>
      <c r="FZ205" s="4"/>
      <c r="GA205" s="4"/>
      <c r="GB205" s="4"/>
      <c r="GC205" s="4"/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>
        <f t="shared" si="96"/>
        <v>0.68015999999999999</v>
      </c>
      <c r="II205" s="4">
        <f t="shared" si="97"/>
        <v>0.80521999999999994</v>
      </c>
      <c r="IJ205" s="4">
        <f t="shared" si="98"/>
        <v>0.17862</v>
      </c>
      <c r="IK205" s="4">
        <f t="shared" si="99"/>
        <v>2.3820000000000001E-2</v>
      </c>
      <c r="IL205" s="4">
        <f t="shared" si="100"/>
        <v>0.76614000000000004</v>
      </c>
      <c r="IM205" s="4" t="e">
        <f t="shared" si="101"/>
        <v>#DIV/0!</v>
      </c>
      <c r="IN205" s="4">
        <f t="shared" si="102"/>
        <v>0.99600000000000011</v>
      </c>
      <c r="IO205" s="4">
        <f t="shared" si="103"/>
        <v>1.8869199999999999</v>
      </c>
      <c r="IP205" s="1" t="str" cm="1">
        <f t="array" aca="1" ref="IP205" ca="1">CONCATENATE(INDIRECT(ADDRESS(1,MATCH(_xlfn.MINIFS(B205:IG205,metrics.rec,"MAE"),B205:IG205,0)+1)), ", ", INDIRECT(ADDRESS(2,MATCH(_xlfn.MINIFS(B205:IG205,metrics.rec,"MAE"),B205:IG205,0)+1)))</f>
        <v>k=5, r=0.1</v>
      </c>
      <c r="IQ205" s="1" t="str" cm="1">
        <f t="array" aca="1" ref="IQ205" ca="1">CONCATENATE(INDIRECT(ADDRESS(1,MATCH(_xlfn.MINIFS(B205:IG205,metrics.rec,"MSE"),B205:IG205,0)+1)), ", ", INDIRECT(ADDRESS(2,MATCH(_xlfn.MINIFS(B205:IG205,metrics.rec,"MSE"),B205:IG205,0)+1)))</f>
        <v>k=5, r=0.1</v>
      </c>
      <c r="IR205" s="1" t="str" cm="1">
        <f t="array" aca="1" ref="IR205" ca="1">CONCATENATE(INDIRECT(ADDRESS(1,MATCH(_xlfn.MAXIFS(B205:IG205,metrics.rec,"R"),B205:IG205,0)+1)), ", ", INDIRECT(ADDRESS(2,MATCH(_xlfn.MAXIFS(B205:IG205,metrics.rec,"R"),B205:IG205,0)+1)))</f>
        <v>k=5, r=0.1</v>
      </c>
      <c r="IS205" s="1" t="str" cm="1">
        <f t="array" aca="1" ref="IS205" ca="1">CONCATENATE(INDIRECT(ADDRESS(1,MATCH(_xlfn.MAXIFS(B205:IG205,metrics.rec,"Precision"),B205:IG205,0)+1)), ", ", INDIRECT(ADDRESS(2,MATCH(_xlfn.MAXIFS(B205:IG205,metrics.rec,"Precision"),B205:IG205,0)+1)))</f>
        <v>k=5, r=0.9</v>
      </c>
      <c r="IT205" s="1" t="str" cm="1">
        <f t="array" aca="1" ref="IT205" ca="1">CONCATENATE(INDIRECT(ADDRESS(1,MATCH(_xlfn.MAXIFS(B205:IG205,metrics.rec,"Recall"),B205:IG205,0)+1)), ", ", INDIRECT(ADDRESS(2,MATCH(_xlfn.MAXIFS(B205:IG205,metrics.rec,"Recall"),B205:IG205,0)+1)))</f>
        <v>k=5, r=0.1</v>
      </c>
      <c r="IU205" s="1" t="e" cm="1">
        <f t="array" aca="1" ref="IU205" ca="1">CONCATENATE(INDIRECT(ADDRESS(1,MATCH(_xlfn.MAXIFS(B205:IG205,metrics.rec,"Coverage"),B205:IG205,0)+1)), ", ", INDIRECT(ADDRESS(2,MATCH(_xlfn.MAXIFS(B205:IG205,metrics.rec,"Coverage"),B205:IG205,0)+1)))</f>
        <v>#N/A</v>
      </c>
      <c r="IV205" s="1" t="str" cm="1">
        <f t="array" aca="1" ref="IV205" ca="1">CONCATENATE(INDIRECT(ADDRESS(1,MATCH(_xlfn.MAXIFS(B205:IG205,metrics.rec,"Recatio"),B205:IG205,0)+1)), ", ", INDIRECT(ADDRESS(2,MATCH(_xlfn.MAXIFS(B205:IG205,metrics.rec,"Recatio"),B205:IG205,0)+1)))</f>
        <v>k=5, r=0.1</v>
      </c>
      <c r="IW205" s="1" t="str" cm="1">
        <f t="array" aca="1" ref="IW205" ca="1">CONCATENATE(INDIRECT(ADDRESS(1,MATCH(_xlfn.MINIFS(B205:IG205,metrics.rec,"Time"),B205:IG205,0)+1)), ", ", INDIRECT(ADDRESS(2,MATCH(_xlfn.MINIFS(B205:IG205,metrics.rec,"Time"),B205:IG205,0)+1)))</f>
        <v>k=5, r=0.9</v>
      </c>
    </row>
    <row r="206" spans="1:257" x14ac:dyDescent="0.2">
      <c r="A206" s="1" t="s">
        <v>179</v>
      </c>
      <c r="B206" s="4">
        <v>0.64029999999999998</v>
      </c>
      <c r="C206" s="4">
        <v>0.71919999999999995</v>
      </c>
      <c r="D206" s="4">
        <v>0.27310000000000001</v>
      </c>
      <c r="E206" s="4">
        <v>2.0999999999999999E-3</v>
      </c>
      <c r="F206" s="4">
        <v>0.87560000000000004</v>
      </c>
      <c r="G206" s="4"/>
      <c r="H206" s="4">
        <v>1</v>
      </c>
      <c r="I206" s="4">
        <v>2.6004</v>
      </c>
      <c r="J206" s="5">
        <v>0.65139999999999998</v>
      </c>
      <c r="K206" s="5">
        <v>0.74690000000000001</v>
      </c>
      <c r="L206" s="5">
        <v>0.26619999999999999</v>
      </c>
      <c r="M206" s="5">
        <v>6.7000000000000002E-3</v>
      </c>
      <c r="N206" s="5">
        <v>0.86599999999999999</v>
      </c>
      <c r="O206" s="5"/>
      <c r="P206" s="5">
        <v>1</v>
      </c>
      <c r="Q206" s="5">
        <v>2.4443000000000001</v>
      </c>
      <c r="R206" s="4">
        <v>0.65890000000000004</v>
      </c>
      <c r="S206" s="4">
        <v>0.76160000000000005</v>
      </c>
      <c r="T206" s="4">
        <v>0.25669999999999998</v>
      </c>
      <c r="U206" s="4">
        <v>1.26E-2</v>
      </c>
      <c r="V206" s="4">
        <v>0.8468</v>
      </c>
      <c r="W206" s="4"/>
      <c r="X206" s="4">
        <v>1</v>
      </c>
      <c r="Y206" s="4">
        <v>2.0815000000000001</v>
      </c>
      <c r="Z206" s="5">
        <v>0.67900000000000005</v>
      </c>
      <c r="AA206" s="5">
        <v>0.80589999999999995</v>
      </c>
      <c r="AB206" s="5">
        <v>0.20569999999999999</v>
      </c>
      <c r="AC206" s="5">
        <v>2.1600000000000001E-2</v>
      </c>
      <c r="AD206" s="5">
        <v>0.8054</v>
      </c>
      <c r="AE206" s="5"/>
      <c r="AF206" s="5">
        <v>1</v>
      </c>
      <c r="AG206" s="5">
        <v>1.6737</v>
      </c>
      <c r="AH206" s="4">
        <v>0.73729999999999996</v>
      </c>
      <c r="AI206" s="4">
        <v>0.94399999999999995</v>
      </c>
      <c r="AJ206" s="4">
        <v>0.114</v>
      </c>
      <c r="AK206" s="4">
        <v>4.3400000000000001E-2</v>
      </c>
      <c r="AL206" s="4">
        <v>0.61519999999999997</v>
      </c>
      <c r="AM206" s="4"/>
      <c r="AN206" s="4">
        <v>0.98</v>
      </c>
      <c r="AO206" s="4">
        <v>0.87829999999999997</v>
      </c>
      <c r="AP206" s="14"/>
      <c r="AQ206" s="14"/>
      <c r="AR206" s="14"/>
      <c r="AS206" s="14"/>
      <c r="AT206" s="14"/>
      <c r="AU206" s="14"/>
      <c r="AV206" s="14"/>
      <c r="AW206" s="14"/>
      <c r="AX206" s="4"/>
      <c r="AY206" s="4"/>
      <c r="AZ206" s="4"/>
      <c r="BA206" s="4"/>
      <c r="BB206" s="4"/>
      <c r="BC206" s="4"/>
      <c r="BD206" s="4"/>
      <c r="BE206" s="4"/>
      <c r="BF206" s="14"/>
      <c r="BG206" s="14"/>
      <c r="BH206" s="14"/>
      <c r="BI206" s="14"/>
      <c r="BJ206" s="14"/>
      <c r="BK206" s="14"/>
      <c r="BL206" s="14"/>
      <c r="BM206" s="14"/>
      <c r="BN206" s="4"/>
      <c r="BO206" s="4"/>
      <c r="BP206" s="4"/>
      <c r="BQ206" s="4"/>
      <c r="BR206" s="4"/>
      <c r="BS206" s="4"/>
      <c r="BT206" s="4"/>
      <c r="BU206" s="4"/>
      <c r="BV206" s="14"/>
      <c r="BW206" s="14"/>
      <c r="BX206" s="14"/>
      <c r="BY206" s="14"/>
      <c r="BZ206" s="14"/>
      <c r="CA206" s="14"/>
      <c r="CB206" s="14"/>
      <c r="CC206" s="14"/>
      <c r="CD206" s="4"/>
      <c r="CE206" s="4"/>
      <c r="CF206" s="4"/>
      <c r="CG206" s="4"/>
      <c r="CH206" s="4"/>
      <c r="CI206" s="4"/>
      <c r="CJ206" s="4"/>
      <c r="CK206" s="4"/>
      <c r="CL206" s="5"/>
      <c r="CM206" s="5"/>
      <c r="CN206" s="5"/>
      <c r="CO206" s="5"/>
      <c r="CP206" s="5"/>
      <c r="CQ206" s="5"/>
      <c r="CR206" s="5"/>
      <c r="CS206" s="5"/>
      <c r="CT206" s="4"/>
      <c r="CU206" s="4"/>
      <c r="CV206" s="4"/>
      <c r="CW206" s="4"/>
      <c r="CX206" s="4"/>
      <c r="CY206" s="4"/>
      <c r="CZ206" s="4"/>
      <c r="DA206" s="4"/>
      <c r="DB206" s="5"/>
      <c r="DC206" s="5"/>
      <c r="DD206" s="5"/>
      <c r="DE206" s="5"/>
      <c r="DF206" s="5"/>
      <c r="DG206" s="5"/>
      <c r="DH206" s="5"/>
      <c r="DI206" s="5"/>
      <c r="DJ206" s="4"/>
      <c r="DK206" s="4"/>
      <c r="DL206" s="4"/>
      <c r="DM206" s="4"/>
      <c r="DN206" s="4"/>
      <c r="DO206" s="4"/>
      <c r="DP206" s="4"/>
      <c r="DQ206" s="4"/>
      <c r="DR206" s="5"/>
      <c r="DS206" s="5"/>
      <c r="DT206" s="5"/>
      <c r="DU206" s="5"/>
      <c r="DV206" s="5"/>
      <c r="DW206" s="5"/>
      <c r="DX206" s="5"/>
      <c r="DY206" s="5"/>
      <c r="DZ206" s="4"/>
      <c r="EA206" s="4"/>
      <c r="EB206" s="4"/>
      <c r="EC206" s="4"/>
      <c r="ED206" s="4"/>
      <c r="EE206" s="4"/>
      <c r="EF206" s="4"/>
      <c r="EG206" s="4"/>
      <c r="EH206" s="5"/>
      <c r="EI206" s="5"/>
      <c r="EJ206" s="5"/>
      <c r="EK206" s="5"/>
      <c r="EL206" s="5"/>
      <c r="EM206" s="5"/>
      <c r="EN206" s="5"/>
      <c r="EO206" s="5"/>
      <c r="EP206" s="4"/>
      <c r="EQ206" s="4"/>
      <c r="ER206" s="4"/>
      <c r="ES206" s="4"/>
      <c r="ET206" s="4"/>
      <c r="EU206" s="4"/>
      <c r="EV206" s="4"/>
      <c r="EW206" s="4"/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/>
      <c r="FO206" s="5"/>
      <c r="FP206" s="5"/>
      <c r="FQ206" s="5"/>
      <c r="FR206" s="5"/>
      <c r="FS206" s="5"/>
      <c r="FT206" s="5"/>
      <c r="FU206" s="5"/>
      <c r="FV206" s="4"/>
      <c r="FW206" s="4"/>
      <c r="FX206" s="4"/>
      <c r="FY206" s="4"/>
      <c r="FZ206" s="4"/>
      <c r="GA206" s="4"/>
      <c r="GB206" s="4"/>
      <c r="GC206" s="4"/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>
        <f t="shared" si="96"/>
        <v>0.67337999999999998</v>
      </c>
      <c r="II206" s="4">
        <f t="shared" si="97"/>
        <v>0.79552</v>
      </c>
      <c r="IJ206" s="4">
        <f t="shared" si="98"/>
        <v>0.22314000000000003</v>
      </c>
      <c r="IK206" s="4">
        <f t="shared" si="99"/>
        <v>1.728E-2</v>
      </c>
      <c r="IL206" s="4">
        <f t="shared" si="100"/>
        <v>0.80180000000000007</v>
      </c>
      <c r="IM206" s="4" t="e">
        <f t="shared" si="101"/>
        <v>#DIV/0!</v>
      </c>
      <c r="IN206" s="4">
        <f t="shared" si="102"/>
        <v>0.99600000000000011</v>
      </c>
      <c r="IO206" s="4">
        <f t="shared" si="103"/>
        <v>1.93564</v>
      </c>
      <c r="IP206" s="1" t="str" cm="1">
        <f t="array" aca="1" ref="IP206" ca="1">CONCATENATE(INDIRECT(ADDRESS(1,MATCH(_xlfn.MINIFS(B206:IG206,metrics.rec,"MAE"),B206:IG206,0)+1)), ", ", INDIRECT(ADDRESS(2,MATCH(_xlfn.MINIFS(B206:IG206,metrics.rec,"MAE"),B206:IG206,0)+1)))</f>
        <v>k=5, r=0.1</v>
      </c>
      <c r="IQ206" s="1" t="str" cm="1">
        <f t="array" aca="1" ref="IQ206" ca="1">CONCATENATE(INDIRECT(ADDRESS(1,MATCH(_xlfn.MINIFS(B206:IG206,metrics.rec,"MSE"),B206:IG206,0)+1)), ", ", INDIRECT(ADDRESS(2,MATCH(_xlfn.MINIFS(B206:IG206,metrics.rec,"MSE"),B206:IG206,0)+1)))</f>
        <v>k=5, r=0.1</v>
      </c>
      <c r="IR206" s="1" t="str" cm="1">
        <f t="array" aca="1" ref="IR206" ca="1">CONCATENATE(INDIRECT(ADDRESS(1,MATCH(_xlfn.MAXIFS(B206:IG206,metrics.rec,"R"),B206:IG206,0)+1)), ", ", INDIRECT(ADDRESS(2,MATCH(_xlfn.MAXIFS(B206:IG206,metrics.rec,"R"),B206:IG206,0)+1)))</f>
        <v>k=5, r=0.1</v>
      </c>
      <c r="IS206" s="1" t="str" cm="1">
        <f t="array" aca="1" ref="IS206" ca="1">CONCATENATE(INDIRECT(ADDRESS(1,MATCH(_xlfn.MAXIFS(B206:IG206,metrics.rec,"Precision"),B206:IG206,0)+1)), ", ", INDIRECT(ADDRESS(2,MATCH(_xlfn.MAXIFS(B206:IG206,metrics.rec,"Precision"),B206:IG206,0)+1)))</f>
        <v>k=5, r=0.9</v>
      </c>
      <c r="IT206" s="1" t="str" cm="1">
        <f t="array" aca="1" ref="IT206" ca="1">CONCATENATE(INDIRECT(ADDRESS(1,MATCH(_xlfn.MAXIFS(B206:IG206,metrics.rec,"Recall"),B206:IG206,0)+1)), ", ", INDIRECT(ADDRESS(2,MATCH(_xlfn.MAXIFS(B206:IG206,metrics.rec,"Recall"),B206:IG206,0)+1)))</f>
        <v>k=5, r=0.1</v>
      </c>
      <c r="IU206" s="1" t="e" cm="1">
        <f t="array" aca="1" ref="IU206" ca="1">CONCATENATE(INDIRECT(ADDRESS(1,MATCH(_xlfn.MAXIFS(B206:IG206,metrics.rec,"Coverage"),B206:IG206,0)+1)), ", ", INDIRECT(ADDRESS(2,MATCH(_xlfn.MAXIFS(B206:IG206,metrics.rec,"Coverage"),B206:IG206,0)+1)))</f>
        <v>#N/A</v>
      </c>
      <c r="IV206" s="1" t="str" cm="1">
        <f t="array" aca="1" ref="IV206" ca="1">CONCATENATE(INDIRECT(ADDRESS(1,MATCH(_xlfn.MAXIFS(B206:IG206,metrics.rec,"Recatio"),B206:IG206,0)+1)), ", ", INDIRECT(ADDRESS(2,MATCH(_xlfn.MAXIFS(B206:IG206,metrics.rec,"Recatio"),B206:IG206,0)+1)))</f>
        <v>k=5, r=0.1</v>
      </c>
      <c r="IW206" s="1" t="str" cm="1">
        <f t="array" aca="1" ref="IW206" ca="1">CONCATENATE(INDIRECT(ADDRESS(1,MATCH(_xlfn.MINIFS(B206:IG206,metrics.rec,"Time"),B206:IG206,0)+1)), ", ", INDIRECT(ADDRESS(2,MATCH(_xlfn.MINIFS(B206:IG206,metrics.rec,"Time"),B206:IG206,0)+1)))</f>
        <v>k=5, r=0.9</v>
      </c>
    </row>
    <row r="207" spans="1:257" x14ac:dyDescent="0.2">
      <c r="A207" s="1" t="s">
        <v>180</v>
      </c>
      <c r="B207" s="4">
        <v>0.6401</v>
      </c>
      <c r="C207" s="4">
        <v>0.71989999999999998</v>
      </c>
      <c r="D207" s="4">
        <v>0.27579999999999999</v>
      </c>
      <c r="E207" s="4">
        <v>2.0999999999999999E-3</v>
      </c>
      <c r="F207" s="4">
        <v>0.87680000000000002</v>
      </c>
      <c r="G207" s="4"/>
      <c r="H207" s="4">
        <v>1</v>
      </c>
      <c r="I207" s="4">
        <v>2.6343000000000001</v>
      </c>
      <c r="J207" s="5">
        <v>0.65100000000000002</v>
      </c>
      <c r="K207" s="5">
        <v>0.74850000000000005</v>
      </c>
      <c r="L207" s="5">
        <v>0.27079999999999999</v>
      </c>
      <c r="M207" s="5">
        <v>6.4000000000000003E-3</v>
      </c>
      <c r="N207" s="5">
        <v>0.86760000000000004</v>
      </c>
      <c r="O207" s="5"/>
      <c r="P207" s="5">
        <v>1</v>
      </c>
      <c r="Q207" s="5">
        <v>2.4636999999999998</v>
      </c>
      <c r="R207" s="4">
        <v>0.66239999999999999</v>
      </c>
      <c r="S207" s="4">
        <v>0.77049999999999996</v>
      </c>
      <c r="T207" s="4">
        <v>0.26090000000000002</v>
      </c>
      <c r="U207" s="4">
        <v>1.2200000000000001E-2</v>
      </c>
      <c r="V207" s="4">
        <v>0.8468</v>
      </c>
      <c r="W207" s="4"/>
      <c r="X207" s="4">
        <v>1</v>
      </c>
      <c r="Y207" s="4">
        <v>2.0539000000000001</v>
      </c>
      <c r="Z207" s="5">
        <v>0.67810000000000004</v>
      </c>
      <c r="AA207" s="5">
        <v>0.80640000000000001</v>
      </c>
      <c r="AB207" s="5">
        <v>0.2064</v>
      </c>
      <c r="AC207" s="5">
        <v>2.1000000000000001E-2</v>
      </c>
      <c r="AD207" s="5">
        <v>0.80820000000000003</v>
      </c>
      <c r="AE207" s="5"/>
      <c r="AF207" s="5">
        <v>1</v>
      </c>
      <c r="AG207" s="5">
        <v>1.7107000000000001</v>
      </c>
      <c r="AH207" s="4">
        <v>0.73629999999999995</v>
      </c>
      <c r="AI207" s="4">
        <v>0.94320000000000004</v>
      </c>
      <c r="AJ207" s="4">
        <v>0.1152</v>
      </c>
      <c r="AK207" s="4">
        <v>4.3200000000000002E-2</v>
      </c>
      <c r="AL207" s="4">
        <v>0.61709999999999998</v>
      </c>
      <c r="AM207" s="4"/>
      <c r="AN207" s="4">
        <v>0.98</v>
      </c>
      <c r="AO207" s="4">
        <v>0.89759999999999995</v>
      </c>
      <c r="AP207" s="14"/>
      <c r="AQ207" s="14"/>
      <c r="AR207" s="14"/>
      <c r="AS207" s="14"/>
      <c r="AT207" s="14"/>
      <c r="AU207" s="14"/>
      <c r="AV207" s="14"/>
      <c r="AW207" s="14"/>
      <c r="AX207" s="4"/>
      <c r="AY207" s="4"/>
      <c r="AZ207" s="4"/>
      <c r="BA207" s="4"/>
      <c r="BB207" s="4"/>
      <c r="BC207" s="4"/>
      <c r="BD207" s="4"/>
      <c r="BE207" s="4"/>
      <c r="BF207" s="14"/>
      <c r="BG207" s="14"/>
      <c r="BH207" s="14"/>
      <c r="BI207" s="14"/>
      <c r="BJ207" s="14"/>
      <c r="BK207" s="14"/>
      <c r="BL207" s="14"/>
      <c r="BM207" s="14"/>
      <c r="BN207" s="4"/>
      <c r="BO207" s="4"/>
      <c r="BP207" s="4"/>
      <c r="BQ207" s="4"/>
      <c r="BR207" s="4"/>
      <c r="BS207" s="4"/>
      <c r="BT207" s="4"/>
      <c r="BU207" s="4"/>
      <c r="BV207" s="14"/>
      <c r="BW207" s="14"/>
      <c r="BX207" s="14"/>
      <c r="BY207" s="14"/>
      <c r="BZ207" s="14"/>
      <c r="CA207" s="14"/>
      <c r="CB207" s="14"/>
      <c r="CC207" s="14"/>
      <c r="CD207" s="4"/>
      <c r="CE207" s="4"/>
      <c r="CF207" s="4"/>
      <c r="CG207" s="4"/>
      <c r="CH207" s="4"/>
      <c r="CI207" s="4"/>
      <c r="CJ207" s="4"/>
      <c r="CK207" s="4"/>
      <c r="CL207" s="5"/>
      <c r="CM207" s="5"/>
      <c r="CN207" s="5"/>
      <c r="CO207" s="5"/>
      <c r="CP207" s="5"/>
      <c r="CQ207" s="5"/>
      <c r="CR207" s="5"/>
      <c r="CS207" s="5"/>
      <c r="CT207" s="4"/>
      <c r="CU207" s="4"/>
      <c r="CV207" s="4"/>
      <c r="CW207" s="4"/>
      <c r="CX207" s="4"/>
      <c r="CY207" s="4"/>
      <c r="CZ207" s="4"/>
      <c r="DA207" s="4"/>
      <c r="DB207" s="5"/>
      <c r="DC207" s="5"/>
      <c r="DD207" s="5"/>
      <c r="DE207" s="5"/>
      <c r="DF207" s="5"/>
      <c r="DG207" s="5"/>
      <c r="DH207" s="5"/>
      <c r="DI207" s="5"/>
      <c r="DJ207" s="4"/>
      <c r="DK207" s="4"/>
      <c r="DL207" s="4"/>
      <c r="DM207" s="4"/>
      <c r="DN207" s="4"/>
      <c r="DO207" s="4"/>
      <c r="DP207" s="4"/>
      <c r="DQ207" s="4"/>
      <c r="DR207" s="5"/>
      <c r="DS207" s="5"/>
      <c r="DT207" s="5"/>
      <c r="DU207" s="5"/>
      <c r="DV207" s="5"/>
      <c r="DW207" s="5"/>
      <c r="DX207" s="5"/>
      <c r="DY207" s="5"/>
      <c r="DZ207" s="4"/>
      <c r="EA207" s="4"/>
      <c r="EB207" s="4"/>
      <c r="EC207" s="4"/>
      <c r="ED207" s="4"/>
      <c r="EE207" s="4"/>
      <c r="EF207" s="4"/>
      <c r="EG207" s="4"/>
      <c r="EH207" s="5"/>
      <c r="EI207" s="5"/>
      <c r="EJ207" s="5"/>
      <c r="EK207" s="5"/>
      <c r="EL207" s="5"/>
      <c r="EM207" s="5"/>
      <c r="EN207" s="5"/>
      <c r="EO207" s="5"/>
      <c r="EP207" s="4"/>
      <c r="EQ207" s="4"/>
      <c r="ER207" s="4"/>
      <c r="ES207" s="4"/>
      <c r="ET207" s="4"/>
      <c r="EU207" s="4"/>
      <c r="EV207" s="4"/>
      <c r="EW207" s="4"/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/>
      <c r="FO207" s="5"/>
      <c r="FP207" s="5"/>
      <c r="FQ207" s="5"/>
      <c r="FR207" s="5"/>
      <c r="FS207" s="5"/>
      <c r="FT207" s="5"/>
      <c r="FU207" s="5"/>
      <c r="FV207" s="4"/>
      <c r="FW207" s="4"/>
      <c r="FX207" s="4"/>
      <c r="FY207" s="4"/>
      <c r="FZ207" s="4"/>
      <c r="GA207" s="4"/>
      <c r="GB207" s="4"/>
      <c r="GC207" s="4"/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>
        <f t="shared" si="96"/>
        <v>0.67358000000000007</v>
      </c>
      <c r="II207" s="4">
        <f t="shared" si="97"/>
        <v>0.79770000000000008</v>
      </c>
      <c r="IJ207" s="4">
        <f t="shared" si="98"/>
        <v>0.22581999999999999</v>
      </c>
      <c r="IK207" s="4">
        <f t="shared" si="99"/>
        <v>1.6980000000000002E-2</v>
      </c>
      <c r="IL207" s="4">
        <f t="shared" si="100"/>
        <v>0.8032999999999999</v>
      </c>
      <c r="IM207" s="4" t="e">
        <f t="shared" si="101"/>
        <v>#DIV/0!</v>
      </c>
      <c r="IN207" s="4">
        <f t="shared" si="102"/>
        <v>0.99600000000000011</v>
      </c>
      <c r="IO207" s="4">
        <f t="shared" si="103"/>
        <v>1.9520400000000002</v>
      </c>
      <c r="IP207" s="1" t="str" cm="1">
        <f t="array" aca="1" ref="IP207" ca="1">CONCATENATE(INDIRECT(ADDRESS(1,MATCH(_xlfn.MINIFS(B207:IG207,metrics.rec,"MAE"),B207:IG207,0)+1)), ", ", INDIRECT(ADDRESS(2,MATCH(_xlfn.MINIFS(B207:IG207,metrics.rec,"MAE"),B207:IG207,0)+1)))</f>
        <v>k=5, r=0.1</v>
      </c>
      <c r="IQ207" s="1" t="str" cm="1">
        <f t="array" aca="1" ref="IQ207" ca="1">CONCATENATE(INDIRECT(ADDRESS(1,MATCH(_xlfn.MINIFS(B207:IG207,metrics.rec,"MSE"),B207:IG207,0)+1)), ", ", INDIRECT(ADDRESS(2,MATCH(_xlfn.MINIFS(B207:IG207,metrics.rec,"MSE"),B207:IG207,0)+1)))</f>
        <v>k=5, r=0.1</v>
      </c>
      <c r="IR207" s="1" t="str" cm="1">
        <f t="array" aca="1" ref="IR207" ca="1">CONCATENATE(INDIRECT(ADDRESS(1,MATCH(_xlfn.MAXIFS(B207:IG207,metrics.rec,"R"),B207:IG207,0)+1)), ", ", INDIRECT(ADDRESS(2,MATCH(_xlfn.MAXIFS(B207:IG207,metrics.rec,"R"),B207:IG207,0)+1)))</f>
        <v>k=5, r=0.1</v>
      </c>
      <c r="IS207" s="1" t="str" cm="1">
        <f t="array" aca="1" ref="IS207" ca="1">CONCATENATE(INDIRECT(ADDRESS(1,MATCH(_xlfn.MAXIFS(B207:IG207,metrics.rec,"Precision"),B207:IG207,0)+1)), ", ", INDIRECT(ADDRESS(2,MATCH(_xlfn.MAXIFS(B207:IG207,metrics.rec,"Precision"),B207:IG207,0)+1)))</f>
        <v>k=5, r=0.9</v>
      </c>
      <c r="IT207" s="1" t="str" cm="1">
        <f t="array" aca="1" ref="IT207" ca="1">CONCATENATE(INDIRECT(ADDRESS(1,MATCH(_xlfn.MAXIFS(B207:IG207,metrics.rec,"Recall"),B207:IG207,0)+1)), ", ", INDIRECT(ADDRESS(2,MATCH(_xlfn.MAXIFS(B207:IG207,metrics.rec,"Recall"),B207:IG207,0)+1)))</f>
        <v>k=5, r=0.1</v>
      </c>
      <c r="IU207" s="1" t="e" cm="1">
        <f t="array" aca="1" ref="IU207" ca="1">CONCATENATE(INDIRECT(ADDRESS(1,MATCH(_xlfn.MAXIFS(B207:IG207,metrics.rec,"Coverage"),B207:IG207,0)+1)), ", ", INDIRECT(ADDRESS(2,MATCH(_xlfn.MAXIFS(B207:IG207,metrics.rec,"Coverage"),B207:IG207,0)+1)))</f>
        <v>#N/A</v>
      </c>
      <c r="IV207" s="1" t="str" cm="1">
        <f t="array" aca="1" ref="IV207" ca="1">CONCATENATE(INDIRECT(ADDRESS(1,MATCH(_xlfn.MAXIFS(B207:IG207,metrics.rec,"Recatio"),B207:IG207,0)+1)), ", ", INDIRECT(ADDRESS(2,MATCH(_xlfn.MAXIFS(B207:IG207,metrics.rec,"Recatio"),B207:IG207,0)+1)))</f>
        <v>k=5, r=0.1</v>
      </c>
      <c r="IW207" s="1" t="str" cm="1">
        <f t="array" aca="1" ref="IW207" ca="1">CONCATENATE(INDIRECT(ADDRESS(1,MATCH(_xlfn.MINIFS(B207:IG207,metrics.rec,"Time"),B207:IG207,0)+1)), ", ", INDIRECT(ADDRESS(2,MATCH(_xlfn.MINIFS(B207:IG207,metrics.rec,"Time"),B207:IG207,0)+1)))</f>
        <v>k=5, r=0.9</v>
      </c>
    </row>
    <row r="208" spans="1:257" x14ac:dyDescent="0.2">
      <c r="A208" s="1" t="s">
        <v>181</v>
      </c>
      <c r="B208" s="4">
        <v>0.63859999999999995</v>
      </c>
      <c r="C208" s="4">
        <v>0.7157</v>
      </c>
      <c r="D208" s="4">
        <v>0.27739999999999998</v>
      </c>
      <c r="E208" s="4">
        <v>2.3999999999999998E-3</v>
      </c>
      <c r="F208" s="4">
        <v>0.87460000000000004</v>
      </c>
      <c r="G208" s="4"/>
      <c r="H208" s="4">
        <v>1</v>
      </c>
      <c r="I208" s="4">
        <v>2.5798999999999999</v>
      </c>
      <c r="J208" s="5">
        <v>0.65100000000000002</v>
      </c>
      <c r="K208" s="5">
        <v>0.74570000000000003</v>
      </c>
      <c r="L208" s="5">
        <v>0.26440000000000002</v>
      </c>
      <c r="M208" s="5">
        <v>7.4999999999999997E-3</v>
      </c>
      <c r="N208" s="5">
        <v>0.86460000000000004</v>
      </c>
      <c r="O208" s="5"/>
      <c r="P208" s="5">
        <v>1</v>
      </c>
      <c r="Q208" s="5">
        <v>2.4037999999999999</v>
      </c>
      <c r="R208" s="4">
        <v>0.66049999999999998</v>
      </c>
      <c r="S208" s="4">
        <v>0.76529999999999998</v>
      </c>
      <c r="T208" s="4">
        <v>0.24310000000000001</v>
      </c>
      <c r="U208" s="4">
        <v>1.4200000000000001E-2</v>
      </c>
      <c r="V208" s="4">
        <v>0.84409999999999996</v>
      </c>
      <c r="W208" s="4"/>
      <c r="X208" s="4">
        <v>1</v>
      </c>
      <c r="Y208" s="4">
        <v>2.0371000000000001</v>
      </c>
      <c r="Z208" s="5">
        <v>0.68279999999999996</v>
      </c>
      <c r="AA208" s="5">
        <v>0.81289999999999996</v>
      </c>
      <c r="AB208" s="5">
        <v>0.18779999999999999</v>
      </c>
      <c r="AC208" s="5">
        <v>2.41E-2</v>
      </c>
      <c r="AD208" s="5">
        <v>0.79679999999999995</v>
      </c>
      <c r="AE208" s="5"/>
      <c r="AF208" s="5">
        <v>1</v>
      </c>
      <c r="AG208" s="5">
        <v>1.6736</v>
      </c>
      <c r="AH208" s="4">
        <v>0.74570000000000003</v>
      </c>
      <c r="AI208" s="4">
        <v>0.96260000000000001</v>
      </c>
      <c r="AJ208" s="4">
        <v>0.1066</v>
      </c>
      <c r="AK208" s="4">
        <v>4.3799999999999999E-2</v>
      </c>
      <c r="AL208" s="4">
        <v>0.58860000000000001</v>
      </c>
      <c r="AM208" s="4"/>
      <c r="AN208" s="4">
        <v>0.98</v>
      </c>
      <c r="AO208" s="4">
        <v>0.879</v>
      </c>
      <c r="AP208" s="14"/>
      <c r="AQ208" s="14"/>
      <c r="AR208" s="14"/>
      <c r="AS208" s="14"/>
      <c r="AT208" s="14"/>
      <c r="AU208" s="14"/>
      <c r="AV208" s="14"/>
      <c r="AW208" s="14"/>
      <c r="AX208" s="4"/>
      <c r="AY208" s="4"/>
      <c r="AZ208" s="4"/>
      <c r="BA208" s="4"/>
      <c r="BB208" s="4"/>
      <c r="BC208" s="4"/>
      <c r="BD208" s="4"/>
      <c r="BE208" s="4"/>
      <c r="BF208" s="14"/>
      <c r="BG208" s="14"/>
      <c r="BH208" s="14"/>
      <c r="BI208" s="14"/>
      <c r="BJ208" s="14"/>
      <c r="BK208" s="14"/>
      <c r="BL208" s="14"/>
      <c r="BM208" s="14"/>
      <c r="BN208" s="4"/>
      <c r="BO208" s="4"/>
      <c r="BP208" s="4"/>
      <c r="BQ208" s="4"/>
      <c r="BR208" s="4"/>
      <c r="BS208" s="4"/>
      <c r="BT208" s="4"/>
      <c r="BU208" s="4"/>
      <c r="BV208" s="14"/>
      <c r="BW208" s="14"/>
      <c r="BX208" s="14"/>
      <c r="BY208" s="14"/>
      <c r="BZ208" s="14"/>
      <c r="CA208" s="14"/>
      <c r="CB208" s="14"/>
      <c r="CC208" s="14"/>
      <c r="CD208" s="4"/>
      <c r="CE208" s="4"/>
      <c r="CF208" s="4"/>
      <c r="CG208" s="4"/>
      <c r="CH208" s="4"/>
      <c r="CI208" s="4"/>
      <c r="CJ208" s="4"/>
      <c r="CK208" s="4"/>
      <c r="CL208" s="5"/>
      <c r="CM208" s="5"/>
      <c r="CN208" s="5"/>
      <c r="CO208" s="5"/>
      <c r="CP208" s="5"/>
      <c r="CQ208" s="5"/>
      <c r="CR208" s="5"/>
      <c r="CS208" s="5"/>
      <c r="CT208" s="4"/>
      <c r="CU208" s="4"/>
      <c r="CV208" s="4"/>
      <c r="CW208" s="4"/>
      <c r="CX208" s="4"/>
      <c r="CY208" s="4"/>
      <c r="CZ208" s="4"/>
      <c r="DA208" s="4"/>
      <c r="DB208" s="5"/>
      <c r="DC208" s="5"/>
      <c r="DD208" s="5"/>
      <c r="DE208" s="5"/>
      <c r="DF208" s="5"/>
      <c r="DG208" s="5"/>
      <c r="DH208" s="5"/>
      <c r="DI208" s="5"/>
      <c r="DJ208" s="4"/>
      <c r="DK208" s="4"/>
      <c r="DL208" s="4"/>
      <c r="DM208" s="4"/>
      <c r="DN208" s="4"/>
      <c r="DO208" s="4"/>
      <c r="DP208" s="4"/>
      <c r="DQ208" s="4"/>
      <c r="DR208" s="5"/>
      <c r="DS208" s="5"/>
      <c r="DT208" s="5"/>
      <c r="DU208" s="5"/>
      <c r="DV208" s="5"/>
      <c r="DW208" s="5"/>
      <c r="DX208" s="5"/>
      <c r="DY208" s="5"/>
      <c r="DZ208" s="4"/>
      <c r="EA208" s="4"/>
      <c r="EB208" s="4"/>
      <c r="EC208" s="4"/>
      <c r="ED208" s="4"/>
      <c r="EE208" s="4"/>
      <c r="EF208" s="4"/>
      <c r="EG208" s="4"/>
      <c r="EH208" s="5"/>
      <c r="EI208" s="5"/>
      <c r="EJ208" s="5"/>
      <c r="EK208" s="5"/>
      <c r="EL208" s="5"/>
      <c r="EM208" s="5"/>
      <c r="EN208" s="5"/>
      <c r="EO208" s="5"/>
      <c r="EP208" s="4"/>
      <c r="EQ208" s="4"/>
      <c r="ER208" s="4"/>
      <c r="ES208" s="4"/>
      <c r="ET208" s="4"/>
      <c r="EU208" s="4"/>
      <c r="EV208" s="4"/>
      <c r="EW208" s="4"/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/>
      <c r="FO208" s="5"/>
      <c r="FP208" s="5"/>
      <c r="FQ208" s="5"/>
      <c r="FR208" s="5"/>
      <c r="FS208" s="5"/>
      <c r="FT208" s="5"/>
      <c r="FU208" s="5"/>
      <c r="FV208" s="4"/>
      <c r="FW208" s="4"/>
      <c r="FX208" s="4"/>
      <c r="FY208" s="4"/>
      <c r="FZ208" s="4"/>
      <c r="GA208" s="4"/>
      <c r="GB208" s="4"/>
      <c r="GC208" s="4"/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>
        <f t="shared" si="96"/>
        <v>0.67571999999999988</v>
      </c>
      <c r="II208" s="4">
        <f t="shared" si="97"/>
        <v>0.80044000000000004</v>
      </c>
      <c r="IJ208" s="4">
        <f t="shared" si="98"/>
        <v>0.21586</v>
      </c>
      <c r="IK208" s="4">
        <f t="shared" si="99"/>
        <v>1.84E-2</v>
      </c>
      <c r="IL208" s="4">
        <f t="shared" si="100"/>
        <v>0.79373999999999989</v>
      </c>
      <c r="IM208" s="4" t="e">
        <f t="shared" si="101"/>
        <v>#DIV/0!</v>
      </c>
      <c r="IN208" s="4">
        <f t="shared" si="102"/>
        <v>0.99600000000000011</v>
      </c>
      <c r="IO208" s="4">
        <f t="shared" si="103"/>
        <v>1.9146799999999999</v>
      </c>
      <c r="IP208" s="1" t="str" cm="1">
        <f t="array" aca="1" ref="IP208" ca="1">CONCATENATE(INDIRECT(ADDRESS(1,MATCH(_xlfn.MINIFS(B208:IG208,metrics.rec,"MAE"),B208:IG208,0)+1)), ", ", INDIRECT(ADDRESS(2,MATCH(_xlfn.MINIFS(B208:IG208,metrics.rec,"MAE"),B208:IG208,0)+1)))</f>
        <v>k=5, r=0.1</v>
      </c>
      <c r="IQ208" s="1" t="str" cm="1">
        <f t="array" aca="1" ref="IQ208" ca="1">CONCATENATE(INDIRECT(ADDRESS(1,MATCH(_xlfn.MINIFS(B208:IG208,metrics.rec,"MSE"),B208:IG208,0)+1)), ", ", INDIRECT(ADDRESS(2,MATCH(_xlfn.MINIFS(B208:IG208,metrics.rec,"MSE"),B208:IG208,0)+1)))</f>
        <v>k=5, r=0.1</v>
      </c>
      <c r="IR208" s="1" t="str" cm="1">
        <f t="array" aca="1" ref="IR208" ca="1">CONCATENATE(INDIRECT(ADDRESS(1,MATCH(_xlfn.MAXIFS(B208:IG208,metrics.rec,"R"),B208:IG208,0)+1)), ", ", INDIRECT(ADDRESS(2,MATCH(_xlfn.MAXIFS(B208:IG208,metrics.rec,"R"),B208:IG208,0)+1)))</f>
        <v>k=5, r=0.1</v>
      </c>
      <c r="IS208" s="1" t="str" cm="1">
        <f t="array" aca="1" ref="IS208" ca="1">CONCATENATE(INDIRECT(ADDRESS(1,MATCH(_xlfn.MAXIFS(B208:IG208,metrics.rec,"Precision"),B208:IG208,0)+1)), ", ", INDIRECT(ADDRESS(2,MATCH(_xlfn.MAXIFS(B208:IG208,metrics.rec,"Precision"),B208:IG208,0)+1)))</f>
        <v>k=5, r=0.9</v>
      </c>
      <c r="IT208" s="1" t="str" cm="1">
        <f t="array" aca="1" ref="IT208" ca="1">CONCATENATE(INDIRECT(ADDRESS(1,MATCH(_xlfn.MAXIFS(B208:IG208,metrics.rec,"Recall"),B208:IG208,0)+1)), ", ", INDIRECT(ADDRESS(2,MATCH(_xlfn.MAXIFS(B208:IG208,metrics.rec,"Recall"),B208:IG208,0)+1)))</f>
        <v>k=5, r=0.1</v>
      </c>
      <c r="IU208" s="1" t="e" cm="1">
        <f t="array" aca="1" ref="IU208" ca="1">CONCATENATE(INDIRECT(ADDRESS(1,MATCH(_xlfn.MAXIFS(B208:IG208,metrics.rec,"Coverage"),B208:IG208,0)+1)), ", ", INDIRECT(ADDRESS(2,MATCH(_xlfn.MAXIFS(B208:IG208,metrics.rec,"Coverage"),B208:IG208,0)+1)))</f>
        <v>#N/A</v>
      </c>
      <c r="IV208" s="1" t="str" cm="1">
        <f t="array" aca="1" ref="IV208" ca="1">CONCATENATE(INDIRECT(ADDRESS(1,MATCH(_xlfn.MAXIFS(B208:IG208,metrics.rec,"Recatio"),B208:IG208,0)+1)), ", ", INDIRECT(ADDRESS(2,MATCH(_xlfn.MAXIFS(B208:IG208,metrics.rec,"Recatio"),B208:IG208,0)+1)))</f>
        <v>k=5, r=0.1</v>
      </c>
      <c r="IW208" s="1" t="str" cm="1">
        <f t="array" aca="1" ref="IW208" ca="1">CONCATENATE(INDIRECT(ADDRESS(1,MATCH(_xlfn.MINIFS(B208:IG208,metrics.rec,"Time"),B208:IG208,0)+1)), ", ", INDIRECT(ADDRESS(2,MATCH(_xlfn.MINIFS(B208:IG208,metrics.rec,"Time"),B208:IG208,0)+1)))</f>
        <v>k=5, r=0.9</v>
      </c>
    </row>
    <row r="209" spans="1:257" x14ac:dyDescent="0.2">
      <c r="A209" s="1" t="s">
        <v>182</v>
      </c>
      <c r="B209" s="4">
        <v>0.63880000000000003</v>
      </c>
      <c r="C209" s="4">
        <v>0.71779999999999999</v>
      </c>
      <c r="D209" s="4">
        <v>0.2707</v>
      </c>
      <c r="E209" s="4">
        <v>2.3E-3</v>
      </c>
      <c r="F209" s="4">
        <v>0.876</v>
      </c>
      <c r="G209" s="4"/>
      <c r="H209" s="4">
        <v>1</v>
      </c>
      <c r="I209" s="4">
        <v>2.6113</v>
      </c>
      <c r="J209" s="5">
        <v>0.65049999999999997</v>
      </c>
      <c r="K209" s="5">
        <v>0.74650000000000005</v>
      </c>
      <c r="L209" s="5">
        <v>0.26479999999999998</v>
      </c>
      <c r="M209" s="5">
        <v>7.3000000000000001E-3</v>
      </c>
      <c r="N209" s="5">
        <v>0.86580000000000001</v>
      </c>
      <c r="O209" s="5"/>
      <c r="P209" s="5">
        <v>1</v>
      </c>
      <c r="Q209" s="5">
        <v>2.4258999999999999</v>
      </c>
      <c r="R209" s="4">
        <v>0.65949999999999998</v>
      </c>
      <c r="S209" s="4">
        <v>0.76380000000000003</v>
      </c>
      <c r="T209" s="4">
        <v>0.247</v>
      </c>
      <c r="U209" s="4">
        <v>1.38E-2</v>
      </c>
      <c r="V209" s="4">
        <v>0.84570000000000001</v>
      </c>
      <c r="W209" s="4"/>
      <c r="X209" s="4">
        <v>1</v>
      </c>
      <c r="Y209" s="4">
        <v>2.0133999999999999</v>
      </c>
      <c r="Z209" s="5">
        <v>0.68210000000000004</v>
      </c>
      <c r="AA209" s="5">
        <v>0.81310000000000004</v>
      </c>
      <c r="AB209" s="5">
        <v>0.18779999999999999</v>
      </c>
      <c r="AC209" s="5">
        <v>2.3599999999999999E-2</v>
      </c>
      <c r="AD209" s="5">
        <v>0.79910000000000003</v>
      </c>
      <c r="AE209" s="5"/>
      <c r="AF209" s="5">
        <v>1</v>
      </c>
      <c r="AG209" s="5">
        <v>1.6727000000000001</v>
      </c>
      <c r="AH209" s="4">
        <v>0.74470000000000003</v>
      </c>
      <c r="AI209" s="4">
        <v>0.96150000000000002</v>
      </c>
      <c r="AJ209" s="4">
        <v>0.1079</v>
      </c>
      <c r="AK209" s="4">
        <v>4.3700000000000003E-2</v>
      </c>
      <c r="AL209" s="4">
        <v>0.59060000000000001</v>
      </c>
      <c r="AM209" s="4"/>
      <c r="AN209" s="4">
        <v>0.98</v>
      </c>
      <c r="AO209" s="4">
        <v>0.86609999999999998</v>
      </c>
      <c r="AP209" s="14"/>
      <c r="AQ209" s="14"/>
      <c r="AR209" s="14"/>
      <c r="AS209" s="14"/>
      <c r="AT209" s="14"/>
      <c r="AU209" s="14"/>
      <c r="AV209" s="14"/>
      <c r="AW209" s="14"/>
      <c r="AX209" s="4"/>
      <c r="AY209" s="4"/>
      <c r="AZ209" s="4"/>
      <c r="BA209" s="4"/>
      <c r="BB209" s="4"/>
      <c r="BC209" s="4"/>
      <c r="BD209" s="4"/>
      <c r="BE209" s="4"/>
      <c r="BF209" s="14"/>
      <c r="BG209" s="14"/>
      <c r="BH209" s="14"/>
      <c r="BI209" s="14"/>
      <c r="BJ209" s="14"/>
      <c r="BK209" s="14"/>
      <c r="BL209" s="14"/>
      <c r="BM209" s="14"/>
      <c r="BN209" s="4"/>
      <c r="BO209" s="4"/>
      <c r="BP209" s="4"/>
      <c r="BQ209" s="4"/>
      <c r="BR209" s="4"/>
      <c r="BS209" s="4"/>
      <c r="BT209" s="4"/>
      <c r="BU209" s="4"/>
      <c r="BV209" s="14"/>
      <c r="BW209" s="14"/>
      <c r="BX209" s="14"/>
      <c r="BY209" s="14"/>
      <c r="BZ209" s="14"/>
      <c r="CA209" s="14"/>
      <c r="CB209" s="14"/>
      <c r="CC209" s="14"/>
      <c r="CD209" s="4"/>
      <c r="CE209" s="4"/>
      <c r="CF209" s="4"/>
      <c r="CG209" s="4"/>
      <c r="CH209" s="4"/>
      <c r="CI209" s="4"/>
      <c r="CJ209" s="4"/>
      <c r="CK209" s="4"/>
      <c r="CL209" s="5"/>
      <c r="CM209" s="5"/>
      <c r="CN209" s="5"/>
      <c r="CO209" s="5"/>
      <c r="CP209" s="5"/>
      <c r="CQ209" s="5"/>
      <c r="CR209" s="5"/>
      <c r="CS209" s="5"/>
      <c r="CT209" s="4"/>
      <c r="CU209" s="4"/>
      <c r="CV209" s="4"/>
      <c r="CW209" s="4"/>
      <c r="CX209" s="4"/>
      <c r="CY209" s="4"/>
      <c r="CZ209" s="4"/>
      <c r="DA209" s="4"/>
      <c r="DB209" s="5"/>
      <c r="DC209" s="5"/>
      <c r="DD209" s="5"/>
      <c r="DE209" s="5"/>
      <c r="DF209" s="5"/>
      <c r="DG209" s="5"/>
      <c r="DH209" s="5"/>
      <c r="DI209" s="5"/>
      <c r="DJ209" s="4"/>
      <c r="DK209" s="4"/>
      <c r="DL209" s="4"/>
      <c r="DM209" s="4"/>
      <c r="DN209" s="4"/>
      <c r="DO209" s="4"/>
      <c r="DP209" s="4"/>
      <c r="DQ209" s="4"/>
      <c r="DR209" s="5"/>
      <c r="DS209" s="5"/>
      <c r="DT209" s="5"/>
      <c r="DU209" s="5"/>
      <c r="DV209" s="5"/>
      <c r="DW209" s="5"/>
      <c r="DX209" s="5"/>
      <c r="DY209" s="5"/>
      <c r="DZ209" s="4"/>
      <c r="EA209" s="4"/>
      <c r="EB209" s="4"/>
      <c r="EC209" s="4"/>
      <c r="ED209" s="4"/>
      <c r="EE209" s="4"/>
      <c r="EF209" s="4"/>
      <c r="EG209" s="4"/>
      <c r="EH209" s="5"/>
      <c r="EI209" s="5"/>
      <c r="EJ209" s="5"/>
      <c r="EK209" s="5"/>
      <c r="EL209" s="5"/>
      <c r="EM209" s="5"/>
      <c r="EN209" s="5"/>
      <c r="EO209" s="5"/>
      <c r="EP209" s="4"/>
      <c r="EQ209" s="4"/>
      <c r="ER209" s="4"/>
      <c r="ES209" s="4"/>
      <c r="ET209" s="4"/>
      <c r="EU209" s="4"/>
      <c r="EV209" s="4"/>
      <c r="EW209" s="4"/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/>
      <c r="FO209" s="5"/>
      <c r="FP209" s="5"/>
      <c r="FQ209" s="5"/>
      <c r="FR209" s="5"/>
      <c r="FS209" s="5"/>
      <c r="FT209" s="5"/>
      <c r="FU209" s="5"/>
      <c r="FV209" s="4"/>
      <c r="FW209" s="4"/>
      <c r="FX209" s="4"/>
      <c r="FY209" s="4"/>
      <c r="FZ209" s="4"/>
      <c r="GA209" s="4"/>
      <c r="GB209" s="4"/>
      <c r="GC209" s="4"/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>
        <f t="shared" si="96"/>
        <v>0.67511999999999994</v>
      </c>
      <c r="II209" s="4">
        <f t="shared" si="97"/>
        <v>0.80054000000000014</v>
      </c>
      <c r="IJ209" s="4">
        <f t="shared" si="98"/>
        <v>0.21563999999999997</v>
      </c>
      <c r="IK209" s="4">
        <f t="shared" si="99"/>
        <v>1.814E-2</v>
      </c>
      <c r="IL209" s="4">
        <f t="shared" si="100"/>
        <v>0.79543999999999992</v>
      </c>
      <c r="IM209" s="4" t="e">
        <f t="shared" si="101"/>
        <v>#DIV/0!</v>
      </c>
      <c r="IN209" s="4">
        <f t="shared" si="102"/>
        <v>0.99600000000000011</v>
      </c>
      <c r="IO209" s="4">
        <f t="shared" si="103"/>
        <v>1.9178799999999998</v>
      </c>
      <c r="IP209" s="1" t="str" cm="1">
        <f t="array" aca="1" ref="IP209" ca="1">CONCATENATE(INDIRECT(ADDRESS(1,MATCH(_xlfn.MINIFS(B209:IG209,metrics.rec,"MAE"),B209:IG209,0)+1)), ", ", INDIRECT(ADDRESS(2,MATCH(_xlfn.MINIFS(B209:IG209,metrics.rec,"MAE"),B209:IG209,0)+1)))</f>
        <v>k=5, r=0.1</v>
      </c>
      <c r="IQ209" s="1" t="str" cm="1">
        <f t="array" aca="1" ref="IQ209" ca="1">CONCATENATE(INDIRECT(ADDRESS(1,MATCH(_xlfn.MINIFS(B209:IG209,metrics.rec,"MSE"),B209:IG209,0)+1)), ", ", INDIRECT(ADDRESS(2,MATCH(_xlfn.MINIFS(B209:IG209,metrics.rec,"MSE"),B209:IG209,0)+1)))</f>
        <v>k=5, r=0.1</v>
      </c>
      <c r="IR209" s="1" t="str" cm="1">
        <f t="array" aca="1" ref="IR209" ca="1">CONCATENATE(INDIRECT(ADDRESS(1,MATCH(_xlfn.MAXIFS(B209:IG209,metrics.rec,"R"),B209:IG209,0)+1)), ", ", INDIRECT(ADDRESS(2,MATCH(_xlfn.MAXIFS(B209:IG209,metrics.rec,"R"),B209:IG209,0)+1)))</f>
        <v>k=5, r=0.1</v>
      </c>
      <c r="IS209" s="1" t="str" cm="1">
        <f t="array" aca="1" ref="IS209" ca="1">CONCATENATE(INDIRECT(ADDRESS(1,MATCH(_xlfn.MAXIFS(B209:IG209,metrics.rec,"Precision"),B209:IG209,0)+1)), ", ", INDIRECT(ADDRESS(2,MATCH(_xlfn.MAXIFS(B209:IG209,metrics.rec,"Precision"),B209:IG209,0)+1)))</f>
        <v>k=5, r=0.9</v>
      </c>
      <c r="IT209" s="1" t="str" cm="1">
        <f t="array" aca="1" ref="IT209" ca="1">CONCATENATE(INDIRECT(ADDRESS(1,MATCH(_xlfn.MAXIFS(B209:IG209,metrics.rec,"Recall"),B209:IG209,0)+1)), ", ", INDIRECT(ADDRESS(2,MATCH(_xlfn.MAXIFS(B209:IG209,metrics.rec,"Recall"),B209:IG209,0)+1)))</f>
        <v>k=5, r=0.1</v>
      </c>
      <c r="IU209" s="1" t="e" cm="1">
        <f t="array" aca="1" ref="IU209" ca="1">CONCATENATE(INDIRECT(ADDRESS(1,MATCH(_xlfn.MAXIFS(B209:IG209,metrics.rec,"Coverage"),B209:IG209,0)+1)), ", ", INDIRECT(ADDRESS(2,MATCH(_xlfn.MAXIFS(B209:IG209,metrics.rec,"Coverage"),B209:IG209,0)+1)))</f>
        <v>#N/A</v>
      </c>
      <c r="IV209" s="1" t="str" cm="1">
        <f t="array" aca="1" ref="IV209" ca="1">CONCATENATE(INDIRECT(ADDRESS(1,MATCH(_xlfn.MAXIFS(B209:IG209,metrics.rec,"Recatio"),B209:IG209,0)+1)), ", ", INDIRECT(ADDRESS(2,MATCH(_xlfn.MAXIFS(B209:IG209,metrics.rec,"Recatio"),B209:IG209,0)+1)))</f>
        <v>k=5, r=0.1</v>
      </c>
      <c r="IW209" s="1" t="str" cm="1">
        <f t="array" aca="1" ref="IW209" ca="1">CONCATENATE(INDIRECT(ADDRESS(1,MATCH(_xlfn.MINIFS(B209:IG209,metrics.rec,"Time"),B209:IG209,0)+1)), ", ", INDIRECT(ADDRESS(2,MATCH(_xlfn.MINIFS(B209:IG209,metrics.rec,"Time"),B209:IG209,0)+1)))</f>
        <v>k=5, r=0.9</v>
      </c>
    </row>
    <row r="210" spans="1:257" x14ac:dyDescent="0.2">
      <c r="A210" s="1" t="s">
        <v>247</v>
      </c>
      <c r="B210" s="4"/>
      <c r="C210" s="4"/>
      <c r="D210" s="4"/>
      <c r="E210" s="4"/>
      <c r="F210" s="4"/>
      <c r="G210" s="4"/>
      <c r="H210" s="4"/>
      <c r="I210" s="4"/>
      <c r="J210" s="5"/>
      <c r="K210" s="5"/>
      <c r="L210" s="5"/>
      <c r="M210" s="5"/>
      <c r="N210" s="5"/>
      <c r="O210" s="5"/>
      <c r="P210" s="5"/>
      <c r="Q210" s="5"/>
      <c r="R210" s="4"/>
      <c r="S210" s="4"/>
      <c r="T210" s="4"/>
      <c r="U210" s="4"/>
      <c r="V210" s="4"/>
      <c r="W210" s="4"/>
      <c r="X210" s="4"/>
      <c r="Y210" s="4"/>
      <c r="Z210" s="5"/>
      <c r="AA210" s="5"/>
      <c r="AB210" s="5"/>
      <c r="AC210" s="5"/>
      <c r="AD210" s="5"/>
      <c r="AE210" s="5"/>
      <c r="AF210" s="5"/>
      <c r="AG210" s="5"/>
      <c r="AH210" s="4"/>
      <c r="AI210" s="4"/>
      <c r="AJ210" s="4"/>
      <c r="AK210" s="4"/>
      <c r="AL210" s="4"/>
      <c r="AM210" s="4"/>
      <c r="AN210" s="4"/>
      <c r="AO210" s="4"/>
      <c r="AP210" s="14"/>
      <c r="AQ210" s="14"/>
      <c r="AR210" s="14"/>
      <c r="AS210" s="14"/>
      <c r="AT210" s="14"/>
      <c r="AU210" s="14"/>
      <c r="AV210" s="14"/>
      <c r="AW210" s="14"/>
      <c r="AX210" s="4"/>
      <c r="AY210" s="4"/>
      <c r="AZ210" s="4"/>
      <c r="BA210" s="4"/>
      <c r="BB210" s="4"/>
      <c r="BC210" s="4"/>
      <c r="BD210" s="4"/>
      <c r="BE210" s="4"/>
      <c r="BF210" s="14">
        <v>0.66610000000000003</v>
      </c>
      <c r="BG210" s="14">
        <v>0.77149999999999996</v>
      </c>
      <c r="BH210" s="14">
        <v>0.19040000000000001</v>
      </c>
      <c r="BI210" s="14">
        <v>2.3800000000000002E-2</v>
      </c>
      <c r="BJ210" s="14">
        <v>0.81299999999999994</v>
      </c>
      <c r="BK210" s="14">
        <v>0.2303</v>
      </c>
      <c r="BL210" s="14">
        <v>1</v>
      </c>
      <c r="BM210" s="14">
        <v>1.4257</v>
      </c>
      <c r="BN210" s="4"/>
      <c r="BO210" s="4"/>
      <c r="BP210" s="4"/>
      <c r="BQ210" s="4"/>
      <c r="BR210" s="4"/>
      <c r="BS210" s="4"/>
      <c r="BT210" s="4"/>
      <c r="BU210" s="4"/>
      <c r="BV210" s="14"/>
      <c r="BW210" s="14"/>
      <c r="BX210" s="14"/>
      <c r="BY210" s="14"/>
      <c r="BZ210" s="14"/>
      <c r="CA210" s="14"/>
      <c r="CB210" s="14"/>
      <c r="CC210" s="14"/>
      <c r="CD210" s="4"/>
      <c r="CE210" s="4"/>
      <c r="CF210" s="4"/>
      <c r="CG210" s="4"/>
      <c r="CH210" s="4"/>
      <c r="CI210" s="4"/>
      <c r="CJ210" s="4"/>
      <c r="CK210" s="4"/>
      <c r="CL210" s="5"/>
      <c r="CM210" s="5"/>
      <c r="CN210" s="5"/>
      <c r="CO210" s="5"/>
      <c r="CP210" s="5"/>
      <c r="CQ210" s="5"/>
      <c r="CR210" s="5"/>
      <c r="CS210" s="5"/>
      <c r="CT210" s="4">
        <v>0.66510000000000002</v>
      </c>
      <c r="CU210" s="4">
        <v>0.76919999999999999</v>
      </c>
      <c r="CV210" s="4">
        <v>0.191</v>
      </c>
      <c r="CW210" s="4">
        <v>2.3800000000000002E-2</v>
      </c>
      <c r="CX210" s="4">
        <v>0.81230000000000002</v>
      </c>
      <c r="CY210" s="4">
        <v>0.23069999999999999</v>
      </c>
      <c r="CZ210" s="4">
        <v>1</v>
      </c>
      <c r="DA210" s="4">
        <v>1.9433</v>
      </c>
      <c r="DB210" s="5"/>
      <c r="DC210" s="5"/>
      <c r="DD210" s="5"/>
      <c r="DE210" s="5"/>
      <c r="DF210" s="5"/>
      <c r="DG210" s="5"/>
      <c r="DH210" s="5"/>
      <c r="DI210" s="5"/>
      <c r="DJ210" s="4"/>
      <c r="DK210" s="4"/>
      <c r="DL210" s="4"/>
      <c r="DM210" s="4"/>
      <c r="DN210" s="4"/>
      <c r="DO210" s="4"/>
      <c r="DP210" s="4"/>
      <c r="DQ210" s="4"/>
      <c r="DR210" s="5"/>
      <c r="DS210" s="5"/>
      <c r="DT210" s="5"/>
      <c r="DU210" s="5"/>
      <c r="DV210" s="5"/>
      <c r="DW210" s="5"/>
      <c r="DX210" s="5"/>
      <c r="DY210" s="5"/>
      <c r="DZ210" s="4"/>
      <c r="EA210" s="4"/>
      <c r="EB210" s="4"/>
      <c r="EC210" s="4"/>
      <c r="ED210" s="4"/>
      <c r="EE210" s="4"/>
      <c r="EF210" s="4"/>
      <c r="EG210" s="4"/>
      <c r="EH210" s="5"/>
      <c r="EI210" s="5"/>
      <c r="EJ210" s="5"/>
      <c r="EK210" s="5"/>
      <c r="EL210" s="5"/>
      <c r="EM210" s="5"/>
      <c r="EN210" s="5"/>
      <c r="EO210" s="5"/>
      <c r="EP210" s="4"/>
      <c r="EQ210" s="4"/>
      <c r="ER210" s="4"/>
      <c r="ES210" s="4"/>
      <c r="ET210" s="4"/>
      <c r="EU210" s="4"/>
      <c r="EV210" s="4"/>
      <c r="EW210" s="4"/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/>
      <c r="FO210" s="5"/>
      <c r="FP210" s="5"/>
      <c r="FQ210" s="5"/>
      <c r="FR210" s="5"/>
      <c r="FS210" s="5"/>
      <c r="FT210" s="5"/>
      <c r="FU210" s="5"/>
      <c r="FV210" s="4"/>
      <c r="FW210" s="4"/>
      <c r="FX210" s="4"/>
      <c r="FY210" s="4"/>
      <c r="FZ210" s="4"/>
      <c r="GA210" s="4"/>
      <c r="GB210" s="4"/>
      <c r="GC210" s="4"/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>
        <f t="shared" si="96"/>
        <v>0.66559999999999997</v>
      </c>
      <c r="II210" s="4">
        <f t="shared" si="97"/>
        <v>0.77034999999999998</v>
      </c>
      <c r="IJ210" s="4">
        <f t="shared" si="98"/>
        <v>0.19070000000000001</v>
      </c>
      <c r="IK210" s="4">
        <f t="shared" si="99"/>
        <v>2.3800000000000002E-2</v>
      </c>
      <c r="IL210" s="4">
        <f t="shared" si="100"/>
        <v>0.81264999999999998</v>
      </c>
      <c r="IM210" s="4">
        <f t="shared" si="101"/>
        <v>0.23049999999999998</v>
      </c>
      <c r="IN210" s="4">
        <f t="shared" si="102"/>
        <v>1</v>
      </c>
      <c r="IO210" s="4">
        <f t="shared" si="103"/>
        <v>1.6844999999999999</v>
      </c>
      <c r="IP210" s="1" t="str" cm="1">
        <f t="array" aca="1" ref="IP210" ca="1">CONCATENATE(INDIRECT(ADDRESS(1,MATCH(_xlfn.MINIFS(B210:IG210,metrics.rec,"MAE"),B210:IG210,0)+1)), ", ", INDIRECT(ADDRESS(2,MATCH(_xlfn.MINIFS(B210:IG210,metrics.rec,"MAE"),B210:IG210,0)+1)))</f>
        <v>k=15, r=0.5</v>
      </c>
      <c r="IQ210" s="1" t="str" cm="1">
        <f t="array" aca="1" ref="IQ210" ca="1">CONCATENATE(INDIRECT(ADDRESS(1,MATCH(_xlfn.MINIFS(B210:IG210,metrics.rec,"MSE"),B210:IG210,0)+1)), ", ", INDIRECT(ADDRESS(2,MATCH(_xlfn.MINIFS(B210:IG210,metrics.rec,"MSE"),B210:IG210,0)+1)))</f>
        <v>k=15, r=0.5</v>
      </c>
      <c r="IR210" s="1" t="str" cm="1">
        <f t="array" aca="1" ref="IR210" ca="1">CONCATENATE(INDIRECT(ADDRESS(1,MATCH(_xlfn.MAXIFS(B210:IG210,metrics.rec,"R"),B210:IG210,0)+1)), ", ", INDIRECT(ADDRESS(2,MATCH(_xlfn.MAXIFS(B210:IG210,metrics.rec,"R"),B210:IG210,0)+1)))</f>
        <v>k=15, r=0.5</v>
      </c>
      <c r="IS210" s="1" t="str" cm="1">
        <f t="array" aca="1" ref="IS210" ca="1">CONCATENATE(INDIRECT(ADDRESS(1,MATCH(_xlfn.MAXIFS(B210:IG210,metrics.rec,"Precision"),B210:IG210,0)+1)), ", ", INDIRECT(ADDRESS(2,MATCH(_xlfn.MAXIFS(B210:IG210,metrics.rec,"Precision"),B210:IG210,0)+1)))</f>
        <v>k=10, r=0.5</v>
      </c>
      <c r="IT210" s="1" t="str" cm="1">
        <f t="array" aca="1" ref="IT210" ca="1">CONCATENATE(INDIRECT(ADDRESS(1,MATCH(_xlfn.MAXIFS(B210:IG210,metrics.rec,"Recall"),B210:IG210,0)+1)), ", ", INDIRECT(ADDRESS(2,MATCH(_xlfn.MAXIFS(B210:IG210,metrics.rec,"Recall"),B210:IG210,0)+1)))</f>
        <v>k=10, r=0.5</v>
      </c>
      <c r="IU210" s="1" t="str" cm="1">
        <f t="array" aca="1" ref="IU210" ca="1">CONCATENATE(INDIRECT(ADDRESS(1,MATCH(_xlfn.MAXIFS(B210:IG210,metrics.rec,"Coverage"),B210:IG210,0)+1)), ", ", INDIRECT(ADDRESS(2,MATCH(_xlfn.MAXIFS(B210:IG210,metrics.rec,"Coverage"),B210:IG210,0)+1)))</f>
        <v>k=15, r=0.5</v>
      </c>
      <c r="IV210" s="1" t="str" cm="1">
        <f t="array" aca="1" ref="IV210" ca="1">CONCATENATE(INDIRECT(ADDRESS(1,MATCH(_xlfn.MAXIFS(B210:IG210,metrics.rec,"Recatio"),B210:IG210,0)+1)), ", ", INDIRECT(ADDRESS(2,MATCH(_xlfn.MAXIFS(B210:IG210,metrics.rec,"Recatio"),B210:IG210,0)+1)))</f>
        <v>k=10, r=0.5</v>
      </c>
      <c r="IW210" s="1" t="str" cm="1">
        <f t="array" aca="1" ref="IW210" ca="1">CONCATENATE(INDIRECT(ADDRESS(1,MATCH(_xlfn.MINIFS(B210:IG210,metrics.rec,"Time"),B210:IG210,0)+1)), ", ", INDIRECT(ADDRESS(2,MATCH(_xlfn.MINIFS(B210:IG210,metrics.rec,"Time"),B210:IG210,0)+1)))</f>
        <v>k=10, r=0.5</v>
      </c>
    </row>
    <row r="211" spans="1:257" x14ac:dyDescent="0.2">
      <c r="A211" s="1" t="s">
        <v>248</v>
      </c>
      <c r="B211" s="4"/>
      <c r="C211" s="4"/>
      <c r="D211" s="4"/>
      <c r="E211" s="4"/>
      <c r="F211" s="4"/>
      <c r="G211" s="4"/>
      <c r="H211" s="4"/>
      <c r="I211" s="4"/>
      <c r="J211" s="5"/>
      <c r="K211" s="5"/>
      <c r="L211" s="5"/>
      <c r="M211" s="5"/>
      <c r="N211" s="5"/>
      <c r="O211" s="5"/>
      <c r="P211" s="5"/>
      <c r="Q211" s="5"/>
      <c r="R211" s="4"/>
      <c r="S211" s="4"/>
      <c r="T211" s="4"/>
      <c r="U211" s="4"/>
      <c r="V211" s="4"/>
      <c r="W211" s="4"/>
      <c r="X211" s="4"/>
      <c r="Y211" s="4"/>
      <c r="Z211" s="5"/>
      <c r="AA211" s="5"/>
      <c r="AB211" s="5"/>
      <c r="AC211" s="5"/>
      <c r="AD211" s="5"/>
      <c r="AE211" s="5"/>
      <c r="AF211" s="5"/>
      <c r="AG211" s="5"/>
      <c r="AH211" s="4"/>
      <c r="AI211" s="4"/>
      <c r="AJ211" s="4"/>
      <c r="AK211" s="4"/>
      <c r="AL211" s="4"/>
      <c r="AM211" s="4"/>
      <c r="AN211" s="4"/>
      <c r="AO211" s="4"/>
      <c r="AP211" s="14"/>
      <c r="AQ211" s="14"/>
      <c r="AR211" s="14"/>
      <c r="AS211" s="14"/>
      <c r="AT211" s="14"/>
      <c r="AU211" s="14"/>
      <c r="AV211" s="14"/>
      <c r="AW211" s="14"/>
      <c r="AX211" s="4"/>
      <c r="AY211" s="4"/>
      <c r="AZ211" s="4"/>
      <c r="BA211" s="4"/>
      <c r="BB211" s="4"/>
      <c r="BC211" s="4"/>
      <c r="BD211" s="4"/>
      <c r="BE211" s="4"/>
      <c r="BF211" s="14"/>
      <c r="BG211" s="14"/>
      <c r="BH211" s="14"/>
      <c r="BI211" s="14"/>
      <c r="BJ211" s="14"/>
      <c r="BK211" s="14"/>
      <c r="BL211" s="14"/>
      <c r="BM211" s="14"/>
      <c r="BN211" s="4"/>
      <c r="BO211" s="4"/>
      <c r="BP211" s="4"/>
      <c r="BQ211" s="4"/>
      <c r="BR211" s="4"/>
      <c r="BS211" s="4"/>
      <c r="BT211" s="4"/>
      <c r="BU211" s="4"/>
      <c r="BV211" s="14"/>
      <c r="BW211" s="14"/>
      <c r="BX211" s="14"/>
      <c r="BY211" s="14"/>
      <c r="BZ211" s="14"/>
      <c r="CA211" s="14"/>
      <c r="CB211" s="14"/>
      <c r="CC211" s="14"/>
      <c r="CD211" s="4"/>
      <c r="CE211" s="4"/>
      <c r="CF211" s="4"/>
      <c r="CG211" s="4"/>
      <c r="CH211" s="4"/>
      <c r="CI211" s="4"/>
      <c r="CJ211" s="4"/>
      <c r="CK211" s="4"/>
      <c r="CL211" s="5"/>
      <c r="CM211" s="5"/>
      <c r="CN211" s="5"/>
      <c r="CO211" s="5"/>
      <c r="CP211" s="5"/>
      <c r="CQ211" s="5"/>
      <c r="CR211" s="5"/>
      <c r="CS211" s="5"/>
      <c r="CT211" s="4"/>
      <c r="CU211" s="4"/>
      <c r="CV211" s="4"/>
      <c r="CW211" s="4"/>
      <c r="CX211" s="4"/>
      <c r="CY211" s="4"/>
      <c r="CZ211" s="4"/>
      <c r="DA211" s="4"/>
      <c r="DB211" s="5"/>
      <c r="DC211" s="5"/>
      <c r="DD211" s="5"/>
      <c r="DE211" s="5"/>
      <c r="DF211" s="5"/>
      <c r="DG211" s="5"/>
      <c r="DH211" s="5"/>
      <c r="DI211" s="5"/>
      <c r="DJ211" s="4"/>
      <c r="DK211" s="4"/>
      <c r="DL211" s="4"/>
      <c r="DM211" s="4"/>
      <c r="DN211" s="4"/>
      <c r="DO211" s="4"/>
      <c r="DP211" s="4"/>
      <c r="DQ211" s="4"/>
      <c r="DR211" s="5"/>
      <c r="DS211" s="5"/>
      <c r="DT211" s="5"/>
      <c r="DU211" s="5"/>
      <c r="DV211" s="5"/>
      <c r="DW211" s="5"/>
      <c r="DX211" s="5"/>
      <c r="DY211" s="5"/>
      <c r="DZ211" s="4"/>
      <c r="EA211" s="4"/>
      <c r="EB211" s="4"/>
      <c r="EC211" s="4"/>
      <c r="ED211" s="4"/>
      <c r="EE211" s="4"/>
      <c r="EF211" s="4"/>
      <c r="EG211" s="4"/>
      <c r="EH211" s="5"/>
      <c r="EI211" s="5"/>
      <c r="EJ211" s="5"/>
      <c r="EK211" s="5"/>
      <c r="EL211" s="5"/>
      <c r="EM211" s="5"/>
      <c r="EN211" s="5"/>
      <c r="EO211" s="5"/>
      <c r="EP211" s="4"/>
      <c r="EQ211" s="4"/>
      <c r="ER211" s="4"/>
      <c r="ES211" s="4"/>
      <c r="ET211" s="4"/>
      <c r="EU211" s="4"/>
      <c r="EV211" s="4"/>
      <c r="EW211" s="4"/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/>
      <c r="FO211" s="5"/>
      <c r="FP211" s="5"/>
      <c r="FQ211" s="5"/>
      <c r="FR211" s="5"/>
      <c r="FS211" s="5"/>
      <c r="FT211" s="5"/>
      <c r="FU211" s="5"/>
      <c r="FV211" s="4"/>
      <c r="FW211" s="4"/>
      <c r="FX211" s="4"/>
      <c r="FY211" s="4"/>
      <c r="FZ211" s="4"/>
      <c r="GA211" s="4"/>
      <c r="GB211" s="4"/>
      <c r="GC211" s="4"/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 t="e">
        <f t="shared" ref="IH211" si="128">AVERAGEIFS(B211:IG211,metrics.rec,"MAE")</f>
        <v>#DIV/0!</v>
      </c>
      <c r="II211" s="4" t="e">
        <f t="shared" ref="II211" si="129">AVERAGEIFS(B211:IG211,metrics.rec,"MSE")</f>
        <v>#DIV/0!</v>
      </c>
      <c r="IJ211" s="4" t="e">
        <f t="shared" ref="IJ211" si="130">AVERAGEIFS(B211:IG211,metrics.rec,"R")</f>
        <v>#DIV/0!</v>
      </c>
      <c r="IK211" s="4" t="e">
        <f t="shared" ref="IK211" si="131">AVERAGEIFS(B211:IG211,metrics.rec,"Precision")</f>
        <v>#DIV/0!</v>
      </c>
      <c r="IL211" s="4" t="e">
        <f t="shared" ref="IL211" si="132">AVERAGEIFS(B211:IG211,metrics.rec,"Recall")</f>
        <v>#DIV/0!</v>
      </c>
      <c r="IM211" s="4" t="e">
        <f t="shared" ref="IM211" si="133">AVERAGEIFS(B211:IG211,metrics.rec,"Coverage")</f>
        <v>#DIV/0!</v>
      </c>
      <c r="IN211" s="4" t="e">
        <f t="shared" ref="IN211" si="134">AVERAGEIFS(B211:IG211,metrics.rec,"Recatio")</f>
        <v>#DIV/0!</v>
      </c>
      <c r="IO211" s="4" t="e">
        <f t="shared" ref="IO211" si="135">AVERAGEIFS(B211:IG211,metrics.rec,"Time")</f>
        <v>#DIV/0!</v>
      </c>
      <c r="IP211" s="1" t="e" cm="1">
        <f t="array" aca="1" ref="IP211" ca="1">CONCATENATE(INDIRECT(ADDRESS(1,MATCH(_xlfn.MINIFS(B211:IG211,metrics.rec,"MAE"),B211:IG211,0)+1)), ", ", INDIRECT(ADDRESS(2,MATCH(_xlfn.MINIFS(B211:IG211,metrics.rec,"MAE"),B211:IG211,0)+1)))</f>
        <v>#N/A</v>
      </c>
      <c r="IQ211" s="1" t="e" cm="1">
        <f t="array" aca="1" ref="IQ211" ca="1">CONCATENATE(INDIRECT(ADDRESS(1,MATCH(_xlfn.MINIFS(B211:IG211,metrics.rec,"MSE"),B211:IG211,0)+1)), ", ", INDIRECT(ADDRESS(2,MATCH(_xlfn.MINIFS(B211:IG211,metrics.rec,"MSE"),B211:IG211,0)+1)))</f>
        <v>#N/A</v>
      </c>
      <c r="IR211" s="1" t="e" cm="1">
        <f t="array" aca="1" ref="IR211" ca="1">CONCATENATE(INDIRECT(ADDRESS(1,MATCH(_xlfn.MAXIFS(B211:IG211,metrics.rec,"R"),B211:IG211,0)+1)), ", ", INDIRECT(ADDRESS(2,MATCH(_xlfn.MAXIFS(B211:IG211,metrics.rec,"R"),B211:IG211,0)+1)))</f>
        <v>#N/A</v>
      </c>
      <c r="IS211" s="1" t="e" cm="1">
        <f t="array" aca="1" ref="IS211" ca="1">CONCATENATE(INDIRECT(ADDRESS(1,MATCH(_xlfn.MAXIFS(B211:IG211,metrics.rec,"Precision"),B211:IG211,0)+1)), ", ", INDIRECT(ADDRESS(2,MATCH(_xlfn.MAXIFS(B211:IG211,metrics.rec,"Precision"),B211:IG211,0)+1)))</f>
        <v>#N/A</v>
      </c>
      <c r="IT211" s="1" t="e" cm="1">
        <f t="array" aca="1" ref="IT211" ca="1">CONCATENATE(INDIRECT(ADDRESS(1,MATCH(_xlfn.MAXIFS(B211:IG211,metrics.rec,"Recall"),B211:IG211,0)+1)), ", ", INDIRECT(ADDRESS(2,MATCH(_xlfn.MAXIFS(B211:IG211,metrics.rec,"Recall"),B211:IG211,0)+1)))</f>
        <v>#N/A</v>
      </c>
      <c r="IU211" s="1" t="e" cm="1">
        <f t="array" aca="1" ref="IU211" ca="1">CONCATENATE(INDIRECT(ADDRESS(1,MATCH(_xlfn.MAXIFS(B211:IG211,metrics.rec,"Coverage"),B211:IG211,0)+1)), ", ", INDIRECT(ADDRESS(2,MATCH(_xlfn.MAXIFS(B211:IG211,metrics.rec,"Coverage"),B211:IG211,0)+1)))</f>
        <v>#N/A</v>
      </c>
      <c r="IV211" s="1" t="e" cm="1">
        <f t="array" aca="1" ref="IV211" ca="1">CONCATENATE(INDIRECT(ADDRESS(1,MATCH(_xlfn.MAXIFS(B211:IG211,metrics.rec,"Recatio"),B211:IG211,0)+1)), ", ", INDIRECT(ADDRESS(2,MATCH(_xlfn.MAXIFS(B211:IG211,metrics.rec,"Recatio"),B211:IG211,0)+1)))</f>
        <v>#N/A</v>
      </c>
      <c r="IW211" s="1" t="e" cm="1">
        <f t="array" aca="1" ref="IW211" ca="1">CONCATENATE(INDIRECT(ADDRESS(1,MATCH(_xlfn.MINIFS(B211:IG211,metrics.rec,"Time"),B211:IG211,0)+1)), ", ", INDIRECT(ADDRESS(2,MATCH(_xlfn.MINIFS(B211:IG211,metrics.rec,"Time"),B211:IG211,0)+1)))</f>
        <v>#N/A</v>
      </c>
    </row>
    <row r="212" spans="1:257" x14ac:dyDescent="0.2">
      <c r="A212" s="1" t="s">
        <v>183</v>
      </c>
      <c r="B212" s="4">
        <v>0.62539999999999996</v>
      </c>
      <c r="C212" s="4">
        <v>0.68330000000000002</v>
      </c>
      <c r="D212" s="4">
        <v>0.27089999999999997</v>
      </c>
      <c r="E212" s="4">
        <v>4.1000000000000003E-3</v>
      </c>
      <c r="F212" s="4">
        <v>0.84470000000000001</v>
      </c>
      <c r="G212" s="4"/>
      <c r="H212" s="4">
        <v>0.99790000000000001</v>
      </c>
      <c r="I212" s="4">
        <v>2.4329000000000001</v>
      </c>
      <c r="J212" s="5">
        <v>0.64280000000000004</v>
      </c>
      <c r="K212" s="5">
        <v>0.72450000000000003</v>
      </c>
      <c r="L212" s="5">
        <v>0.2387</v>
      </c>
      <c r="M212" s="5">
        <v>1.23E-2</v>
      </c>
      <c r="N212" s="5">
        <v>0.82499999999999996</v>
      </c>
      <c r="O212" s="5"/>
      <c r="P212" s="5">
        <v>0.99839999999999995</v>
      </c>
      <c r="Q212" s="5">
        <v>2.1951000000000001</v>
      </c>
      <c r="R212" s="4">
        <v>0.6583</v>
      </c>
      <c r="S212" s="4">
        <v>0.75549999999999995</v>
      </c>
      <c r="T212" s="4">
        <v>0.20669999999999999</v>
      </c>
      <c r="U212" s="4">
        <v>2.12E-2</v>
      </c>
      <c r="V212" s="4">
        <v>0.78979999999999995</v>
      </c>
      <c r="W212" s="4"/>
      <c r="X212" s="4">
        <v>0.998</v>
      </c>
      <c r="Y212" s="4">
        <v>1.8073999999999999</v>
      </c>
      <c r="Z212" s="5">
        <v>0.68679999999999997</v>
      </c>
      <c r="AA212" s="5">
        <v>0.81769999999999998</v>
      </c>
      <c r="AB212" s="5">
        <v>0.14680000000000001</v>
      </c>
      <c r="AC212" s="5">
        <v>2.76E-2</v>
      </c>
      <c r="AD212" s="5">
        <v>0.7278</v>
      </c>
      <c r="AE212" s="5"/>
      <c r="AF212" s="5">
        <v>0.99150000000000005</v>
      </c>
      <c r="AG212" s="5">
        <v>1.6263000000000001</v>
      </c>
      <c r="AH212" s="4">
        <v>0.76349999999999996</v>
      </c>
      <c r="AI212" s="4">
        <v>0.99880000000000002</v>
      </c>
      <c r="AJ212" s="4">
        <v>3.1399999999999997E-2</v>
      </c>
      <c r="AK212" s="4">
        <v>4.9500000000000002E-2</v>
      </c>
      <c r="AL212" s="4">
        <v>0.53669999999999995</v>
      </c>
      <c r="AM212" s="4"/>
      <c r="AN212" s="4">
        <v>0.88080000000000003</v>
      </c>
      <c r="AO212" s="4">
        <v>0.60850000000000004</v>
      </c>
      <c r="AP212" s="14"/>
      <c r="AQ212" s="14"/>
      <c r="AR212" s="14"/>
      <c r="AS212" s="14"/>
      <c r="AT212" s="14"/>
      <c r="AU212" s="14"/>
      <c r="AV212" s="14"/>
      <c r="AW212" s="14"/>
      <c r="AX212" s="4"/>
      <c r="AY212" s="4"/>
      <c r="AZ212" s="4"/>
      <c r="BA212" s="4"/>
      <c r="BB212" s="4"/>
      <c r="BC212" s="4"/>
      <c r="BD212" s="4"/>
      <c r="BE212" s="4"/>
      <c r="BF212" s="14"/>
      <c r="BG212" s="14"/>
      <c r="BH212" s="14"/>
      <c r="BI212" s="14"/>
      <c r="BJ212" s="14"/>
      <c r="BK212" s="14"/>
      <c r="BL212" s="14"/>
      <c r="BM212" s="14"/>
      <c r="BN212" s="4"/>
      <c r="BO212" s="4"/>
      <c r="BP212" s="4"/>
      <c r="BQ212" s="4"/>
      <c r="BR212" s="4"/>
      <c r="BS212" s="4"/>
      <c r="BT212" s="4"/>
      <c r="BU212" s="4"/>
      <c r="BV212" s="14"/>
      <c r="BW212" s="14"/>
      <c r="BX212" s="14"/>
      <c r="BY212" s="14"/>
      <c r="BZ212" s="14"/>
      <c r="CA212" s="14"/>
      <c r="CB212" s="14"/>
      <c r="CC212" s="14"/>
      <c r="CD212" s="4"/>
      <c r="CE212" s="4"/>
      <c r="CF212" s="4"/>
      <c r="CG212" s="4"/>
      <c r="CH212" s="4"/>
      <c r="CI212" s="4"/>
      <c r="CJ212" s="4"/>
      <c r="CK212" s="4"/>
      <c r="CL212" s="5"/>
      <c r="CM212" s="5"/>
      <c r="CN212" s="5"/>
      <c r="CO212" s="5"/>
      <c r="CP212" s="5"/>
      <c r="CQ212" s="5"/>
      <c r="CR212" s="5"/>
      <c r="CS212" s="5"/>
      <c r="CT212" s="4"/>
      <c r="CU212" s="4"/>
      <c r="CV212" s="4"/>
      <c r="CW212" s="4"/>
      <c r="CX212" s="4"/>
      <c r="CY212" s="4"/>
      <c r="CZ212" s="4"/>
      <c r="DA212" s="4"/>
      <c r="DB212" s="5"/>
      <c r="DC212" s="5"/>
      <c r="DD212" s="5"/>
      <c r="DE212" s="5"/>
      <c r="DF212" s="5"/>
      <c r="DG212" s="5"/>
      <c r="DH212" s="5"/>
      <c r="DI212" s="5"/>
      <c r="DJ212" s="4"/>
      <c r="DK212" s="4"/>
      <c r="DL212" s="4"/>
      <c r="DM212" s="4"/>
      <c r="DN212" s="4"/>
      <c r="DO212" s="4"/>
      <c r="DP212" s="4"/>
      <c r="DQ212" s="4"/>
      <c r="DR212" s="5"/>
      <c r="DS212" s="5"/>
      <c r="DT212" s="5"/>
      <c r="DU212" s="5"/>
      <c r="DV212" s="5"/>
      <c r="DW212" s="5"/>
      <c r="DX212" s="5"/>
      <c r="DY212" s="5"/>
      <c r="DZ212" s="4"/>
      <c r="EA212" s="4"/>
      <c r="EB212" s="4"/>
      <c r="EC212" s="4"/>
      <c r="ED212" s="4"/>
      <c r="EE212" s="4"/>
      <c r="EF212" s="4"/>
      <c r="EG212" s="4"/>
      <c r="EH212" s="5"/>
      <c r="EI212" s="5"/>
      <c r="EJ212" s="5"/>
      <c r="EK212" s="5"/>
      <c r="EL212" s="5"/>
      <c r="EM212" s="5"/>
      <c r="EN212" s="5"/>
      <c r="EO212" s="5"/>
      <c r="EP212" s="4"/>
      <c r="EQ212" s="4"/>
      <c r="ER212" s="4"/>
      <c r="ES212" s="4"/>
      <c r="ET212" s="4"/>
      <c r="EU212" s="4"/>
      <c r="EV212" s="4"/>
      <c r="EW212" s="4"/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/>
      <c r="FO212" s="5"/>
      <c r="FP212" s="5"/>
      <c r="FQ212" s="5"/>
      <c r="FR212" s="5"/>
      <c r="FS212" s="5"/>
      <c r="FT212" s="5"/>
      <c r="FU212" s="5"/>
      <c r="FV212" s="4"/>
      <c r="FW212" s="4"/>
      <c r="FX212" s="4"/>
      <c r="FY212" s="4"/>
      <c r="FZ212" s="4"/>
      <c r="GA212" s="4"/>
      <c r="GB212" s="4"/>
      <c r="GC212" s="4"/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>
        <f t="shared" si="96"/>
        <v>0.67535999999999996</v>
      </c>
      <c r="II212" s="4">
        <f t="shared" si="97"/>
        <v>0.79596</v>
      </c>
      <c r="IJ212" s="4">
        <f t="shared" si="98"/>
        <v>0.1789</v>
      </c>
      <c r="IK212" s="4">
        <f t="shared" si="99"/>
        <v>2.2940000000000002E-2</v>
      </c>
      <c r="IL212" s="4">
        <f t="shared" si="100"/>
        <v>0.74479999999999991</v>
      </c>
      <c r="IM212" s="4" t="e">
        <f t="shared" si="101"/>
        <v>#DIV/0!</v>
      </c>
      <c r="IN212" s="4">
        <f t="shared" si="102"/>
        <v>0.97331999999999996</v>
      </c>
      <c r="IO212" s="4">
        <f t="shared" si="103"/>
        <v>1.7340399999999998</v>
      </c>
      <c r="IP212" s="1" t="str" cm="1">
        <f t="array" aca="1" ref="IP212" ca="1">CONCATENATE(INDIRECT(ADDRESS(1,MATCH(_xlfn.MINIFS(B212:IG212,metrics.rec,"MAE"),B212:IG212,0)+1)), ", ", INDIRECT(ADDRESS(2,MATCH(_xlfn.MINIFS(B212:IG212,metrics.rec,"MAE"),B212:IG212,0)+1)))</f>
        <v>k=5, r=0.1</v>
      </c>
      <c r="IQ212" s="1" t="str" cm="1">
        <f t="array" aca="1" ref="IQ212" ca="1">CONCATENATE(INDIRECT(ADDRESS(1,MATCH(_xlfn.MINIFS(B212:IG212,metrics.rec,"MSE"),B212:IG212,0)+1)), ", ", INDIRECT(ADDRESS(2,MATCH(_xlfn.MINIFS(B212:IG212,metrics.rec,"MSE"),B212:IG212,0)+1)))</f>
        <v>k=5, r=0.1</v>
      </c>
      <c r="IR212" s="1" t="str" cm="1">
        <f t="array" aca="1" ref="IR212" ca="1">CONCATENATE(INDIRECT(ADDRESS(1,MATCH(_xlfn.MAXIFS(B212:IG212,metrics.rec,"R"),B212:IG212,0)+1)), ", ", INDIRECT(ADDRESS(2,MATCH(_xlfn.MAXIFS(B212:IG212,metrics.rec,"R"),B212:IG212,0)+1)))</f>
        <v>k=5, r=0.1</v>
      </c>
      <c r="IS212" s="1" t="str" cm="1">
        <f t="array" aca="1" ref="IS212" ca="1">CONCATENATE(INDIRECT(ADDRESS(1,MATCH(_xlfn.MAXIFS(B212:IG212,metrics.rec,"Precision"),B212:IG212,0)+1)), ", ", INDIRECT(ADDRESS(2,MATCH(_xlfn.MAXIFS(B212:IG212,metrics.rec,"Precision"),B212:IG212,0)+1)))</f>
        <v>k=5, r=0.9</v>
      </c>
      <c r="IT212" s="1" t="str" cm="1">
        <f t="array" aca="1" ref="IT212" ca="1">CONCATENATE(INDIRECT(ADDRESS(1,MATCH(_xlfn.MAXIFS(B212:IG212,metrics.rec,"Recall"),B212:IG212,0)+1)), ", ", INDIRECT(ADDRESS(2,MATCH(_xlfn.MAXIFS(B212:IG212,metrics.rec,"Recall"),B212:IG212,0)+1)))</f>
        <v>k=5, r=0.1</v>
      </c>
      <c r="IU212" s="1" t="e" cm="1">
        <f t="array" aca="1" ref="IU212" ca="1">CONCATENATE(INDIRECT(ADDRESS(1,MATCH(_xlfn.MAXIFS(B212:IG212,metrics.rec,"Coverage"),B212:IG212,0)+1)), ", ", INDIRECT(ADDRESS(2,MATCH(_xlfn.MAXIFS(B212:IG212,metrics.rec,"Coverage"),B212:IG212,0)+1)))</f>
        <v>#N/A</v>
      </c>
      <c r="IV212" s="1" t="str" cm="1">
        <f t="array" aca="1" ref="IV212" ca="1">CONCATENATE(INDIRECT(ADDRESS(1,MATCH(_xlfn.MAXIFS(B212:IG212,metrics.rec,"Recatio"),B212:IG212,0)+1)), ", ", INDIRECT(ADDRESS(2,MATCH(_xlfn.MAXIFS(B212:IG212,metrics.rec,"Recatio"),B212:IG212,0)+1)))</f>
        <v>k=5, r=0.3</v>
      </c>
      <c r="IW212" s="1" t="str" cm="1">
        <f t="array" aca="1" ref="IW212" ca="1">CONCATENATE(INDIRECT(ADDRESS(1,MATCH(_xlfn.MINIFS(B212:IG212,metrics.rec,"Time"),B212:IG212,0)+1)), ", ", INDIRECT(ADDRESS(2,MATCH(_xlfn.MINIFS(B212:IG212,metrics.rec,"Time"),B212:IG212,0)+1)))</f>
        <v>k=5, r=0.9</v>
      </c>
    </row>
    <row r="213" spans="1:257" x14ac:dyDescent="0.2">
      <c r="A213" s="1" t="s">
        <v>249</v>
      </c>
      <c r="B213" s="4"/>
      <c r="C213" s="4"/>
      <c r="D213" s="4"/>
      <c r="E213" s="4"/>
      <c r="F213" s="4"/>
      <c r="G213" s="4"/>
      <c r="H213" s="4"/>
      <c r="I213" s="4"/>
      <c r="J213" s="5"/>
      <c r="K213" s="5"/>
      <c r="L213" s="5"/>
      <c r="M213" s="5"/>
      <c r="N213" s="5"/>
      <c r="O213" s="5"/>
      <c r="P213" s="5"/>
      <c r="Q213" s="5"/>
      <c r="R213" s="4"/>
      <c r="S213" s="4"/>
      <c r="T213" s="4"/>
      <c r="U213" s="4"/>
      <c r="V213" s="4"/>
      <c r="W213" s="4"/>
      <c r="X213" s="4"/>
      <c r="Y213" s="4"/>
      <c r="Z213" s="5"/>
      <c r="AA213" s="5"/>
      <c r="AB213" s="5"/>
      <c r="AC213" s="5"/>
      <c r="AD213" s="5"/>
      <c r="AE213" s="5"/>
      <c r="AF213" s="5"/>
      <c r="AG213" s="5"/>
      <c r="AH213" s="4"/>
      <c r="AI213" s="4"/>
      <c r="AJ213" s="4"/>
      <c r="AK213" s="4"/>
      <c r="AL213" s="4"/>
      <c r="AM213" s="4"/>
      <c r="AN213" s="4"/>
      <c r="AO213" s="4"/>
      <c r="AP213" s="14"/>
      <c r="AQ213" s="14"/>
      <c r="AR213" s="14"/>
      <c r="AS213" s="14"/>
      <c r="AT213" s="14"/>
      <c r="AU213" s="14"/>
      <c r="AV213" s="14"/>
      <c r="AW213" s="14"/>
      <c r="AX213" s="4"/>
      <c r="AY213" s="4"/>
      <c r="AZ213" s="4"/>
      <c r="BA213" s="4"/>
      <c r="BB213" s="4"/>
      <c r="BC213" s="4"/>
      <c r="BD213" s="4"/>
      <c r="BE213" s="4"/>
      <c r="BF213" s="14"/>
      <c r="BG213" s="14"/>
      <c r="BH213" s="14"/>
      <c r="BI213" s="14"/>
      <c r="BJ213" s="14"/>
      <c r="BK213" s="14"/>
      <c r="BL213" s="14"/>
      <c r="BM213" s="14"/>
      <c r="BN213" s="4"/>
      <c r="BO213" s="4"/>
      <c r="BP213" s="4"/>
      <c r="BQ213" s="4"/>
      <c r="BR213" s="4"/>
      <c r="BS213" s="4"/>
      <c r="BT213" s="4"/>
      <c r="BU213" s="4"/>
      <c r="BV213" s="14"/>
      <c r="BW213" s="14"/>
      <c r="BX213" s="14"/>
      <c r="BY213" s="14"/>
      <c r="BZ213" s="14"/>
      <c r="CA213" s="14"/>
      <c r="CB213" s="14"/>
      <c r="CC213" s="14"/>
      <c r="CD213" s="4"/>
      <c r="CE213" s="4"/>
      <c r="CF213" s="4"/>
      <c r="CG213" s="4"/>
      <c r="CH213" s="4"/>
      <c r="CI213" s="4"/>
      <c r="CJ213" s="4"/>
      <c r="CK213" s="4"/>
      <c r="CL213" s="5"/>
      <c r="CM213" s="5"/>
      <c r="CN213" s="5"/>
      <c r="CO213" s="5"/>
      <c r="CP213" s="5"/>
      <c r="CQ213" s="5"/>
      <c r="CR213" s="5"/>
      <c r="CS213" s="5"/>
      <c r="CT213" s="4"/>
      <c r="CU213" s="4"/>
      <c r="CV213" s="4"/>
      <c r="CW213" s="4"/>
      <c r="CX213" s="4"/>
      <c r="CY213" s="4"/>
      <c r="CZ213" s="4"/>
      <c r="DA213" s="4"/>
      <c r="DB213" s="5"/>
      <c r="DC213" s="5"/>
      <c r="DD213" s="5"/>
      <c r="DE213" s="5"/>
      <c r="DF213" s="5"/>
      <c r="DG213" s="5"/>
      <c r="DH213" s="5"/>
      <c r="DI213" s="5"/>
      <c r="DJ213" s="4"/>
      <c r="DK213" s="4"/>
      <c r="DL213" s="4"/>
      <c r="DM213" s="4"/>
      <c r="DN213" s="4"/>
      <c r="DO213" s="4"/>
      <c r="DP213" s="4"/>
      <c r="DQ213" s="4"/>
      <c r="DR213" s="5"/>
      <c r="DS213" s="5"/>
      <c r="DT213" s="5"/>
      <c r="DU213" s="5"/>
      <c r="DV213" s="5"/>
      <c r="DW213" s="5"/>
      <c r="DX213" s="5"/>
      <c r="DY213" s="5"/>
      <c r="DZ213" s="4"/>
      <c r="EA213" s="4"/>
      <c r="EB213" s="4"/>
      <c r="EC213" s="4"/>
      <c r="ED213" s="4"/>
      <c r="EE213" s="4"/>
      <c r="EF213" s="4"/>
      <c r="EG213" s="4"/>
      <c r="EH213" s="5"/>
      <c r="EI213" s="5"/>
      <c r="EJ213" s="5"/>
      <c r="EK213" s="5"/>
      <c r="EL213" s="5"/>
      <c r="EM213" s="5"/>
      <c r="EN213" s="5"/>
      <c r="EO213" s="5"/>
      <c r="EP213" s="4"/>
      <c r="EQ213" s="4"/>
      <c r="ER213" s="4"/>
      <c r="ES213" s="4"/>
      <c r="ET213" s="4"/>
      <c r="EU213" s="4"/>
      <c r="EV213" s="4"/>
      <c r="EW213" s="4"/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/>
      <c r="FW213" s="4"/>
      <c r="FX213" s="4"/>
      <c r="FY213" s="4"/>
      <c r="FZ213" s="4"/>
      <c r="GA213" s="4"/>
      <c r="GB213" s="4"/>
      <c r="GC213" s="4"/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 t="e">
        <f t="shared" si="96"/>
        <v>#DIV/0!</v>
      </c>
      <c r="II213" s="4" t="e">
        <f t="shared" si="97"/>
        <v>#DIV/0!</v>
      </c>
      <c r="IJ213" s="4" t="e">
        <f t="shared" si="98"/>
        <v>#DIV/0!</v>
      </c>
      <c r="IK213" s="4" t="e">
        <f t="shared" si="99"/>
        <v>#DIV/0!</v>
      </c>
      <c r="IL213" s="4" t="e">
        <f t="shared" si="100"/>
        <v>#DIV/0!</v>
      </c>
      <c r="IM213" s="4" t="e">
        <f t="shared" si="101"/>
        <v>#DIV/0!</v>
      </c>
      <c r="IN213" s="4" t="e">
        <f t="shared" si="102"/>
        <v>#DIV/0!</v>
      </c>
      <c r="IO213" s="4" t="e">
        <f t="shared" si="103"/>
        <v>#DIV/0!</v>
      </c>
      <c r="IP213" s="1" t="e" cm="1">
        <f t="array" aca="1" ref="IP213" ca="1">CONCATENATE(INDIRECT(ADDRESS(1,MATCH(_xlfn.MINIFS(B213:IG213,metrics.rec,"MAE"),B213:IG213,0)+1)), ", ", INDIRECT(ADDRESS(2,MATCH(_xlfn.MINIFS(B213:IG213,metrics.rec,"MAE"),B213:IG213,0)+1)))</f>
        <v>#N/A</v>
      </c>
      <c r="IQ213" s="1" t="e" cm="1">
        <f t="array" aca="1" ref="IQ213" ca="1">CONCATENATE(INDIRECT(ADDRESS(1,MATCH(_xlfn.MINIFS(B213:IG213,metrics.rec,"MSE"),B213:IG213,0)+1)), ", ", INDIRECT(ADDRESS(2,MATCH(_xlfn.MINIFS(B213:IG213,metrics.rec,"MSE"),B213:IG213,0)+1)))</f>
        <v>#N/A</v>
      </c>
      <c r="IR213" s="1" t="e" cm="1">
        <f t="array" aca="1" ref="IR213" ca="1">CONCATENATE(INDIRECT(ADDRESS(1,MATCH(_xlfn.MAXIFS(B213:IG213,metrics.rec,"R"),B213:IG213,0)+1)), ", ", INDIRECT(ADDRESS(2,MATCH(_xlfn.MAXIFS(B213:IG213,metrics.rec,"R"),B213:IG213,0)+1)))</f>
        <v>#N/A</v>
      </c>
      <c r="IS213" s="1" t="e" cm="1">
        <f t="array" aca="1" ref="IS213" ca="1">CONCATENATE(INDIRECT(ADDRESS(1,MATCH(_xlfn.MAXIFS(B213:IG213,metrics.rec,"Precision"),B213:IG213,0)+1)), ", ", INDIRECT(ADDRESS(2,MATCH(_xlfn.MAXIFS(B213:IG213,metrics.rec,"Precision"),B213:IG213,0)+1)))</f>
        <v>#N/A</v>
      </c>
      <c r="IT213" s="1" t="e" cm="1">
        <f t="array" aca="1" ref="IT213" ca="1">CONCATENATE(INDIRECT(ADDRESS(1,MATCH(_xlfn.MAXIFS(B213:IG213,metrics.rec,"Recall"),B213:IG213,0)+1)), ", ", INDIRECT(ADDRESS(2,MATCH(_xlfn.MAXIFS(B213:IG213,metrics.rec,"Recall"),B213:IG213,0)+1)))</f>
        <v>#N/A</v>
      </c>
      <c r="IU213" s="1" t="e" cm="1">
        <f t="array" aca="1" ref="IU213" ca="1">CONCATENATE(INDIRECT(ADDRESS(1,MATCH(_xlfn.MAXIFS(B213:IG213,metrics.rec,"Coverage"),B213:IG213,0)+1)), ", ", INDIRECT(ADDRESS(2,MATCH(_xlfn.MAXIFS(B213:IG213,metrics.rec,"Coverage"),B213:IG213,0)+1)))</f>
        <v>#N/A</v>
      </c>
      <c r="IV213" s="1" t="e" cm="1">
        <f t="array" aca="1" ref="IV213" ca="1">CONCATENATE(INDIRECT(ADDRESS(1,MATCH(_xlfn.MAXIFS(B213:IG213,metrics.rec,"Recatio"),B213:IG213,0)+1)), ", ", INDIRECT(ADDRESS(2,MATCH(_xlfn.MAXIFS(B213:IG213,metrics.rec,"Recatio"),B213:IG213,0)+1)))</f>
        <v>#N/A</v>
      </c>
      <c r="IW213" s="1" t="e" cm="1">
        <f t="array" aca="1" ref="IW213" ca="1">CONCATENATE(INDIRECT(ADDRESS(1,MATCH(_xlfn.MINIFS(B213:IG213,metrics.rec,"Time"),B213:IG213,0)+1)), ", ", INDIRECT(ADDRESS(2,MATCH(_xlfn.MINIFS(B213:IG213,metrics.rec,"Time"),B213:IG213,0)+1)))</f>
        <v>#N/A</v>
      </c>
    </row>
    <row r="214" spans="1:257" x14ac:dyDescent="0.2">
      <c r="A214" s="1" t="s">
        <v>259</v>
      </c>
      <c r="B214" s="4"/>
      <c r="C214" s="4"/>
      <c r="D214" s="4"/>
      <c r="E214" s="4"/>
      <c r="F214" s="4"/>
      <c r="G214" s="4"/>
      <c r="H214" s="4"/>
      <c r="I214" s="4"/>
      <c r="J214" s="5"/>
      <c r="K214" s="5"/>
      <c r="L214" s="5"/>
      <c r="M214" s="5"/>
      <c r="N214" s="5"/>
      <c r="O214" s="5"/>
      <c r="P214" s="5"/>
      <c r="Q214" s="5"/>
      <c r="R214" s="4"/>
      <c r="S214" s="4"/>
      <c r="T214" s="4"/>
      <c r="U214" s="4"/>
      <c r="V214" s="4"/>
      <c r="W214" s="4"/>
      <c r="X214" s="4"/>
      <c r="Y214" s="4"/>
      <c r="Z214" s="5"/>
      <c r="AA214" s="5"/>
      <c r="AB214" s="5"/>
      <c r="AC214" s="5"/>
      <c r="AD214" s="5"/>
      <c r="AE214" s="5"/>
      <c r="AF214" s="5"/>
      <c r="AG214" s="5"/>
      <c r="AH214" s="4"/>
      <c r="AI214" s="4"/>
      <c r="AJ214" s="4"/>
      <c r="AK214" s="4"/>
      <c r="AL214" s="4"/>
      <c r="AM214" s="4"/>
      <c r="AN214" s="4"/>
      <c r="AO214" s="4"/>
      <c r="AP214" s="14"/>
      <c r="AQ214" s="14"/>
      <c r="AR214" s="14"/>
      <c r="AS214" s="14"/>
      <c r="AT214" s="14"/>
      <c r="AU214" s="14"/>
      <c r="AV214" s="14"/>
      <c r="AW214" s="14"/>
      <c r="AX214" s="4"/>
      <c r="AY214" s="4"/>
      <c r="AZ214" s="4"/>
      <c r="BA214" s="4"/>
      <c r="BB214" s="4"/>
      <c r="BC214" s="4"/>
      <c r="BD214" s="4"/>
      <c r="BE214" s="4"/>
      <c r="BF214" s="14"/>
      <c r="BG214" s="14"/>
      <c r="BH214" s="14"/>
      <c r="BI214" s="14"/>
      <c r="BJ214" s="14"/>
      <c r="BK214" s="14"/>
      <c r="BL214" s="14"/>
      <c r="BM214" s="14"/>
      <c r="BN214" s="4"/>
      <c r="BO214" s="4"/>
      <c r="BP214" s="4"/>
      <c r="BQ214" s="4"/>
      <c r="BR214" s="4"/>
      <c r="BS214" s="4"/>
      <c r="BT214" s="4"/>
      <c r="BU214" s="4"/>
      <c r="BV214" s="14"/>
      <c r="BW214" s="14"/>
      <c r="BX214" s="14"/>
      <c r="BY214" s="14"/>
      <c r="BZ214" s="14"/>
      <c r="CA214" s="14"/>
      <c r="CB214" s="14"/>
      <c r="CC214" s="14"/>
      <c r="CD214" s="4"/>
      <c r="CE214" s="4"/>
      <c r="CF214" s="4"/>
      <c r="CG214" s="4"/>
      <c r="CH214" s="4"/>
      <c r="CI214" s="4"/>
      <c r="CJ214" s="4"/>
      <c r="CK214" s="4"/>
      <c r="CL214" s="5"/>
      <c r="CM214" s="5"/>
      <c r="CN214" s="5"/>
      <c r="CO214" s="5"/>
      <c r="CP214" s="5"/>
      <c r="CQ214" s="5"/>
      <c r="CR214" s="5"/>
      <c r="CS214" s="5"/>
      <c r="CT214" s="4"/>
      <c r="CU214" s="4"/>
      <c r="CV214" s="4"/>
      <c r="CW214" s="4"/>
      <c r="CX214" s="4"/>
      <c r="CY214" s="4"/>
      <c r="CZ214" s="4"/>
      <c r="DA214" s="4"/>
      <c r="DB214" s="5"/>
      <c r="DC214" s="5"/>
      <c r="DD214" s="5"/>
      <c r="DE214" s="5"/>
      <c r="DF214" s="5"/>
      <c r="DG214" s="5"/>
      <c r="DH214" s="5"/>
      <c r="DI214" s="5"/>
      <c r="DJ214" s="4"/>
      <c r="DK214" s="4"/>
      <c r="DL214" s="4"/>
      <c r="DM214" s="4"/>
      <c r="DN214" s="4"/>
      <c r="DO214" s="4"/>
      <c r="DP214" s="4"/>
      <c r="DQ214" s="4"/>
      <c r="DR214" s="5"/>
      <c r="DS214" s="5"/>
      <c r="DT214" s="5"/>
      <c r="DU214" s="5"/>
      <c r="DV214" s="5"/>
      <c r="DW214" s="5"/>
      <c r="DX214" s="5"/>
      <c r="DY214" s="5"/>
      <c r="DZ214" s="4"/>
      <c r="EA214" s="4"/>
      <c r="EB214" s="4"/>
      <c r="EC214" s="4"/>
      <c r="ED214" s="4"/>
      <c r="EE214" s="4"/>
      <c r="EF214" s="4"/>
      <c r="EG214" s="4"/>
      <c r="EH214" s="5"/>
      <c r="EI214" s="5"/>
      <c r="EJ214" s="5"/>
      <c r="EK214" s="5"/>
      <c r="EL214" s="5"/>
      <c r="EM214" s="5"/>
      <c r="EN214" s="5"/>
      <c r="EO214" s="5"/>
      <c r="EP214" s="4"/>
      <c r="EQ214" s="4"/>
      <c r="ER214" s="4"/>
      <c r="ES214" s="4"/>
      <c r="ET214" s="4"/>
      <c r="EU214" s="4"/>
      <c r="EV214" s="4"/>
      <c r="EW214" s="4"/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/>
      <c r="FO214" s="5"/>
      <c r="FP214" s="5"/>
      <c r="FQ214" s="5"/>
      <c r="FR214" s="5"/>
      <c r="FS214" s="5"/>
      <c r="FT214" s="5"/>
      <c r="FU214" s="5"/>
      <c r="FV214" s="4"/>
      <c r="FW214" s="4"/>
      <c r="FX214" s="4"/>
      <c r="FY214" s="4"/>
      <c r="FZ214" s="4"/>
      <c r="GA214" s="4"/>
      <c r="GB214" s="4"/>
      <c r="GC214" s="4"/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 t="e">
        <f t="shared" ref="IH214" si="136">AVERAGEIFS(B214:IG214,metrics.rec,"MAE")</f>
        <v>#DIV/0!</v>
      </c>
      <c r="II214" s="4" t="e">
        <f t="shared" ref="II214" si="137">AVERAGEIFS(B214:IG214,metrics.rec,"MSE")</f>
        <v>#DIV/0!</v>
      </c>
      <c r="IJ214" s="4" t="e">
        <f t="shared" ref="IJ214" si="138">AVERAGEIFS(B214:IG214,metrics.rec,"R")</f>
        <v>#DIV/0!</v>
      </c>
      <c r="IK214" s="4" t="e">
        <f t="shared" ref="IK214" si="139">AVERAGEIFS(B214:IG214,metrics.rec,"Precision")</f>
        <v>#DIV/0!</v>
      </c>
      <c r="IL214" s="4" t="e">
        <f t="shared" ref="IL214" si="140">AVERAGEIFS(B214:IG214,metrics.rec,"Recall")</f>
        <v>#DIV/0!</v>
      </c>
      <c r="IM214" s="4" t="e">
        <f t="shared" ref="IM214" si="141">AVERAGEIFS(B214:IG214,metrics.rec,"Coverage")</f>
        <v>#DIV/0!</v>
      </c>
      <c r="IN214" s="4" t="e">
        <f t="shared" ref="IN214" si="142">AVERAGEIFS(B214:IG214,metrics.rec,"Recatio")</f>
        <v>#DIV/0!</v>
      </c>
      <c r="IO214" s="4" t="e">
        <f t="shared" ref="IO214" si="143">AVERAGEIFS(B214:IG214,metrics.rec,"Time")</f>
        <v>#DIV/0!</v>
      </c>
      <c r="IP214" s="1" t="e" cm="1">
        <f t="array" aca="1" ref="IP214" ca="1">CONCATENATE(INDIRECT(ADDRESS(1,MATCH(_xlfn.MINIFS(B214:IG214,metrics.rec,"MAE"),B214:IG214,0)+1)), ", ", INDIRECT(ADDRESS(2,MATCH(_xlfn.MINIFS(B214:IG214,metrics.rec,"MAE"),B214:IG214,0)+1)))</f>
        <v>#N/A</v>
      </c>
      <c r="IQ214" s="1" t="e" cm="1">
        <f t="array" aca="1" ref="IQ214" ca="1">CONCATENATE(INDIRECT(ADDRESS(1,MATCH(_xlfn.MINIFS(B214:IG214,metrics.rec,"MSE"),B214:IG214,0)+1)), ", ", INDIRECT(ADDRESS(2,MATCH(_xlfn.MINIFS(B214:IG214,metrics.rec,"MSE"),B214:IG214,0)+1)))</f>
        <v>#N/A</v>
      </c>
      <c r="IR214" s="1" t="e" cm="1">
        <f t="array" aca="1" ref="IR214" ca="1">CONCATENATE(INDIRECT(ADDRESS(1,MATCH(_xlfn.MAXIFS(B214:IG214,metrics.rec,"R"),B214:IG214,0)+1)), ", ", INDIRECT(ADDRESS(2,MATCH(_xlfn.MAXIFS(B214:IG214,metrics.rec,"R"),B214:IG214,0)+1)))</f>
        <v>#N/A</v>
      </c>
      <c r="IS214" s="1" t="e" cm="1">
        <f t="array" aca="1" ref="IS214" ca="1">CONCATENATE(INDIRECT(ADDRESS(1,MATCH(_xlfn.MAXIFS(B214:IG214,metrics.rec,"Precision"),B214:IG214,0)+1)), ", ", INDIRECT(ADDRESS(2,MATCH(_xlfn.MAXIFS(B214:IG214,metrics.rec,"Precision"),B214:IG214,0)+1)))</f>
        <v>#N/A</v>
      </c>
      <c r="IT214" s="1" t="e" cm="1">
        <f t="array" aca="1" ref="IT214" ca="1">CONCATENATE(INDIRECT(ADDRESS(1,MATCH(_xlfn.MAXIFS(B214:IG214,metrics.rec,"Recall"),B214:IG214,0)+1)), ", ", INDIRECT(ADDRESS(2,MATCH(_xlfn.MAXIFS(B214:IG214,metrics.rec,"Recall"),B214:IG214,0)+1)))</f>
        <v>#N/A</v>
      </c>
      <c r="IU214" s="1" t="e" cm="1">
        <f t="array" aca="1" ref="IU214" ca="1">CONCATENATE(INDIRECT(ADDRESS(1,MATCH(_xlfn.MAXIFS(B214:IG214,metrics.rec,"Coverage"),B214:IG214,0)+1)), ", ", INDIRECT(ADDRESS(2,MATCH(_xlfn.MAXIFS(B214:IG214,metrics.rec,"Coverage"),B214:IG214,0)+1)))</f>
        <v>#N/A</v>
      </c>
      <c r="IV214" s="1" t="e" cm="1">
        <f t="array" aca="1" ref="IV214" ca="1">CONCATENATE(INDIRECT(ADDRESS(1,MATCH(_xlfn.MAXIFS(B214:IG214,metrics.rec,"Recatio"),B214:IG214,0)+1)), ", ", INDIRECT(ADDRESS(2,MATCH(_xlfn.MAXIFS(B214:IG214,metrics.rec,"Recatio"),B214:IG214,0)+1)))</f>
        <v>#N/A</v>
      </c>
      <c r="IW214" s="1" t="e" cm="1">
        <f t="array" aca="1" ref="IW214" ca="1">CONCATENATE(INDIRECT(ADDRESS(1,MATCH(_xlfn.MINIFS(B214:IG214,metrics.rec,"Time"),B214:IG214,0)+1)), ", ", INDIRECT(ADDRESS(2,MATCH(_xlfn.MINIFS(B214:IG214,metrics.rec,"Time"),B214:IG214,0)+1)))</f>
        <v>#N/A</v>
      </c>
    </row>
    <row r="215" spans="1:257" x14ac:dyDescent="0.2">
      <c r="A215" s="1" t="s">
        <v>184</v>
      </c>
      <c r="B215" s="4">
        <v>0.61070000000000002</v>
      </c>
      <c r="C215" s="4">
        <v>0.64410000000000001</v>
      </c>
      <c r="D215" s="4">
        <v>0.30659999999999998</v>
      </c>
      <c r="E215" s="4">
        <v>1.6999999999999999E-3</v>
      </c>
      <c r="F215" s="4">
        <v>0.88290000000000002</v>
      </c>
      <c r="G215" s="4"/>
      <c r="H215" s="4">
        <v>1</v>
      </c>
      <c r="I215" s="4">
        <v>7.3615000000000004</v>
      </c>
      <c r="J215" s="5">
        <v>0.627</v>
      </c>
      <c r="K215" s="5">
        <v>0.68140000000000001</v>
      </c>
      <c r="L215" s="5">
        <v>0.2964</v>
      </c>
      <c r="M215" s="5">
        <v>5.3E-3</v>
      </c>
      <c r="N215" s="5">
        <v>0.87129999999999996</v>
      </c>
      <c r="O215" s="5"/>
      <c r="P215" s="5">
        <v>1</v>
      </c>
      <c r="Q215" s="5">
        <v>6.1143000000000001</v>
      </c>
      <c r="R215" s="4">
        <v>0.64500000000000002</v>
      </c>
      <c r="S215" s="4">
        <v>0.71730000000000005</v>
      </c>
      <c r="T215" s="4">
        <v>0.2722</v>
      </c>
      <c r="U215" s="4">
        <v>1.0200000000000001E-2</v>
      </c>
      <c r="V215" s="4">
        <v>0.85009999999999997</v>
      </c>
      <c r="W215" s="4"/>
      <c r="X215" s="4">
        <v>1</v>
      </c>
      <c r="Y215" s="4">
        <v>4.5412999999999997</v>
      </c>
      <c r="Z215" s="5">
        <v>0.68120000000000003</v>
      </c>
      <c r="AA215" s="5">
        <v>0.79890000000000005</v>
      </c>
      <c r="AB215" s="5">
        <v>0.21110000000000001</v>
      </c>
      <c r="AC215" s="5">
        <v>1.9E-2</v>
      </c>
      <c r="AD215" s="5">
        <v>0.81189999999999996</v>
      </c>
      <c r="AE215" s="5"/>
      <c r="AF215" s="5">
        <v>1</v>
      </c>
      <c r="AG215" s="5">
        <v>3.548</v>
      </c>
      <c r="AH215" s="4">
        <v>0.75149999999999995</v>
      </c>
      <c r="AI215" s="4">
        <v>0.97850000000000004</v>
      </c>
      <c r="AJ215" s="4">
        <v>0.1231</v>
      </c>
      <c r="AK215" s="4">
        <v>6.4600000000000005E-2</v>
      </c>
      <c r="AL215" s="4">
        <v>0.54220000000000002</v>
      </c>
      <c r="AM215" s="4"/>
      <c r="AN215" s="4">
        <v>0.97409999999999997</v>
      </c>
      <c r="AO215" s="4">
        <v>0.98019999999999996</v>
      </c>
      <c r="AP215" s="14"/>
      <c r="AQ215" s="14"/>
      <c r="AR215" s="14"/>
      <c r="AS215" s="14"/>
      <c r="AT215" s="14"/>
      <c r="AU215" s="14"/>
      <c r="AV215" s="14"/>
      <c r="AW215" s="14"/>
      <c r="AX215" s="4"/>
      <c r="AY215" s="4"/>
      <c r="AZ215" s="4"/>
      <c r="BA215" s="4"/>
      <c r="BB215" s="4"/>
      <c r="BC215" s="4"/>
      <c r="BD215" s="4"/>
      <c r="BE215" s="4"/>
      <c r="BF215" s="14">
        <v>0.64659999999999995</v>
      </c>
      <c r="BG215" s="14">
        <v>0.72119999999999995</v>
      </c>
      <c r="BH215" s="14">
        <v>0.2676</v>
      </c>
      <c r="BI215" s="14">
        <v>1.01E-2</v>
      </c>
      <c r="BJ215" s="14">
        <v>0.85189999999999999</v>
      </c>
      <c r="BK215" s="14">
        <v>0.56599999999999995</v>
      </c>
      <c r="BL215" s="14">
        <v>1</v>
      </c>
      <c r="BM215" s="14">
        <v>5.0132000000000003</v>
      </c>
      <c r="BN215" s="4"/>
      <c r="BO215" s="4"/>
      <c r="BP215" s="4"/>
      <c r="BQ215" s="4"/>
      <c r="BR215" s="4"/>
      <c r="BS215" s="4"/>
      <c r="BT215" s="4"/>
      <c r="BU215" s="4"/>
      <c r="BV215" s="14"/>
      <c r="BW215" s="14"/>
      <c r="BX215" s="14"/>
      <c r="BY215" s="14"/>
      <c r="BZ215" s="14"/>
      <c r="CA215" s="14"/>
      <c r="CB215" s="14"/>
      <c r="CC215" s="14"/>
      <c r="CD215" s="4"/>
      <c r="CE215" s="4"/>
      <c r="CF215" s="4"/>
      <c r="CG215" s="4"/>
      <c r="CH215" s="4"/>
      <c r="CI215" s="4"/>
      <c r="CJ215" s="4"/>
      <c r="CK215" s="4"/>
      <c r="CL215" s="5"/>
      <c r="CM215" s="5"/>
      <c r="CN215" s="5"/>
      <c r="CO215" s="5"/>
      <c r="CP215" s="5"/>
      <c r="CQ215" s="5"/>
      <c r="CR215" s="5"/>
      <c r="CS215" s="5"/>
      <c r="CT215" s="4">
        <v>0.64659999999999995</v>
      </c>
      <c r="CU215" s="4">
        <v>0.7208</v>
      </c>
      <c r="CV215" s="4">
        <v>0.2702</v>
      </c>
      <c r="CW215" s="4">
        <v>1.0200000000000001E-2</v>
      </c>
      <c r="CX215" s="4">
        <v>0.84989999999999999</v>
      </c>
      <c r="CY215" s="4">
        <v>0.56469999999999998</v>
      </c>
      <c r="CZ215" s="4">
        <v>1</v>
      </c>
      <c r="DA215" s="4">
        <v>5.5861000000000001</v>
      </c>
      <c r="DB215" s="5"/>
      <c r="DC215" s="5"/>
      <c r="DD215" s="5"/>
      <c r="DE215" s="5"/>
      <c r="DF215" s="5"/>
      <c r="DG215" s="5"/>
      <c r="DH215" s="5"/>
      <c r="DI215" s="5"/>
      <c r="DJ215" s="4"/>
      <c r="DK215" s="4"/>
      <c r="DL215" s="4"/>
      <c r="DM215" s="4"/>
      <c r="DN215" s="4"/>
      <c r="DO215" s="4"/>
      <c r="DP215" s="4"/>
      <c r="DQ215" s="4"/>
      <c r="DR215" s="5"/>
      <c r="DS215" s="5"/>
      <c r="DT215" s="5"/>
      <c r="DU215" s="5"/>
      <c r="DV215" s="5"/>
      <c r="DW215" s="5"/>
      <c r="DX215" s="5"/>
      <c r="DY215" s="5"/>
      <c r="DZ215" s="4"/>
      <c r="EA215" s="4"/>
      <c r="EB215" s="4"/>
      <c r="EC215" s="4"/>
      <c r="ED215" s="4"/>
      <c r="EE215" s="4"/>
      <c r="EF215" s="4"/>
      <c r="EG215" s="4"/>
      <c r="EH215" s="5"/>
      <c r="EI215" s="5"/>
      <c r="EJ215" s="5"/>
      <c r="EK215" s="5"/>
      <c r="EL215" s="5"/>
      <c r="EM215" s="5"/>
      <c r="EN215" s="5"/>
      <c r="EO215" s="5"/>
      <c r="EP215" s="4"/>
      <c r="EQ215" s="4"/>
      <c r="ER215" s="4"/>
      <c r="ES215" s="4"/>
      <c r="ET215" s="4"/>
      <c r="EU215" s="4"/>
      <c r="EV215" s="4"/>
      <c r="EW215" s="4"/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/>
      <c r="FW215" s="4"/>
      <c r="FX215" s="4"/>
      <c r="FY215" s="4"/>
      <c r="FZ215" s="4"/>
      <c r="GA215" s="4"/>
      <c r="GB215" s="4"/>
      <c r="GC215" s="4"/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>
        <f t="shared" si="96"/>
        <v>0.65837142857142861</v>
      </c>
      <c r="II215" s="4">
        <f t="shared" si="97"/>
        <v>0.75174285714285705</v>
      </c>
      <c r="IJ215" s="4">
        <f t="shared" si="98"/>
        <v>0.24960000000000002</v>
      </c>
      <c r="IK215" s="4">
        <f t="shared" si="99"/>
        <v>1.7299999999999999E-2</v>
      </c>
      <c r="IL215" s="4">
        <f t="shared" si="100"/>
        <v>0.80859999999999999</v>
      </c>
      <c r="IM215" s="4">
        <f t="shared" si="101"/>
        <v>0.56535000000000002</v>
      </c>
      <c r="IN215" s="4">
        <f t="shared" si="102"/>
        <v>0.99629999999999996</v>
      </c>
      <c r="IO215" s="4">
        <f t="shared" si="103"/>
        <v>4.7349428571428573</v>
      </c>
      <c r="IP215" s="1" t="str" cm="1">
        <f t="array" aca="1" ref="IP215" ca="1">CONCATENATE(INDIRECT(ADDRESS(1,MATCH(_xlfn.MINIFS(B215:IG215,metrics.rec,"MAE"),B215:IG215,0)+1)), ", ", INDIRECT(ADDRESS(2,MATCH(_xlfn.MINIFS(B215:IG215,metrics.rec,"MAE"),B215:IG215,0)+1)))</f>
        <v>k=5, r=0.1</v>
      </c>
      <c r="IQ215" s="1" t="str" cm="1">
        <f t="array" aca="1" ref="IQ215" ca="1">CONCATENATE(INDIRECT(ADDRESS(1,MATCH(_xlfn.MINIFS(B215:IG215,metrics.rec,"MSE"),B215:IG215,0)+1)), ", ", INDIRECT(ADDRESS(2,MATCH(_xlfn.MINIFS(B215:IG215,metrics.rec,"MSE"),B215:IG215,0)+1)))</f>
        <v>k=5, r=0.1</v>
      </c>
      <c r="IR215" s="1" t="str" cm="1">
        <f t="array" aca="1" ref="IR215" ca="1">CONCATENATE(INDIRECT(ADDRESS(1,MATCH(_xlfn.MAXIFS(B215:IG215,metrics.rec,"R"),B215:IG215,0)+1)), ", ", INDIRECT(ADDRESS(2,MATCH(_xlfn.MAXIFS(B215:IG215,metrics.rec,"R"),B215:IG215,0)+1)))</f>
        <v>k=5, r=0.1</v>
      </c>
      <c r="IS215" s="1" t="str" cm="1">
        <f t="array" aca="1" ref="IS215" ca="1">CONCATENATE(INDIRECT(ADDRESS(1,MATCH(_xlfn.MAXIFS(B215:IG215,metrics.rec,"Precision"),B215:IG215,0)+1)), ", ", INDIRECT(ADDRESS(2,MATCH(_xlfn.MAXIFS(B215:IG215,metrics.rec,"Precision"),B215:IG215,0)+1)))</f>
        <v>k=5, r=0.9</v>
      </c>
      <c r="IT215" s="1" t="str" cm="1">
        <f t="array" aca="1" ref="IT215" ca="1">CONCATENATE(INDIRECT(ADDRESS(1,MATCH(_xlfn.MAXIFS(B215:IG215,metrics.rec,"Recall"),B215:IG215,0)+1)), ", ", INDIRECT(ADDRESS(2,MATCH(_xlfn.MAXIFS(B215:IG215,metrics.rec,"Recall"),B215:IG215,0)+1)))</f>
        <v>k=5, r=0.1</v>
      </c>
      <c r="IU215" s="1" t="str" cm="1">
        <f t="array" aca="1" ref="IU215" ca="1">CONCATENATE(INDIRECT(ADDRESS(1,MATCH(_xlfn.MAXIFS(B215:IG215,metrics.rec,"Coverage"),B215:IG215,0)+1)), ", ", INDIRECT(ADDRESS(2,MATCH(_xlfn.MAXIFS(B215:IG215,metrics.rec,"Coverage"),B215:IG215,0)+1)))</f>
        <v>k=10, r=0.5</v>
      </c>
      <c r="IV215" s="1" t="str" cm="1">
        <f t="array" aca="1" ref="IV215" ca="1">CONCATENATE(INDIRECT(ADDRESS(1,MATCH(_xlfn.MAXIFS(B215:IG215,metrics.rec,"Recatio"),B215:IG215,0)+1)), ", ", INDIRECT(ADDRESS(2,MATCH(_xlfn.MAXIFS(B215:IG215,metrics.rec,"Recatio"),B215:IG215,0)+1)))</f>
        <v>k=5, r=0.1</v>
      </c>
      <c r="IW215" s="1" t="str" cm="1">
        <f t="array" aca="1" ref="IW215" ca="1">CONCATENATE(INDIRECT(ADDRESS(1,MATCH(_xlfn.MINIFS(B215:IG215,metrics.rec,"Time"),B215:IG215,0)+1)), ", ", INDIRECT(ADDRESS(2,MATCH(_xlfn.MINIFS(B215:IG215,metrics.rec,"Time"),B215:IG215,0)+1)))</f>
        <v>k=5, r=0.9</v>
      </c>
    </row>
    <row r="216" spans="1:257" x14ac:dyDescent="0.2">
      <c r="A216" s="1" t="s">
        <v>185</v>
      </c>
      <c r="B216" s="4">
        <v>0.64190000000000003</v>
      </c>
      <c r="C216" s="4">
        <v>0.72409999999999997</v>
      </c>
      <c r="D216" s="4">
        <v>0.27910000000000001</v>
      </c>
      <c r="E216" s="4">
        <v>2E-3</v>
      </c>
      <c r="F216" s="4">
        <v>0.87590000000000001</v>
      </c>
      <c r="G216" s="4"/>
      <c r="H216" s="4">
        <v>1</v>
      </c>
      <c r="I216" s="4">
        <v>2.6221999999999999</v>
      </c>
      <c r="J216" s="5">
        <v>0.65349999999999997</v>
      </c>
      <c r="K216" s="5">
        <v>0.753</v>
      </c>
      <c r="L216" s="5">
        <v>0.26729999999999998</v>
      </c>
      <c r="M216" s="5">
        <v>6.3E-3</v>
      </c>
      <c r="N216" s="5">
        <v>0.86760000000000004</v>
      </c>
      <c r="O216" s="5"/>
      <c r="P216" s="5">
        <v>1</v>
      </c>
      <c r="Q216" s="5">
        <v>2.4483999999999999</v>
      </c>
      <c r="R216" s="4">
        <v>0.66</v>
      </c>
      <c r="S216" s="4">
        <v>0.76570000000000005</v>
      </c>
      <c r="T216" s="4">
        <v>0.25519999999999998</v>
      </c>
      <c r="U216" s="4">
        <v>1.2E-2</v>
      </c>
      <c r="V216" s="4">
        <v>0.84840000000000004</v>
      </c>
      <c r="W216" s="4"/>
      <c r="X216" s="4">
        <v>1</v>
      </c>
      <c r="Y216" s="4">
        <v>2.0131999999999999</v>
      </c>
      <c r="Z216" s="5">
        <v>0.6804</v>
      </c>
      <c r="AA216" s="5">
        <v>0.8105</v>
      </c>
      <c r="AB216" s="5">
        <v>0.2009</v>
      </c>
      <c r="AC216" s="5">
        <v>2.1000000000000001E-2</v>
      </c>
      <c r="AD216" s="5">
        <v>0.80769999999999997</v>
      </c>
      <c r="AE216" s="5"/>
      <c r="AF216" s="5">
        <v>1</v>
      </c>
      <c r="AG216" s="5">
        <v>1.7021999999999999</v>
      </c>
      <c r="AH216" s="4">
        <v>0.73699999999999999</v>
      </c>
      <c r="AI216" s="4">
        <v>0.94399999999999995</v>
      </c>
      <c r="AJ216" s="4">
        <v>0.1154</v>
      </c>
      <c r="AK216" s="4">
        <v>4.3700000000000003E-2</v>
      </c>
      <c r="AL216" s="4">
        <v>0.61880000000000002</v>
      </c>
      <c r="AM216" s="4"/>
      <c r="AN216" s="4">
        <v>0.98</v>
      </c>
      <c r="AO216" s="4">
        <v>0.91549999999999998</v>
      </c>
      <c r="AP216" s="14"/>
      <c r="AQ216" s="14"/>
      <c r="AR216" s="14"/>
      <c r="AS216" s="14"/>
      <c r="AT216" s="14"/>
      <c r="AU216" s="14"/>
      <c r="AV216" s="14"/>
      <c r="AW216" s="14"/>
      <c r="AX216" s="4"/>
      <c r="AY216" s="4"/>
      <c r="AZ216" s="4"/>
      <c r="BA216" s="4"/>
      <c r="BB216" s="4"/>
      <c r="BC216" s="4"/>
      <c r="BD216" s="4"/>
      <c r="BE216" s="4"/>
      <c r="BF216" s="14">
        <v>0.66159999999999997</v>
      </c>
      <c r="BG216" s="14">
        <v>0.7712</v>
      </c>
      <c r="BH216" s="14">
        <v>0.2505</v>
      </c>
      <c r="BI216" s="14">
        <v>1.2E-2</v>
      </c>
      <c r="BJ216" s="14">
        <v>0.8488</v>
      </c>
      <c r="BK216" s="14">
        <v>0.47620000000000001</v>
      </c>
      <c r="BL216" s="14">
        <v>1</v>
      </c>
      <c r="BM216" s="14">
        <v>1.8964000000000001</v>
      </c>
      <c r="BN216" s="4"/>
      <c r="BO216" s="4"/>
      <c r="BP216" s="4"/>
      <c r="BQ216" s="4"/>
      <c r="BR216" s="4"/>
      <c r="BS216" s="4"/>
      <c r="BT216" s="4"/>
      <c r="BU216" s="4"/>
      <c r="BV216" s="14"/>
      <c r="BW216" s="14"/>
      <c r="BX216" s="14"/>
      <c r="BY216" s="14"/>
      <c r="BZ216" s="14"/>
      <c r="CA216" s="14"/>
      <c r="CB216" s="14"/>
      <c r="CC216" s="14"/>
      <c r="CD216" s="4"/>
      <c r="CE216" s="4"/>
      <c r="CF216" s="4"/>
      <c r="CG216" s="4"/>
      <c r="CH216" s="4"/>
      <c r="CI216" s="4"/>
      <c r="CJ216" s="4"/>
      <c r="CK216" s="4"/>
      <c r="CL216" s="5"/>
      <c r="CM216" s="5"/>
      <c r="CN216" s="5"/>
      <c r="CO216" s="5"/>
      <c r="CP216" s="5"/>
      <c r="CQ216" s="5"/>
      <c r="CR216" s="5"/>
      <c r="CS216" s="5"/>
      <c r="CT216" s="4">
        <v>0.66139999999999999</v>
      </c>
      <c r="CU216" s="4">
        <v>0.77029999999999998</v>
      </c>
      <c r="CV216" s="4">
        <v>0.25209999999999999</v>
      </c>
      <c r="CW216" s="4">
        <v>1.21E-2</v>
      </c>
      <c r="CX216" s="4">
        <v>0.8488</v>
      </c>
      <c r="CY216" s="4">
        <v>0.47470000000000001</v>
      </c>
      <c r="CZ216" s="4">
        <v>1</v>
      </c>
      <c r="DA216" s="4">
        <v>2.1368</v>
      </c>
      <c r="DB216" s="5"/>
      <c r="DC216" s="5"/>
      <c r="DD216" s="5"/>
      <c r="DE216" s="5"/>
      <c r="DF216" s="5"/>
      <c r="DG216" s="5"/>
      <c r="DH216" s="5"/>
      <c r="DI216" s="5"/>
      <c r="DJ216" s="4"/>
      <c r="DK216" s="4"/>
      <c r="DL216" s="4"/>
      <c r="DM216" s="4"/>
      <c r="DN216" s="4"/>
      <c r="DO216" s="4"/>
      <c r="DP216" s="4"/>
      <c r="DQ216" s="4"/>
      <c r="DR216" s="5"/>
      <c r="DS216" s="5"/>
      <c r="DT216" s="5"/>
      <c r="DU216" s="5"/>
      <c r="DV216" s="5"/>
      <c r="DW216" s="5"/>
      <c r="DX216" s="5"/>
      <c r="DY216" s="5"/>
      <c r="DZ216" s="4"/>
      <c r="EA216" s="4"/>
      <c r="EB216" s="4"/>
      <c r="EC216" s="4"/>
      <c r="ED216" s="4"/>
      <c r="EE216" s="4"/>
      <c r="EF216" s="4"/>
      <c r="EG216" s="4"/>
      <c r="EH216" s="5"/>
      <c r="EI216" s="5"/>
      <c r="EJ216" s="5"/>
      <c r="EK216" s="5"/>
      <c r="EL216" s="5"/>
      <c r="EM216" s="5"/>
      <c r="EN216" s="5"/>
      <c r="EO216" s="5"/>
      <c r="EP216" s="4"/>
      <c r="EQ216" s="4"/>
      <c r="ER216" s="4"/>
      <c r="ES216" s="4"/>
      <c r="ET216" s="4"/>
      <c r="EU216" s="4"/>
      <c r="EV216" s="4"/>
      <c r="EW216" s="4"/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/>
      <c r="FW216" s="4"/>
      <c r="FX216" s="4"/>
      <c r="FY216" s="4"/>
      <c r="FZ216" s="4"/>
      <c r="GA216" s="4"/>
      <c r="GB216" s="4"/>
      <c r="GC216" s="4"/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>
        <f t="shared" si="96"/>
        <v>0.67082857142857144</v>
      </c>
      <c r="II216" s="4">
        <f t="shared" si="97"/>
        <v>0.79125714285714288</v>
      </c>
      <c r="IJ216" s="4">
        <f t="shared" si="98"/>
        <v>0.23149999999999998</v>
      </c>
      <c r="IK216" s="4">
        <f t="shared" si="99"/>
        <v>1.5585714285714286E-2</v>
      </c>
      <c r="IL216" s="4">
        <f t="shared" si="100"/>
        <v>0.8165714285714285</v>
      </c>
      <c r="IM216" s="4">
        <f t="shared" si="101"/>
        <v>0.47545000000000004</v>
      </c>
      <c r="IN216" s="4">
        <f t="shared" si="102"/>
        <v>0.99714285714285722</v>
      </c>
      <c r="IO216" s="4">
        <f t="shared" si="103"/>
        <v>1.9621</v>
      </c>
      <c r="IP216" s="1" t="str" cm="1">
        <f t="array" aca="1" ref="IP216" ca="1">CONCATENATE(INDIRECT(ADDRESS(1,MATCH(_xlfn.MINIFS(B216:IG216,metrics.rec,"MAE"),B216:IG216,0)+1)), ", ", INDIRECT(ADDRESS(2,MATCH(_xlfn.MINIFS(B216:IG216,metrics.rec,"MAE"),B216:IG216,0)+1)))</f>
        <v>k=5, r=0.1</v>
      </c>
      <c r="IQ216" s="1" t="str" cm="1">
        <f t="array" aca="1" ref="IQ216" ca="1">CONCATENATE(INDIRECT(ADDRESS(1,MATCH(_xlfn.MINIFS(B216:IG216,metrics.rec,"MSE"),B216:IG216,0)+1)), ", ", INDIRECT(ADDRESS(2,MATCH(_xlfn.MINIFS(B216:IG216,metrics.rec,"MSE"),B216:IG216,0)+1)))</f>
        <v>k=5, r=0.1</v>
      </c>
      <c r="IR216" s="1" t="str" cm="1">
        <f t="array" aca="1" ref="IR216" ca="1">CONCATENATE(INDIRECT(ADDRESS(1,MATCH(_xlfn.MAXIFS(B216:IG216,metrics.rec,"R"),B216:IG216,0)+1)), ", ", INDIRECT(ADDRESS(2,MATCH(_xlfn.MAXIFS(B216:IG216,metrics.rec,"R"),B216:IG216,0)+1)))</f>
        <v>k=5, r=0.1</v>
      </c>
      <c r="IS216" s="1" t="str" cm="1">
        <f t="array" aca="1" ref="IS216" ca="1">CONCATENATE(INDIRECT(ADDRESS(1,MATCH(_xlfn.MAXIFS(B216:IG216,metrics.rec,"Precision"),B216:IG216,0)+1)), ", ", INDIRECT(ADDRESS(2,MATCH(_xlfn.MAXIFS(B216:IG216,metrics.rec,"Precision"),B216:IG216,0)+1)))</f>
        <v>k=5, r=0.9</v>
      </c>
      <c r="IT216" s="1" t="str" cm="1">
        <f t="array" aca="1" ref="IT216" ca="1">CONCATENATE(INDIRECT(ADDRESS(1,MATCH(_xlfn.MAXIFS(B216:IG216,metrics.rec,"Recall"),B216:IG216,0)+1)), ", ", INDIRECT(ADDRESS(2,MATCH(_xlfn.MAXIFS(B216:IG216,metrics.rec,"Recall"),B216:IG216,0)+1)))</f>
        <v>k=5, r=0.1</v>
      </c>
      <c r="IU216" s="1" t="str" cm="1">
        <f t="array" aca="1" ref="IU216" ca="1">CONCATENATE(INDIRECT(ADDRESS(1,MATCH(_xlfn.MAXIFS(B216:IG216,metrics.rec,"Coverage"),B216:IG216,0)+1)), ", ", INDIRECT(ADDRESS(2,MATCH(_xlfn.MAXIFS(B216:IG216,metrics.rec,"Coverage"),B216:IG216,0)+1)))</f>
        <v>k=10, r=0.5</v>
      </c>
      <c r="IV216" s="1" t="str" cm="1">
        <f t="array" aca="1" ref="IV216" ca="1">CONCATENATE(INDIRECT(ADDRESS(1,MATCH(_xlfn.MAXIFS(B216:IG216,metrics.rec,"Recatio"),B216:IG216,0)+1)), ", ", INDIRECT(ADDRESS(2,MATCH(_xlfn.MAXIFS(B216:IG216,metrics.rec,"Recatio"),B216:IG216,0)+1)))</f>
        <v>k=5, r=0.1</v>
      </c>
      <c r="IW216" s="1" t="str" cm="1">
        <f t="array" aca="1" ref="IW216" ca="1">CONCATENATE(INDIRECT(ADDRESS(1,MATCH(_xlfn.MINIFS(B216:IG216,metrics.rec,"Time"),B216:IG216,0)+1)), ", ", INDIRECT(ADDRESS(2,MATCH(_xlfn.MINIFS(B216:IG216,metrics.rec,"Time"),B216:IG216,0)+1)))</f>
        <v>k=5, r=0.9</v>
      </c>
    </row>
    <row r="217" spans="1:257" x14ac:dyDescent="0.2">
      <c r="A217" s="1" t="s">
        <v>186</v>
      </c>
      <c r="B217" s="4">
        <v>0.6149</v>
      </c>
      <c r="C217" s="4">
        <v>0.65600000000000003</v>
      </c>
      <c r="D217" s="4">
        <v>0.30149999999999999</v>
      </c>
      <c r="E217" s="4">
        <v>1.6000000000000001E-3</v>
      </c>
      <c r="F217" s="4">
        <v>0.88859999999999995</v>
      </c>
      <c r="G217" s="4"/>
      <c r="H217" s="4">
        <v>1</v>
      </c>
      <c r="I217" s="4">
        <v>7.4192999999999998</v>
      </c>
      <c r="J217" s="5">
        <v>0.62749999999999995</v>
      </c>
      <c r="K217" s="5">
        <v>0.6855</v>
      </c>
      <c r="L217" s="5">
        <v>0.29139999999999999</v>
      </c>
      <c r="M217" s="5">
        <v>4.8999999999999998E-3</v>
      </c>
      <c r="N217" s="5">
        <v>0.878</v>
      </c>
      <c r="O217" s="5"/>
      <c r="P217" s="5">
        <v>1</v>
      </c>
      <c r="Q217" s="5">
        <v>6.1977000000000002</v>
      </c>
      <c r="R217" s="4">
        <v>0.63849999999999996</v>
      </c>
      <c r="S217" s="4">
        <v>0.70630000000000004</v>
      </c>
      <c r="T217" s="4">
        <v>0.28050000000000003</v>
      </c>
      <c r="U217" s="4">
        <v>9.2999999999999992E-3</v>
      </c>
      <c r="V217" s="4">
        <v>0.8629</v>
      </c>
      <c r="W217" s="4"/>
      <c r="X217" s="4">
        <v>1</v>
      </c>
      <c r="Y217" s="4">
        <v>4.5949</v>
      </c>
      <c r="Z217" s="5">
        <v>0.66180000000000005</v>
      </c>
      <c r="AA217" s="5">
        <v>0.7601</v>
      </c>
      <c r="AB217" s="5">
        <v>0.23880000000000001</v>
      </c>
      <c r="AC217" s="5">
        <v>1.6799999999999999E-2</v>
      </c>
      <c r="AD217" s="5">
        <v>0.83020000000000005</v>
      </c>
      <c r="AE217" s="5"/>
      <c r="AF217" s="5">
        <v>1</v>
      </c>
      <c r="AG217" s="5">
        <v>3.4439000000000002</v>
      </c>
      <c r="AH217" s="4">
        <v>0.72829999999999995</v>
      </c>
      <c r="AI217" s="4">
        <v>0.92410000000000003</v>
      </c>
      <c r="AJ217" s="4">
        <v>0.1603</v>
      </c>
      <c r="AK217" s="4">
        <v>5.5100000000000003E-2</v>
      </c>
      <c r="AL217" s="4">
        <v>0.60650000000000004</v>
      </c>
      <c r="AM217" s="4"/>
      <c r="AN217" s="4">
        <v>0.97599999999999998</v>
      </c>
      <c r="AO217" s="4">
        <v>1.0137</v>
      </c>
      <c r="AP217" s="14"/>
      <c r="AQ217" s="14"/>
      <c r="AR217" s="14"/>
      <c r="AS217" s="14"/>
      <c r="AT217" s="14"/>
      <c r="AU217" s="14"/>
      <c r="AV217" s="14"/>
      <c r="AW217" s="14"/>
      <c r="AX217" s="4"/>
      <c r="AY217" s="4"/>
      <c r="AZ217" s="4"/>
      <c r="BA217" s="4"/>
      <c r="BB217" s="4"/>
      <c r="BC217" s="4"/>
      <c r="BD217" s="4"/>
      <c r="BE217" s="4"/>
      <c r="BF217" s="14">
        <v>0.63990000000000002</v>
      </c>
      <c r="BG217" s="14">
        <v>0.71020000000000005</v>
      </c>
      <c r="BH217" s="14">
        <v>0.27860000000000001</v>
      </c>
      <c r="BI217" s="14">
        <v>9.1999999999999998E-3</v>
      </c>
      <c r="BJ217" s="14">
        <v>0.86439999999999995</v>
      </c>
      <c r="BK217" s="14">
        <v>0.63039999999999996</v>
      </c>
      <c r="BL217" s="14">
        <v>1</v>
      </c>
      <c r="BM217" s="14">
        <v>7.4107000000000003</v>
      </c>
      <c r="BN217" s="4"/>
      <c r="BO217" s="4"/>
      <c r="BP217" s="4"/>
      <c r="BQ217" s="4"/>
      <c r="BR217" s="4"/>
      <c r="BS217" s="4"/>
      <c r="BT217" s="4"/>
      <c r="BU217" s="4"/>
      <c r="BV217" s="14"/>
      <c r="BW217" s="14"/>
      <c r="BX217" s="14"/>
      <c r="BY217" s="14"/>
      <c r="BZ217" s="14"/>
      <c r="CA217" s="14"/>
      <c r="CB217" s="14"/>
      <c r="CC217" s="14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>
        <v>0.63959999999999995</v>
      </c>
      <c r="CU217" s="4">
        <v>0.70930000000000004</v>
      </c>
      <c r="CV217" s="4">
        <v>0.28189999999999998</v>
      </c>
      <c r="CW217" s="4">
        <v>9.2999999999999992E-3</v>
      </c>
      <c r="CX217" s="4">
        <v>0.86280000000000001</v>
      </c>
      <c r="CY217" s="4">
        <v>0.62949999999999995</v>
      </c>
      <c r="CZ217" s="4">
        <v>1</v>
      </c>
      <c r="DA217" s="4">
        <v>5.4955999999999996</v>
      </c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>
        <f t="shared" si="96"/>
        <v>0.65007142857142852</v>
      </c>
      <c r="II217" s="4">
        <f t="shared" si="97"/>
        <v>0.73592857142857149</v>
      </c>
      <c r="IJ217" s="4">
        <f t="shared" si="98"/>
        <v>0.26185714285714284</v>
      </c>
      <c r="IK217" s="4">
        <f t="shared" si="99"/>
        <v>1.5171428571428572E-2</v>
      </c>
      <c r="IL217" s="4">
        <f t="shared" si="100"/>
        <v>0.82762857142857149</v>
      </c>
      <c r="IM217" s="4">
        <f t="shared" si="101"/>
        <v>0.62995000000000001</v>
      </c>
      <c r="IN217" s="4">
        <f t="shared" si="102"/>
        <v>0.99657142857142855</v>
      </c>
      <c r="IO217" s="4">
        <f t="shared" si="103"/>
        <v>5.0822571428571433</v>
      </c>
      <c r="IP217" s="1" t="str" cm="1">
        <f t="array" aca="1" ref="IP217" ca="1">CONCATENATE(INDIRECT(ADDRESS(1,MATCH(_xlfn.MINIFS(B217:IG217,metrics.rec,"MAE"),B217:IG217,0)+1)), ", ", INDIRECT(ADDRESS(2,MATCH(_xlfn.MINIFS(B217:IG217,metrics.rec,"MAE"),B217:IG217,0)+1)))</f>
        <v>k=5, r=0.1</v>
      </c>
      <c r="IQ217" s="1" t="str" cm="1">
        <f t="array" aca="1" ref="IQ217" ca="1">CONCATENATE(INDIRECT(ADDRESS(1,MATCH(_xlfn.MINIFS(B217:IG217,metrics.rec,"MSE"),B217:IG217,0)+1)), ", ", INDIRECT(ADDRESS(2,MATCH(_xlfn.MINIFS(B217:IG217,metrics.rec,"MSE"),B217:IG217,0)+1)))</f>
        <v>k=5, r=0.1</v>
      </c>
      <c r="IR217" s="1" t="str" cm="1">
        <f t="array" aca="1" ref="IR217" ca="1">CONCATENATE(INDIRECT(ADDRESS(1,MATCH(_xlfn.MAXIFS(B217:IG217,metrics.rec,"R"),B217:IG217,0)+1)), ", ", INDIRECT(ADDRESS(2,MATCH(_xlfn.MAXIFS(B217:IG217,metrics.rec,"R"),B217:IG217,0)+1)))</f>
        <v>k=5, r=0.1</v>
      </c>
      <c r="IS217" s="1" t="str" cm="1">
        <f t="array" aca="1" ref="IS217" ca="1">CONCATENATE(INDIRECT(ADDRESS(1,MATCH(_xlfn.MAXIFS(B217:IG217,metrics.rec,"Precision"),B217:IG217,0)+1)), ", ", INDIRECT(ADDRESS(2,MATCH(_xlfn.MAXIFS(B217:IG217,metrics.rec,"Precision"),B217:IG217,0)+1)))</f>
        <v>k=5, r=0.9</v>
      </c>
      <c r="IT217" s="1" t="str" cm="1">
        <f t="array" aca="1" ref="IT217" ca="1">CONCATENATE(INDIRECT(ADDRESS(1,MATCH(_xlfn.MAXIFS(B217:IG217,metrics.rec,"Recall"),B217:IG217,0)+1)), ", ", INDIRECT(ADDRESS(2,MATCH(_xlfn.MAXIFS(B217:IG217,metrics.rec,"Recall"),B217:IG217,0)+1)))</f>
        <v>k=5, r=0.1</v>
      </c>
      <c r="IU217" s="1" t="str" cm="1">
        <f t="array" aca="1" ref="IU217" ca="1">CONCATENATE(INDIRECT(ADDRESS(1,MATCH(_xlfn.MAXIFS(B217:IG217,metrics.rec,"Coverage"),B217:IG217,0)+1)), ", ", INDIRECT(ADDRESS(2,MATCH(_xlfn.MAXIFS(B217:IG217,metrics.rec,"Coverage"),B217:IG217,0)+1)))</f>
        <v>k=10, r=0.5</v>
      </c>
      <c r="IV217" s="1" t="str" cm="1">
        <f t="array" aca="1" ref="IV217" ca="1">CONCATENATE(INDIRECT(ADDRESS(1,MATCH(_xlfn.MAXIFS(B217:IG217,metrics.rec,"Recatio"),B217:IG217,0)+1)), ", ", INDIRECT(ADDRESS(2,MATCH(_xlfn.MAXIFS(B217:IG217,metrics.rec,"Recatio"),B217:IG217,0)+1)))</f>
        <v>k=5, r=0.1</v>
      </c>
      <c r="IW217" s="1" t="str" cm="1">
        <f t="array" aca="1" ref="IW217" ca="1">CONCATENATE(INDIRECT(ADDRESS(1,MATCH(_xlfn.MINIFS(B217:IG217,metrics.rec,"Time"),B217:IG217,0)+1)), ", ", INDIRECT(ADDRESS(2,MATCH(_xlfn.MINIFS(B217:IG217,metrics.rec,"Time"),B217:IG217,0)+1)))</f>
        <v>k=5, r=0.9</v>
      </c>
    </row>
    <row r="218" spans="1:257" x14ac:dyDescent="0.2">
      <c r="A218" s="1" t="s">
        <v>187</v>
      </c>
      <c r="B218" s="4">
        <v>0.60260000000000002</v>
      </c>
      <c r="C218" s="4">
        <v>0.63329999999999997</v>
      </c>
      <c r="D218" s="4">
        <v>0.31219999999999998</v>
      </c>
      <c r="E218" s="4">
        <v>1.6000000000000001E-3</v>
      </c>
      <c r="F218" s="4">
        <v>0.88929999999999998</v>
      </c>
      <c r="G218" s="4"/>
      <c r="H218" s="4">
        <v>1</v>
      </c>
      <c r="I218" s="4">
        <v>7.6637000000000004</v>
      </c>
      <c r="J218" s="5">
        <v>0.6169</v>
      </c>
      <c r="K218" s="5">
        <v>0.66620000000000001</v>
      </c>
      <c r="L218" s="5">
        <v>0.29930000000000001</v>
      </c>
      <c r="M218" s="5">
        <v>4.7999999999999996E-3</v>
      </c>
      <c r="N218" s="5">
        <v>0.878</v>
      </c>
      <c r="O218" s="5"/>
      <c r="P218" s="5">
        <v>1</v>
      </c>
      <c r="Q218" s="5">
        <v>6.4675000000000002</v>
      </c>
      <c r="R218" s="4">
        <v>0.63100000000000001</v>
      </c>
      <c r="S218" s="4">
        <v>0.6956</v>
      </c>
      <c r="T218" s="4">
        <v>0.28079999999999999</v>
      </c>
      <c r="U218" s="4">
        <v>8.8999999999999999E-3</v>
      </c>
      <c r="V218" s="4">
        <v>0.85950000000000004</v>
      </c>
      <c r="W218" s="4"/>
      <c r="X218" s="4">
        <v>1</v>
      </c>
      <c r="Y218" s="4">
        <v>4.7264999999999997</v>
      </c>
      <c r="Z218" s="5">
        <v>0.66349999999999998</v>
      </c>
      <c r="AA218" s="5">
        <v>0.77210000000000001</v>
      </c>
      <c r="AB218" s="5">
        <v>0.21690000000000001</v>
      </c>
      <c r="AC218" s="5">
        <v>1.4800000000000001E-2</v>
      </c>
      <c r="AD218" s="5">
        <v>0.82320000000000004</v>
      </c>
      <c r="AE218" s="5"/>
      <c r="AF218" s="5">
        <v>1</v>
      </c>
      <c r="AG218" s="5">
        <v>3.4615</v>
      </c>
      <c r="AH218" s="4">
        <v>0.75629999999999997</v>
      </c>
      <c r="AI218" s="4">
        <v>1.0033000000000001</v>
      </c>
      <c r="AJ218" s="4">
        <v>0.13569999999999999</v>
      </c>
      <c r="AK218" s="4">
        <v>2.8400000000000002E-2</v>
      </c>
      <c r="AL218" s="4">
        <v>0.69669999999999999</v>
      </c>
      <c r="AM218" s="4"/>
      <c r="AN218" s="4">
        <v>0.9839</v>
      </c>
      <c r="AO218" s="4">
        <v>1.0456000000000001</v>
      </c>
      <c r="AP218" s="14"/>
      <c r="AQ218" s="14"/>
      <c r="AR218" s="14"/>
      <c r="AS218" s="14"/>
      <c r="AT218" s="14"/>
      <c r="AU218" s="14"/>
      <c r="AV218" s="14"/>
      <c r="AW218" s="14"/>
      <c r="AX218" s="4"/>
      <c r="AY218" s="4"/>
      <c r="AZ218" s="4"/>
      <c r="BA218" s="4"/>
      <c r="BB218" s="4"/>
      <c r="BC218" s="4"/>
      <c r="BD218" s="4"/>
      <c r="BE218" s="4"/>
      <c r="BF218" s="14">
        <v>0.63249999999999995</v>
      </c>
      <c r="BG218" s="14">
        <v>0.69989999999999997</v>
      </c>
      <c r="BH218" s="14">
        <v>0.2772</v>
      </c>
      <c r="BI218" s="14">
        <v>8.8999999999999999E-3</v>
      </c>
      <c r="BJ218" s="14">
        <v>0.86099999999999999</v>
      </c>
      <c r="BK218" s="14">
        <v>0.65349999999999997</v>
      </c>
      <c r="BL218" s="14">
        <v>1</v>
      </c>
      <c r="BM218" s="14">
        <v>4.4097999999999997</v>
      </c>
      <c r="BN218" s="4"/>
      <c r="BO218" s="4"/>
      <c r="BP218" s="4"/>
      <c r="BQ218" s="4"/>
      <c r="BR218" s="4"/>
      <c r="BS218" s="4"/>
      <c r="BT218" s="4"/>
      <c r="BU218" s="4"/>
      <c r="BV218" s="14"/>
      <c r="BW218" s="14"/>
      <c r="BX218" s="14"/>
      <c r="BY218" s="14"/>
      <c r="BZ218" s="14"/>
      <c r="CA218" s="14"/>
      <c r="CB218" s="14"/>
      <c r="CC218" s="14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>
        <v>0.6321</v>
      </c>
      <c r="CU218" s="4">
        <v>0.69810000000000005</v>
      </c>
      <c r="CV218" s="4">
        <v>0.28050000000000003</v>
      </c>
      <c r="CW218" s="4">
        <v>8.8999999999999999E-3</v>
      </c>
      <c r="CX218" s="4">
        <v>0.85940000000000005</v>
      </c>
      <c r="CY218" s="4">
        <v>0.65259999999999996</v>
      </c>
      <c r="CZ218" s="4">
        <v>1</v>
      </c>
      <c r="DA218" s="4">
        <v>5.6805000000000003</v>
      </c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>
        <f t="shared" si="96"/>
        <v>0.64784285714285716</v>
      </c>
      <c r="II218" s="4">
        <f t="shared" si="97"/>
        <v>0.73835714285714282</v>
      </c>
      <c r="IJ218" s="4">
        <f t="shared" si="98"/>
        <v>0.2575142857142857</v>
      </c>
      <c r="IK218" s="4">
        <f t="shared" si="99"/>
        <v>1.0900000000000002E-2</v>
      </c>
      <c r="IL218" s="4">
        <f t="shared" si="100"/>
        <v>0.83815714285714282</v>
      </c>
      <c r="IM218" s="4">
        <f t="shared" si="101"/>
        <v>0.65304999999999991</v>
      </c>
      <c r="IN218" s="4">
        <f t="shared" si="102"/>
        <v>0.99770000000000003</v>
      </c>
      <c r="IO218" s="4">
        <f t="shared" si="103"/>
        <v>4.7793000000000001</v>
      </c>
      <c r="IP218" s="1" t="str" cm="1">
        <f t="array" aca="1" ref="IP218" ca="1">CONCATENATE(INDIRECT(ADDRESS(1,MATCH(_xlfn.MINIFS(B218:IG218,metrics.rec,"MAE"),B218:IG218,0)+1)), ", ", INDIRECT(ADDRESS(2,MATCH(_xlfn.MINIFS(B218:IG218,metrics.rec,"MAE"),B218:IG218,0)+1)))</f>
        <v>k=5, r=0.1</v>
      </c>
      <c r="IQ218" s="1" t="str" cm="1">
        <f t="array" aca="1" ref="IQ218" ca="1">CONCATENATE(INDIRECT(ADDRESS(1,MATCH(_xlfn.MINIFS(B218:IG218,metrics.rec,"MSE"),B218:IG218,0)+1)), ", ", INDIRECT(ADDRESS(2,MATCH(_xlfn.MINIFS(B218:IG218,metrics.rec,"MSE"),B218:IG218,0)+1)))</f>
        <v>k=5, r=0.1</v>
      </c>
      <c r="IR218" s="1" t="str" cm="1">
        <f t="array" aca="1" ref="IR218" ca="1">CONCATENATE(INDIRECT(ADDRESS(1,MATCH(_xlfn.MAXIFS(B218:IG218,metrics.rec,"R"),B218:IG218,0)+1)), ", ", INDIRECT(ADDRESS(2,MATCH(_xlfn.MAXIFS(B218:IG218,metrics.rec,"R"),B218:IG218,0)+1)))</f>
        <v>k=5, r=0.1</v>
      </c>
      <c r="IS218" s="1" t="str" cm="1">
        <f t="array" aca="1" ref="IS218" ca="1">CONCATENATE(INDIRECT(ADDRESS(1,MATCH(_xlfn.MAXIFS(B218:IG218,metrics.rec,"Precision"),B218:IG218,0)+1)), ", ", INDIRECT(ADDRESS(2,MATCH(_xlfn.MAXIFS(B218:IG218,metrics.rec,"Precision"),B218:IG218,0)+1)))</f>
        <v>k=5, r=0.9</v>
      </c>
      <c r="IT218" s="1" t="str" cm="1">
        <f t="array" aca="1" ref="IT218" ca="1">CONCATENATE(INDIRECT(ADDRESS(1,MATCH(_xlfn.MAXIFS(B218:IG218,metrics.rec,"Recall"),B218:IG218,0)+1)), ", ", INDIRECT(ADDRESS(2,MATCH(_xlfn.MAXIFS(B218:IG218,metrics.rec,"Recall"),B218:IG218,0)+1)))</f>
        <v>k=5, r=0.1</v>
      </c>
      <c r="IU218" s="1" t="str" cm="1">
        <f t="array" aca="1" ref="IU218" ca="1">CONCATENATE(INDIRECT(ADDRESS(1,MATCH(_xlfn.MAXIFS(B218:IG218,metrics.rec,"Coverage"),B218:IG218,0)+1)), ", ", INDIRECT(ADDRESS(2,MATCH(_xlfn.MAXIFS(B218:IG218,metrics.rec,"Coverage"),B218:IG218,0)+1)))</f>
        <v>k=10, r=0.5</v>
      </c>
      <c r="IV218" s="1" t="str" cm="1">
        <f t="array" aca="1" ref="IV218" ca="1">CONCATENATE(INDIRECT(ADDRESS(1,MATCH(_xlfn.MAXIFS(B218:IG218,metrics.rec,"Recatio"),B218:IG218,0)+1)), ", ", INDIRECT(ADDRESS(2,MATCH(_xlfn.MAXIFS(B218:IG218,metrics.rec,"Recatio"),B218:IG218,0)+1)))</f>
        <v>k=5, r=0.1</v>
      </c>
      <c r="IW218" s="1" t="str" cm="1">
        <f t="array" aca="1" ref="IW218" ca="1">CONCATENATE(INDIRECT(ADDRESS(1,MATCH(_xlfn.MINIFS(B218:IG218,metrics.rec,"Time"),B218:IG218,0)+1)), ", ", INDIRECT(ADDRESS(2,MATCH(_xlfn.MINIFS(B218:IG218,metrics.rec,"Time"),B218:IG218,0)+1)))</f>
        <v>k=5, r=0.9</v>
      </c>
    </row>
    <row r="219" spans="1:257" x14ac:dyDescent="0.2">
      <c r="A219" s="1" t="s">
        <v>188</v>
      </c>
      <c r="B219" s="4">
        <v>0.6048</v>
      </c>
      <c r="C219" s="4">
        <v>0.6371</v>
      </c>
      <c r="D219" s="4">
        <v>0.30940000000000001</v>
      </c>
      <c r="E219" s="4">
        <v>1.6000000000000001E-3</v>
      </c>
      <c r="F219" s="4">
        <v>0.88929999999999998</v>
      </c>
      <c r="G219" s="4"/>
      <c r="H219" s="4">
        <v>1</v>
      </c>
      <c r="I219" s="4">
        <v>7.8727</v>
      </c>
      <c r="J219" s="5">
        <v>0.61909999999999998</v>
      </c>
      <c r="K219" s="5">
        <v>0.67049999999999998</v>
      </c>
      <c r="L219" s="5">
        <v>0.29780000000000001</v>
      </c>
      <c r="M219" s="5">
        <v>4.7999999999999996E-3</v>
      </c>
      <c r="N219" s="5">
        <v>0.87770000000000004</v>
      </c>
      <c r="O219" s="5"/>
      <c r="P219" s="5">
        <v>1</v>
      </c>
      <c r="Q219" s="5">
        <v>6.3986999999999998</v>
      </c>
      <c r="R219" s="4">
        <v>0.6331</v>
      </c>
      <c r="S219" s="4">
        <v>0.69950000000000001</v>
      </c>
      <c r="T219" s="4">
        <v>0.2782</v>
      </c>
      <c r="U219" s="4">
        <v>8.8999999999999999E-3</v>
      </c>
      <c r="V219" s="4">
        <v>0.85960000000000003</v>
      </c>
      <c r="W219" s="4"/>
      <c r="X219" s="4">
        <v>1</v>
      </c>
      <c r="Y219" s="4">
        <v>5.1577000000000002</v>
      </c>
      <c r="Z219" s="5">
        <v>0.66500000000000004</v>
      </c>
      <c r="AA219" s="5">
        <v>0.77480000000000004</v>
      </c>
      <c r="AB219" s="5">
        <v>0.21970000000000001</v>
      </c>
      <c r="AC219" s="5">
        <v>1.4800000000000001E-2</v>
      </c>
      <c r="AD219" s="5">
        <v>0.82330000000000003</v>
      </c>
      <c r="AE219" s="5"/>
      <c r="AF219" s="5">
        <v>1</v>
      </c>
      <c r="AG219" s="5">
        <v>3.4487000000000001</v>
      </c>
      <c r="AH219" s="4">
        <v>0.75660000000000005</v>
      </c>
      <c r="AI219" s="4">
        <v>1.0032000000000001</v>
      </c>
      <c r="AJ219" s="4">
        <v>0.13589999999999999</v>
      </c>
      <c r="AK219" s="4">
        <v>2.8400000000000002E-2</v>
      </c>
      <c r="AL219" s="4">
        <v>0.69720000000000004</v>
      </c>
      <c r="AM219" s="4"/>
      <c r="AN219" s="4">
        <v>0.9839</v>
      </c>
      <c r="AO219" s="4">
        <v>1.0447</v>
      </c>
      <c r="AP219" s="14"/>
      <c r="AQ219" s="14"/>
      <c r="AR219" s="14"/>
      <c r="AS219" s="14"/>
      <c r="AT219" s="14"/>
      <c r="AU219" s="14"/>
      <c r="AV219" s="14"/>
      <c r="AW219" s="14"/>
      <c r="AX219" s="4"/>
      <c r="AY219" s="4"/>
      <c r="AZ219" s="4"/>
      <c r="BA219" s="4"/>
      <c r="BB219" s="4"/>
      <c r="BC219" s="4"/>
      <c r="BD219" s="4"/>
      <c r="BE219" s="4"/>
      <c r="BF219" s="14">
        <v>0.63449999999999995</v>
      </c>
      <c r="BG219" s="14">
        <v>0.70399999999999996</v>
      </c>
      <c r="BH219" s="14">
        <v>0.27589999999999998</v>
      </c>
      <c r="BI219" s="14">
        <v>8.8999999999999999E-3</v>
      </c>
      <c r="BJ219" s="14">
        <v>0.86099999999999999</v>
      </c>
      <c r="BK219" s="14">
        <v>0.65300000000000002</v>
      </c>
      <c r="BL219" s="14">
        <v>1</v>
      </c>
      <c r="BM219" s="14">
        <v>3.4064000000000001</v>
      </c>
      <c r="BN219" s="4"/>
      <c r="BO219" s="4"/>
      <c r="BP219" s="4"/>
      <c r="BQ219" s="4"/>
      <c r="BR219" s="4"/>
      <c r="BS219" s="4"/>
      <c r="BT219" s="4"/>
      <c r="BU219" s="4"/>
      <c r="BV219" s="14"/>
      <c r="BW219" s="14"/>
      <c r="BX219" s="14"/>
      <c r="BY219" s="14"/>
      <c r="BZ219" s="14"/>
      <c r="CA219" s="14"/>
      <c r="CB219" s="14"/>
      <c r="CC219" s="14"/>
      <c r="CD219" s="4"/>
      <c r="CE219" s="4"/>
      <c r="CF219" s="4"/>
      <c r="CG219" s="4"/>
      <c r="CH219" s="4"/>
      <c r="CI219" s="4"/>
      <c r="CJ219" s="4"/>
      <c r="CK219" s="4"/>
      <c r="CL219" s="5"/>
      <c r="CM219" s="5"/>
      <c r="CN219" s="5"/>
      <c r="CO219" s="5"/>
      <c r="CP219" s="5"/>
      <c r="CQ219" s="5"/>
      <c r="CR219" s="5"/>
      <c r="CS219" s="5"/>
      <c r="CT219" s="4">
        <v>0.6341</v>
      </c>
      <c r="CU219" s="4">
        <v>0.70209999999999995</v>
      </c>
      <c r="CV219" s="4">
        <v>0.27979999999999999</v>
      </c>
      <c r="CW219" s="4">
        <v>8.8999999999999999E-3</v>
      </c>
      <c r="CX219" s="4">
        <v>0.85929999999999995</v>
      </c>
      <c r="CY219" s="4">
        <v>0.65210000000000001</v>
      </c>
      <c r="CZ219" s="4">
        <v>1</v>
      </c>
      <c r="DA219" s="4">
        <v>5.7050000000000001</v>
      </c>
      <c r="DB219" s="5"/>
      <c r="DC219" s="5"/>
      <c r="DD219" s="5"/>
      <c r="DE219" s="5"/>
      <c r="DF219" s="5"/>
      <c r="DG219" s="5"/>
      <c r="DH219" s="5"/>
      <c r="DI219" s="5"/>
      <c r="DJ219" s="4"/>
      <c r="DK219" s="4"/>
      <c r="DL219" s="4"/>
      <c r="DM219" s="4"/>
      <c r="DN219" s="4"/>
      <c r="DO219" s="4"/>
      <c r="DP219" s="4"/>
      <c r="DQ219" s="4"/>
      <c r="DR219" s="5"/>
      <c r="DS219" s="5"/>
      <c r="DT219" s="5"/>
      <c r="DU219" s="5"/>
      <c r="DV219" s="5"/>
      <c r="DW219" s="5"/>
      <c r="DX219" s="5"/>
      <c r="DY219" s="5"/>
      <c r="DZ219" s="4"/>
      <c r="EA219" s="4"/>
      <c r="EB219" s="4"/>
      <c r="EC219" s="4"/>
      <c r="ED219" s="4"/>
      <c r="EE219" s="4"/>
      <c r="EF219" s="4"/>
      <c r="EG219" s="4"/>
      <c r="EH219" s="5"/>
      <c r="EI219" s="5"/>
      <c r="EJ219" s="5"/>
      <c r="EK219" s="5"/>
      <c r="EL219" s="5"/>
      <c r="EM219" s="5"/>
      <c r="EN219" s="5"/>
      <c r="EO219" s="5"/>
      <c r="EP219" s="4"/>
      <c r="EQ219" s="4"/>
      <c r="ER219" s="4"/>
      <c r="ES219" s="4"/>
      <c r="ET219" s="4"/>
      <c r="EU219" s="4"/>
      <c r="EV219" s="4"/>
      <c r="EW219" s="4"/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/>
      <c r="FO219" s="5"/>
      <c r="FP219" s="5"/>
      <c r="FQ219" s="5"/>
      <c r="FR219" s="5"/>
      <c r="FS219" s="5"/>
      <c r="FT219" s="5"/>
      <c r="FU219" s="5"/>
      <c r="FV219" s="4"/>
      <c r="FW219" s="4"/>
      <c r="FX219" s="4"/>
      <c r="FY219" s="4"/>
      <c r="FZ219" s="4"/>
      <c r="GA219" s="4"/>
      <c r="GB219" s="4"/>
      <c r="GC219" s="4"/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>
        <f t="shared" si="96"/>
        <v>0.64960000000000007</v>
      </c>
      <c r="II219" s="4">
        <f t="shared" si="97"/>
        <v>0.74159999999999993</v>
      </c>
      <c r="IJ219" s="4">
        <f t="shared" si="98"/>
        <v>0.25667142857142855</v>
      </c>
      <c r="IK219" s="4">
        <f t="shared" si="99"/>
        <v>1.0900000000000002E-2</v>
      </c>
      <c r="IL219" s="4">
        <f t="shared" si="100"/>
        <v>0.83819999999999995</v>
      </c>
      <c r="IM219" s="4">
        <f t="shared" si="101"/>
        <v>0.65254999999999996</v>
      </c>
      <c r="IN219" s="4">
        <f t="shared" si="102"/>
        <v>0.99770000000000003</v>
      </c>
      <c r="IO219" s="4">
        <f t="shared" si="103"/>
        <v>4.7191285714285707</v>
      </c>
      <c r="IP219" s="1" t="str" cm="1">
        <f t="array" aca="1" ref="IP219" ca="1">CONCATENATE(INDIRECT(ADDRESS(1,MATCH(_xlfn.MINIFS(B219:IG219,metrics.rec,"MAE"),B219:IG219,0)+1)), ", ", INDIRECT(ADDRESS(2,MATCH(_xlfn.MINIFS(B219:IG219,metrics.rec,"MAE"),B219:IG219,0)+1)))</f>
        <v>k=5, r=0.1</v>
      </c>
      <c r="IQ219" s="1" t="str" cm="1">
        <f t="array" aca="1" ref="IQ219" ca="1">CONCATENATE(INDIRECT(ADDRESS(1,MATCH(_xlfn.MINIFS(B219:IG219,metrics.rec,"MSE"),B219:IG219,0)+1)), ", ", INDIRECT(ADDRESS(2,MATCH(_xlfn.MINIFS(B219:IG219,metrics.rec,"MSE"),B219:IG219,0)+1)))</f>
        <v>k=5, r=0.1</v>
      </c>
      <c r="IR219" s="1" t="str" cm="1">
        <f t="array" aca="1" ref="IR219" ca="1">CONCATENATE(INDIRECT(ADDRESS(1,MATCH(_xlfn.MAXIFS(B219:IG219,metrics.rec,"R"),B219:IG219,0)+1)), ", ", INDIRECT(ADDRESS(2,MATCH(_xlfn.MAXIFS(B219:IG219,metrics.rec,"R"),B219:IG219,0)+1)))</f>
        <v>k=5, r=0.1</v>
      </c>
      <c r="IS219" s="1" t="str" cm="1">
        <f t="array" aca="1" ref="IS219" ca="1">CONCATENATE(INDIRECT(ADDRESS(1,MATCH(_xlfn.MAXIFS(B219:IG219,metrics.rec,"Precision"),B219:IG219,0)+1)), ", ", INDIRECT(ADDRESS(2,MATCH(_xlfn.MAXIFS(B219:IG219,metrics.rec,"Precision"),B219:IG219,0)+1)))</f>
        <v>k=5, r=0.9</v>
      </c>
      <c r="IT219" s="1" t="str" cm="1">
        <f t="array" aca="1" ref="IT219" ca="1">CONCATENATE(INDIRECT(ADDRESS(1,MATCH(_xlfn.MAXIFS(B219:IG219,metrics.rec,"Recall"),B219:IG219,0)+1)), ", ", INDIRECT(ADDRESS(2,MATCH(_xlfn.MAXIFS(B219:IG219,metrics.rec,"Recall"),B219:IG219,0)+1)))</f>
        <v>k=5, r=0.1</v>
      </c>
      <c r="IU219" s="1" t="str" cm="1">
        <f t="array" aca="1" ref="IU219" ca="1">CONCATENATE(INDIRECT(ADDRESS(1,MATCH(_xlfn.MAXIFS(B219:IG219,metrics.rec,"Coverage"),B219:IG219,0)+1)), ", ", INDIRECT(ADDRESS(2,MATCH(_xlfn.MAXIFS(B219:IG219,metrics.rec,"Coverage"),B219:IG219,0)+1)))</f>
        <v>k=10, r=0.5</v>
      </c>
      <c r="IV219" s="1" t="str" cm="1">
        <f t="array" aca="1" ref="IV219" ca="1">CONCATENATE(INDIRECT(ADDRESS(1,MATCH(_xlfn.MAXIFS(B219:IG219,metrics.rec,"Recatio"),B219:IG219,0)+1)), ", ", INDIRECT(ADDRESS(2,MATCH(_xlfn.MAXIFS(B219:IG219,metrics.rec,"Recatio"),B219:IG219,0)+1)))</f>
        <v>k=5, r=0.1</v>
      </c>
      <c r="IW219" s="1" t="str" cm="1">
        <f t="array" aca="1" ref="IW219" ca="1">CONCATENATE(INDIRECT(ADDRESS(1,MATCH(_xlfn.MINIFS(B219:IG219,metrics.rec,"Time"),B219:IG219,0)+1)), ", ", INDIRECT(ADDRESS(2,MATCH(_xlfn.MINIFS(B219:IG219,metrics.rec,"Time"),B219:IG219,0)+1)))</f>
        <v>k=5, r=0.9</v>
      </c>
    </row>
    <row r="220" spans="1:257" x14ac:dyDescent="0.2">
      <c r="A220" s="1" t="s">
        <v>189</v>
      </c>
      <c r="B220" s="4">
        <v>0.62029999999999996</v>
      </c>
      <c r="C220" s="4">
        <v>0.66539999999999999</v>
      </c>
      <c r="D220" s="4">
        <v>0.29349999999999998</v>
      </c>
      <c r="E220" s="4">
        <v>1.6000000000000001E-3</v>
      </c>
      <c r="F220" s="4">
        <v>0.8841</v>
      </c>
      <c r="G220" s="4"/>
      <c r="H220" s="4">
        <v>1</v>
      </c>
      <c r="I220" s="4">
        <v>7.6269999999999998</v>
      </c>
      <c r="J220" s="5">
        <v>0.62949999999999995</v>
      </c>
      <c r="K220" s="5">
        <v>0.68879999999999997</v>
      </c>
      <c r="L220" s="5">
        <v>0.28839999999999999</v>
      </c>
      <c r="M220" s="5">
        <v>4.7999999999999996E-3</v>
      </c>
      <c r="N220" s="5">
        <v>0.87450000000000006</v>
      </c>
      <c r="O220" s="5"/>
      <c r="P220" s="5">
        <v>1</v>
      </c>
      <c r="Q220" s="5">
        <v>6.2931999999999997</v>
      </c>
      <c r="R220" s="4">
        <v>0.63949999999999996</v>
      </c>
      <c r="S220" s="4">
        <v>0.70830000000000004</v>
      </c>
      <c r="T220" s="4">
        <v>0.2772</v>
      </c>
      <c r="U220" s="4">
        <v>8.8999999999999999E-3</v>
      </c>
      <c r="V220" s="4">
        <v>0.86060000000000003</v>
      </c>
      <c r="W220" s="4"/>
      <c r="X220" s="4">
        <v>1</v>
      </c>
      <c r="Y220" s="4">
        <v>4.7836999999999996</v>
      </c>
      <c r="Z220" s="5">
        <v>0.66100000000000003</v>
      </c>
      <c r="AA220" s="5">
        <v>0.75900000000000001</v>
      </c>
      <c r="AB220" s="5">
        <v>0.23780000000000001</v>
      </c>
      <c r="AC220" s="5">
        <v>1.4800000000000001E-2</v>
      </c>
      <c r="AD220" s="5">
        <v>0.83109999999999995</v>
      </c>
      <c r="AE220" s="5"/>
      <c r="AF220" s="5">
        <v>1</v>
      </c>
      <c r="AG220" s="5">
        <v>3.4367999999999999</v>
      </c>
      <c r="AH220" s="4">
        <v>0.74429999999999996</v>
      </c>
      <c r="AI220" s="4">
        <v>0.97199999999999998</v>
      </c>
      <c r="AJ220" s="4">
        <v>0.1424</v>
      </c>
      <c r="AK220" s="4">
        <v>2.87E-2</v>
      </c>
      <c r="AL220" s="4">
        <v>0.70630000000000004</v>
      </c>
      <c r="AM220" s="4"/>
      <c r="AN220" s="4">
        <v>0.9839</v>
      </c>
      <c r="AO220" s="4">
        <v>1.0475000000000001</v>
      </c>
      <c r="AP220" s="14"/>
      <c r="AQ220" s="14"/>
      <c r="AR220" s="14"/>
      <c r="AS220" s="14"/>
      <c r="AT220" s="14"/>
      <c r="AU220" s="14"/>
      <c r="AV220" s="14"/>
      <c r="AW220" s="14"/>
      <c r="AX220" s="4"/>
      <c r="AY220" s="4"/>
      <c r="AZ220" s="4"/>
      <c r="BA220" s="4"/>
      <c r="BB220" s="4"/>
      <c r="BC220" s="4"/>
      <c r="BD220" s="4"/>
      <c r="BE220" s="4"/>
      <c r="BF220" s="14">
        <v>0.63980000000000004</v>
      </c>
      <c r="BG220" s="14">
        <v>0.70989999999999998</v>
      </c>
      <c r="BH220" s="14">
        <v>0.27610000000000001</v>
      </c>
      <c r="BI220" s="14">
        <v>8.8000000000000005E-3</v>
      </c>
      <c r="BJ220" s="14">
        <v>0.86160000000000003</v>
      </c>
      <c r="BK220" s="14">
        <v>0.65610000000000002</v>
      </c>
      <c r="BL220" s="14">
        <v>1</v>
      </c>
      <c r="BM220" s="14">
        <v>3.3692000000000002</v>
      </c>
      <c r="BN220" s="4"/>
      <c r="BO220" s="4"/>
      <c r="BP220" s="4"/>
      <c r="BQ220" s="4"/>
      <c r="BR220" s="4"/>
      <c r="BS220" s="4"/>
      <c r="BT220" s="4"/>
      <c r="BU220" s="4"/>
      <c r="BV220" s="14"/>
      <c r="BW220" s="14"/>
      <c r="BX220" s="14"/>
      <c r="BY220" s="14"/>
      <c r="BZ220" s="14"/>
      <c r="CA220" s="14"/>
      <c r="CB220" s="14"/>
      <c r="CC220" s="14"/>
      <c r="CD220" s="4"/>
      <c r="CE220" s="4"/>
      <c r="CF220" s="4"/>
      <c r="CG220" s="4"/>
      <c r="CH220" s="4"/>
      <c r="CI220" s="4"/>
      <c r="CJ220" s="4"/>
      <c r="CK220" s="4"/>
      <c r="CL220" s="5"/>
      <c r="CM220" s="5"/>
      <c r="CN220" s="5"/>
      <c r="CO220" s="5"/>
      <c r="CP220" s="5"/>
      <c r="CQ220" s="5"/>
      <c r="CR220" s="5"/>
      <c r="CS220" s="5"/>
      <c r="CT220" s="4">
        <v>0.63990000000000002</v>
      </c>
      <c r="CU220" s="4">
        <v>0.70979999999999999</v>
      </c>
      <c r="CV220" s="4">
        <v>0.27939999999999998</v>
      </c>
      <c r="CW220" s="4">
        <v>8.8999999999999999E-3</v>
      </c>
      <c r="CX220" s="4">
        <v>0.86</v>
      </c>
      <c r="CY220" s="4">
        <v>0.65490000000000004</v>
      </c>
      <c r="CZ220" s="4">
        <v>1</v>
      </c>
      <c r="DA220" s="4">
        <v>5.7233000000000001</v>
      </c>
      <c r="DB220" s="5"/>
      <c r="DC220" s="5"/>
      <c r="DD220" s="5"/>
      <c r="DE220" s="5"/>
      <c r="DF220" s="5"/>
      <c r="DG220" s="5"/>
      <c r="DH220" s="5"/>
      <c r="DI220" s="5"/>
      <c r="DJ220" s="4"/>
      <c r="DK220" s="4"/>
      <c r="DL220" s="4"/>
      <c r="DM220" s="4"/>
      <c r="DN220" s="4"/>
      <c r="DO220" s="4"/>
      <c r="DP220" s="4"/>
      <c r="DQ220" s="4"/>
      <c r="DR220" s="5"/>
      <c r="DS220" s="5"/>
      <c r="DT220" s="5"/>
      <c r="DU220" s="5"/>
      <c r="DV220" s="5"/>
      <c r="DW220" s="5"/>
      <c r="DX220" s="5"/>
      <c r="DY220" s="5"/>
      <c r="DZ220" s="4"/>
      <c r="EA220" s="4"/>
      <c r="EB220" s="4"/>
      <c r="EC220" s="4"/>
      <c r="ED220" s="4"/>
      <c r="EE220" s="4"/>
      <c r="EF220" s="4"/>
      <c r="EG220" s="4"/>
      <c r="EH220" s="5"/>
      <c r="EI220" s="5"/>
      <c r="EJ220" s="5"/>
      <c r="EK220" s="5"/>
      <c r="EL220" s="5"/>
      <c r="EM220" s="5"/>
      <c r="EN220" s="5"/>
      <c r="EO220" s="5"/>
      <c r="EP220" s="4"/>
      <c r="EQ220" s="4"/>
      <c r="ER220" s="4"/>
      <c r="ES220" s="4"/>
      <c r="ET220" s="4"/>
      <c r="EU220" s="4"/>
      <c r="EV220" s="4"/>
      <c r="EW220" s="4"/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/>
      <c r="FO220" s="5"/>
      <c r="FP220" s="5"/>
      <c r="FQ220" s="5"/>
      <c r="FR220" s="5"/>
      <c r="FS220" s="5"/>
      <c r="FT220" s="5"/>
      <c r="FU220" s="5"/>
      <c r="FV220" s="4"/>
      <c r="FW220" s="4"/>
      <c r="FX220" s="4"/>
      <c r="FY220" s="4"/>
      <c r="FZ220" s="4"/>
      <c r="GA220" s="4"/>
      <c r="GB220" s="4"/>
      <c r="GC220" s="4"/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>
        <f t="shared" si="96"/>
        <v>0.65347142857142859</v>
      </c>
      <c r="II220" s="4">
        <f t="shared" si="97"/>
        <v>0.74474285714285726</v>
      </c>
      <c r="IJ220" s="4">
        <f t="shared" si="98"/>
        <v>0.25640000000000002</v>
      </c>
      <c r="IK220" s="4">
        <f t="shared" si="99"/>
        <v>1.092857142857143E-2</v>
      </c>
      <c r="IL220" s="4">
        <f t="shared" si="100"/>
        <v>0.83974285714285724</v>
      </c>
      <c r="IM220" s="4">
        <f t="shared" si="101"/>
        <v>0.65549999999999997</v>
      </c>
      <c r="IN220" s="4">
        <f t="shared" si="102"/>
        <v>0.99770000000000003</v>
      </c>
      <c r="IO220" s="4">
        <f t="shared" si="103"/>
        <v>4.611528571428571</v>
      </c>
      <c r="IP220" s="1" t="str" cm="1">
        <f t="array" aca="1" ref="IP220" ca="1">CONCATENATE(INDIRECT(ADDRESS(1,MATCH(_xlfn.MINIFS(B220:IG220,metrics.rec,"MAE"),B220:IG220,0)+1)), ", ", INDIRECT(ADDRESS(2,MATCH(_xlfn.MINIFS(B220:IG220,metrics.rec,"MAE"),B220:IG220,0)+1)))</f>
        <v>k=5, r=0.1</v>
      </c>
      <c r="IQ220" s="1" t="str" cm="1">
        <f t="array" aca="1" ref="IQ220" ca="1">CONCATENATE(INDIRECT(ADDRESS(1,MATCH(_xlfn.MINIFS(B220:IG220,metrics.rec,"MSE"),B220:IG220,0)+1)), ", ", INDIRECT(ADDRESS(2,MATCH(_xlfn.MINIFS(B220:IG220,metrics.rec,"MSE"),B220:IG220,0)+1)))</f>
        <v>k=5, r=0.1</v>
      </c>
      <c r="IR220" s="1" t="str" cm="1">
        <f t="array" aca="1" ref="IR220" ca="1">CONCATENATE(INDIRECT(ADDRESS(1,MATCH(_xlfn.MAXIFS(B220:IG220,metrics.rec,"R"),B220:IG220,0)+1)), ", ", INDIRECT(ADDRESS(2,MATCH(_xlfn.MAXIFS(B220:IG220,metrics.rec,"R"),B220:IG220,0)+1)))</f>
        <v>k=5, r=0.1</v>
      </c>
      <c r="IS220" s="1" t="str" cm="1">
        <f t="array" aca="1" ref="IS220" ca="1">CONCATENATE(INDIRECT(ADDRESS(1,MATCH(_xlfn.MAXIFS(B220:IG220,metrics.rec,"Precision"),B220:IG220,0)+1)), ", ", INDIRECT(ADDRESS(2,MATCH(_xlfn.MAXIFS(B220:IG220,metrics.rec,"Precision"),B220:IG220,0)+1)))</f>
        <v>k=5, r=0.9</v>
      </c>
      <c r="IT220" s="1" t="str" cm="1">
        <f t="array" aca="1" ref="IT220" ca="1">CONCATENATE(INDIRECT(ADDRESS(1,MATCH(_xlfn.MAXIFS(B220:IG220,metrics.rec,"Recall"),B220:IG220,0)+1)), ", ", INDIRECT(ADDRESS(2,MATCH(_xlfn.MAXIFS(B220:IG220,metrics.rec,"Recall"),B220:IG220,0)+1)))</f>
        <v>k=5, r=0.1</v>
      </c>
      <c r="IU220" s="1" t="str" cm="1">
        <f t="array" aca="1" ref="IU220" ca="1">CONCATENATE(INDIRECT(ADDRESS(1,MATCH(_xlfn.MAXIFS(B220:IG220,metrics.rec,"Coverage"),B220:IG220,0)+1)), ", ", INDIRECT(ADDRESS(2,MATCH(_xlfn.MAXIFS(B220:IG220,metrics.rec,"Coverage"),B220:IG220,0)+1)))</f>
        <v>k=10, r=0.5</v>
      </c>
      <c r="IV220" s="1" t="str" cm="1">
        <f t="array" aca="1" ref="IV220" ca="1">CONCATENATE(INDIRECT(ADDRESS(1,MATCH(_xlfn.MAXIFS(B220:IG220,metrics.rec,"Recatio"),B220:IG220,0)+1)), ", ", INDIRECT(ADDRESS(2,MATCH(_xlfn.MAXIFS(B220:IG220,metrics.rec,"Recatio"),B220:IG220,0)+1)))</f>
        <v>k=5, r=0.1</v>
      </c>
      <c r="IW220" s="1" t="str" cm="1">
        <f t="array" aca="1" ref="IW220" ca="1">CONCATENATE(INDIRECT(ADDRESS(1,MATCH(_xlfn.MINIFS(B220:IG220,metrics.rec,"Time"),B220:IG220,0)+1)), ", ", INDIRECT(ADDRESS(2,MATCH(_xlfn.MINIFS(B220:IG220,metrics.rec,"Time"),B220:IG220,0)+1)))</f>
        <v>k=5, r=0.9</v>
      </c>
    </row>
    <row r="221" spans="1:257" x14ac:dyDescent="0.2">
      <c r="A221" s="1" t="s">
        <v>190</v>
      </c>
      <c r="B221" s="4">
        <v>0.62209999999999999</v>
      </c>
      <c r="C221" s="4">
        <v>0.66830000000000001</v>
      </c>
      <c r="D221" s="4">
        <v>0.29349999999999998</v>
      </c>
      <c r="E221" s="4">
        <v>1.6000000000000001E-3</v>
      </c>
      <c r="F221" s="4">
        <v>0.88300000000000001</v>
      </c>
      <c r="G221" s="4"/>
      <c r="H221" s="4">
        <v>1</v>
      </c>
      <c r="I221" s="4">
        <v>7.8592000000000004</v>
      </c>
      <c r="J221" s="5">
        <v>0.63160000000000005</v>
      </c>
      <c r="K221" s="5">
        <v>0.69269999999999998</v>
      </c>
      <c r="L221" s="5">
        <v>0.28620000000000001</v>
      </c>
      <c r="M221" s="5">
        <v>4.7999999999999996E-3</v>
      </c>
      <c r="N221" s="5">
        <v>0.87370000000000003</v>
      </c>
      <c r="O221" s="5"/>
      <c r="P221" s="5">
        <v>1</v>
      </c>
      <c r="Q221" s="5">
        <v>6.4928999999999997</v>
      </c>
      <c r="R221" s="4">
        <v>0.64119999999999999</v>
      </c>
      <c r="S221" s="4">
        <v>0.71140000000000003</v>
      </c>
      <c r="T221" s="4">
        <v>0.27739999999999998</v>
      </c>
      <c r="U221" s="4">
        <v>8.8999999999999999E-3</v>
      </c>
      <c r="V221" s="4">
        <v>0.86009999999999998</v>
      </c>
      <c r="W221" s="4"/>
      <c r="X221" s="4">
        <v>1</v>
      </c>
      <c r="Y221" s="4">
        <v>4.6939000000000002</v>
      </c>
      <c r="Z221" s="5">
        <v>0.66249999999999998</v>
      </c>
      <c r="AA221" s="5">
        <v>0.76180000000000003</v>
      </c>
      <c r="AB221" s="5">
        <v>0.2379</v>
      </c>
      <c r="AC221" s="5">
        <v>1.4800000000000001E-2</v>
      </c>
      <c r="AD221" s="5">
        <v>0.83079999999999998</v>
      </c>
      <c r="AE221" s="5"/>
      <c r="AF221" s="5">
        <v>1</v>
      </c>
      <c r="AG221" s="5">
        <v>3.4649999999999999</v>
      </c>
      <c r="AH221" s="4">
        <v>0.74480000000000002</v>
      </c>
      <c r="AI221" s="4">
        <v>0.97230000000000005</v>
      </c>
      <c r="AJ221" s="4">
        <v>0.14219999999999999</v>
      </c>
      <c r="AK221" s="4">
        <v>2.8799999999999999E-2</v>
      </c>
      <c r="AL221" s="4">
        <v>0.70650000000000002</v>
      </c>
      <c r="AM221" s="4"/>
      <c r="AN221" s="4">
        <v>0.9839</v>
      </c>
      <c r="AO221" s="4">
        <v>1.0475000000000001</v>
      </c>
      <c r="AP221" s="14"/>
      <c r="AQ221" s="14"/>
      <c r="AR221" s="14"/>
      <c r="AS221" s="14"/>
      <c r="AT221" s="14"/>
      <c r="AU221" s="14"/>
      <c r="AV221" s="14"/>
      <c r="AW221" s="14"/>
      <c r="AX221" s="4"/>
      <c r="AY221" s="4"/>
      <c r="AZ221" s="4"/>
      <c r="BA221" s="4"/>
      <c r="BB221" s="4"/>
      <c r="BC221" s="4"/>
      <c r="BD221" s="4"/>
      <c r="BE221" s="4"/>
      <c r="BF221" s="14">
        <v>0.64170000000000005</v>
      </c>
      <c r="BG221" s="14">
        <v>0.71350000000000002</v>
      </c>
      <c r="BH221" s="14">
        <v>0.27600000000000002</v>
      </c>
      <c r="BI221" s="14">
        <v>8.8999999999999999E-3</v>
      </c>
      <c r="BJ221" s="14">
        <v>0.86109999999999998</v>
      </c>
      <c r="BK221" s="14">
        <v>0.6552</v>
      </c>
      <c r="BL221" s="14">
        <v>1</v>
      </c>
      <c r="BM221" s="14">
        <v>6.8249000000000004</v>
      </c>
      <c r="BN221" s="4"/>
      <c r="BO221" s="4"/>
      <c r="BP221" s="4"/>
      <c r="BQ221" s="4"/>
      <c r="BR221" s="4"/>
      <c r="BS221" s="4"/>
      <c r="BT221" s="4"/>
      <c r="BU221" s="4"/>
      <c r="BV221" s="14"/>
      <c r="BW221" s="14"/>
      <c r="BX221" s="14"/>
      <c r="BY221" s="14"/>
      <c r="BZ221" s="14"/>
      <c r="CA221" s="14"/>
      <c r="CB221" s="14"/>
      <c r="CC221" s="14"/>
      <c r="CD221" s="4"/>
      <c r="CE221" s="4"/>
      <c r="CF221" s="4"/>
      <c r="CG221" s="4"/>
      <c r="CH221" s="4"/>
      <c r="CI221" s="4"/>
      <c r="CJ221" s="4"/>
      <c r="CK221" s="4"/>
      <c r="CL221" s="5"/>
      <c r="CM221" s="5"/>
      <c r="CN221" s="5"/>
      <c r="CO221" s="5"/>
      <c r="CP221" s="5"/>
      <c r="CQ221" s="5"/>
      <c r="CR221" s="5"/>
      <c r="CS221" s="5"/>
      <c r="CT221" s="4">
        <v>0.64190000000000003</v>
      </c>
      <c r="CU221" s="4">
        <v>0.71379999999999999</v>
      </c>
      <c r="CV221" s="4">
        <v>0.2802</v>
      </c>
      <c r="CW221" s="4">
        <v>8.8999999999999999E-3</v>
      </c>
      <c r="CX221" s="4">
        <v>0.85940000000000005</v>
      </c>
      <c r="CY221" s="4">
        <v>0.65400000000000003</v>
      </c>
      <c r="CZ221" s="4">
        <v>1</v>
      </c>
      <c r="DA221" s="4">
        <v>5.8244999999999996</v>
      </c>
      <c r="DB221" s="5"/>
      <c r="DC221" s="5"/>
      <c r="DD221" s="5"/>
      <c r="DE221" s="5"/>
      <c r="DF221" s="5"/>
      <c r="DG221" s="5"/>
      <c r="DH221" s="5"/>
      <c r="DI221" s="5"/>
      <c r="DJ221" s="4"/>
      <c r="DK221" s="4"/>
      <c r="DL221" s="4"/>
      <c r="DM221" s="4"/>
      <c r="DN221" s="4"/>
      <c r="DO221" s="4"/>
      <c r="DP221" s="4"/>
      <c r="DQ221" s="4"/>
      <c r="DR221" s="5"/>
      <c r="DS221" s="5"/>
      <c r="DT221" s="5"/>
      <c r="DU221" s="5"/>
      <c r="DV221" s="5"/>
      <c r="DW221" s="5"/>
      <c r="DX221" s="5"/>
      <c r="DY221" s="5"/>
      <c r="DZ221" s="4"/>
      <c r="EA221" s="4"/>
      <c r="EB221" s="4"/>
      <c r="EC221" s="4"/>
      <c r="ED221" s="4"/>
      <c r="EE221" s="4"/>
      <c r="EF221" s="4"/>
      <c r="EG221" s="4"/>
      <c r="EH221" s="5"/>
      <c r="EI221" s="5"/>
      <c r="EJ221" s="5"/>
      <c r="EK221" s="5"/>
      <c r="EL221" s="5"/>
      <c r="EM221" s="5"/>
      <c r="EN221" s="5"/>
      <c r="EO221" s="5"/>
      <c r="EP221" s="4"/>
      <c r="EQ221" s="4"/>
      <c r="ER221" s="4"/>
      <c r="ES221" s="4"/>
      <c r="ET221" s="4"/>
      <c r="EU221" s="4"/>
      <c r="EV221" s="4"/>
      <c r="EW221" s="4"/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/>
      <c r="FO221" s="5"/>
      <c r="FP221" s="5"/>
      <c r="FQ221" s="5"/>
      <c r="FR221" s="5"/>
      <c r="FS221" s="5"/>
      <c r="FT221" s="5"/>
      <c r="FU221" s="5"/>
      <c r="FV221" s="4"/>
      <c r="FW221" s="4"/>
      <c r="FX221" s="4"/>
      <c r="FY221" s="4"/>
      <c r="FZ221" s="4"/>
      <c r="GA221" s="4"/>
      <c r="GB221" s="4"/>
      <c r="GC221" s="4"/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>
        <f t="shared" si="96"/>
        <v>0.65511428571428565</v>
      </c>
      <c r="II221" s="4">
        <f t="shared" si="97"/>
        <v>0.7476857142857144</v>
      </c>
      <c r="IJ221" s="4">
        <f t="shared" si="98"/>
        <v>0.25620000000000004</v>
      </c>
      <c r="IK221" s="4">
        <f t="shared" si="99"/>
        <v>1.0957142857142858E-2</v>
      </c>
      <c r="IL221" s="4">
        <f t="shared" si="100"/>
        <v>0.83922857142857143</v>
      </c>
      <c r="IM221" s="4">
        <f t="shared" si="101"/>
        <v>0.65460000000000007</v>
      </c>
      <c r="IN221" s="4">
        <f t="shared" si="102"/>
        <v>0.99770000000000003</v>
      </c>
      <c r="IO221" s="4">
        <f t="shared" si="103"/>
        <v>5.1725571428571424</v>
      </c>
      <c r="IP221" s="1" t="str" cm="1">
        <f t="array" aca="1" ref="IP221" ca="1">CONCATENATE(INDIRECT(ADDRESS(1,MATCH(_xlfn.MINIFS(B221:IG221,metrics.rec,"MAE"),B221:IG221,0)+1)), ", ", INDIRECT(ADDRESS(2,MATCH(_xlfn.MINIFS(B221:IG221,metrics.rec,"MAE"),B221:IG221,0)+1)))</f>
        <v>k=5, r=0.1</v>
      </c>
      <c r="IQ221" s="1" t="str" cm="1">
        <f t="array" aca="1" ref="IQ221" ca="1">CONCATENATE(INDIRECT(ADDRESS(1,MATCH(_xlfn.MINIFS(B221:IG221,metrics.rec,"MSE"),B221:IG221,0)+1)), ", ", INDIRECT(ADDRESS(2,MATCH(_xlfn.MINIFS(B221:IG221,metrics.rec,"MSE"),B221:IG221,0)+1)))</f>
        <v>k=5, r=0.1</v>
      </c>
      <c r="IR221" s="1" t="str" cm="1">
        <f t="array" aca="1" ref="IR221" ca="1">CONCATENATE(INDIRECT(ADDRESS(1,MATCH(_xlfn.MAXIFS(B221:IG221,metrics.rec,"R"),B221:IG221,0)+1)), ", ", INDIRECT(ADDRESS(2,MATCH(_xlfn.MAXIFS(B221:IG221,metrics.rec,"R"),B221:IG221,0)+1)))</f>
        <v>k=5, r=0.1</v>
      </c>
      <c r="IS221" s="1" t="str" cm="1">
        <f t="array" aca="1" ref="IS221" ca="1">CONCATENATE(INDIRECT(ADDRESS(1,MATCH(_xlfn.MAXIFS(B221:IG221,metrics.rec,"Precision"),B221:IG221,0)+1)), ", ", INDIRECT(ADDRESS(2,MATCH(_xlfn.MAXIFS(B221:IG221,metrics.rec,"Precision"),B221:IG221,0)+1)))</f>
        <v>k=5, r=0.9</v>
      </c>
      <c r="IT221" s="1" t="str" cm="1">
        <f t="array" aca="1" ref="IT221" ca="1">CONCATENATE(INDIRECT(ADDRESS(1,MATCH(_xlfn.MAXIFS(B221:IG221,metrics.rec,"Recall"),B221:IG221,0)+1)), ", ", INDIRECT(ADDRESS(2,MATCH(_xlfn.MAXIFS(B221:IG221,metrics.rec,"Recall"),B221:IG221,0)+1)))</f>
        <v>k=5, r=0.1</v>
      </c>
      <c r="IU221" s="1" t="str" cm="1">
        <f t="array" aca="1" ref="IU221" ca="1">CONCATENATE(INDIRECT(ADDRESS(1,MATCH(_xlfn.MAXIFS(B221:IG221,metrics.rec,"Coverage"),B221:IG221,0)+1)), ", ", INDIRECT(ADDRESS(2,MATCH(_xlfn.MAXIFS(B221:IG221,metrics.rec,"Coverage"),B221:IG221,0)+1)))</f>
        <v>k=10, r=0.5</v>
      </c>
      <c r="IV221" s="1" t="str" cm="1">
        <f t="array" aca="1" ref="IV221" ca="1">CONCATENATE(INDIRECT(ADDRESS(1,MATCH(_xlfn.MAXIFS(B221:IG221,metrics.rec,"Recatio"),B221:IG221,0)+1)), ", ", INDIRECT(ADDRESS(2,MATCH(_xlfn.MAXIFS(B221:IG221,metrics.rec,"Recatio"),B221:IG221,0)+1)))</f>
        <v>k=5, r=0.1</v>
      </c>
      <c r="IW221" s="1" t="str" cm="1">
        <f t="array" aca="1" ref="IW221" ca="1">CONCATENATE(INDIRECT(ADDRESS(1,MATCH(_xlfn.MINIFS(B221:IG221,metrics.rec,"Time"),B221:IG221,0)+1)), ", ", INDIRECT(ADDRESS(2,MATCH(_xlfn.MINIFS(B221:IG221,metrics.rec,"Time"),B221:IG221,0)+1)))</f>
        <v>k=5, r=0.9</v>
      </c>
    </row>
    <row r="222" spans="1:257" x14ac:dyDescent="0.2">
      <c r="A222" s="1" t="s">
        <v>191</v>
      </c>
      <c r="B222" s="4">
        <v>0.61409999999999998</v>
      </c>
      <c r="C222" s="4">
        <v>0.65210000000000001</v>
      </c>
      <c r="D222" s="4">
        <v>0.30399999999999999</v>
      </c>
      <c r="E222" s="4">
        <v>1.6000000000000001E-3</v>
      </c>
      <c r="F222" s="4">
        <v>0.88639999999999997</v>
      </c>
      <c r="G222" s="4"/>
      <c r="H222" s="4">
        <v>1</v>
      </c>
      <c r="I222" s="4">
        <v>7.6359000000000004</v>
      </c>
      <c r="J222" s="5">
        <v>0.624</v>
      </c>
      <c r="K222" s="5">
        <v>0.67759999999999998</v>
      </c>
      <c r="L222" s="5">
        <v>0.29559999999999997</v>
      </c>
      <c r="M222" s="5">
        <v>4.7999999999999996E-3</v>
      </c>
      <c r="N222" s="5">
        <v>0.87490000000000001</v>
      </c>
      <c r="O222" s="5"/>
      <c r="P222" s="5">
        <v>1</v>
      </c>
      <c r="Q222" s="5">
        <v>6.3148999999999997</v>
      </c>
      <c r="R222" s="4">
        <v>0.63490000000000002</v>
      </c>
      <c r="S222" s="4">
        <v>0.69950000000000001</v>
      </c>
      <c r="T222" s="4">
        <v>0.28699999999999998</v>
      </c>
      <c r="U222" s="4">
        <v>8.8999999999999999E-3</v>
      </c>
      <c r="V222" s="4">
        <v>0.85980000000000001</v>
      </c>
      <c r="W222" s="4"/>
      <c r="X222" s="4">
        <v>1</v>
      </c>
      <c r="Y222" s="4">
        <v>4.6426999999999996</v>
      </c>
      <c r="Z222" s="5">
        <v>0.65980000000000005</v>
      </c>
      <c r="AA222" s="5">
        <v>0.75849999999999995</v>
      </c>
      <c r="AB222" s="5">
        <v>0.2334</v>
      </c>
      <c r="AC222" s="5">
        <v>1.4800000000000001E-2</v>
      </c>
      <c r="AD222" s="5">
        <v>0.82789999999999997</v>
      </c>
      <c r="AE222" s="5"/>
      <c r="AF222" s="5">
        <v>1</v>
      </c>
      <c r="AG222" s="5">
        <v>3.4577</v>
      </c>
      <c r="AH222" s="4">
        <v>0.74729999999999996</v>
      </c>
      <c r="AI222" s="4">
        <v>0.97989999999999999</v>
      </c>
      <c r="AJ222" s="4">
        <v>0.1401</v>
      </c>
      <c r="AK222" s="4">
        <v>2.86E-2</v>
      </c>
      <c r="AL222" s="4">
        <v>0.70250000000000001</v>
      </c>
      <c r="AM222" s="4"/>
      <c r="AN222" s="4">
        <v>0.9839</v>
      </c>
      <c r="AO222" s="4">
        <v>1.0532999999999999</v>
      </c>
      <c r="AP222" s="14"/>
      <c r="AQ222" s="14"/>
      <c r="AR222" s="14"/>
      <c r="AS222" s="14"/>
      <c r="AT222" s="14"/>
      <c r="AU222" s="14"/>
      <c r="AV222" s="14"/>
      <c r="AW222" s="14"/>
      <c r="AX222" s="4"/>
      <c r="AY222" s="4"/>
      <c r="AZ222" s="4"/>
      <c r="BA222" s="4"/>
      <c r="BB222" s="4"/>
      <c r="BC222" s="4"/>
      <c r="BD222" s="4"/>
      <c r="BE222" s="4"/>
      <c r="BF222" s="14">
        <v>0.63580000000000003</v>
      </c>
      <c r="BG222" s="14">
        <v>0.70209999999999995</v>
      </c>
      <c r="BH222" s="14">
        <v>0.28110000000000002</v>
      </c>
      <c r="BI222" s="14">
        <v>8.8999999999999999E-3</v>
      </c>
      <c r="BJ222" s="14">
        <v>0.86150000000000004</v>
      </c>
      <c r="BK222" s="14">
        <v>0.65429999999999999</v>
      </c>
      <c r="BL222" s="14">
        <v>1</v>
      </c>
      <c r="BM222" s="14">
        <v>7.4753999999999996</v>
      </c>
      <c r="BN222" s="4"/>
      <c r="BO222" s="4"/>
      <c r="BP222" s="4"/>
      <c r="BQ222" s="4"/>
      <c r="BR222" s="4"/>
      <c r="BS222" s="4"/>
      <c r="BT222" s="4"/>
      <c r="BU222" s="4"/>
      <c r="BV222" s="14"/>
      <c r="BW222" s="14"/>
      <c r="BX222" s="14"/>
      <c r="BY222" s="14"/>
      <c r="BZ222" s="14"/>
      <c r="CA222" s="14"/>
      <c r="CB222" s="14"/>
      <c r="CC222" s="14"/>
      <c r="CD222" s="4"/>
      <c r="CE222" s="4"/>
      <c r="CF222" s="4"/>
      <c r="CG222" s="4"/>
      <c r="CH222" s="4"/>
      <c r="CI222" s="4"/>
      <c r="CJ222" s="4"/>
      <c r="CK222" s="4"/>
      <c r="CL222" s="5"/>
      <c r="CM222" s="5"/>
      <c r="CN222" s="5"/>
      <c r="CO222" s="5"/>
      <c r="CP222" s="5"/>
      <c r="CQ222" s="5"/>
      <c r="CR222" s="5"/>
      <c r="CS222" s="5"/>
      <c r="CT222" s="4">
        <v>0.63570000000000004</v>
      </c>
      <c r="CU222" s="4">
        <v>0.70189999999999997</v>
      </c>
      <c r="CV222" s="4">
        <v>0.28410000000000002</v>
      </c>
      <c r="CW222" s="4">
        <v>8.8999999999999999E-3</v>
      </c>
      <c r="CX222" s="4">
        <v>0.85970000000000002</v>
      </c>
      <c r="CY222" s="4">
        <v>0.6532</v>
      </c>
      <c r="CZ222" s="4">
        <v>1</v>
      </c>
      <c r="DA222" s="4">
        <v>5.7198000000000002</v>
      </c>
      <c r="DB222" s="5"/>
      <c r="DC222" s="5"/>
      <c r="DD222" s="5"/>
      <c r="DE222" s="5"/>
      <c r="DF222" s="5"/>
      <c r="DG222" s="5"/>
      <c r="DH222" s="5"/>
      <c r="DI222" s="5"/>
      <c r="DJ222" s="4"/>
      <c r="DK222" s="4"/>
      <c r="DL222" s="4"/>
      <c r="DM222" s="4"/>
      <c r="DN222" s="4"/>
      <c r="DO222" s="4"/>
      <c r="DP222" s="4"/>
      <c r="DQ222" s="4"/>
      <c r="DR222" s="5"/>
      <c r="DS222" s="5"/>
      <c r="DT222" s="5"/>
      <c r="DU222" s="5"/>
      <c r="DV222" s="5"/>
      <c r="DW222" s="5"/>
      <c r="DX222" s="5"/>
      <c r="DY222" s="5"/>
      <c r="DZ222" s="4"/>
      <c r="EA222" s="4"/>
      <c r="EB222" s="4"/>
      <c r="EC222" s="4"/>
      <c r="ED222" s="4"/>
      <c r="EE222" s="4"/>
      <c r="EF222" s="4"/>
      <c r="EG222" s="4"/>
      <c r="EH222" s="5"/>
      <c r="EI222" s="5"/>
      <c r="EJ222" s="5"/>
      <c r="EK222" s="5"/>
      <c r="EL222" s="5"/>
      <c r="EM222" s="5"/>
      <c r="EN222" s="5"/>
      <c r="EO222" s="5"/>
      <c r="EP222" s="4"/>
      <c r="EQ222" s="4"/>
      <c r="ER222" s="4"/>
      <c r="ES222" s="4"/>
      <c r="ET222" s="4"/>
      <c r="EU222" s="4"/>
      <c r="EV222" s="4"/>
      <c r="EW222" s="4"/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/>
      <c r="FO222" s="5"/>
      <c r="FP222" s="5"/>
      <c r="FQ222" s="5"/>
      <c r="FR222" s="5"/>
      <c r="FS222" s="5"/>
      <c r="FT222" s="5"/>
      <c r="FU222" s="5"/>
      <c r="FV222" s="4"/>
      <c r="FW222" s="4"/>
      <c r="FX222" s="4"/>
      <c r="FY222" s="4"/>
      <c r="FZ222" s="4"/>
      <c r="GA222" s="4"/>
      <c r="GB222" s="4"/>
      <c r="GC222" s="4"/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>
        <f t="shared" si="96"/>
        <v>0.65022857142857149</v>
      </c>
      <c r="II222" s="4">
        <f t="shared" si="97"/>
        <v>0.73880000000000001</v>
      </c>
      <c r="IJ222" s="4">
        <f t="shared" si="98"/>
        <v>0.26075714285714285</v>
      </c>
      <c r="IK222" s="4">
        <f t="shared" si="99"/>
        <v>1.092857142857143E-2</v>
      </c>
      <c r="IL222" s="4">
        <f t="shared" si="100"/>
        <v>0.83895714285714285</v>
      </c>
      <c r="IM222" s="4">
        <f t="shared" si="101"/>
        <v>0.65375000000000005</v>
      </c>
      <c r="IN222" s="4">
        <f t="shared" si="102"/>
        <v>0.99770000000000003</v>
      </c>
      <c r="IO222" s="4">
        <f t="shared" si="103"/>
        <v>5.1856714285714292</v>
      </c>
      <c r="IP222" s="1" t="str" cm="1">
        <f t="array" aca="1" ref="IP222" ca="1">CONCATENATE(INDIRECT(ADDRESS(1,MATCH(_xlfn.MINIFS(B222:IG222,metrics.rec,"MAE"),B222:IG222,0)+1)), ", ", INDIRECT(ADDRESS(2,MATCH(_xlfn.MINIFS(B222:IG222,metrics.rec,"MAE"),B222:IG222,0)+1)))</f>
        <v>k=5, r=0.1</v>
      </c>
      <c r="IQ222" s="1" t="str" cm="1">
        <f t="array" aca="1" ref="IQ222" ca="1">CONCATENATE(INDIRECT(ADDRESS(1,MATCH(_xlfn.MINIFS(B222:IG222,metrics.rec,"MSE"),B222:IG222,0)+1)), ", ", INDIRECT(ADDRESS(2,MATCH(_xlfn.MINIFS(B222:IG222,metrics.rec,"MSE"),B222:IG222,0)+1)))</f>
        <v>k=5, r=0.1</v>
      </c>
      <c r="IR222" s="1" t="str" cm="1">
        <f t="array" aca="1" ref="IR222" ca="1">CONCATENATE(INDIRECT(ADDRESS(1,MATCH(_xlfn.MAXIFS(B222:IG222,metrics.rec,"R"),B222:IG222,0)+1)), ", ", INDIRECT(ADDRESS(2,MATCH(_xlfn.MAXIFS(B222:IG222,metrics.rec,"R"),B222:IG222,0)+1)))</f>
        <v>k=5, r=0.1</v>
      </c>
      <c r="IS222" s="1" t="str" cm="1">
        <f t="array" aca="1" ref="IS222" ca="1">CONCATENATE(INDIRECT(ADDRESS(1,MATCH(_xlfn.MAXIFS(B222:IG222,metrics.rec,"Precision"),B222:IG222,0)+1)), ", ", INDIRECT(ADDRESS(2,MATCH(_xlfn.MAXIFS(B222:IG222,metrics.rec,"Precision"),B222:IG222,0)+1)))</f>
        <v>k=5, r=0.9</v>
      </c>
      <c r="IT222" s="1" t="str" cm="1">
        <f t="array" aca="1" ref="IT222" ca="1">CONCATENATE(INDIRECT(ADDRESS(1,MATCH(_xlfn.MAXIFS(B222:IG222,metrics.rec,"Recall"),B222:IG222,0)+1)), ", ", INDIRECT(ADDRESS(2,MATCH(_xlfn.MAXIFS(B222:IG222,metrics.rec,"Recall"),B222:IG222,0)+1)))</f>
        <v>k=5, r=0.1</v>
      </c>
      <c r="IU222" s="1" t="str" cm="1">
        <f t="array" aca="1" ref="IU222" ca="1">CONCATENATE(INDIRECT(ADDRESS(1,MATCH(_xlfn.MAXIFS(B222:IG222,metrics.rec,"Coverage"),B222:IG222,0)+1)), ", ", INDIRECT(ADDRESS(2,MATCH(_xlfn.MAXIFS(B222:IG222,metrics.rec,"Coverage"),B222:IG222,0)+1)))</f>
        <v>k=10, r=0.5</v>
      </c>
      <c r="IV222" s="1" t="str" cm="1">
        <f t="array" aca="1" ref="IV222" ca="1">CONCATENATE(INDIRECT(ADDRESS(1,MATCH(_xlfn.MAXIFS(B222:IG222,metrics.rec,"Recatio"),B222:IG222,0)+1)), ", ", INDIRECT(ADDRESS(2,MATCH(_xlfn.MAXIFS(B222:IG222,metrics.rec,"Recatio"),B222:IG222,0)+1)))</f>
        <v>k=5, r=0.1</v>
      </c>
      <c r="IW222" s="1" t="str" cm="1">
        <f t="array" aca="1" ref="IW222" ca="1">CONCATENATE(INDIRECT(ADDRESS(1,MATCH(_xlfn.MINIFS(B222:IG222,metrics.rec,"Time"),B222:IG222,0)+1)), ", ", INDIRECT(ADDRESS(2,MATCH(_xlfn.MINIFS(B222:IG222,metrics.rec,"Time"),B222:IG222,0)+1)))</f>
        <v>k=5, r=0.9</v>
      </c>
    </row>
    <row r="223" spans="1:257" x14ac:dyDescent="0.2">
      <c r="A223" s="1" t="s">
        <v>192</v>
      </c>
      <c r="B223" s="4">
        <v>0.61560000000000004</v>
      </c>
      <c r="C223" s="4">
        <v>0.65500000000000003</v>
      </c>
      <c r="D223" s="4">
        <v>0.30509999999999998</v>
      </c>
      <c r="E223" s="4">
        <v>1.6000000000000001E-3</v>
      </c>
      <c r="F223" s="4">
        <v>0.88480000000000003</v>
      </c>
      <c r="G223" s="4"/>
      <c r="H223" s="4">
        <v>1</v>
      </c>
      <c r="I223" s="4">
        <v>7.8559000000000001</v>
      </c>
      <c r="J223" s="5">
        <v>0.626</v>
      </c>
      <c r="K223" s="5">
        <v>0.68130000000000002</v>
      </c>
      <c r="L223" s="5">
        <v>0.2959</v>
      </c>
      <c r="M223" s="5">
        <v>4.7999999999999996E-3</v>
      </c>
      <c r="N223" s="5">
        <v>0.87460000000000004</v>
      </c>
      <c r="O223" s="5"/>
      <c r="P223" s="5">
        <v>1</v>
      </c>
      <c r="Q223" s="5">
        <v>6.1360000000000001</v>
      </c>
      <c r="R223" s="4">
        <v>0.63670000000000004</v>
      </c>
      <c r="S223" s="4">
        <v>0.70330000000000004</v>
      </c>
      <c r="T223" s="4">
        <v>0.2848</v>
      </c>
      <c r="U223" s="4">
        <v>8.8999999999999999E-3</v>
      </c>
      <c r="V223" s="4">
        <v>0.85940000000000005</v>
      </c>
      <c r="W223" s="4"/>
      <c r="X223" s="4">
        <v>1</v>
      </c>
      <c r="Y223" s="4">
        <v>4.79</v>
      </c>
      <c r="Z223" s="5">
        <v>0.66139999999999999</v>
      </c>
      <c r="AA223" s="5">
        <v>0.76139999999999997</v>
      </c>
      <c r="AB223" s="5">
        <v>0.23219999999999999</v>
      </c>
      <c r="AC223" s="5">
        <v>1.4800000000000001E-2</v>
      </c>
      <c r="AD223" s="5">
        <v>0.82769999999999999</v>
      </c>
      <c r="AE223" s="5"/>
      <c r="AF223" s="5">
        <v>1</v>
      </c>
      <c r="AG223" s="5">
        <v>3.4954999999999998</v>
      </c>
      <c r="AH223" s="4">
        <v>0.74780000000000002</v>
      </c>
      <c r="AI223" s="4">
        <v>0.98009999999999997</v>
      </c>
      <c r="AJ223" s="4">
        <v>0.1401</v>
      </c>
      <c r="AK223" s="4">
        <v>2.86E-2</v>
      </c>
      <c r="AL223" s="4">
        <v>0.70269999999999999</v>
      </c>
      <c r="AM223" s="4"/>
      <c r="AN223" s="4">
        <v>0.9839</v>
      </c>
      <c r="AO223" s="4">
        <v>1.0575000000000001</v>
      </c>
      <c r="AP223" s="14"/>
      <c r="AQ223" s="14"/>
      <c r="AR223" s="14"/>
      <c r="AS223" s="14"/>
      <c r="AT223" s="14"/>
      <c r="AU223" s="14"/>
      <c r="AV223" s="14"/>
      <c r="AW223" s="14"/>
      <c r="AX223" s="4"/>
      <c r="AY223" s="4"/>
      <c r="AZ223" s="4"/>
      <c r="BA223" s="4"/>
      <c r="BB223" s="4"/>
      <c r="BC223" s="4"/>
      <c r="BD223" s="4"/>
      <c r="BE223" s="4"/>
      <c r="BF223" s="14">
        <v>0.63770000000000004</v>
      </c>
      <c r="BG223" s="14">
        <v>0.70569999999999999</v>
      </c>
      <c r="BH223" s="14">
        <v>0.28100000000000003</v>
      </c>
      <c r="BI223" s="14">
        <v>8.8999999999999999E-3</v>
      </c>
      <c r="BJ223" s="14">
        <v>0.86109999999999998</v>
      </c>
      <c r="BK223" s="14">
        <v>0.65349999999999997</v>
      </c>
      <c r="BL223" s="14">
        <v>1</v>
      </c>
      <c r="BM223" s="14">
        <v>7.7196999999999996</v>
      </c>
      <c r="BN223" s="4"/>
      <c r="BO223" s="4"/>
      <c r="BP223" s="4"/>
      <c r="BQ223" s="4"/>
      <c r="BR223" s="4"/>
      <c r="BS223" s="4"/>
      <c r="BT223" s="4"/>
      <c r="BU223" s="4"/>
      <c r="BV223" s="14"/>
      <c r="BW223" s="14"/>
      <c r="BX223" s="14"/>
      <c r="BY223" s="14"/>
      <c r="BZ223" s="14"/>
      <c r="CA223" s="14"/>
      <c r="CB223" s="14"/>
      <c r="CC223" s="14"/>
      <c r="CD223" s="4"/>
      <c r="CE223" s="4"/>
      <c r="CF223" s="4"/>
      <c r="CG223" s="4"/>
      <c r="CH223" s="4"/>
      <c r="CI223" s="4"/>
      <c r="CJ223" s="4"/>
      <c r="CK223" s="4"/>
      <c r="CL223" s="5"/>
      <c r="CM223" s="5"/>
      <c r="CN223" s="5"/>
      <c r="CO223" s="5"/>
      <c r="CP223" s="5"/>
      <c r="CQ223" s="5"/>
      <c r="CR223" s="5"/>
      <c r="CS223" s="5"/>
      <c r="CT223" s="4">
        <v>0.63759999999999994</v>
      </c>
      <c r="CU223" s="4">
        <v>0.70569999999999999</v>
      </c>
      <c r="CV223" s="4">
        <v>0.28470000000000001</v>
      </c>
      <c r="CW223" s="4">
        <v>8.8999999999999999E-3</v>
      </c>
      <c r="CX223" s="4">
        <v>0.8589</v>
      </c>
      <c r="CY223" s="4">
        <v>0.65239999999999998</v>
      </c>
      <c r="CZ223" s="4">
        <v>1</v>
      </c>
      <c r="DA223" s="4">
        <v>5.8259999999999996</v>
      </c>
      <c r="DB223" s="5"/>
      <c r="DC223" s="5"/>
      <c r="DD223" s="5"/>
      <c r="DE223" s="5"/>
      <c r="DF223" s="5"/>
      <c r="DG223" s="5"/>
      <c r="DH223" s="5"/>
      <c r="DI223" s="5"/>
      <c r="DJ223" s="4"/>
      <c r="DK223" s="4"/>
      <c r="DL223" s="4"/>
      <c r="DM223" s="4"/>
      <c r="DN223" s="4"/>
      <c r="DO223" s="4"/>
      <c r="DP223" s="4"/>
      <c r="DQ223" s="4"/>
      <c r="DR223" s="5"/>
      <c r="DS223" s="5"/>
      <c r="DT223" s="5"/>
      <c r="DU223" s="5"/>
      <c r="DV223" s="5"/>
      <c r="DW223" s="5"/>
      <c r="DX223" s="5"/>
      <c r="DY223" s="5"/>
      <c r="DZ223" s="4"/>
      <c r="EA223" s="4"/>
      <c r="EB223" s="4"/>
      <c r="EC223" s="4"/>
      <c r="ED223" s="4"/>
      <c r="EE223" s="4"/>
      <c r="EF223" s="4"/>
      <c r="EG223" s="4"/>
      <c r="EH223" s="5"/>
      <c r="EI223" s="5"/>
      <c r="EJ223" s="5"/>
      <c r="EK223" s="5"/>
      <c r="EL223" s="5"/>
      <c r="EM223" s="5"/>
      <c r="EN223" s="5"/>
      <c r="EO223" s="5"/>
      <c r="EP223" s="4"/>
      <c r="EQ223" s="4"/>
      <c r="ER223" s="4"/>
      <c r="ES223" s="4"/>
      <c r="ET223" s="4"/>
      <c r="EU223" s="4"/>
      <c r="EV223" s="4"/>
      <c r="EW223" s="4"/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/>
      <c r="FO223" s="5"/>
      <c r="FP223" s="5"/>
      <c r="FQ223" s="5"/>
      <c r="FR223" s="5"/>
      <c r="FS223" s="5"/>
      <c r="FT223" s="5"/>
      <c r="FU223" s="5"/>
      <c r="FV223" s="4"/>
      <c r="FW223" s="4"/>
      <c r="FX223" s="4"/>
      <c r="FY223" s="4"/>
      <c r="FZ223" s="4"/>
      <c r="GA223" s="4"/>
      <c r="GB223" s="4"/>
      <c r="GC223" s="4"/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>
        <f t="shared" si="96"/>
        <v>0.65182857142857131</v>
      </c>
      <c r="II223" s="4">
        <f t="shared" si="97"/>
        <v>0.74178571428571438</v>
      </c>
      <c r="IJ223" s="4">
        <f t="shared" si="98"/>
        <v>0.26054285714285713</v>
      </c>
      <c r="IK223" s="4">
        <f t="shared" si="99"/>
        <v>1.092857142857143E-2</v>
      </c>
      <c r="IL223" s="4">
        <f t="shared" si="100"/>
        <v>0.83845714285714301</v>
      </c>
      <c r="IM223" s="4">
        <f t="shared" si="101"/>
        <v>0.65294999999999992</v>
      </c>
      <c r="IN223" s="4">
        <f t="shared" si="102"/>
        <v>0.99770000000000003</v>
      </c>
      <c r="IO223" s="4">
        <f t="shared" si="103"/>
        <v>5.2686571428571431</v>
      </c>
      <c r="IP223" s="1" t="str" cm="1">
        <f t="array" aca="1" ref="IP223" ca="1">CONCATENATE(INDIRECT(ADDRESS(1,MATCH(_xlfn.MINIFS(B223:IG223,metrics.rec,"MAE"),B223:IG223,0)+1)), ", ", INDIRECT(ADDRESS(2,MATCH(_xlfn.MINIFS(B223:IG223,metrics.rec,"MAE"),B223:IG223,0)+1)))</f>
        <v>k=5, r=0.1</v>
      </c>
      <c r="IQ223" s="1" t="str" cm="1">
        <f t="array" aca="1" ref="IQ223" ca="1">CONCATENATE(INDIRECT(ADDRESS(1,MATCH(_xlfn.MINIFS(B223:IG223,metrics.rec,"MSE"),B223:IG223,0)+1)), ", ", INDIRECT(ADDRESS(2,MATCH(_xlfn.MINIFS(B223:IG223,metrics.rec,"MSE"),B223:IG223,0)+1)))</f>
        <v>k=5, r=0.1</v>
      </c>
      <c r="IR223" s="1" t="str" cm="1">
        <f t="array" aca="1" ref="IR223" ca="1">CONCATENATE(INDIRECT(ADDRESS(1,MATCH(_xlfn.MAXIFS(B223:IG223,metrics.rec,"R"),B223:IG223,0)+1)), ", ", INDIRECT(ADDRESS(2,MATCH(_xlfn.MAXIFS(B223:IG223,metrics.rec,"R"),B223:IG223,0)+1)))</f>
        <v>k=5, r=0.1</v>
      </c>
      <c r="IS223" s="1" t="str" cm="1">
        <f t="array" aca="1" ref="IS223" ca="1">CONCATENATE(INDIRECT(ADDRESS(1,MATCH(_xlfn.MAXIFS(B223:IG223,metrics.rec,"Precision"),B223:IG223,0)+1)), ", ", INDIRECT(ADDRESS(2,MATCH(_xlfn.MAXIFS(B223:IG223,metrics.rec,"Precision"),B223:IG223,0)+1)))</f>
        <v>k=5, r=0.9</v>
      </c>
      <c r="IT223" s="1" t="str" cm="1">
        <f t="array" aca="1" ref="IT223" ca="1">CONCATENATE(INDIRECT(ADDRESS(1,MATCH(_xlfn.MAXIFS(B223:IG223,metrics.rec,"Recall"),B223:IG223,0)+1)), ", ", INDIRECT(ADDRESS(2,MATCH(_xlfn.MAXIFS(B223:IG223,metrics.rec,"Recall"),B223:IG223,0)+1)))</f>
        <v>k=5, r=0.1</v>
      </c>
      <c r="IU223" s="1" t="str" cm="1">
        <f t="array" aca="1" ref="IU223" ca="1">CONCATENATE(INDIRECT(ADDRESS(1,MATCH(_xlfn.MAXIFS(B223:IG223,metrics.rec,"Coverage"),B223:IG223,0)+1)), ", ", INDIRECT(ADDRESS(2,MATCH(_xlfn.MAXIFS(B223:IG223,metrics.rec,"Coverage"),B223:IG223,0)+1)))</f>
        <v>k=10, r=0.5</v>
      </c>
      <c r="IV223" s="1" t="str" cm="1">
        <f t="array" aca="1" ref="IV223" ca="1">CONCATENATE(INDIRECT(ADDRESS(1,MATCH(_xlfn.MAXIFS(B223:IG223,metrics.rec,"Recatio"),B223:IG223,0)+1)), ", ", INDIRECT(ADDRESS(2,MATCH(_xlfn.MAXIFS(B223:IG223,metrics.rec,"Recatio"),B223:IG223,0)+1)))</f>
        <v>k=5, r=0.1</v>
      </c>
      <c r="IW223" s="1" t="str" cm="1">
        <f t="array" aca="1" ref="IW223" ca="1">CONCATENATE(INDIRECT(ADDRESS(1,MATCH(_xlfn.MINIFS(B223:IG223,metrics.rec,"Time"),B223:IG223,0)+1)), ", ", INDIRECT(ADDRESS(2,MATCH(_xlfn.MINIFS(B223:IG223,metrics.rec,"Time"),B223:IG223,0)+1)))</f>
        <v>k=5, r=0.9</v>
      </c>
    </row>
    <row r="224" spans="1:257" x14ac:dyDescent="0.2">
      <c r="A224" s="1" t="s">
        <v>253</v>
      </c>
      <c r="B224" s="4"/>
      <c r="C224" s="4"/>
      <c r="D224" s="4"/>
      <c r="E224" s="4"/>
      <c r="F224" s="4"/>
      <c r="G224" s="4"/>
      <c r="H224" s="4"/>
      <c r="I224" s="4"/>
      <c r="J224" s="5"/>
      <c r="K224" s="5"/>
      <c r="L224" s="5"/>
      <c r="M224" s="5"/>
      <c r="N224" s="5"/>
      <c r="O224" s="5"/>
      <c r="P224" s="5"/>
      <c r="Q224" s="5"/>
      <c r="R224" s="4">
        <v>0.66690000000000005</v>
      </c>
      <c r="S224" s="4">
        <v>0.77190000000000003</v>
      </c>
      <c r="T224" s="4">
        <v>0.1923</v>
      </c>
      <c r="U224" s="4">
        <v>2.3699999999999999E-2</v>
      </c>
      <c r="V224" s="4">
        <v>0.81100000000000005</v>
      </c>
      <c r="W224" s="4">
        <v>0.23130000000000001</v>
      </c>
      <c r="X224" s="4">
        <v>1</v>
      </c>
      <c r="Y224" s="4">
        <v>1.2027000000000001</v>
      </c>
      <c r="Z224" s="5"/>
      <c r="AA224" s="5"/>
      <c r="AB224" s="5"/>
      <c r="AC224" s="5"/>
      <c r="AD224" s="5"/>
      <c r="AE224" s="5"/>
      <c r="AF224" s="5"/>
      <c r="AG224" s="5"/>
      <c r="AH224" s="4"/>
      <c r="AI224" s="4"/>
      <c r="AJ224" s="4"/>
      <c r="AK224" s="4"/>
      <c r="AL224" s="4"/>
      <c r="AM224" s="4"/>
      <c r="AN224" s="4"/>
      <c r="AO224" s="4"/>
      <c r="AP224" s="14"/>
      <c r="AQ224" s="14"/>
      <c r="AR224" s="14"/>
      <c r="AS224" s="14"/>
      <c r="AT224" s="14"/>
      <c r="AU224" s="14"/>
      <c r="AV224" s="14"/>
      <c r="AW224" s="14"/>
      <c r="AX224" s="4"/>
      <c r="AY224" s="4"/>
      <c r="AZ224" s="4"/>
      <c r="BA224" s="4"/>
      <c r="BB224" s="4"/>
      <c r="BC224" s="4"/>
      <c r="BD224" s="4"/>
      <c r="BE224" s="4"/>
      <c r="BF224" s="14">
        <v>0.66690000000000005</v>
      </c>
      <c r="BG224" s="14">
        <v>0.77329999999999999</v>
      </c>
      <c r="BH224" s="14">
        <v>0.18840000000000001</v>
      </c>
      <c r="BI224" s="14">
        <v>2.3800000000000002E-2</v>
      </c>
      <c r="BJ224" s="14">
        <v>0.81269999999999998</v>
      </c>
      <c r="BK224" s="14">
        <v>0.23</v>
      </c>
      <c r="BL224" s="14">
        <v>1</v>
      </c>
      <c r="BM224" s="14">
        <v>1.5659000000000001</v>
      </c>
      <c r="BN224" s="4"/>
      <c r="BO224" s="4"/>
      <c r="BP224" s="4"/>
      <c r="BQ224" s="4"/>
      <c r="BR224" s="4"/>
      <c r="BS224" s="4"/>
      <c r="BT224" s="4"/>
      <c r="BU224" s="4"/>
      <c r="BV224" s="14"/>
      <c r="BW224" s="14"/>
      <c r="BX224" s="14"/>
      <c r="BY224" s="14"/>
      <c r="BZ224" s="14"/>
      <c r="CA224" s="14"/>
      <c r="CB224" s="14"/>
      <c r="CC224" s="14"/>
      <c r="CD224" s="4"/>
      <c r="CE224" s="4"/>
      <c r="CF224" s="4"/>
      <c r="CG224" s="4"/>
      <c r="CH224" s="4"/>
      <c r="CI224" s="4"/>
      <c r="CJ224" s="4"/>
      <c r="CK224" s="4"/>
      <c r="CL224" s="5"/>
      <c r="CM224" s="5"/>
      <c r="CN224" s="5"/>
      <c r="CO224" s="5"/>
      <c r="CP224" s="5"/>
      <c r="CQ224" s="5"/>
      <c r="CR224" s="5"/>
      <c r="CS224" s="5"/>
      <c r="CT224" s="4">
        <v>0.66700000000000004</v>
      </c>
      <c r="CU224" s="4">
        <v>0.77380000000000004</v>
      </c>
      <c r="CV224" s="4">
        <v>0.1928</v>
      </c>
      <c r="CW224" s="4">
        <v>2.3699999999999999E-2</v>
      </c>
      <c r="CX224" s="4">
        <v>0.81240000000000001</v>
      </c>
      <c r="CY224" s="4">
        <v>0.23050000000000001</v>
      </c>
      <c r="CZ224" s="4">
        <v>1</v>
      </c>
      <c r="DA224" s="4">
        <v>1.9003000000000001</v>
      </c>
      <c r="DB224" s="5"/>
      <c r="DC224" s="5"/>
      <c r="DD224" s="5"/>
      <c r="DE224" s="5"/>
      <c r="DF224" s="5"/>
      <c r="DG224" s="5"/>
      <c r="DH224" s="5"/>
      <c r="DI224" s="5"/>
      <c r="DJ224" s="4"/>
      <c r="DK224" s="4"/>
      <c r="DL224" s="4"/>
      <c r="DM224" s="4"/>
      <c r="DN224" s="4"/>
      <c r="DO224" s="4"/>
      <c r="DP224" s="4"/>
      <c r="DQ224" s="4"/>
      <c r="DR224" s="5"/>
      <c r="DS224" s="5"/>
      <c r="DT224" s="5"/>
      <c r="DU224" s="5"/>
      <c r="DV224" s="5"/>
      <c r="DW224" s="5"/>
      <c r="DX224" s="5"/>
      <c r="DY224" s="5"/>
      <c r="DZ224" s="4"/>
      <c r="EA224" s="4"/>
      <c r="EB224" s="4"/>
      <c r="EC224" s="4"/>
      <c r="ED224" s="4"/>
      <c r="EE224" s="4"/>
      <c r="EF224" s="4"/>
      <c r="EG224" s="4"/>
      <c r="EH224" s="5"/>
      <c r="EI224" s="5"/>
      <c r="EJ224" s="5"/>
      <c r="EK224" s="5"/>
      <c r="EL224" s="5"/>
      <c r="EM224" s="5"/>
      <c r="EN224" s="5"/>
      <c r="EO224" s="5"/>
      <c r="EP224" s="4"/>
      <c r="EQ224" s="4"/>
      <c r="ER224" s="4"/>
      <c r="ES224" s="4"/>
      <c r="ET224" s="4"/>
      <c r="EU224" s="4"/>
      <c r="EV224" s="4"/>
      <c r="EW224" s="4"/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/>
      <c r="FO224" s="5"/>
      <c r="FP224" s="5"/>
      <c r="FQ224" s="5"/>
      <c r="FR224" s="5"/>
      <c r="FS224" s="5"/>
      <c r="FT224" s="5"/>
      <c r="FU224" s="5"/>
      <c r="FV224" s="4"/>
      <c r="FW224" s="4"/>
      <c r="FX224" s="4"/>
      <c r="FY224" s="4"/>
      <c r="FZ224" s="4"/>
      <c r="GA224" s="4"/>
      <c r="GB224" s="4"/>
      <c r="GC224" s="4"/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>
        <f t="shared" si="96"/>
        <v>0.66693333333333327</v>
      </c>
      <c r="II224" s="4">
        <f t="shared" si="97"/>
        <v>0.77300000000000002</v>
      </c>
      <c r="IJ224" s="4">
        <f t="shared" si="98"/>
        <v>0.19116666666666668</v>
      </c>
      <c r="IK224" s="4">
        <f t="shared" si="99"/>
        <v>2.3733333333333332E-2</v>
      </c>
      <c r="IL224" s="4">
        <f t="shared" si="100"/>
        <v>0.81203333333333327</v>
      </c>
      <c r="IM224" s="4">
        <f t="shared" si="101"/>
        <v>0.23060000000000003</v>
      </c>
      <c r="IN224" s="4">
        <f t="shared" si="102"/>
        <v>1</v>
      </c>
      <c r="IO224" s="4">
        <f t="shared" si="103"/>
        <v>1.5563000000000002</v>
      </c>
      <c r="IP224" s="1" t="str" cm="1">
        <f t="array" aca="1" ref="IP224" ca="1">CONCATENATE(INDIRECT(ADDRESS(1,MATCH(_xlfn.MINIFS(B224:IG224,metrics.rec,"MAE"),B224:IG224,0)+1)), ", ", INDIRECT(ADDRESS(2,MATCH(_xlfn.MINIFS(B224:IG224,metrics.rec,"MAE"),B224:IG224,0)+1)))</f>
        <v>k=5, r=0.5</v>
      </c>
      <c r="IQ224" s="1" t="str" cm="1">
        <f t="array" aca="1" ref="IQ224" ca="1">CONCATENATE(INDIRECT(ADDRESS(1,MATCH(_xlfn.MINIFS(B224:IG224,metrics.rec,"MSE"),B224:IG224,0)+1)), ", ", INDIRECT(ADDRESS(2,MATCH(_xlfn.MINIFS(B224:IG224,metrics.rec,"MSE"),B224:IG224,0)+1)))</f>
        <v>k=5, r=0.5</v>
      </c>
      <c r="IR224" s="1" t="str" cm="1">
        <f t="array" aca="1" ref="IR224" ca="1">CONCATENATE(INDIRECT(ADDRESS(1,MATCH(_xlfn.MAXIFS(B224:IG224,metrics.rec,"R"),B224:IG224,0)+1)), ", ", INDIRECT(ADDRESS(2,MATCH(_xlfn.MAXIFS(B224:IG224,metrics.rec,"R"),B224:IG224,0)+1)))</f>
        <v>k=15, r=0.5</v>
      </c>
      <c r="IS224" s="1" t="str" cm="1">
        <f t="array" aca="1" ref="IS224" ca="1">CONCATENATE(INDIRECT(ADDRESS(1,MATCH(_xlfn.MAXIFS(B224:IG224,metrics.rec,"Precision"),B224:IG224,0)+1)), ", ", INDIRECT(ADDRESS(2,MATCH(_xlfn.MAXIFS(B224:IG224,metrics.rec,"Precision"),B224:IG224,0)+1)))</f>
        <v>k=10, r=0.5</v>
      </c>
      <c r="IT224" s="1" t="str" cm="1">
        <f t="array" aca="1" ref="IT224" ca="1">CONCATENATE(INDIRECT(ADDRESS(1,MATCH(_xlfn.MAXIFS(B224:IG224,metrics.rec,"Recall"),B224:IG224,0)+1)), ", ", INDIRECT(ADDRESS(2,MATCH(_xlfn.MAXIFS(B224:IG224,metrics.rec,"Recall"),B224:IG224,0)+1)))</f>
        <v>k=10, r=0.5</v>
      </c>
      <c r="IU224" s="1" t="str" cm="1">
        <f t="array" aca="1" ref="IU224" ca="1">CONCATENATE(INDIRECT(ADDRESS(1,MATCH(_xlfn.MAXIFS(B224:IG224,metrics.rec,"Coverage"),B224:IG224,0)+1)), ", ", INDIRECT(ADDRESS(2,MATCH(_xlfn.MAXIFS(B224:IG224,metrics.rec,"Coverage"),B224:IG224,0)+1)))</f>
        <v>k=5, r=0.5</v>
      </c>
      <c r="IV224" s="1" t="str" cm="1">
        <f t="array" aca="1" ref="IV224" ca="1">CONCATENATE(INDIRECT(ADDRESS(1,MATCH(_xlfn.MAXIFS(B224:IG224,metrics.rec,"Recatio"),B224:IG224,0)+1)), ", ", INDIRECT(ADDRESS(2,MATCH(_xlfn.MAXIFS(B224:IG224,metrics.rec,"Recatio"),B224:IG224,0)+1)))</f>
        <v>k=5, r=0.5</v>
      </c>
      <c r="IW224" s="1" t="str" cm="1">
        <f t="array" aca="1" ref="IW224" ca="1">CONCATENATE(INDIRECT(ADDRESS(1,MATCH(_xlfn.MINIFS(B224:IG224,metrics.rec,"Time"),B224:IG224,0)+1)), ", ", INDIRECT(ADDRESS(2,MATCH(_xlfn.MINIFS(B224:IG224,metrics.rec,"Time"),B224:IG224,0)+1)))</f>
        <v>k=5, r=0.5</v>
      </c>
    </row>
    <row r="225" spans="1:257" x14ac:dyDescent="0.2">
      <c r="A225" s="1" t="s">
        <v>254</v>
      </c>
      <c r="B225" s="4"/>
      <c r="C225" s="4"/>
      <c r="D225" s="4"/>
      <c r="E225" s="4"/>
      <c r="F225" s="4"/>
      <c r="G225" s="4"/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4">
        <v>0.65959999999999996</v>
      </c>
      <c r="S225" s="4">
        <v>0.76380000000000003</v>
      </c>
      <c r="T225" s="4">
        <v>0.24690000000000001</v>
      </c>
      <c r="U225" s="4">
        <v>1.37E-2</v>
      </c>
      <c r="V225" s="4">
        <v>0.84499999999999997</v>
      </c>
      <c r="W225" s="4">
        <v>0.41699999999999998</v>
      </c>
      <c r="X225" s="4">
        <v>1</v>
      </c>
      <c r="Y225" s="4">
        <v>1.1959</v>
      </c>
      <c r="Z225" s="5"/>
      <c r="AA225" s="5"/>
      <c r="AB225" s="5"/>
      <c r="AC225" s="5"/>
      <c r="AD225" s="5"/>
      <c r="AE225" s="5"/>
      <c r="AF225" s="5"/>
      <c r="AG225" s="5"/>
      <c r="AH225" s="4"/>
      <c r="AI225" s="4"/>
      <c r="AJ225" s="4"/>
      <c r="AK225" s="4"/>
      <c r="AL225" s="4"/>
      <c r="AM225" s="4"/>
      <c r="AN225" s="4"/>
      <c r="AO225" s="4"/>
      <c r="AP225" s="14"/>
      <c r="AQ225" s="14"/>
      <c r="AR225" s="14"/>
      <c r="AS225" s="14"/>
      <c r="AT225" s="14"/>
      <c r="AU225" s="14"/>
      <c r="AV225" s="14"/>
      <c r="AW225" s="14"/>
      <c r="AX225" s="4"/>
      <c r="AY225" s="4"/>
      <c r="AZ225" s="4"/>
      <c r="BA225" s="4"/>
      <c r="BB225" s="4"/>
      <c r="BC225" s="4"/>
      <c r="BD225" s="4"/>
      <c r="BE225" s="4"/>
      <c r="BF225" s="14">
        <v>0.66010000000000002</v>
      </c>
      <c r="BG225" s="14">
        <v>0.76680000000000004</v>
      </c>
      <c r="BH225" s="14">
        <v>0.2422</v>
      </c>
      <c r="BI225" s="14">
        <v>1.38E-2</v>
      </c>
      <c r="BJ225" s="14">
        <v>0.84540000000000004</v>
      </c>
      <c r="BK225" s="14">
        <v>0.4143</v>
      </c>
      <c r="BL225" s="14">
        <v>1</v>
      </c>
      <c r="BM225" s="14">
        <v>1.5206999999999999</v>
      </c>
      <c r="BN225" s="4"/>
      <c r="BO225" s="4"/>
      <c r="BP225" s="4"/>
      <c r="BQ225" s="4"/>
      <c r="BR225" s="4"/>
      <c r="BS225" s="4"/>
      <c r="BT225" s="4"/>
      <c r="BU225" s="4"/>
      <c r="BV225" s="14"/>
      <c r="BW225" s="14"/>
      <c r="BX225" s="14"/>
      <c r="BY225" s="14"/>
      <c r="BZ225" s="14"/>
      <c r="CA225" s="14"/>
      <c r="CB225" s="14"/>
      <c r="CC225" s="14"/>
      <c r="CD225" s="4"/>
      <c r="CE225" s="4"/>
      <c r="CF225" s="4"/>
      <c r="CG225" s="4"/>
      <c r="CH225" s="4"/>
      <c r="CI225" s="4"/>
      <c r="CJ225" s="4"/>
      <c r="CK225" s="4"/>
      <c r="CL225" s="5"/>
      <c r="CM225" s="5"/>
      <c r="CN225" s="5"/>
      <c r="CO225" s="5"/>
      <c r="CP225" s="5"/>
      <c r="CQ225" s="5"/>
      <c r="CR225" s="5"/>
      <c r="CS225" s="5"/>
      <c r="CT225" s="4">
        <v>0.6603</v>
      </c>
      <c r="CU225" s="4">
        <v>0.76639999999999997</v>
      </c>
      <c r="CV225" s="4">
        <v>0.24410000000000001</v>
      </c>
      <c r="CW225" s="4">
        <v>1.38E-2</v>
      </c>
      <c r="CX225" s="4">
        <v>0.84530000000000005</v>
      </c>
      <c r="CY225" s="4">
        <v>0.41349999999999998</v>
      </c>
      <c r="CZ225" s="4">
        <v>1</v>
      </c>
      <c r="DA225" s="4">
        <v>1.9583999999999999</v>
      </c>
      <c r="DB225" s="5"/>
      <c r="DC225" s="5"/>
      <c r="DD225" s="5"/>
      <c r="DE225" s="5"/>
      <c r="DF225" s="5"/>
      <c r="DG225" s="5"/>
      <c r="DH225" s="5"/>
      <c r="DI225" s="5"/>
      <c r="DJ225" s="4"/>
      <c r="DK225" s="4"/>
      <c r="DL225" s="4"/>
      <c r="DM225" s="4"/>
      <c r="DN225" s="4"/>
      <c r="DO225" s="4"/>
      <c r="DP225" s="4"/>
      <c r="DQ225" s="4"/>
      <c r="DR225" s="5"/>
      <c r="DS225" s="5"/>
      <c r="DT225" s="5"/>
      <c r="DU225" s="5"/>
      <c r="DV225" s="5"/>
      <c r="DW225" s="5"/>
      <c r="DX225" s="5"/>
      <c r="DY225" s="5"/>
      <c r="DZ225" s="4"/>
      <c r="EA225" s="4"/>
      <c r="EB225" s="4"/>
      <c r="EC225" s="4"/>
      <c r="ED225" s="4"/>
      <c r="EE225" s="4"/>
      <c r="EF225" s="4"/>
      <c r="EG225" s="4"/>
      <c r="EH225" s="5"/>
      <c r="EI225" s="5"/>
      <c r="EJ225" s="5"/>
      <c r="EK225" s="5"/>
      <c r="EL225" s="5"/>
      <c r="EM225" s="5"/>
      <c r="EN225" s="5"/>
      <c r="EO225" s="5"/>
      <c r="EP225" s="4"/>
      <c r="EQ225" s="4"/>
      <c r="ER225" s="4"/>
      <c r="ES225" s="4"/>
      <c r="ET225" s="4"/>
      <c r="EU225" s="4"/>
      <c r="EV225" s="4"/>
      <c r="EW225" s="4"/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/>
      <c r="FO225" s="5"/>
      <c r="FP225" s="5"/>
      <c r="FQ225" s="5"/>
      <c r="FR225" s="5"/>
      <c r="FS225" s="5"/>
      <c r="FT225" s="5"/>
      <c r="FU225" s="5"/>
      <c r="FV225" s="4"/>
      <c r="FW225" s="4"/>
      <c r="FX225" s="4"/>
      <c r="FY225" s="4"/>
      <c r="FZ225" s="4"/>
      <c r="GA225" s="4"/>
      <c r="GB225" s="4"/>
      <c r="GC225" s="4"/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>
        <f t="shared" ref="IH225" si="144">AVERAGEIFS(B225:IG225,metrics.rec,"MAE")</f>
        <v>0.66</v>
      </c>
      <c r="II225" s="4">
        <f t="shared" ref="II225" si="145">AVERAGEIFS(B225:IG225,metrics.rec,"MSE")</f>
        <v>0.76566666666666672</v>
      </c>
      <c r="IJ225" s="4">
        <f t="shared" ref="IJ225" si="146">AVERAGEIFS(B225:IG225,metrics.rec,"R")</f>
        <v>0.24439999999999998</v>
      </c>
      <c r="IK225" s="4">
        <f t="shared" ref="IK225" si="147">AVERAGEIFS(B225:IG225,metrics.rec,"Precision")</f>
        <v>1.3766666666666668E-2</v>
      </c>
      <c r="IL225" s="4">
        <f t="shared" ref="IL225" si="148">AVERAGEIFS(B225:IG225,metrics.rec,"Recall")</f>
        <v>0.84523333333333328</v>
      </c>
      <c r="IM225" s="4">
        <f t="shared" ref="IM225" si="149">AVERAGEIFS(B225:IG225,metrics.rec,"Coverage")</f>
        <v>0.41493333333333332</v>
      </c>
      <c r="IN225" s="4">
        <f t="shared" ref="IN225" si="150">AVERAGEIFS(B225:IG225,metrics.rec,"Recatio")</f>
        <v>1</v>
      </c>
      <c r="IO225" s="4">
        <f t="shared" ref="IO225" si="151">AVERAGEIFS(B225:IG225,metrics.rec,"Time")</f>
        <v>1.5583333333333333</v>
      </c>
      <c r="IP225" s="1" t="str" cm="1">
        <f t="array" aca="1" ref="IP225" ca="1">CONCATENATE(INDIRECT(ADDRESS(1,MATCH(_xlfn.MINIFS(B225:IG225,metrics.rec,"MAE"),B225:IG225,0)+1)), ", ", INDIRECT(ADDRESS(2,MATCH(_xlfn.MINIFS(B225:IG225,metrics.rec,"MAE"),B225:IG225,0)+1)))</f>
        <v>k=5, r=0.5</v>
      </c>
      <c r="IQ225" s="1" t="str" cm="1">
        <f t="array" aca="1" ref="IQ225" ca="1">CONCATENATE(INDIRECT(ADDRESS(1,MATCH(_xlfn.MINIFS(B225:IG225,metrics.rec,"MSE"),B225:IG225,0)+1)), ", ", INDIRECT(ADDRESS(2,MATCH(_xlfn.MINIFS(B225:IG225,metrics.rec,"MSE"),B225:IG225,0)+1)))</f>
        <v>k=5, r=0.5</v>
      </c>
      <c r="IR225" s="1" t="str" cm="1">
        <f t="array" aca="1" ref="IR225" ca="1">CONCATENATE(INDIRECT(ADDRESS(1,MATCH(_xlfn.MAXIFS(B225:IG225,metrics.rec,"R"),B225:IG225,0)+1)), ", ", INDIRECT(ADDRESS(2,MATCH(_xlfn.MAXIFS(B225:IG225,metrics.rec,"R"),B225:IG225,0)+1)))</f>
        <v>k=5, r=0.5</v>
      </c>
      <c r="IS225" s="1" t="str" cm="1">
        <f t="array" aca="1" ref="IS225" ca="1">CONCATENATE(INDIRECT(ADDRESS(1,MATCH(_xlfn.MAXIFS(B225:IG225,metrics.rec,"Precision"),B225:IG225,0)+1)), ", ", INDIRECT(ADDRESS(2,MATCH(_xlfn.MAXIFS(B225:IG225,metrics.rec,"Precision"),B225:IG225,0)+1)))</f>
        <v>k=10, r=0.5</v>
      </c>
      <c r="IT225" s="1" t="str" cm="1">
        <f t="array" aca="1" ref="IT225" ca="1">CONCATENATE(INDIRECT(ADDRESS(1,MATCH(_xlfn.MAXIFS(B225:IG225,metrics.rec,"Recall"),B225:IG225,0)+1)), ", ", INDIRECT(ADDRESS(2,MATCH(_xlfn.MAXIFS(B225:IG225,metrics.rec,"Recall"),B225:IG225,0)+1)))</f>
        <v>k=10, r=0.5</v>
      </c>
      <c r="IU225" s="1" t="str" cm="1">
        <f t="array" aca="1" ref="IU225" ca="1">CONCATENATE(INDIRECT(ADDRESS(1,MATCH(_xlfn.MAXIFS(B225:IG225,metrics.rec,"Coverage"),B225:IG225,0)+1)), ", ", INDIRECT(ADDRESS(2,MATCH(_xlfn.MAXIFS(B225:IG225,metrics.rec,"Coverage"),B225:IG225,0)+1)))</f>
        <v>k=5, r=0.5</v>
      </c>
      <c r="IV225" s="1" t="str" cm="1">
        <f t="array" aca="1" ref="IV225" ca="1">CONCATENATE(INDIRECT(ADDRESS(1,MATCH(_xlfn.MAXIFS(B225:IG225,metrics.rec,"Recatio"),B225:IG225,0)+1)), ", ", INDIRECT(ADDRESS(2,MATCH(_xlfn.MAXIFS(B225:IG225,metrics.rec,"Recatio"),B225:IG225,0)+1)))</f>
        <v>k=5, r=0.5</v>
      </c>
      <c r="IW225" s="1" t="str" cm="1">
        <f t="array" aca="1" ref="IW225" ca="1">CONCATENATE(INDIRECT(ADDRESS(1,MATCH(_xlfn.MINIFS(B225:IG225,metrics.rec,"Time"),B225:IG225,0)+1)), ", ", INDIRECT(ADDRESS(2,MATCH(_xlfn.MINIFS(B225:IG225,metrics.rec,"Time"),B225:IG225,0)+1)))</f>
        <v>k=5, r=0.5</v>
      </c>
    </row>
    <row r="226" spans="1:257" x14ac:dyDescent="0.2">
      <c r="A226" s="1" t="s">
        <v>193</v>
      </c>
      <c r="B226" s="4">
        <v>0.61109999999999998</v>
      </c>
      <c r="C226" s="4">
        <v>0.64610000000000001</v>
      </c>
      <c r="D226" s="4">
        <v>0.313</v>
      </c>
      <c r="E226" s="4">
        <v>2.5000000000000001E-3</v>
      </c>
      <c r="F226" s="4">
        <v>0.86719999999999997</v>
      </c>
      <c r="G226" s="4"/>
      <c r="H226" s="4">
        <v>1</v>
      </c>
      <c r="I226" s="4">
        <v>7.3994999999999997</v>
      </c>
      <c r="J226" s="5">
        <v>0.63239999999999996</v>
      </c>
      <c r="K226" s="5">
        <v>0.69130000000000003</v>
      </c>
      <c r="L226" s="5">
        <v>0.3009</v>
      </c>
      <c r="M226" s="5">
        <v>7.6E-3</v>
      </c>
      <c r="N226" s="5">
        <v>0.85360000000000003</v>
      </c>
      <c r="O226" s="5"/>
      <c r="P226" s="5">
        <v>1</v>
      </c>
      <c r="Q226" s="5">
        <v>5.9332000000000003</v>
      </c>
      <c r="R226" s="4">
        <v>0.65639999999999998</v>
      </c>
      <c r="S226" s="4">
        <v>0.74099999999999999</v>
      </c>
      <c r="T226" s="4">
        <v>0.27139999999999997</v>
      </c>
      <c r="U226" s="4">
        <v>1.4500000000000001E-2</v>
      </c>
      <c r="V226" s="4">
        <v>0.82789999999999997</v>
      </c>
      <c r="W226" s="4"/>
      <c r="X226" s="4">
        <v>1</v>
      </c>
      <c r="Y226" s="4">
        <v>4.6966000000000001</v>
      </c>
      <c r="Z226" s="5">
        <v>0.70489999999999997</v>
      </c>
      <c r="AA226" s="5">
        <v>0.85040000000000004</v>
      </c>
      <c r="AB226" s="5">
        <v>0.216</v>
      </c>
      <c r="AC226" s="5">
        <v>2.5499999999999998E-2</v>
      </c>
      <c r="AD226" s="5">
        <v>0.78269999999999995</v>
      </c>
      <c r="AE226" s="5"/>
      <c r="AF226" s="5">
        <v>1</v>
      </c>
      <c r="AG226" s="5">
        <v>3.4005000000000001</v>
      </c>
      <c r="AH226" s="4">
        <v>0.77859999999999996</v>
      </c>
      <c r="AI226" s="4">
        <v>1.0424</v>
      </c>
      <c r="AJ226" s="4">
        <v>0.12770000000000001</v>
      </c>
      <c r="AK226" s="4">
        <v>7.8899999999999998E-2</v>
      </c>
      <c r="AL226" s="4">
        <v>0.53010000000000002</v>
      </c>
      <c r="AM226" s="4"/>
      <c r="AN226" s="4">
        <v>0.97670000000000001</v>
      </c>
      <c r="AO226" s="4">
        <v>1.0214000000000001</v>
      </c>
      <c r="AP226" s="14"/>
      <c r="AQ226" s="14"/>
      <c r="AR226" s="14"/>
      <c r="AS226" s="14"/>
      <c r="AT226" s="14"/>
      <c r="AU226" s="14"/>
      <c r="AV226" s="14"/>
      <c r="AW226" s="14"/>
      <c r="AX226" s="4"/>
      <c r="AY226" s="4"/>
      <c r="AZ226" s="4"/>
      <c r="BA226" s="4"/>
      <c r="BB226" s="4"/>
      <c r="BC226" s="4"/>
      <c r="BD226" s="4"/>
      <c r="BE226" s="4"/>
      <c r="BF226" s="14">
        <v>0.65880000000000005</v>
      </c>
      <c r="BG226" s="14">
        <v>0.74660000000000004</v>
      </c>
      <c r="BH226" s="14">
        <v>0.26910000000000001</v>
      </c>
      <c r="BI226" s="14">
        <v>1.43E-2</v>
      </c>
      <c r="BJ226" s="14">
        <v>0.83030000000000004</v>
      </c>
      <c r="BK226" s="14">
        <v>0.39019999999999999</v>
      </c>
      <c r="BL226" s="14">
        <v>1</v>
      </c>
      <c r="BM226" s="14">
        <v>6.6070000000000002</v>
      </c>
      <c r="BN226" s="4"/>
      <c r="BO226" s="4"/>
      <c r="BP226" s="4"/>
      <c r="BQ226" s="4"/>
      <c r="BR226" s="4"/>
      <c r="BS226" s="4"/>
      <c r="BT226" s="4"/>
      <c r="BU226" s="4"/>
      <c r="BV226" s="14"/>
      <c r="BW226" s="14"/>
      <c r="BX226" s="14"/>
      <c r="BY226" s="14"/>
      <c r="BZ226" s="14"/>
      <c r="CA226" s="14"/>
      <c r="CB226" s="14"/>
      <c r="CC226" s="14"/>
      <c r="CD226" s="4"/>
      <c r="CE226" s="4"/>
      <c r="CF226" s="4"/>
      <c r="CG226" s="4"/>
      <c r="CH226" s="4"/>
      <c r="CI226" s="4"/>
      <c r="CJ226" s="4"/>
      <c r="CK226" s="4"/>
      <c r="CL226" s="5"/>
      <c r="CM226" s="5"/>
      <c r="CN226" s="5"/>
      <c r="CO226" s="5"/>
      <c r="CP226" s="5"/>
      <c r="CQ226" s="5"/>
      <c r="CR226" s="5"/>
      <c r="CS226" s="5"/>
      <c r="CT226" s="4">
        <v>0.65859999999999996</v>
      </c>
      <c r="CU226" s="4">
        <v>0.746</v>
      </c>
      <c r="CV226" s="4">
        <v>0.26860000000000001</v>
      </c>
      <c r="CW226" s="4">
        <v>1.44E-2</v>
      </c>
      <c r="CX226" s="4">
        <v>0.82930000000000004</v>
      </c>
      <c r="CY226" s="4">
        <v>0.39050000000000001</v>
      </c>
      <c r="CZ226" s="4">
        <v>1</v>
      </c>
      <c r="DA226" s="4">
        <v>5.6093000000000002</v>
      </c>
      <c r="DB226" s="5"/>
      <c r="DC226" s="5"/>
      <c r="DD226" s="5"/>
      <c r="DE226" s="5"/>
      <c r="DF226" s="5"/>
      <c r="DG226" s="5"/>
      <c r="DH226" s="5"/>
      <c r="DI226" s="5"/>
      <c r="DJ226" s="4"/>
      <c r="DK226" s="4"/>
      <c r="DL226" s="4"/>
      <c r="DM226" s="4"/>
      <c r="DN226" s="4"/>
      <c r="DO226" s="4"/>
      <c r="DP226" s="4"/>
      <c r="DQ226" s="4"/>
      <c r="DR226" s="5"/>
      <c r="DS226" s="5"/>
      <c r="DT226" s="5"/>
      <c r="DU226" s="5"/>
      <c r="DV226" s="5"/>
      <c r="DW226" s="5"/>
      <c r="DX226" s="5"/>
      <c r="DY226" s="5"/>
      <c r="DZ226" s="4"/>
      <c r="EA226" s="4"/>
      <c r="EB226" s="4"/>
      <c r="EC226" s="4"/>
      <c r="ED226" s="4"/>
      <c r="EE226" s="4"/>
      <c r="EF226" s="4"/>
      <c r="EG226" s="4"/>
      <c r="EH226" s="5"/>
      <c r="EI226" s="5"/>
      <c r="EJ226" s="5"/>
      <c r="EK226" s="5"/>
      <c r="EL226" s="5"/>
      <c r="EM226" s="5"/>
      <c r="EN226" s="5"/>
      <c r="EO226" s="5"/>
      <c r="EP226" s="4"/>
      <c r="EQ226" s="4"/>
      <c r="ER226" s="4"/>
      <c r="ES226" s="4"/>
      <c r="ET226" s="4"/>
      <c r="EU226" s="4"/>
      <c r="EV226" s="4"/>
      <c r="EW226" s="4"/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/>
      <c r="FO226" s="5"/>
      <c r="FP226" s="5"/>
      <c r="FQ226" s="5"/>
      <c r="FR226" s="5"/>
      <c r="FS226" s="5"/>
      <c r="FT226" s="5"/>
      <c r="FU226" s="5"/>
      <c r="FV226" s="4"/>
      <c r="FW226" s="4"/>
      <c r="FX226" s="4"/>
      <c r="FY226" s="4"/>
      <c r="FZ226" s="4"/>
      <c r="GA226" s="4"/>
      <c r="GB226" s="4"/>
      <c r="GC226" s="4"/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>
        <f t="shared" si="96"/>
        <v>0.67154285714285711</v>
      </c>
      <c r="II226" s="4">
        <f t="shared" si="97"/>
        <v>0.78054285714285732</v>
      </c>
      <c r="IJ226" s="4">
        <f t="shared" si="98"/>
        <v>0.25238571428571427</v>
      </c>
      <c r="IK226" s="4">
        <f t="shared" si="99"/>
        <v>2.2528571428571429E-2</v>
      </c>
      <c r="IL226" s="4">
        <f t="shared" si="100"/>
        <v>0.78872857142857156</v>
      </c>
      <c r="IM226" s="4">
        <f t="shared" si="101"/>
        <v>0.39034999999999997</v>
      </c>
      <c r="IN226" s="4">
        <f t="shared" si="102"/>
        <v>0.99667142857142854</v>
      </c>
      <c r="IO226" s="4">
        <f t="shared" si="103"/>
        <v>4.9524999999999997</v>
      </c>
      <c r="IP226" s="1" t="str" cm="1">
        <f t="array" aca="1" ref="IP226" ca="1">CONCATENATE(INDIRECT(ADDRESS(1,MATCH(_xlfn.MINIFS(B226:IG226,metrics.rec,"MAE"),B226:IG226,0)+1)), ", ", INDIRECT(ADDRESS(2,MATCH(_xlfn.MINIFS(B226:IG226,metrics.rec,"MAE"),B226:IG226,0)+1)))</f>
        <v>k=5, r=0.1</v>
      </c>
      <c r="IQ226" s="1" t="str" cm="1">
        <f t="array" aca="1" ref="IQ226" ca="1">CONCATENATE(INDIRECT(ADDRESS(1,MATCH(_xlfn.MINIFS(B226:IG226,metrics.rec,"MSE"),B226:IG226,0)+1)), ", ", INDIRECT(ADDRESS(2,MATCH(_xlfn.MINIFS(B226:IG226,metrics.rec,"MSE"),B226:IG226,0)+1)))</f>
        <v>k=5, r=0.1</v>
      </c>
      <c r="IR226" s="1" t="str" cm="1">
        <f t="array" aca="1" ref="IR226" ca="1">CONCATENATE(INDIRECT(ADDRESS(1,MATCH(_xlfn.MAXIFS(B226:IG226,metrics.rec,"R"),B226:IG226,0)+1)), ", ", INDIRECT(ADDRESS(2,MATCH(_xlfn.MAXIFS(B226:IG226,metrics.rec,"R"),B226:IG226,0)+1)))</f>
        <v>k=5, r=0.1</v>
      </c>
      <c r="IS226" s="1" t="str" cm="1">
        <f t="array" aca="1" ref="IS226" ca="1">CONCATENATE(INDIRECT(ADDRESS(1,MATCH(_xlfn.MAXIFS(B226:IG226,metrics.rec,"Precision"),B226:IG226,0)+1)), ", ", INDIRECT(ADDRESS(2,MATCH(_xlfn.MAXIFS(B226:IG226,metrics.rec,"Precision"),B226:IG226,0)+1)))</f>
        <v>k=5, r=0.9</v>
      </c>
      <c r="IT226" s="1" t="str" cm="1">
        <f t="array" aca="1" ref="IT226" ca="1">CONCATENATE(INDIRECT(ADDRESS(1,MATCH(_xlfn.MAXIFS(B226:IG226,metrics.rec,"Recall"),B226:IG226,0)+1)), ", ", INDIRECT(ADDRESS(2,MATCH(_xlfn.MAXIFS(B226:IG226,metrics.rec,"Recall"),B226:IG226,0)+1)))</f>
        <v>k=5, r=0.1</v>
      </c>
      <c r="IU226" s="1" t="str" cm="1">
        <f t="array" aca="1" ref="IU226" ca="1">CONCATENATE(INDIRECT(ADDRESS(1,MATCH(_xlfn.MAXIFS(B226:IG226,metrics.rec,"Coverage"),B226:IG226,0)+1)), ", ", INDIRECT(ADDRESS(2,MATCH(_xlfn.MAXIFS(B226:IG226,metrics.rec,"Coverage"),B226:IG226,0)+1)))</f>
        <v>k=15, r=0.5</v>
      </c>
      <c r="IV226" s="1" t="str" cm="1">
        <f t="array" aca="1" ref="IV226" ca="1">CONCATENATE(INDIRECT(ADDRESS(1,MATCH(_xlfn.MAXIFS(B226:IG226,metrics.rec,"Recatio"),B226:IG226,0)+1)), ", ", INDIRECT(ADDRESS(2,MATCH(_xlfn.MAXIFS(B226:IG226,metrics.rec,"Recatio"),B226:IG226,0)+1)))</f>
        <v>k=5, r=0.1</v>
      </c>
      <c r="IW226" s="1" t="str" cm="1">
        <f t="array" aca="1" ref="IW226" ca="1">CONCATENATE(INDIRECT(ADDRESS(1,MATCH(_xlfn.MINIFS(B226:IG226,metrics.rec,"Time"),B226:IG226,0)+1)), ", ", INDIRECT(ADDRESS(2,MATCH(_xlfn.MINIFS(B226:IG226,metrics.rec,"Time"),B226:IG226,0)+1)))</f>
        <v>k=5, r=0.9</v>
      </c>
    </row>
    <row r="227" spans="1:257" x14ac:dyDescent="0.2">
      <c r="A227" s="1" t="s">
        <v>255</v>
      </c>
      <c r="B227" s="4"/>
      <c r="C227" s="4"/>
      <c r="D227" s="4"/>
      <c r="E227" s="4"/>
      <c r="F227" s="4"/>
      <c r="G227" s="4"/>
      <c r="H227" s="4"/>
      <c r="I227" s="4"/>
      <c r="J227" s="5"/>
      <c r="K227" s="5"/>
      <c r="L227" s="5"/>
      <c r="M227" s="5"/>
      <c r="N227" s="5"/>
      <c r="O227" s="5"/>
      <c r="P227" s="5"/>
      <c r="Q227" s="5"/>
      <c r="R227" s="4">
        <v>0.66720000000000002</v>
      </c>
      <c r="S227" s="4">
        <v>0.77790000000000004</v>
      </c>
      <c r="T227" s="4">
        <v>0.21479999999999999</v>
      </c>
      <c r="U227" s="4">
        <v>1.72E-2</v>
      </c>
      <c r="V227" s="4">
        <v>0.82769999999999999</v>
      </c>
      <c r="W227" s="4">
        <v>0.3261</v>
      </c>
      <c r="X227" s="4">
        <v>1</v>
      </c>
      <c r="Y227" s="4">
        <v>1.2957000000000001</v>
      </c>
      <c r="Z227" s="5"/>
      <c r="AA227" s="5"/>
      <c r="AB227" s="5"/>
      <c r="AC227" s="5"/>
      <c r="AD227" s="5"/>
      <c r="AE227" s="5"/>
      <c r="AF227" s="5"/>
      <c r="AG227" s="5"/>
      <c r="AH227" s="4"/>
      <c r="AI227" s="4"/>
      <c r="AJ227" s="4"/>
      <c r="AK227" s="4"/>
      <c r="AL227" s="4"/>
      <c r="AM227" s="4"/>
      <c r="AN227" s="4"/>
      <c r="AO227" s="4"/>
      <c r="AP227" s="14"/>
      <c r="AQ227" s="14"/>
      <c r="AR227" s="14"/>
      <c r="AS227" s="14"/>
      <c r="AT227" s="14"/>
      <c r="AU227" s="14"/>
      <c r="AV227" s="14"/>
      <c r="AW227" s="14"/>
      <c r="AX227" s="4"/>
      <c r="AY227" s="4"/>
      <c r="AZ227" s="4"/>
      <c r="BA227" s="4"/>
      <c r="BB227" s="4"/>
      <c r="BC227" s="4"/>
      <c r="BD227" s="4"/>
      <c r="BE227" s="4"/>
      <c r="BF227" s="14">
        <v>0.66720000000000002</v>
      </c>
      <c r="BG227" s="14">
        <v>0.77910000000000001</v>
      </c>
      <c r="BH227" s="14">
        <v>0.20649999999999999</v>
      </c>
      <c r="BI227" s="14">
        <v>1.7299999999999999E-2</v>
      </c>
      <c r="BJ227" s="14">
        <v>0.82850000000000001</v>
      </c>
      <c r="BK227" s="14">
        <v>0.32269999999999999</v>
      </c>
      <c r="BL227" s="14">
        <v>1</v>
      </c>
      <c r="BM227" s="14">
        <v>1.6766000000000001</v>
      </c>
      <c r="BN227" s="4"/>
      <c r="BO227" s="4"/>
      <c r="BP227" s="4"/>
      <c r="BQ227" s="4"/>
      <c r="BR227" s="4"/>
      <c r="BS227" s="4"/>
      <c r="BT227" s="4"/>
      <c r="BU227" s="4"/>
      <c r="BV227" s="14"/>
      <c r="BW227" s="14"/>
      <c r="BX227" s="14"/>
      <c r="BY227" s="14"/>
      <c r="BZ227" s="14"/>
      <c r="CA227" s="14"/>
      <c r="CB227" s="14"/>
      <c r="CC227" s="14"/>
      <c r="CD227" s="4"/>
      <c r="CE227" s="4"/>
      <c r="CF227" s="4"/>
      <c r="CG227" s="4"/>
      <c r="CH227" s="4"/>
      <c r="CI227" s="4"/>
      <c r="CJ227" s="4"/>
      <c r="CK227" s="4"/>
      <c r="CL227" s="5"/>
      <c r="CM227" s="5"/>
      <c r="CN227" s="5"/>
      <c r="CO227" s="5"/>
      <c r="CP227" s="5"/>
      <c r="CQ227" s="5"/>
      <c r="CR227" s="5"/>
      <c r="CS227" s="5"/>
      <c r="CT227" s="4">
        <v>0.66679999999999995</v>
      </c>
      <c r="CU227" s="4">
        <v>0.77790000000000004</v>
      </c>
      <c r="CV227" s="4">
        <v>0.21029999999999999</v>
      </c>
      <c r="CW227" s="4">
        <v>1.7299999999999999E-2</v>
      </c>
      <c r="CX227" s="4">
        <v>0.82799999999999996</v>
      </c>
      <c r="CY227" s="4">
        <v>0.32329999999999998</v>
      </c>
      <c r="CZ227" s="4">
        <v>1</v>
      </c>
      <c r="DA227" s="4">
        <v>2.0882000000000001</v>
      </c>
      <c r="DB227" s="5"/>
      <c r="DC227" s="5"/>
      <c r="DD227" s="5"/>
      <c r="DE227" s="5"/>
      <c r="DF227" s="5"/>
      <c r="DG227" s="5"/>
      <c r="DH227" s="5"/>
      <c r="DI227" s="5"/>
      <c r="DJ227" s="4"/>
      <c r="DK227" s="4"/>
      <c r="DL227" s="4"/>
      <c r="DM227" s="4"/>
      <c r="DN227" s="4"/>
      <c r="DO227" s="4"/>
      <c r="DP227" s="4"/>
      <c r="DQ227" s="4"/>
      <c r="DR227" s="5"/>
      <c r="DS227" s="5"/>
      <c r="DT227" s="5"/>
      <c r="DU227" s="5"/>
      <c r="DV227" s="5"/>
      <c r="DW227" s="5"/>
      <c r="DX227" s="5"/>
      <c r="DY227" s="5"/>
      <c r="DZ227" s="4"/>
      <c r="EA227" s="4"/>
      <c r="EB227" s="4"/>
      <c r="EC227" s="4"/>
      <c r="ED227" s="4"/>
      <c r="EE227" s="4"/>
      <c r="EF227" s="4"/>
      <c r="EG227" s="4"/>
      <c r="EH227" s="5"/>
      <c r="EI227" s="5"/>
      <c r="EJ227" s="5"/>
      <c r="EK227" s="5"/>
      <c r="EL227" s="5"/>
      <c r="EM227" s="5"/>
      <c r="EN227" s="5"/>
      <c r="EO227" s="5"/>
      <c r="EP227" s="4"/>
      <c r="EQ227" s="4"/>
      <c r="ER227" s="4"/>
      <c r="ES227" s="4"/>
      <c r="ET227" s="4"/>
      <c r="EU227" s="4"/>
      <c r="EV227" s="4"/>
      <c r="EW227" s="4"/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/>
      <c r="FO227" s="5"/>
      <c r="FP227" s="5"/>
      <c r="FQ227" s="5"/>
      <c r="FR227" s="5"/>
      <c r="FS227" s="5"/>
      <c r="FT227" s="5"/>
      <c r="FU227" s="5"/>
      <c r="FV227" s="4"/>
      <c r="FW227" s="4"/>
      <c r="FX227" s="4"/>
      <c r="FY227" s="4"/>
      <c r="FZ227" s="4"/>
      <c r="GA227" s="4"/>
      <c r="GB227" s="4"/>
      <c r="GC227" s="4"/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>
        <f t="shared" si="96"/>
        <v>0.66706666666666659</v>
      </c>
      <c r="II227" s="4">
        <f t="shared" si="97"/>
        <v>0.7783000000000001</v>
      </c>
      <c r="IJ227" s="4">
        <f t="shared" si="98"/>
        <v>0.21053333333333332</v>
      </c>
      <c r="IK227" s="4">
        <f t="shared" si="99"/>
        <v>1.7266666666666666E-2</v>
      </c>
      <c r="IL227" s="4">
        <f t="shared" si="100"/>
        <v>0.82806666666666662</v>
      </c>
      <c r="IM227" s="4">
        <f t="shared" si="101"/>
        <v>0.32403333333333334</v>
      </c>
      <c r="IN227" s="4">
        <f t="shared" si="102"/>
        <v>1</v>
      </c>
      <c r="IO227" s="4">
        <f t="shared" si="103"/>
        <v>1.6868333333333334</v>
      </c>
      <c r="IP227" s="1" t="str" cm="1">
        <f t="array" aca="1" ref="IP227" ca="1">CONCATENATE(INDIRECT(ADDRESS(1,MATCH(_xlfn.MINIFS(B227:IG227,metrics.rec,"MAE"),B227:IG227,0)+1)), ", ", INDIRECT(ADDRESS(2,MATCH(_xlfn.MINIFS(B227:IG227,metrics.rec,"MAE"),B227:IG227,0)+1)))</f>
        <v>k=15, r=0.5</v>
      </c>
      <c r="IQ227" s="1" t="str" cm="1">
        <f t="array" aca="1" ref="IQ227" ca="1">CONCATENATE(INDIRECT(ADDRESS(1,MATCH(_xlfn.MINIFS(B227:IG227,metrics.rec,"MSE"),B227:IG227,0)+1)), ", ", INDIRECT(ADDRESS(2,MATCH(_xlfn.MINIFS(B227:IG227,metrics.rec,"MSE"),B227:IG227,0)+1)))</f>
        <v>k=5, r=0.5</v>
      </c>
      <c r="IR227" s="1" t="str" cm="1">
        <f t="array" aca="1" ref="IR227" ca="1">CONCATENATE(INDIRECT(ADDRESS(1,MATCH(_xlfn.MAXIFS(B227:IG227,metrics.rec,"R"),B227:IG227,0)+1)), ", ", INDIRECT(ADDRESS(2,MATCH(_xlfn.MAXIFS(B227:IG227,metrics.rec,"R"),B227:IG227,0)+1)))</f>
        <v>k=5, r=0.5</v>
      </c>
      <c r="IS227" s="1" t="str" cm="1">
        <f t="array" aca="1" ref="IS227" ca="1">CONCATENATE(INDIRECT(ADDRESS(1,MATCH(_xlfn.MAXIFS(B227:IG227,metrics.rec,"Precision"),B227:IG227,0)+1)), ", ", INDIRECT(ADDRESS(2,MATCH(_xlfn.MAXIFS(B227:IG227,metrics.rec,"Precision"),B227:IG227,0)+1)))</f>
        <v>k=10, r=0.5</v>
      </c>
      <c r="IT227" s="1" t="str" cm="1">
        <f t="array" aca="1" ref="IT227" ca="1">CONCATENATE(INDIRECT(ADDRESS(1,MATCH(_xlfn.MAXIFS(B227:IG227,metrics.rec,"Recall"),B227:IG227,0)+1)), ", ", INDIRECT(ADDRESS(2,MATCH(_xlfn.MAXIFS(B227:IG227,metrics.rec,"Recall"),B227:IG227,0)+1)))</f>
        <v>k=10, r=0.5</v>
      </c>
      <c r="IU227" s="1" t="str" cm="1">
        <f t="array" aca="1" ref="IU227" ca="1">CONCATENATE(INDIRECT(ADDRESS(1,MATCH(_xlfn.MAXIFS(B227:IG227,metrics.rec,"Coverage"),B227:IG227,0)+1)), ", ", INDIRECT(ADDRESS(2,MATCH(_xlfn.MAXIFS(B227:IG227,metrics.rec,"Coverage"),B227:IG227,0)+1)))</f>
        <v>k=5, r=0.5</v>
      </c>
      <c r="IV227" s="1" t="str" cm="1">
        <f t="array" aca="1" ref="IV227" ca="1">CONCATENATE(INDIRECT(ADDRESS(1,MATCH(_xlfn.MAXIFS(B227:IG227,metrics.rec,"Recatio"),B227:IG227,0)+1)), ", ", INDIRECT(ADDRESS(2,MATCH(_xlfn.MAXIFS(B227:IG227,metrics.rec,"Recatio"),B227:IG227,0)+1)))</f>
        <v>k=5, r=0.5</v>
      </c>
      <c r="IW227" s="1" t="str" cm="1">
        <f t="array" aca="1" ref="IW227" ca="1">CONCATENATE(INDIRECT(ADDRESS(1,MATCH(_xlfn.MINIFS(B227:IG227,metrics.rec,"Time"),B227:IG227,0)+1)), ", ", INDIRECT(ADDRESS(2,MATCH(_xlfn.MINIFS(B227:IG227,metrics.rec,"Time"),B227:IG227,0)+1)))</f>
        <v>k=5, r=0.5</v>
      </c>
    </row>
    <row r="228" spans="1:257" x14ac:dyDescent="0.2">
      <c r="A228" s="1" t="s">
        <v>257</v>
      </c>
      <c r="B228" s="4"/>
      <c r="C228" s="4"/>
      <c r="D228" s="4"/>
      <c r="E228" s="4"/>
      <c r="F228" s="4"/>
      <c r="G228" s="4"/>
      <c r="H228" s="4"/>
      <c r="I228" s="4"/>
      <c r="J228" s="5"/>
      <c r="K228" s="5"/>
      <c r="L228" s="5"/>
      <c r="M228" s="5"/>
      <c r="N228" s="5"/>
      <c r="O228" s="5"/>
      <c r="P228" s="5"/>
      <c r="Q228" s="5"/>
      <c r="R228" s="4">
        <v>0.65910000000000002</v>
      </c>
      <c r="S228" s="4">
        <v>0.75439999999999996</v>
      </c>
      <c r="T228" s="4">
        <v>0.21779999999999999</v>
      </c>
      <c r="U228" s="4">
        <v>2.2499999999999999E-2</v>
      </c>
      <c r="V228" s="4">
        <v>0.8196</v>
      </c>
      <c r="W228" s="4">
        <v>0.247</v>
      </c>
      <c r="X228" s="4">
        <v>1</v>
      </c>
      <c r="Y228" s="4">
        <v>1.2163999999999999</v>
      </c>
      <c r="Z228" s="5"/>
      <c r="AA228" s="5"/>
      <c r="AB228" s="5"/>
      <c r="AC228" s="5"/>
      <c r="AD228" s="5"/>
      <c r="AE228" s="5"/>
      <c r="AF228" s="5"/>
      <c r="AG228" s="5"/>
      <c r="AH228" s="4"/>
      <c r="AI228" s="4"/>
      <c r="AJ228" s="4"/>
      <c r="AK228" s="4"/>
      <c r="AL228" s="4"/>
      <c r="AM228" s="4"/>
      <c r="AN228" s="4"/>
      <c r="AO228" s="4"/>
      <c r="AP228" s="14"/>
      <c r="AQ228" s="14"/>
      <c r="AR228" s="14"/>
      <c r="AS228" s="14"/>
      <c r="AT228" s="14"/>
      <c r="AU228" s="14"/>
      <c r="AV228" s="14"/>
      <c r="AW228" s="14"/>
      <c r="AX228" s="4"/>
      <c r="AY228" s="4"/>
      <c r="AZ228" s="4"/>
      <c r="BA228" s="4"/>
      <c r="BB228" s="4"/>
      <c r="BC228" s="4"/>
      <c r="BD228" s="4"/>
      <c r="BE228" s="4"/>
      <c r="BF228" s="14">
        <v>0.65939999999999999</v>
      </c>
      <c r="BG228" s="14">
        <v>0.75680000000000003</v>
      </c>
      <c r="BH228" s="14">
        <v>0.20899999999999999</v>
      </c>
      <c r="BI228" s="14">
        <v>2.2499999999999999E-2</v>
      </c>
      <c r="BJ228" s="14">
        <v>0.82040000000000002</v>
      </c>
      <c r="BK228" s="14">
        <v>0.2457</v>
      </c>
      <c r="BL228" s="14">
        <v>1</v>
      </c>
      <c r="BM228" s="14">
        <v>1.4593</v>
      </c>
      <c r="BN228" s="4"/>
      <c r="BO228" s="4"/>
      <c r="BP228" s="4"/>
      <c r="BQ228" s="4"/>
      <c r="BR228" s="4"/>
      <c r="BS228" s="4"/>
      <c r="BT228" s="4"/>
      <c r="BU228" s="4"/>
      <c r="BV228" s="14"/>
      <c r="BW228" s="14"/>
      <c r="BX228" s="14"/>
      <c r="BY228" s="14"/>
      <c r="BZ228" s="14"/>
      <c r="CA228" s="14"/>
      <c r="CB228" s="14"/>
      <c r="CC228" s="14"/>
      <c r="CD228" s="4"/>
      <c r="CE228" s="4"/>
      <c r="CF228" s="4"/>
      <c r="CG228" s="4"/>
      <c r="CH228" s="4"/>
      <c r="CI228" s="4"/>
      <c r="CJ228" s="4"/>
      <c r="CK228" s="4"/>
      <c r="CL228" s="5"/>
      <c r="CM228" s="5"/>
      <c r="CN228" s="5"/>
      <c r="CO228" s="5"/>
      <c r="CP228" s="5"/>
      <c r="CQ228" s="5"/>
      <c r="CR228" s="5"/>
      <c r="CS228" s="5"/>
      <c r="CT228" s="16"/>
      <c r="CU228" s="16"/>
      <c r="CV228" s="16"/>
      <c r="CW228" s="16"/>
      <c r="CX228" s="16"/>
      <c r="CY228" s="16"/>
      <c r="CZ228" s="16"/>
      <c r="DA228" s="16"/>
      <c r="DB228" s="5"/>
      <c r="DC228" s="5"/>
      <c r="DD228" s="5"/>
      <c r="DE228" s="5"/>
      <c r="DF228" s="5"/>
      <c r="DG228" s="5"/>
      <c r="DH228" s="5"/>
      <c r="DI228" s="5"/>
      <c r="DJ228" s="4"/>
      <c r="DK228" s="4"/>
      <c r="DL228" s="4"/>
      <c r="DM228" s="4"/>
      <c r="DN228" s="4"/>
      <c r="DO228" s="4"/>
      <c r="DP228" s="4"/>
      <c r="DQ228" s="4"/>
      <c r="DR228" s="5"/>
      <c r="DS228" s="5"/>
      <c r="DT228" s="5"/>
      <c r="DU228" s="5"/>
      <c r="DV228" s="5"/>
      <c r="DW228" s="5"/>
      <c r="DX228" s="5"/>
      <c r="DY228" s="5"/>
      <c r="DZ228" s="4"/>
      <c r="EA228" s="4"/>
      <c r="EB228" s="4"/>
      <c r="EC228" s="4"/>
      <c r="ED228" s="4"/>
      <c r="EE228" s="4"/>
      <c r="EF228" s="4"/>
      <c r="EG228" s="4"/>
      <c r="EH228" s="5"/>
      <c r="EI228" s="5"/>
      <c r="EJ228" s="5"/>
      <c r="EK228" s="5"/>
      <c r="EL228" s="5"/>
      <c r="EM228" s="5"/>
      <c r="EN228" s="5"/>
      <c r="EO228" s="5"/>
      <c r="EP228" s="4"/>
      <c r="EQ228" s="4"/>
      <c r="ER228" s="4"/>
      <c r="ES228" s="4"/>
      <c r="ET228" s="4"/>
      <c r="EU228" s="4"/>
      <c r="EV228" s="4"/>
      <c r="EW228" s="4"/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/>
      <c r="FO228" s="5"/>
      <c r="FP228" s="5"/>
      <c r="FQ228" s="5"/>
      <c r="FR228" s="5"/>
      <c r="FS228" s="5"/>
      <c r="FT228" s="5"/>
      <c r="FU228" s="5"/>
      <c r="FV228" s="4"/>
      <c r="FW228" s="4"/>
      <c r="FX228" s="4"/>
      <c r="FY228" s="4"/>
      <c r="FZ228" s="4"/>
      <c r="GA228" s="4"/>
      <c r="GB228" s="4"/>
      <c r="GC228" s="4"/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>
        <f t="shared" si="96"/>
        <v>0.65925</v>
      </c>
      <c r="II228" s="4">
        <f t="shared" si="97"/>
        <v>0.75560000000000005</v>
      </c>
      <c r="IJ228" s="4">
        <f t="shared" si="98"/>
        <v>0.21339999999999998</v>
      </c>
      <c r="IK228" s="4">
        <f t="shared" si="99"/>
        <v>2.2499999999999999E-2</v>
      </c>
      <c r="IL228" s="4">
        <f t="shared" si="100"/>
        <v>0.82000000000000006</v>
      </c>
      <c r="IM228" s="4">
        <f t="shared" si="101"/>
        <v>0.24635000000000001</v>
      </c>
      <c r="IN228" s="4">
        <f t="shared" si="102"/>
        <v>1</v>
      </c>
      <c r="IO228" s="4">
        <f t="shared" si="103"/>
        <v>1.33785</v>
      </c>
      <c r="IP228" s="1" t="str" cm="1">
        <f t="array" aca="1" ref="IP228" ca="1">CONCATENATE(INDIRECT(ADDRESS(1,MATCH(_xlfn.MINIFS(B228:IG228,metrics.rec,"MAE"),B228:IG228,0)+1)), ", ", INDIRECT(ADDRESS(2,MATCH(_xlfn.MINIFS(B228:IG228,metrics.rec,"MAE"),B228:IG228,0)+1)))</f>
        <v>k=5, r=0.5</v>
      </c>
      <c r="IQ228" s="1" t="str" cm="1">
        <f t="array" aca="1" ref="IQ228" ca="1">CONCATENATE(INDIRECT(ADDRESS(1,MATCH(_xlfn.MINIFS(B228:IG228,metrics.rec,"MSE"),B228:IG228,0)+1)), ", ", INDIRECT(ADDRESS(2,MATCH(_xlfn.MINIFS(B228:IG228,metrics.rec,"MSE"),B228:IG228,0)+1)))</f>
        <v>k=5, r=0.5</v>
      </c>
      <c r="IR228" s="1" t="str" cm="1">
        <f t="array" aca="1" ref="IR228" ca="1">CONCATENATE(INDIRECT(ADDRESS(1,MATCH(_xlfn.MAXIFS(B228:IG228,metrics.rec,"R"),B228:IG228,0)+1)), ", ", INDIRECT(ADDRESS(2,MATCH(_xlfn.MAXIFS(B228:IG228,metrics.rec,"R"),B228:IG228,0)+1)))</f>
        <v>k=5, r=0.5</v>
      </c>
      <c r="IS228" s="1" t="str" cm="1">
        <f t="array" aca="1" ref="IS228" ca="1">CONCATENATE(INDIRECT(ADDRESS(1,MATCH(_xlfn.MAXIFS(B228:IG228,metrics.rec,"Precision"),B228:IG228,0)+1)), ", ", INDIRECT(ADDRESS(2,MATCH(_xlfn.MAXIFS(B228:IG228,metrics.rec,"Precision"),B228:IG228,0)+1)))</f>
        <v>k=5, r=0.5</v>
      </c>
      <c r="IT228" s="1" t="str" cm="1">
        <f t="array" aca="1" ref="IT228" ca="1">CONCATENATE(INDIRECT(ADDRESS(1,MATCH(_xlfn.MAXIFS(B228:IG228,metrics.rec,"Recall"),B228:IG228,0)+1)), ", ", INDIRECT(ADDRESS(2,MATCH(_xlfn.MAXIFS(B228:IG228,metrics.rec,"Recall"),B228:IG228,0)+1)))</f>
        <v>k=10, r=0.5</v>
      </c>
      <c r="IU228" s="1" t="str" cm="1">
        <f t="array" aca="1" ref="IU228" ca="1">CONCATENATE(INDIRECT(ADDRESS(1,MATCH(_xlfn.MAXIFS(B228:IG228,metrics.rec,"Coverage"),B228:IG228,0)+1)), ", ", INDIRECT(ADDRESS(2,MATCH(_xlfn.MAXIFS(B228:IG228,metrics.rec,"Coverage"),B228:IG228,0)+1)))</f>
        <v>k=5, r=0.5</v>
      </c>
      <c r="IV228" s="1" t="str" cm="1">
        <f t="array" aca="1" ref="IV228" ca="1">CONCATENATE(INDIRECT(ADDRESS(1,MATCH(_xlfn.MAXIFS(B228:IG228,metrics.rec,"Recatio"),B228:IG228,0)+1)), ", ", INDIRECT(ADDRESS(2,MATCH(_xlfn.MAXIFS(B228:IG228,metrics.rec,"Recatio"),B228:IG228,0)+1)))</f>
        <v>k=5, r=0.5</v>
      </c>
      <c r="IW228" s="1" t="str" cm="1">
        <f t="array" aca="1" ref="IW228" ca="1">CONCATENATE(INDIRECT(ADDRESS(1,MATCH(_xlfn.MINIFS(B228:IG228,metrics.rec,"Time"),B228:IG228,0)+1)), ", ", INDIRECT(ADDRESS(2,MATCH(_xlfn.MINIFS(B228:IG228,metrics.rec,"Time"),B228:IG228,0)+1)))</f>
        <v>k=5, r=0.5</v>
      </c>
    </row>
    <row r="229" spans="1:257" s="5" customFormat="1" x14ac:dyDescent="0.2">
      <c r="A229" s="1" t="s">
        <v>204</v>
      </c>
      <c r="B229" s="4"/>
      <c r="C229" s="4"/>
      <c r="D229" s="4"/>
      <c r="E229" s="4"/>
      <c r="F229" s="4"/>
      <c r="G229" s="4"/>
      <c r="H229" s="4"/>
      <c r="I229" s="4"/>
      <c r="R229" s="4"/>
      <c r="S229" s="4"/>
      <c r="T229" s="4"/>
      <c r="U229" s="4"/>
      <c r="V229" s="4"/>
      <c r="W229" s="4"/>
      <c r="X229" s="4"/>
      <c r="Y229" s="4"/>
      <c r="AH229" s="4"/>
      <c r="AI229" s="4"/>
      <c r="AJ229" s="4"/>
      <c r="AK229" s="4"/>
      <c r="AL229" s="4"/>
      <c r="AM229" s="4"/>
      <c r="AN229" s="4"/>
      <c r="AO229" s="4"/>
      <c r="AP229" s="14"/>
      <c r="AQ229" s="14"/>
      <c r="AR229" s="14"/>
      <c r="AS229" s="14"/>
      <c r="AT229" s="14"/>
      <c r="AU229" s="14"/>
      <c r="AV229" s="14"/>
      <c r="AW229" s="14"/>
      <c r="AX229" s="4"/>
      <c r="AY229" s="4"/>
      <c r="AZ229" s="4"/>
      <c r="BA229" s="4"/>
      <c r="BB229" s="4"/>
      <c r="BC229" s="4"/>
      <c r="BD229" s="4"/>
      <c r="BE229" s="4"/>
      <c r="BF229" s="14"/>
      <c r="BG229" s="14"/>
      <c r="BH229" s="14"/>
      <c r="BI229" s="14"/>
      <c r="BJ229" s="14"/>
      <c r="BK229" s="14"/>
      <c r="BL229" s="14"/>
      <c r="BM229" s="14"/>
      <c r="BN229" s="4"/>
      <c r="BO229" s="4"/>
      <c r="BP229" s="4"/>
      <c r="BQ229" s="4"/>
      <c r="BR229" s="4"/>
      <c r="BS229" s="4"/>
      <c r="BT229" s="4"/>
      <c r="BU229" s="4"/>
      <c r="BV229" s="14"/>
      <c r="BW229" s="14"/>
      <c r="BX229" s="14"/>
      <c r="BY229" s="14"/>
      <c r="BZ229" s="14"/>
      <c r="CA229" s="14"/>
      <c r="CB229" s="14"/>
      <c r="CC229" s="14"/>
      <c r="CD229" s="4"/>
      <c r="CE229" s="4"/>
      <c r="CF229" s="4"/>
      <c r="CG229" s="4"/>
      <c r="CH229" s="4"/>
      <c r="CI229" s="4"/>
      <c r="CJ229" s="4"/>
      <c r="CK229" s="4"/>
      <c r="CT229" s="4"/>
      <c r="CU229" s="4"/>
      <c r="CV229" s="4"/>
      <c r="CW229" s="4"/>
      <c r="CX229" s="4"/>
      <c r="CY229" s="4"/>
      <c r="CZ229" s="4"/>
      <c r="DA229" s="4"/>
      <c r="DJ229" s="4"/>
      <c r="DK229" s="4"/>
      <c r="DL229" s="4"/>
      <c r="DM229" s="4"/>
      <c r="DN229" s="4"/>
      <c r="DO229" s="4"/>
      <c r="DP229" s="4"/>
      <c r="DQ229" s="4"/>
      <c r="DZ229" s="4"/>
      <c r="EA229" s="4"/>
      <c r="EB229" s="4"/>
      <c r="EC229" s="4"/>
      <c r="ED229" s="4"/>
      <c r="EE229" s="4"/>
      <c r="EF229" s="4"/>
      <c r="EG229" s="4"/>
      <c r="EP229" s="4"/>
      <c r="EQ229" s="4"/>
      <c r="ER229" s="4"/>
      <c r="ES229" s="4"/>
      <c r="ET229" s="4"/>
      <c r="EU229" s="4"/>
      <c r="EV229" s="4"/>
      <c r="EW229" s="4"/>
      <c r="FF229" s="4"/>
      <c r="FG229" s="4"/>
      <c r="FH229" s="4"/>
      <c r="FI229" s="4"/>
      <c r="FJ229" s="4"/>
      <c r="FK229" s="4"/>
      <c r="FL229" s="4"/>
      <c r="FM229" s="4"/>
      <c r="FV229" s="4"/>
      <c r="FW229" s="4"/>
      <c r="FX229" s="4"/>
      <c r="FY229" s="4"/>
      <c r="FZ229" s="4"/>
      <c r="GA229" s="4"/>
      <c r="GB229" s="4"/>
      <c r="GC229" s="4"/>
      <c r="GL229" s="4"/>
      <c r="GM229" s="4"/>
      <c r="GN229" s="4"/>
      <c r="GO229" s="4"/>
      <c r="GP229" s="4"/>
      <c r="GQ229" s="4"/>
      <c r="GR229" s="4"/>
      <c r="GS229" s="4"/>
      <c r="HB229" s="4"/>
      <c r="HC229" s="4"/>
      <c r="HD229" s="4"/>
      <c r="HE229" s="4"/>
      <c r="HF229" s="4"/>
      <c r="HG229" s="4"/>
      <c r="HH229" s="4"/>
      <c r="HI229" s="4"/>
      <c r="HR229" s="4"/>
      <c r="HS229" s="4"/>
      <c r="HT229" s="4"/>
      <c r="HU229" s="4"/>
      <c r="HV229" s="4"/>
      <c r="HW229" s="4"/>
      <c r="HX229" s="4"/>
      <c r="HY229" s="4"/>
      <c r="IH229" s="4" t="e">
        <f t="shared" ref="IH229" si="152">AVERAGEIFS(B229:IG229,metrics.rec,"MAE")</f>
        <v>#DIV/0!</v>
      </c>
      <c r="II229" s="4" t="e">
        <f t="shared" si="97"/>
        <v>#DIV/0!</v>
      </c>
      <c r="IJ229" s="4" t="e">
        <f t="shared" si="98"/>
        <v>#DIV/0!</v>
      </c>
      <c r="IK229" s="4" t="e">
        <f t="shared" si="99"/>
        <v>#DIV/0!</v>
      </c>
      <c r="IL229" s="4" t="e">
        <f t="shared" si="100"/>
        <v>#DIV/0!</v>
      </c>
      <c r="IM229" s="4" t="e">
        <f t="shared" si="101"/>
        <v>#DIV/0!</v>
      </c>
      <c r="IN229" s="4" t="e">
        <f t="shared" si="102"/>
        <v>#DIV/0!</v>
      </c>
      <c r="IO229" s="4" t="e">
        <f t="shared" si="103"/>
        <v>#DIV/0!</v>
      </c>
      <c r="IP229" s="1" t="e" cm="1">
        <f t="array" aca="1" ref="IP229" ca="1">CONCATENATE(INDIRECT(ADDRESS(1,MATCH(_xlfn.MINIFS(B229:IG229,metrics.rec,"MAE"),B229:IG229,0)+1)), ", ", INDIRECT(ADDRESS(2,MATCH(_xlfn.MINIFS(B229:IG229,metrics.rec,"MAE"),B229:IG229,0)+1)))</f>
        <v>#N/A</v>
      </c>
      <c r="IQ229" s="1" t="e" cm="1">
        <f t="array" aca="1" ref="IQ229" ca="1">CONCATENATE(INDIRECT(ADDRESS(1,MATCH(_xlfn.MINIFS(B229:IG229,metrics.rec,"MSE"),B229:IG229,0)+1)), ", ", INDIRECT(ADDRESS(2,MATCH(_xlfn.MINIFS(B229:IG229,metrics.rec,"MSE"),B229:IG229,0)+1)))</f>
        <v>#N/A</v>
      </c>
      <c r="IR229" s="1" t="e" cm="1">
        <f t="array" aca="1" ref="IR229" ca="1">CONCATENATE(INDIRECT(ADDRESS(1,MATCH(_xlfn.MAXIFS(B229:IG229,metrics.rec,"R"),B229:IG229,0)+1)), ", ", INDIRECT(ADDRESS(2,MATCH(_xlfn.MAXIFS(B229:IG229,metrics.rec,"R"),B229:IG229,0)+1)))</f>
        <v>#N/A</v>
      </c>
      <c r="IS229" s="1" t="e" cm="1">
        <f t="array" aca="1" ref="IS229" ca="1">CONCATENATE(INDIRECT(ADDRESS(1,MATCH(_xlfn.MAXIFS(B229:IG229,metrics.rec,"Precision"),B229:IG229,0)+1)), ", ", INDIRECT(ADDRESS(2,MATCH(_xlfn.MAXIFS(B229:IG229,metrics.rec,"Precision"),B229:IG229,0)+1)))</f>
        <v>#N/A</v>
      </c>
      <c r="IT229" s="1" t="e" cm="1">
        <f t="array" aca="1" ref="IT229" ca="1">CONCATENATE(INDIRECT(ADDRESS(1,MATCH(_xlfn.MAXIFS(B229:IG229,metrics.rec,"Recall"),B229:IG229,0)+1)), ", ", INDIRECT(ADDRESS(2,MATCH(_xlfn.MAXIFS(B229:IG229,metrics.rec,"Recall"),B229:IG229,0)+1)))</f>
        <v>#N/A</v>
      </c>
      <c r="IU229" s="1" t="e" cm="1">
        <f t="array" aca="1" ref="IU229" ca="1">CONCATENATE(INDIRECT(ADDRESS(1,MATCH(_xlfn.MAXIFS(B229:IG229,metrics.rec,"Coverage"),B229:IG229,0)+1)), ", ", INDIRECT(ADDRESS(2,MATCH(_xlfn.MAXIFS(B229:IG229,metrics.rec,"Coverage"),B229:IG229,0)+1)))</f>
        <v>#N/A</v>
      </c>
      <c r="IV229" s="1" t="e" cm="1">
        <f t="array" aca="1" ref="IV229" ca="1">CONCATENATE(INDIRECT(ADDRESS(1,MATCH(_xlfn.MAXIFS(B229:IG229,metrics.rec,"Recatio"),B229:IG229,0)+1)), ", ", INDIRECT(ADDRESS(2,MATCH(_xlfn.MAXIFS(B229:IG229,metrics.rec,"Recatio"),B229:IG229,0)+1)))</f>
        <v>#N/A</v>
      </c>
      <c r="IW229" s="1" t="e" cm="1">
        <f t="array" aca="1" ref="IW229" ca="1">CONCATENATE(INDIRECT(ADDRESS(1,MATCH(_xlfn.MINIFS(B229:IG229,metrics.rec,"Time"),B229:IG229,0)+1)), ", ", INDIRECT(ADDRESS(2,MATCH(_xlfn.MINIFS(B229:IG229,metrics.rec,"Time"),B229:IG229,0)+1)))</f>
        <v>#N/A</v>
      </c>
    </row>
    <row r="230" spans="1:257" s="9" customFormat="1" x14ac:dyDescent="0.2">
      <c r="A230" s="7" t="s">
        <v>233</v>
      </c>
      <c r="B230" s="8" t="str" cm="1">
        <f t="array" aca="1" ref="B230" ca="1">INDIRECT(ADDRESS(MATCH(MIN(_xlfn._xlws.FILTER(B7:B229,H7:H229&gt;0.5)),B7:B229,0)+6,1))</f>
        <v>BI22.ZSim</v>
      </c>
      <c r="C230" s="8" t="str" cm="1">
        <f t="array" aca="1" ref="C230" ca="1">INDIRECT(ADDRESS(MATCH(MIN(_xlfn._xlws.FILTER(C7:C229,H7:H229&gt;0.5)),C7:C229,0)+6,1))</f>
        <v>BI22.ZSim</v>
      </c>
      <c r="D230" s="8" t="str" cm="1">
        <f t="array" aca="1" ref="D230" ca="1">INDIRECT(ADDRESS(MATCH(MAX(_xlfn._xlws.FILTER(D7:D229,H7:H229&gt;0.5)),D7:D229,0)+6,1))</f>
        <v>BI22.ZSim</v>
      </c>
      <c r="E230" s="8" t="str" cm="1">
        <f t="array" aca="1" ref="E230" ca="1">INDIRECT(ADDRESS(MATCH(MAX(_xlfn._xlws.FILTER(E7:E229,H7:H229&gt;0.5)),E7:E229,0)+6,1))</f>
        <v>BU01.JaccardMulti</v>
      </c>
      <c r="F230" s="8" t="str" cm="1">
        <f t="array" aca="1" ref="F230" ca="1">INDIRECT(ADDRESS(MATCH(MAX(_xlfn._xlws.FILTER(F7:F229,H7:H229&gt;0.5)),F7:F229,0)+6,1))</f>
        <v>BI01.JaccardMulti</v>
      </c>
      <c r="G230" s="8" t="e" cm="1">
        <f t="array" aca="1" ref="G230" ca="1">INDIRECT(ADDRESS(MATCH(MAX(_xlfn._xlws.FILTER(G7:G229,H7:H229&gt;0.5)),G7:G229,0)+6,1))</f>
        <v>#N/A</v>
      </c>
      <c r="H230" s="8" t="str" cm="1">
        <f t="array" aca="1" ref="H230" ca="1">INDIRECT(ADDRESS(MATCH(MAX(_xlfn._xlws.FILTER(H7:H229,H7:H229&gt;0.5)),H7:H229,0)+6,1))</f>
        <v>AI01.Jaccard</v>
      </c>
      <c r="I230" s="8" t="str" cm="1">
        <f t="array" aca="1" ref="I230" ca="1">INDIRECT(ADDRESS(MATCH(MIN(_xlfn._xlws.FILTER(I7:I229,H7:H229&gt;0.5)),I7:I229,0)+6,1))</f>
        <v>CU14.Amer.CPC</v>
      </c>
      <c r="J230" s="12" t="str" cm="1">
        <f t="array" aca="1" ref="J230" ca="1">INDIRECT(ADDRESS(MATCH(MIN(_xlfn._xlws.FILTER(J7:J229,P7:P229&gt;cr)),J7:J229,0)+6,1))</f>
        <v>BI22.ZSim</v>
      </c>
      <c r="K230" s="12" t="str" cm="1">
        <f t="array" aca="1" ref="K230" ca="1">INDIRECT(ADDRESS(MATCH(MIN(_xlfn._xlws.FILTER(K7:K229,P7:P229&gt;cr)),K7:K229,0)+6,1))</f>
        <v>BI22.ZSim</v>
      </c>
      <c r="L230" s="12" t="str" cm="1">
        <f t="array" aca="1" ref="L230" ca="1">INDIRECT(ADDRESS(MATCH(MAX(_xlfn._xlws.FILTER(L7:L229,P7:P229&gt;cr)),L7:L229,0)+6,1))</f>
        <v>BI22.ZSim</v>
      </c>
      <c r="M230" s="12" t="str" cm="1">
        <f t="array" aca="1" ref="M230" ca="1">INDIRECT(ADDRESS(MATCH(MAX(_xlfn._xlws.FILTER(M7:M229,P7:P229&gt;cr)),M7:M229,0)+6,1))</f>
        <v>AI05.SRC</v>
      </c>
      <c r="N230" s="12" t="str" cm="1">
        <f t="array" aca="1" ref="N230" ca="1">INDIRECT(ADDRESS(MATCH(MAX(_xlfn._xlws.FILTER(N7:N229,P7:P229&gt;cr)),N7:N229,0)+6,1))</f>
        <v>BI01.JaccardMulti</v>
      </c>
      <c r="O230" s="12" t="e" cm="1">
        <f t="array" aca="1" ref="O230" ca="1">INDIRECT(ADDRESS(MATCH(MAX(_xlfn._xlws.FILTER(O7:O229,P7:P229&gt;cr)),O7:O229,0)+6,1))</f>
        <v>#N/A</v>
      </c>
      <c r="P230" s="12" t="str" cm="1">
        <f t="array" aca="1" ref="P230" ca="1">INDIRECT(ADDRESS(MATCH(MAX(_xlfn._xlws.FILTER(P7:P229,P7:P229&gt;cr)),P7:P229,0)+6,1))</f>
        <v>AI01.Jaccard</v>
      </c>
      <c r="Q230" s="12" t="str" cm="1">
        <f t="array" aca="1" ref="Q230" ca="1">INDIRECT(ADDRESS(MATCH(MIN(_xlfn._xlws.FILTER(Q7:Q229,P7:P229&gt;cr)),Q7:Q229,0)+6,1))</f>
        <v>BU16.TAN</v>
      </c>
      <c r="R230" s="8" t="str" cm="1">
        <f t="array" aca="1" ref="R230" ca="1">INDIRECT(ADDRESS(MATCH(MIN(_xlfn._xlws.FILTER(R7:R229,X7:X229&gt;cr)),R7:R229,0)+6,1))</f>
        <v>AI05.SRC</v>
      </c>
      <c r="S230" s="8" t="str" cm="1">
        <f t="array" aca="1" ref="S230" ca="1">INDIRECT(ADDRESS(MATCH(MIN(_xlfn._xlws.FILTER(S7:S229,X7:X229&gt;cr)),S7:S229,0)+6,1))</f>
        <v>AI05.SRC</v>
      </c>
      <c r="T230" s="8" t="str" cm="1">
        <f t="array" aca="1" ref="T230" ca="1">INDIRECT(ADDRESS(MATCH(MAX(_xlfn._xlws.FILTER(T7:T229,X7:X229&gt;cr)),T7:T229,0)+6,1))</f>
        <v>BI07.PSSJ</v>
      </c>
      <c r="U230" s="8" t="str" cm="1">
        <f t="array" aca="1" ref="U230" ca="1">INDIRECT(ADDRESS(MATCH(MAX(_xlfn._xlws.FILTER(U7:U229,X7:X229&gt;cr)),U7:U229,0)+6,1))</f>
        <v>AI05.SRC</v>
      </c>
      <c r="V230" s="8" t="str" cm="1">
        <f t="array" aca="1" ref="V230" ca="1">INDIRECT(ADDRESS(MATCH(MAX(_xlfn._xlws.FILTER(V7:V229,X7:X229&gt;cr)),V7:V229,0)+6,1))</f>
        <v>BI01.JaccardMulti</v>
      </c>
      <c r="W230" s="8" t="str" cm="1">
        <f t="array" aca="1" ref="W230" ca="1">INDIRECT(ADDRESS(MATCH(MAX(_xlfn._xlws.FILTER(W7:W229,X7:X229&gt;cr)),W7:W229,0)+6,1))</f>
        <v>CI14.SMD.QTI</v>
      </c>
      <c r="X230" s="8" t="str" cm="1">
        <f t="array" aca="1" ref="X230" ca="1">INDIRECT(ADDRESS(MATCH(MAX(_xlfn._xlws.FILTER(X7:X229,X7:X229&gt;cr)),X7:X229,0)+6,1))</f>
        <v>AI01.Jaccard</v>
      </c>
      <c r="Y230" s="8" t="str" cm="1">
        <f t="array" aca="1" ref="Y230" ca="1">INDIRECT(ADDRESS(MATCH(MIN(_xlfn._xlws.FILTER(Y7:Y229,X7:X229&gt;cr)),Y7:Y229,0)+6,1))</f>
        <v>CU14.SMD.PSS</v>
      </c>
      <c r="Z230" s="12" t="str" cm="1">
        <f t="array" aca="1" ref="Z230" ca="1">INDIRECT(ADDRESS(MATCH(MIN(_xlfn._xlws.FILTER(Z7:Z229,AF7:AF229&gt;cr)),Z7:Z229,0)+6,1))</f>
        <v>BI22.ZSim</v>
      </c>
      <c r="AA230" s="12" t="str" cm="1">
        <f t="array" aca="1" ref="AA230" ca="1">INDIRECT(ADDRESS(MATCH(MIN(_xlfn._xlws.FILTER(AA7:AA229,AF7:AF229&gt;cr)),AA7:AA229,0)+6,1))</f>
        <v>BI22.ESim3</v>
      </c>
      <c r="AB230" s="12" t="str" cm="1">
        <f t="array" aca="1" ref="AB230" ca="1">INDIRECT(ADDRESS(MATCH(MAX(_xlfn._xlws.FILTER(AB7:AB229,AF7:AF229&gt;cr)),AB7:AB229,0)+6,1))</f>
        <v>AI28.RPB</v>
      </c>
      <c r="AC230" s="12" t="str" cm="1">
        <f t="array" aca="1" ref="AC230" ca="1">INDIRECT(ADDRESS(MATCH(MAX(_xlfn._xlws.FILTER(AC7:AC229,AF7:AF229&gt;cr)),AC7:AC229,0)+6,1))</f>
        <v>AI05.SRC</v>
      </c>
      <c r="AD230" s="12" t="str" cm="1">
        <f t="array" aca="1" ref="AD230" ca="1">INDIRECT(ADDRESS(MATCH(MAX(_xlfn._xlws.FILTER(AD7:AD229,AF7:AF229&gt;cr)),AD7:AD229,0)+6,1))</f>
        <v>AI26.URP</v>
      </c>
      <c r="AE230" s="12" t="e" cm="1">
        <f t="array" aca="1" ref="AE230" ca="1">INDIRECT(ADDRESS(MATCH(MAX(_xlfn._xlws.FILTER(AE7:AE229,AF7:AF229&gt;cr)),AE7:AE229,0)+6,1))</f>
        <v>#N/A</v>
      </c>
      <c r="AF230" s="12" t="str" cm="1">
        <f t="array" aca="1" ref="AF230" ca="1">INDIRECT(ADDRESS(MATCH(MAX(_xlfn._xlws.FILTER(AF7:AF229,AF7:AF229&gt;cr)),AF7:AF229,0)+6,1))</f>
        <v>AI01.Jaccard</v>
      </c>
      <c r="AG230" s="12" t="str" cm="1">
        <f t="array" aca="1" ref="AG230" ca="1">INDIRECT(ADDRESS(MATCH(MIN(_xlfn._xlws.FILTER(AG7:AG229,AF7:AF229&gt;cr)),AG7:AG229,0)+6,1))</f>
        <v>CU14.Amer.CPC</v>
      </c>
      <c r="AH230" s="8" t="str" cm="1">
        <f t="array" aca="1" ref="AH230" ca="1">INDIRECT(ADDRESS(MATCH(MIN(_xlfn._xlws.FILTER(AH7:AH229,AN7:AN229&gt;cr)),AH7:AH229,0)+6,1))</f>
        <v>AI28.RPB</v>
      </c>
      <c r="AI230" s="8" t="str" cm="1">
        <f t="array" aca="1" ref="AI230" ca="1">INDIRECT(ADDRESS(MATCH(MIN(_xlfn._xlws.FILTER(AI7:AI229,AN7:AN229&gt;cr)),AI7:AI229,0)+6,1))</f>
        <v>AI28.RPB</v>
      </c>
      <c r="AJ230" s="8" t="str" cm="1">
        <f t="array" aca="1" ref="AJ230" ca="1">INDIRECT(ADDRESS(MATCH(MAX(_xlfn._xlws.FILTER(AJ7:AJ229,AN7:AN229&gt;cr)),AJ7:AJ229,0)+6,1))</f>
        <v>AI28.RPB</v>
      </c>
      <c r="AK230" s="8" t="str" cm="1">
        <f t="array" aca="1" ref="AK230" ca="1">INDIRECT(ADDRESS(MATCH(MAX(_xlfn._xlws.FILTER(AK7:AK229,AN7:AN229&gt;cr)),AK7:AK229,0)+6,1))</f>
        <v>AI12.Mu</v>
      </c>
      <c r="AL230" s="8" t="str" cm="1">
        <f t="array" aca="1" ref="AL230" ca="1">INDIRECT(ADDRESS(MATCH(MAX(_xlfn._xlws.FILTER(AL7:AL229,AN7:AN229&gt;cr)),AL7:AL229,0)+6,1))</f>
        <v>AI26.URP</v>
      </c>
      <c r="AM230" s="8" t="e" cm="1">
        <f t="array" aca="1" ref="AM230" ca="1">INDIRECT(ADDRESS(MATCH(MAX(_xlfn._xlws.FILTER(AM7:AM229,AN7:AN229&gt;cr)),AM7:AM229,0)+6,1))</f>
        <v>#N/A</v>
      </c>
      <c r="AN230" s="8" t="str" cm="1">
        <f t="array" aca="1" ref="AN230" ca="1">INDIRECT(ADDRESS(MATCH(MAX(_xlfn._xlws.FILTER(AN7:AN229,AN7:AN229&gt;cr)),AN7:AN229,0)+6,1))</f>
        <v>BI01.RelevantJaccard</v>
      </c>
      <c r="AO230" s="8" t="str" cm="1">
        <f t="array" aca="1" ref="AO230" ca="1">INDIRECT(ADDRESS(MATCH(MIN(_xlfn._xlws.FILTER(AO7:AO229,AN7:AN229&gt;cr)),AO7:AO229,0)+6,1))</f>
        <v>BU03.PC</v>
      </c>
      <c r="AP230" s="12" t="e" cm="1" vm="1">
        <f t="array" aca="1" ref="AP230" ca="1">INDIRECT(ADDRESS(MATCH(MIN(_xlfn._xlws.FILTER(AP7:AP229,AV7:AV229&gt;cr)),AP7:AP229,0)+6,1))</f>
        <v>#VALUE!</v>
      </c>
      <c r="AQ230" s="12" t="e" cm="1" vm="1">
        <f t="array" aca="1" ref="AQ230" ca="1">INDIRECT(ADDRESS(MATCH(MIN(_xlfn._xlws.FILTER(AQ7:AQ229,AV7:AV229&gt;cr)),AQ7:AQ229,0)+6,1))</f>
        <v>#VALUE!</v>
      </c>
      <c r="AR230" s="12" t="e" cm="1" vm="1">
        <f t="array" aca="1" ref="AR230" ca="1">INDIRECT(ADDRESS(MATCH(MAX(_xlfn._xlws.FILTER(AR7:AR229,AV7:AV229&gt;cr)),AR7:AR229,0)+6,1))</f>
        <v>#VALUE!</v>
      </c>
      <c r="AS230" s="12" t="e" cm="1" vm="1">
        <f t="array" aca="1" ref="AS230" ca="1">INDIRECT(ADDRESS(MATCH(MAX(_xlfn._xlws.FILTER(AS7:AS229,AV7:AV229&gt;cr)),AS7:AS229,0)+6,1))</f>
        <v>#VALUE!</v>
      </c>
      <c r="AT230" s="12" t="e" cm="1" vm="1">
        <f t="array" aca="1" ref="AT230" ca="1">INDIRECT(ADDRESS(MATCH(MAX(_xlfn._xlws.FILTER(AT7:AT229,AV7:AV229&gt;cr)),AT7:AT229,0)+6,1))</f>
        <v>#VALUE!</v>
      </c>
      <c r="AU230" s="12" t="e" cm="1" vm="1">
        <f t="array" aca="1" ref="AU230" ca="1">INDIRECT(ADDRESS(MATCH(MAX(_xlfn._xlws.FILTER(AU7:AU229,AV7:AV229&gt;cr)),AU7:AU229,0)+6,1))</f>
        <v>#VALUE!</v>
      </c>
      <c r="AV230" s="12" t="e" cm="1" vm="1">
        <f t="array" aca="1" ref="AV230" ca="1">INDIRECT(ADDRESS(MATCH(MAX(_xlfn._xlws.FILTER(AV7:AV229,AV7:AV229&gt;cr)),AV7:AV229,0)+6,1))</f>
        <v>#VALUE!</v>
      </c>
      <c r="AW230" s="12" t="e" cm="1" vm="1">
        <f t="array" aca="1" ref="AW230" ca="1">INDIRECT(ADDRESS(MATCH(MIN(_xlfn._xlws.FILTER(AW7:AW229,AV7:AV229&gt;cr)),AW7:AW229,0)+6,1))</f>
        <v>#VALUE!</v>
      </c>
      <c r="AX230" s="8" t="e" cm="1" vm="1">
        <f t="array" aca="1" ref="AX230" ca="1">INDIRECT(ADDRESS(MATCH(MIN(_xlfn._xlws.FILTER(AX7:AX229,BD7:BD229&gt;cr)),AX7:AX229,0)+6,1))</f>
        <v>#VALUE!</v>
      </c>
      <c r="AY230" s="8" t="e" cm="1" vm="1">
        <f t="array" aca="1" ref="AY230" ca="1">INDIRECT(ADDRESS(MATCH(MIN(_xlfn._xlws.FILTER(AY7:AY229,BD7:BD229&gt;cr)),AY7:AY229,0)+6,1))</f>
        <v>#VALUE!</v>
      </c>
      <c r="AZ230" s="8" t="e" cm="1" vm="1">
        <f t="array" aca="1" ref="AZ230" ca="1">INDIRECT(ADDRESS(MATCH(MAX(_xlfn._xlws.FILTER(AZ7:AZ229,BD7:BD229&gt;cr)),AZ7:AZ229,0)+6,1))</f>
        <v>#VALUE!</v>
      </c>
      <c r="BA230" s="8" t="e" cm="1" vm="1">
        <f t="array" aca="1" ref="BA230" ca="1">INDIRECT(ADDRESS(MATCH(MAX(_xlfn._xlws.FILTER(BA7:BA229,BD7:BD229&gt;cr)),BA7:BA229,0)+6,1))</f>
        <v>#VALUE!</v>
      </c>
      <c r="BB230" s="8" t="e" cm="1" vm="1">
        <f t="array" aca="1" ref="BB230" ca="1">INDIRECT(ADDRESS(MATCH(MAX(_xlfn._xlws.FILTER(BB7:BB229,BD7:BD229&gt;cr)),BB7:BB229,0)+6,1))</f>
        <v>#VALUE!</v>
      </c>
      <c r="BC230" s="8" t="e" cm="1" vm="1">
        <f t="array" aca="1" ref="BC230" ca="1">INDIRECT(ADDRESS(MATCH(MAX(_xlfn._xlws.FILTER(BC7:BC229,BD7:BD229&gt;cr)),BC7:BC229,0)+6,1))</f>
        <v>#VALUE!</v>
      </c>
      <c r="BD230" s="8" t="e" cm="1" vm="1">
        <f t="array" aca="1" ref="BD230" ca="1">INDIRECT(ADDRESS(MATCH(MAX(_xlfn._xlws.FILTER(BD7:BD229,BD7:BD229&gt;cr)),BD7:BD229,0)+6,1))</f>
        <v>#VALUE!</v>
      </c>
      <c r="BE230" s="8" t="e" cm="1" vm="1">
        <f t="array" aca="1" ref="BE230" ca="1">INDIRECT(ADDRESS(MATCH(MIN(_xlfn._xlws.FILTER(BE7:BE229,BD7:BD229&gt;cr)),BE7:BE229,0)+6,1))</f>
        <v>#VALUE!</v>
      </c>
      <c r="BF230" s="12" t="str" cm="1">
        <f t="array" aca="1" ref="BF230" ca="1">INDIRECT(ADDRESS(MATCH(MIN(_xlfn._xlws.FILTER(BF7:BF229,BL7:BL229&gt;cr)),BF7:BF229,0)+6,1))</f>
        <v>AI05.SRC</v>
      </c>
      <c r="BG230" s="12" t="str" cm="1">
        <f t="array" aca="1" ref="BG230" ca="1">INDIRECT(ADDRESS(MATCH(MIN(_xlfn._xlws.FILTER(BG7:BG229,BL7:BL229&gt;cr)),BG7:BG229,0)+6,1))</f>
        <v>AI05.SRC</v>
      </c>
      <c r="BH230" s="12" t="str" cm="1">
        <f t="array" aca="1" ref="BH230" ca="1">INDIRECT(ADDRESS(MATCH(MAX(_xlfn._xlws.FILTER(BH7:BH229,BL7:BL229&gt;cr)),BH7:BH229,0)+6,1))</f>
        <v>BI07.NHMS.Amer</v>
      </c>
      <c r="BI230" s="12" t="str" cm="1">
        <f t="array" aca="1" ref="BI230" ca="1">INDIRECT(ADDRESS(MATCH(MAX(_xlfn._xlws.FILTER(BI7:BI229,BL7:BL229&gt;cr)),BI7:BI229,0)+6,1))</f>
        <v>AI05.SRC</v>
      </c>
      <c r="BJ230" s="12" t="str" cm="1">
        <f t="array" aca="1" ref="BJ230" ca="1">INDIRECT(ADDRESS(MATCH(MAX(_xlfn._xlws.FILTER(BJ7:BJ229,BL7:BL229&gt;cr)),BJ7:BJ229,0)+6,1))</f>
        <v>BI01.JacEDS</v>
      </c>
      <c r="BK230" s="12" t="str" cm="1">
        <f t="array" aca="1" ref="BK230" ca="1">INDIRECT(ADDRESS(MATCH(MAX(_xlfn._xlws.FILTER(BK7:BK229,BL7:BL229&gt;cr)),BK7:BK229,0)+6,1))</f>
        <v>BI01.JacEDS</v>
      </c>
      <c r="BL230" s="12" t="str" cm="1">
        <f t="array" aca="1" ref="BL230" ca="1">INDIRECT(ADDRESS(MATCH(MAX(_xlfn._xlws.FILTER(BL7:BL229,BL7:BL229&gt;cr)),BL7:BL229,0)+6,1))</f>
        <v>AI01.Jaccard</v>
      </c>
      <c r="BM230" s="12" t="str" cm="1">
        <f t="array" aca="1" ref="BM230" ca="1">INDIRECT(ADDRESS(MATCH(MIN(_xlfn._xlws.FILTER(BM7:BM229,BL7:BL229&gt;cr)),BM7:BM229,0)+6,1))</f>
        <v>BU03.PearsonJ</v>
      </c>
      <c r="BN230" s="8" t="e" cm="1" vm="1">
        <f t="array" aca="1" ref="BN230" ca="1">INDIRECT(ADDRESS(MATCH(MIN(_xlfn._xlws.FILTER(BN7:BN229,BT7:BT229&gt;cr)),BN7:BN229,0)+6,1))</f>
        <v>#VALUE!</v>
      </c>
      <c r="BO230" s="8" t="e" cm="1" vm="1">
        <f t="array" aca="1" ref="BO230" ca="1">INDIRECT(ADDRESS(MATCH(MIN(_xlfn._xlws.FILTER(BO7:BO229,BT7:BT229&gt;cr)),BO7:BO229,0)+6,1))</f>
        <v>#VALUE!</v>
      </c>
      <c r="BP230" s="8" t="e" cm="1" vm="1">
        <f t="array" aca="1" ref="BP230" ca="1">INDIRECT(ADDRESS(MATCH(MAX(_xlfn._xlws.FILTER(BP7:BP229,BT7:BT229&gt;cr)),BP7:BP229,0)+6,1))</f>
        <v>#VALUE!</v>
      </c>
      <c r="BQ230" s="8" t="e" cm="1" vm="1">
        <f t="array" aca="1" ref="BQ230" ca="1">INDIRECT(ADDRESS(MATCH(MAX(_xlfn._xlws.FILTER(BQ7:BQ229,BT7:BT229&gt;cr)),BQ7:BQ229,0)+6,1))</f>
        <v>#VALUE!</v>
      </c>
      <c r="BR230" s="8" t="e" cm="1" vm="1">
        <f t="array" aca="1" ref="BR230" ca="1">INDIRECT(ADDRESS(MATCH(MAX(_xlfn._xlws.FILTER(BR7:BR229,BT7:BT229&gt;cr)),BR7:BR229,0)+6,1))</f>
        <v>#VALUE!</v>
      </c>
      <c r="BS230" s="8" t="e" cm="1" vm="1">
        <f t="array" aca="1" ref="BS230" ca="1">INDIRECT(ADDRESS(MATCH(MAX(_xlfn._xlws.FILTER(BS7:BS229,BT7:BT229&gt;cr)),BS7:BS229,0)+6,1))</f>
        <v>#VALUE!</v>
      </c>
      <c r="BT230" s="8" t="e" cm="1" vm="1">
        <f t="array" aca="1" ref="BT230" ca="1">INDIRECT(ADDRESS(MATCH(MAX(_xlfn._xlws.FILTER(BT7:BT229,BT7:BT229&gt;cr)),BT7:BT229,0)+6,1))</f>
        <v>#VALUE!</v>
      </c>
      <c r="BU230" s="8" t="e" cm="1" vm="1">
        <f t="array" aca="1" ref="BU230" ca="1">INDIRECT(ADDRESS(MATCH(MIN(_xlfn._xlws.FILTER(BU7:BU229,BT7:BT229&gt;cr)),BU7:BU229,0)+6,1))</f>
        <v>#VALUE!</v>
      </c>
      <c r="BV230" s="12" t="e" cm="1" vm="1">
        <f t="array" aca="1" ref="BV230" ca="1">INDIRECT(ADDRESS(MATCH(MIN(_xlfn._xlws.FILTER(BV7:BV229,CB7:CB229&gt;cr)),BV7:BV229,0)+6,1))</f>
        <v>#VALUE!</v>
      </c>
      <c r="BW230" s="12" t="e" cm="1" vm="1">
        <f t="array" aca="1" ref="BW230" ca="1">INDIRECT(ADDRESS(MATCH(MIN(_xlfn._xlws.FILTER(BW7:BW229,CB7:CB229&gt;cr)),BW7:BW229,0)+6,1))</f>
        <v>#VALUE!</v>
      </c>
      <c r="BX230" s="12" t="e" cm="1" vm="1">
        <f t="array" aca="1" ref="BX230" ca="1">INDIRECT(ADDRESS(MATCH(MAX(_xlfn._xlws.FILTER(BX7:BX229,CB7:CB229&gt;cr)),BX7:BX229,0)+6,1))</f>
        <v>#VALUE!</v>
      </c>
      <c r="BY230" s="12" t="e" cm="1" vm="1">
        <f t="array" aca="1" ref="BY230" ca="1">INDIRECT(ADDRESS(MATCH(MAX(_xlfn._xlws.FILTER(BY7:BY229,CB7:CB229&gt;cr)),BY7:BY229,0)+6,1))</f>
        <v>#VALUE!</v>
      </c>
      <c r="BZ230" s="12" t="e" cm="1" vm="1">
        <f t="array" aca="1" ref="BZ230" ca="1">INDIRECT(ADDRESS(MATCH(MAX(_xlfn._xlws.FILTER(BZ7:BZ229,CB7:CB229&gt;cr)),BZ7:BZ229,0)+6,1))</f>
        <v>#VALUE!</v>
      </c>
      <c r="CA230" s="12" t="e" cm="1" vm="1">
        <f t="array" aca="1" ref="CA230" ca="1">INDIRECT(ADDRESS(MATCH(MAX(_xlfn._xlws.FILTER(CA7:CA229,CB7:CB229&gt;cr)),CA7:CA229,0)+6,1))</f>
        <v>#VALUE!</v>
      </c>
      <c r="CB230" s="12" t="e" cm="1" vm="1">
        <f t="array" aca="1" ref="CB230" ca="1">INDIRECT(ADDRESS(MATCH(MAX(_xlfn._xlws.FILTER(CB7:CB229,CB7:CB229&gt;cr)),CB7:CB229,0)+6,1))</f>
        <v>#VALUE!</v>
      </c>
      <c r="CC230" s="12" t="e" cm="1" vm="1">
        <f t="array" aca="1" ref="CC230" ca="1">INDIRECT(ADDRESS(MATCH(MIN(_xlfn._xlws.FILTER(CC7:CC229,CB7:CB229&gt;cr)),CC7:CC229,0)+6,1))</f>
        <v>#VALUE!</v>
      </c>
      <c r="CD230" s="8" t="e" cm="1" vm="1">
        <f t="array" aca="1" ref="CD230" ca="1">INDIRECT(ADDRESS(MATCH(MIN(_xlfn._xlws.FILTER(CD7:CD229,CJ7:CJ229&gt;cr)),CD7:CD229,0)+6,1))</f>
        <v>#VALUE!</v>
      </c>
      <c r="CE230" s="8" t="e" cm="1" vm="1">
        <f t="array" aca="1" ref="CE230" ca="1">INDIRECT(ADDRESS(MATCH(MIN(_xlfn._xlws.FILTER(CE7:CE229,CJ7:CJ229&gt;cr)),CE7:CE229,0)+6,1))</f>
        <v>#VALUE!</v>
      </c>
      <c r="CF230" s="8" t="e" cm="1" vm="1">
        <f t="array" aca="1" ref="CF230" ca="1">INDIRECT(ADDRESS(MATCH(MAX(_xlfn._xlws.FILTER(CF7:CF229,CJ7:CJ229&gt;cr)),CF7:CF229,0)+6,1))</f>
        <v>#VALUE!</v>
      </c>
      <c r="CG230" s="8" t="e" cm="1" vm="1">
        <f t="array" aca="1" ref="CG230" ca="1">INDIRECT(ADDRESS(MATCH(MAX(_xlfn._xlws.FILTER(CG7:CG229,CJ7:CJ229&gt;cr)),CG7:CG229,0)+6,1))</f>
        <v>#VALUE!</v>
      </c>
      <c r="CH230" s="8" t="e" cm="1" vm="1">
        <f t="array" aca="1" ref="CH230" ca="1">INDIRECT(ADDRESS(MATCH(MAX(_xlfn._xlws.FILTER(CH7:CH229,CJ7:CJ229&gt;cr)),CH7:CH229,0)+6,1))</f>
        <v>#VALUE!</v>
      </c>
      <c r="CI230" s="8" t="e" cm="1" vm="1">
        <f t="array" aca="1" ref="CI230" ca="1">INDIRECT(ADDRESS(MATCH(MAX(_xlfn._xlws.FILTER(CI7:CI229,CJ7:CJ229&gt;cr)),CI7:CI229,0)+6,1))</f>
        <v>#VALUE!</v>
      </c>
      <c r="CJ230" s="8" t="e" cm="1" vm="1">
        <f t="array" aca="1" ref="CJ230" ca="1">INDIRECT(ADDRESS(MATCH(MAX(_xlfn._xlws.FILTER(CJ7:CJ229,CJ7:CJ229&gt;cr)),CJ7:CJ229,0)+6,1))</f>
        <v>#VALUE!</v>
      </c>
      <c r="CK230" s="8" t="e" cm="1" vm="1">
        <f t="array" aca="1" ref="CK230" ca="1">INDIRECT(ADDRESS(MATCH(MIN(_xlfn._xlws.FILTER(CK7:CK229,CJ7:CJ229&gt;cr)),CK7:CK229,0)+6,1))</f>
        <v>#VALUE!</v>
      </c>
      <c r="CL230" s="12" t="e" cm="1" vm="1">
        <f t="array" aca="1" ref="CL230" ca="1">INDIRECT(ADDRESS(MATCH(MIN(_xlfn._xlws.FILTER(CL7:CL229,CR7:CR229&gt;cr)),CL7:CL229,0)+6,1))</f>
        <v>#VALUE!</v>
      </c>
      <c r="CM230" s="12" t="e" cm="1" vm="1">
        <f t="array" aca="1" ref="CM230" ca="1">INDIRECT(ADDRESS(MATCH(MIN(_xlfn._xlws.FILTER(CM7:CM229,CR7:CR229&gt;cr)),CM7:CM229,0)+6,1))</f>
        <v>#VALUE!</v>
      </c>
      <c r="CN230" s="12" t="e" cm="1" vm="1">
        <f t="array" aca="1" ref="CN230" ca="1">INDIRECT(ADDRESS(MATCH(MAX(_xlfn._xlws.FILTER(CN7:CN229,CR7:CR229&gt;cr)),CN7:CN229,0)+6,1))</f>
        <v>#VALUE!</v>
      </c>
      <c r="CO230" s="12" t="e" cm="1" vm="1">
        <f t="array" aca="1" ref="CO230" ca="1">INDIRECT(ADDRESS(MATCH(MAX(_xlfn._xlws.FILTER(CO7:CO229,CR7:CR229&gt;cr)),CO7:CO229,0)+6,1))</f>
        <v>#VALUE!</v>
      </c>
      <c r="CP230" s="12" t="e" cm="1" vm="1">
        <f t="array" aca="1" ref="CP230" ca="1">INDIRECT(ADDRESS(MATCH(MAX(_xlfn._xlws.FILTER(CP7:CP229,CR7:CR229&gt;cr)),CP7:CP229,0)+6,1))</f>
        <v>#VALUE!</v>
      </c>
      <c r="CQ230" s="12" t="e" cm="1" vm="1">
        <f t="array" aca="1" ref="CQ230" ca="1">INDIRECT(ADDRESS(MATCH(MAX(_xlfn._xlws.FILTER(CQ7:CQ229,CR7:CR229&gt;cr)),CQ7:CQ229,0)+6,1))</f>
        <v>#VALUE!</v>
      </c>
      <c r="CR230" s="12" t="e" cm="1" vm="1">
        <f t="array" aca="1" ref="CR230" ca="1">INDIRECT(ADDRESS(MATCH(MAX(_xlfn._xlws.FILTER(CR7:CR229,CR7:CR229&gt;cr)),CR7:CR229,0)+6,1))</f>
        <v>#VALUE!</v>
      </c>
      <c r="CS230" s="12" t="e" cm="1" vm="1">
        <f t="array" aca="1" ref="CS230" ca="1">INDIRECT(ADDRESS(MATCH(MIN(_xlfn._xlws.FILTER(CS7:CS229,CR7:CR229&gt;cr)),CS7:CS229,0)+6,1))</f>
        <v>#VALUE!</v>
      </c>
      <c r="CT230" s="8" t="str" cm="1">
        <f t="array" aca="1" ref="CT230" ca="1">INDIRECT(ADDRESS(MATCH(MIN(_xlfn._xlws.FILTER(CT7:CT229,CZ7:CZ229&gt;cr)),CT7:CT229,0)+6,1))</f>
        <v>CI14.SMD.EMX1</v>
      </c>
      <c r="CU230" s="8" t="str" cm="1">
        <f t="array" aca="1" ref="CU230" ca="1">INDIRECT(ADDRESS(MATCH(MIN(_xlfn._xlws.FILTER(CU7:CU229,CZ7:CZ229&gt;cr)),CU7:CU229,0)+6,1))</f>
        <v>AI15.NNSM</v>
      </c>
      <c r="CV230" s="8" t="str" cm="1">
        <f t="array" aca="1" ref="CV230" ca="1">INDIRECT(ADDRESS(MATCH(MAX(_xlfn._xlws.FILTER(CV7:CV229,CZ7:CZ229&gt;cr)),CV7:CV229,0)+6,1))</f>
        <v>BI07.NHMS.Amer</v>
      </c>
      <c r="CW230" s="8" t="str" cm="1">
        <f t="array" aca="1" ref="CW230" ca="1">INDIRECT(ADDRESS(MATCH(MAX(_xlfn._xlws.FILTER(CW7:CW229,CZ7:CZ229&gt;cr)),CW7:CW229,0)+6,1))</f>
        <v>BU01.JacEDS</v>
      </c>
      <c r="CX230" s="8" t="str" cm="1">
        <f t="array" aca="1" ref="CX230" ca="1">INDIRECT(ADDRESS(MATCH(MAX(_xlfn._xlws.FILTER(CX7:CX229,CZ7:CZ229&gt;cr)),CX7:CX229,0)+6,1))</f>
        <v>BI01.JacEDS</v>
      </c>
      <c r="CY230" s="8" t="str" cm="1">
        <f t="array" aca="1" ref="CY230" ca="1">INDIRECT(ADDRESS(MATCH(MAX(_xlfn._xlws.FILTER(CY7:CY229,CZ7:CZ229&gt;cr)),CY7:CY229,0)+6,1))</f>
        <v>BI01.JacEDS</v>
      </c>
      <c r="CZ230" s="8" t="str" cm="1">
        <f t="array" aca="1" ref="CZ230" ca="1">INDIRECT(ADDRESS(MATCH(MAX(_xlfn._xlws.FILTER(CZ7:CZ229,CZ7:CZ229&gt;cr)),CZ7:CZ229,0)+6,1))</f>
        <v>AI01.Jaccard</v>
      </c>
      <c r="DA230" s="8" t="str" cm="1">
        <f t="array" aca="1" ref="DA230" ca="1">INDIRECT(ADDRESS(MATCH(MIN(_xlfn._xlws.FILTER(DA7:DA229,CZ7:CZ229&gt;cr)),DA7:DA229,0)+6,1))</f>
        <v>AU03.Pearson</v>
      </c>
      <c r="DB230" s="12" t="e" cm="1" vm="1">
        <f t="array" aca="1" ref="DB230" ca="1">INDIRECT(ADDRESS(MATCH(MIN(_xlfn._xlws.FILTER(DB7:DB229,DH7:DH229&gt;cr)),DB7:DB229,0)+6,1))</f>
        <v>#VALUE!</v>
      </c>
      <c r="DC230" s="12" t="e" cm="1" vm="1">
        <f t="array" aca="1" ref="DC230" ca="1">INDIRECT(ADDRESS(MATCH(MIN(_xlfn._xlws.FILTER(DC7:DC229,DH7:DH229&gt;cr)),DC7:DC229,0)+6,1))</f>
        <v>#VALUE!</v>
      </c>
      <c r="DD230" s="12" t="e" cm="1" vm="1">
        <f t="array" aca="1" ref="DD230" ca="1">INDIRECT(ADDRESS(MATCH(MAX(_xlfn._xlws.FILTER(DD7:DD229,DH7:DH229&gt;cr)),DD7:DD229,0)+6,1))</f>
        <v>#VALUE!</v>
      </c>
      <c r="DE230" s="12" t="e" cm="1" vm="1">
        <f t="array" aca="1" ref="DE230" ca="1">INDIRECT(ADDRESS(MATCH(MAX(_xlfn._xlws.FILTER(DE7:DE229,DH7:DH229&gt;cr)),DE7:DE229,0)+6,1))</f>
        <v>#VALUE!</v>
      </c>
      <c r="DF230" s="12" t="e" cm="1" vm="1">
        <f t="array" aca="1" ref="DF230" ca="1">INDIRECT(ADDRESS(MATCH(MAX(_xlfn._xlws.FILTER(DF7:DF229,DH7:DH229&gt;cr)),DF7:DF229,0)+6,1))</f>
        <v>#VALUE!</v>
      </c>
      <c r="DG230" s="12" t="e" cm="1" vm="1">
        <f t="array" aca="1" ref="DG230" ca="1">INDIRECT(ADDRESS(MATCH(MAX(_xlfn._xlws.FILTER(DG7:DG229,DH7:DH229&gt;cr)),DG7:DG229,0)+6,1))</f>
        <v>#VALUE!</v>
      </c>
      <c r="DH230" s="12" t="e" cm="1" vm="1">
        <f t="array" aca="1" ref="DH230" ca="1">INDIRECT(ADDRESS(MATCH(MAX(_xlfn._xlws.FILTER(DH7:DH229,DH7:DH229&gt;cr)),DH7:DH229,0)+6,1))</f>
        <v>#VALUE!</v>
      </c>
      <c r="DI230" s="12" t="e" cm="1" vm="1">
        <f t="array" aca="1" ref="DI230" ca="1">INDIRECT(ADDRESS(MATCH(MIN(_xlfn._xlws.FILTER(DI7:DI229,DH7:DH229&gt;cr)),DI7:DI229,0)+6,1))</f>
        <v>#VALUE!</v>
      </c>
      <c r="DJ230" s="8" t="e" cm="1" vm="1">
        <f t="array" aca="1" ref="DJ230" ca="1">INDIRECT(ADDRESS(MATCH(MIN(_xlfn._xlws.FILTER(DJ7:DJ229,DP7:DP229&gt;cr)),DJ7:DJ229,0)+6,1))</f>
        <v>#VALUE!</v>
      </c>
      <c r="DK230" s="8" t="e" cm="1" vm="1">
        <f t="array" aca="1" ref="DK230" ca="1">INDIRECT(ADDRESS(MATCH(MIN(_xlfn._xlws.FILTER(DK7:DK229,DP7:DP229&gt;cr)),DK7:DK229,0)+6,1))</f>
        <v>#VALUE!</v>
      </c>
      <c r="DL230" s="8" t="e" cm="1" vm="1">
        <f t="array" aca="1" ref="DL230" ca="1">INDIRECT(ADDRESS(MATCH(MAX(_xlfn._xlws.FILTER(DL7:DL229,DP7:DP229&gt;cr)),DL7:DL229,0)+6,1))</f>
        <v>#VALUE!</v>
      </c>
      <c r="DM230" s="8" t="e" cm="1" vm="1">
        <f t="array" aca="1" ref="DM230" ca="1">INDIRECT(ADDRESS(MATCH(MAX(_xlfn._xlws.FILTER(DM7:DM229,DP7:DP229&gt;cr)),DM7:DM229,0)+6,1))</f>
        <v>#VALUE!</v>
      </c>
      <c r="DN230" s="8" t="e" cm="1" vm="1">
        <f t="array" aca="1" ref="DN230" ca="1">INDIRECT(ADDRESS(MATCH(MAX(_xlfn._xlws.FILTER(DN7:DN229,DP7:DP229&gt;cr)),DN7:DN229,0)+6,1))</f>
        <v>#VALUE!</v>
      </c>
      <c r="DO230" s="8" t="e" cm="1" vm="1">
        <f t="array" aca="1" ref="DO230" ca="1">INDIRECT(ADDRESS(MATCH(MAX(_xlfn._xlws.FILTER(DO7:DO229,DP7:DP229&gt;cr)),DO7:DO229,0)+6,1))</f>
        <v>#VALUE!</v>
      </c>
      <c r="DP230" s="8" t="e" cm="1" vm="1">
        <f t="array" aca="1" ref="DP230" ca="1">INDIRECT(ADDRESS(MATCH(MAX(_xlfn._xlws.FILTER(DP7:DP229,DP7:DP229&gt;cr)),DP7:DP229,0)+6,1))</f>
        <v>#VALUE!</v>
      </c>
      <c r="DQ230" s="8" t="e" cm="1" vm="1">
        <f t="array" aca="1" ref="DQ230" ca="1">INDIRECT(ADDRESS(MATCH(MIN(_xlfn._xlws.FILTER(DQ7:DQ229,DP7:DP229&gt;cr)),DQ7:DQ229,0)+6,1))</f>
        <v>#VALUE!</v>
      </c>
      <c r="DR230" s="12" t="str" cm="1">
        <f t="array" aca="1" ref="DR230" ca="1">INDIRECT(ADDRESS(MATCH(MIN(_xlfn._xlws.FILTER(DR7:DR229,DX7:DX229&gt;cr)),DR7:DR229,0)+6,1))</f>
        <v>AI15.NNSM</v>
      </c>
      <c r="DS230" s="12" t="str" cm="1">
        <f t="array" aca="1" ref="DS230" ca="1">INDIRECT(ADDRESS(MATCH(MIN(_xlfn._xlws.FILTER(DS7:DS229,DX7:DX229&gt;cr)),DS7:DS229,0)+6,1))</f>
        <v>AI05.SRC</v>
      </c>
      <c r="DT230" s="12" t="str" cm="1">
        <f t="array" aca="1" ref="DT230" ca="1">INDIRECT(ADDRESS(MATCH(MAX(_xlfn._xlws.FILTER(DT7:DT229,DX7:DX229&gt;cr)),DT7:DT229,0)+6,1))</f>
        <v>AI15.NNSM</v>
      </c>
      <c r="DU230" s="12" t="str" cm="1">
        <f t="array" aca="1" ref="DU230" ca="1">INDIRECT(ADDRESS(MATCH(MAX(_xlfn._xlws.FILTER(DU7:DU229,DX7:DX229&gt;cr)),DU7:DU229,0)+6,1))</f>
        <v>AI05.SRC</v>
      </c>
      <c r="DV230" s="12" t="str" cm="1">
        <f t="array" aca="1" ref="DV230" ca="1">INDIRECT(ADDRESS(MATCH(MAX(_xlfn._xlws.FILTER(DV7:DV229,DX7:DX229&gt;cr)),DV7:DV229,0)+6,1))</f>
        <v>BI01.JaccardMulti</v>
      </c>
      <c r="DW230" s="12" t="str" cm="1">
        <f t="array" aca="1" ref="DW230" ca="1">INDIRECT(ADDRESS(MATCH(MAX(_xlfn._xlws.FILTER(DW7:DW229,DX7:DX229&gt;cr)),DW7:DW229,0)+6,1))</f>
        <v>AU25.Coco</v>
      </c>
      <c r="DX230" s="12" t="str" cm="1">
        <f t="array" aca="1" ref="DX230" ca="1">INDIRECT(ADDRESS(MATCH(MAX(_xlfn._xlws.FILTER(DX7:DX229,DX7:DX229&gt;cr)),DX7:DX229,0)+6,1))</f>
        <v>AI01.Jaccard</v>
      </c>
      <c r="DY230" s="12" t="str" cm="1">
        <f t="array" aca="1" ref="DY230" ca="1">INDIRECT(ADDRESS(MATCH(MIN(_xlfn._xlws.FILTER(DY7:DY229,DX7:DX229&gt;cr)),DY7:DY229,0)+6,1))</f>
        <v>AU02.Cosine</v>
      </c>
      <c r="DZ230" s="8" t="str" cm="1">
        <f t="array" aca="1" ref="DZ230" ca="1">INDIRECT(ADDRESS(MATCH(MIN(_xlfn._xlws.FILTER(DZ7:DZ229,EF7:EF229&gt;cr)),DZ7:DZ229,0)+6,1))</f>
        <v>AI05.SRC</v>
      </c>
      <c r="EA230" s="8" t="str" cm="1">
        <f t="array" aca="1" ref="EA230" ca="1">INDIRECT(ADDRESS(MATCH(MIN(_xlfn._xlws.FILTER(EA7:EA229,EF7:EF229&gt;cr)),EA7:EA229,0)+6,1))</f>
        <v>AI05.SRC</v>
      </c>
      <c r="EB230" s="8" t="str" cm="1">
        <f t="array" aca="1" ref="EB230" ca="1">INDIRECT(ADDRESS(MATCH(MAX(_xlfn._xlws.FILTER(EB7:EB229,EF7:EF229&gt;cr)),EB7:EB229,0)+6,1))</f>
        <v>BI07.PSSJ</v>
      </c>
      <c r="EC230" s="8" t="str" cm="1">
        <f t="array" aca="1" ref="EC230" ca="1">INDIRECT(ADDRESS(MATCH(MAX(_xlfn._xlws.FILTER(EC7:EC229,EF7:EF229&gt;cr)),EC7:EC229,0)+6,1))</f>
        <v>AI05.SRC</v>
      </c>
      <c r="ED230" s="8" t="str" cm="1">
        <f t="array" aca="1" ref="ED230" ca="1">INDIRECT(ADDRESS(MATCH(MAX(_xlfn._xlws.FILTER(ED7:ED229,EF7:EF229&gt;cr)),ED7:ED229,0)+6,1))</f>
        <v>BI01.JaccardMulti</v>
      </c>
      <c r="EE230" s="8" t="str" cm="1">
        <f t="array" aca="1" ref="EE230" ca="1">INDIRECT(ADDRESS(MATCH(MAX(_xlfn._xlws.FILTER(EE7:EE229,EF7:EF229&gt;cr)),EE7:EE229,0)+6,1))</f>
        <v>AU25.Coco</v>
      </c>
      <c r="EF230" s="8" t="str" cm="1">
        <f t="array" aca="1" ref="EF230" ca="1">INDIRECT(ADDRESS(MATCH(MAX(_xlfn._xlws.FILTER(EF7:EF229,EF7:EF229&gt;cr)),EF7:EF229,0)+6,1))</f>
        <v>AI01.Jaccard</v>
      </c>
      <c r="EG230" s="8" t="str" cm="1">
        <f t="array" aca="1" ref="EG230" ca="1">INDIRECT(ADDRESS(MATCH(MIN(_xlfn._xlws.FILTER(EG7:EG229,EF7:EF229&gt;cr)),EG7:EG229,0)+6,1))</f>
        <v>AU21.SMC</v>
      </c>
      <c r="EH230" s="12" t="str" cm="1">
        <f t="array" aca="1" ref="EH230" ca="1">INDIRECT(ADDRESS(MATCH(MIN(_xlfn._xlws.FILTER(EH7:EH229,EN7:EN229&gt;cr)),EH7:EH229,0)+6,1))</f>
        <v>AI05.SRC</v>
      </c>
      <c r="EI230" s="12" t="str" cm="1">
        <f t="array" aca="1" ref="EI230" ca="1">INDIRECT(ADDRESS(MATCH(MIN(_xlfn._xlws.FILTER(EI7:EI229,EN7:EN229&gt;cr)),EI7:EI229,0)+6,1))</f>
        <v>AI05.SRC</v>
      </c>
      <c r="EJ230" s="12" t="str" cm="1">
        <f t="array" aca="1" ref="EJ230" ca="1">INDIRECT(ADDRESS(MATCH(MAX(_xlfn._xlws.FILTER(EJ7:EJ229,EN7:EN229&gt;cr)),EJ7:EJ229,0)+6,1))</f>
        <v>BI22.ZSim</v>
      </c>
      <c r="EK230" s="12" t="str" cm="1">
        <f t="array" aca="1" ref="EK230" ca="1">INDIRECT(ADDRESS(MATCH(MAX(_xlfn._xlws.FILTER(EK7:EK229,EN7:EN229&gt;cr)),EK7:EK229,0)+6,1))</f>
        <v>AI05.SRC</v>
      </c>
      <c r="EL230" s="12" t="str" cm="1">
        <f t="array" aca="1" ref="EL230" ca="1">INDIRECT(ADDRESS(MATCH(MAX(_xlfn._xlws.FILTER(EL7:EL229,EN7:EN229&gt;cr)),EL7:EL229,0)+6,1))</f>
        <v>BI01.JacEDS</v>
      </c>
      <c r="EM230" s="12" t="str" cm="1">
        <f t="array" aca="1" ref="EM230" ca="1">INDIRECT(ADDRESS(MATCH(MAX(_xlfn._xlws.FILTER(EM7:EM229,EN7:EN229&gt;cr)),EM7:EM229,0)+6,1))</f>
        <v>AU25.Coco</v>
      </c>
      <c r="EN230" s="12" t="str" cm="1">
        <f t="array" aca="1" ref="EN230" ca="1">INDIRECT(ADDRESS(MATCH(MAX(_xlfn._xlws.FILTER(EN7:EN229,EN7:EN229&gt;cr)),EN7:EN229,0)+6,1))</f>
        <v>AI01.Jaccard</v>
      </c>
      <c r="EO230" s="12" t="str" cm="1">
        <f t="array" aca="1" ref="EO230" ca="1">INDIRECT(ADDRESS(MATCH(MIN(_xlfn._xlws.FILTER(EO7:EO229,EN7:EN229&gt;cr)),EO7:EO229,0)+6,1))</f>
        <v>CU01.IJ.Pearson</v>
      </c>
      <c r="EP230" s="8" t="e" cm="1" vm="1">
        <f t="array" aca="1" ref="EP230" ca="1">INDIRECT(ADDRESS(MATCH(MIN(_xlfn._xlws.FILTER(EP7:EP229,EV7:EV229&gt;cr)),EP7:EP229,0)+6,1))</f>
        <v>#VALUE!</v>
      </c>
      <c r="EQ230" s="8" t="e" cm="1" vm="1">
        <f t="array" aca="1" ref="EQ230" ca="1">INDIRECT(ADDRESS(MATCH(MIN(_xlfn._xlws.FILTER(EQ7:EQ229,EV7:EV229&gt;cr)),EQ7:EQ229,0)+6,1))</f>
        <v>#VALUE!</v>
      </c>
      <c r="ER230" s="8" t="e" cm="1" vm="1">
        <f t="array" aca="1" ref="ER230" ca="1">INDIRECT(ADDRESS(MATCH(MAX(_xlfn._xlws.FILTER(ER7:ER229,EV7:EV229&gt;cr)),ER7:ER229,0)+6,1))</f>
        <v>#VALUE!</v>
      </c>
      <c r="ES230" s="8" t="e" cm="1" vm="1">
        <f t="array" aca="1" ref="ES230" ca="1">INDIRECT(ADDRESS(MATCH(MAX(_xlfn._xlws.FILTER(ES7:ES229,EV7:EV229&gt;cr)),ES7:ES229,0)+6,1))</f>
        <v>#VALUE!</v>
      </c>
      <c r="ET230" s="8" t="e" cm="1" vm="1">
        <f t="array" aca="1" ref="ET230" ca="1">INDIRECT(ADDRESS(MATCH(MAX(_xlfn._xlws.FILTER(ET7:ET229,EV7:EV229&gt;cr)),ET7:ET229,0)+6,1))</f>
        <v>#VALUE!</v>
      </c>
      <c r="EU230" s="8" t="e" cm="1" vm="1">
        <f t="array" aca="1" ref="EU230" ca="1">INDIRECT(ADDRESS(MATCH(MAX(_xlfn._xlws.FILTER(EU7:EU229,EV7:EV229&gt;cr)),EU7:EU229,0)+6,1))</f>
        <v>#VALUE!</v>
      </c>
      <c r="EV230" s="8" t="e" cm="1" vm="1">
        <f t="array" aca="1" ref="EV230" ca="1">INDIRECT(ADDRESS(MATCH(MAX(_xlfn._xlws.FILTER(EV7:EV229,EV7:EV229&gt;cr)),EV7:EV229,0)+6,1))</f>
        <v>#VALUE!</v>
      </c>
      <c r="EW230" s="8" t="e" cm="1" vm="1">
        <f t="array" aca="1" ref="EW230" ca="1">INDIRECT(ADDRESS(MATCH(MIN(_xlfn._xlws.FILTER(EW7:EW229,EV7:EV229&gt;cr)),EW7:EW229,0)+6,1))</f>
        <v>#VALUE!</v>
      </c>
      <c r="EX230" s="12" t="e" cm="1" vm="1">
        <f t="array" aca="1" ref="EX230" ca="1">INDIRECT(ADDRESS(MATCH(MIN(_xlfn._xlws.FILTER(EX7:EX229,FD7:FD229&gt;cr)),EX7:EX229,0)+6,1))</f>
        <v>#VALUE!</v>
      </c>
      <c r="EY230" s="12" t="e" cm="1" vm="1">
        <f t="array" aca="1" ref="EY230" ca="1">INDIRECT(ADDRESS(MATCH(MIN(_xlfn._xlws.FILTER(EY7:EY229,FD7:FD229&gt;cr)),EY7:EY229,0)+6,1))</f>
        <v>#VALUE!</v>
      </c>
      <c r="EZ230" s="12" t="e" cm="1" vm="1">
        <f t="array" aca="1" ref="EZ230" ca="1">INDIRECT(ADDRESS(MATCH(MAX(_xlfn._xlws.FILTER(EZ7:EZ229,FD7:FD229&gt;cr)),EZ7:EZ229,0)+6,1))</f>
        <v>#VALUE!</v>
      </c>
      <c r="FA230" s="12" t="e" cm="1" vm="1">
        <f t="array" aca="1" ref="FA230" ca="1">INDIRECT(ADDRESS(MATCH(MAX(_xlfn._xlws.FILTER(FA7:FA229,FD7:FD229&gt;cr)),FA7:FA229,0)+6,1))</f>
        <v>#VALUE!</v>
      </c>
      <c r="FB230" s="12" t="e" cm="1" vm="1">
        <f t="array" aca="1" ref="FB230" ca="1">INDIRECT(ADDRESS(MATCH(MAX(_xlfn._xlws.FILTER(FB7:FB229,FD7:FD229&gt;cr)),FB7:FB229,0)+6,1))</f>
        <v>#VALUE!</v>
      </c>
      <c r="FC230" s="12" t="e" cm="1" vm="1">
        <f t="array" aca="1" ref="FC230" ca="1">INDIRECT(ADDRESS(MATCH(MAX(_xlfn._xlws.FILTER(FC7:FC229,FD7:FD229&gt;cr)),FC7:FC229,0)+6,1))</f>
        <v>#VALUE!</v>
      </c>
      <c r="FD230" s="12" t="e" cm="1" vm="1">
        <f t="array" aca="1" ref="FD230" ca="1">INDIRECT(ADDRESS(MATCH(MAX(_xlfn._xlws.FILTER(FD7:FD229,FD7:FD229&gt;cr)),FD7:FD229,0)+6,1))</f>
        <v>#VALUE!</v>
      </c>
      <c r="FE230" s="12" t="e" cm="1" vm="1">
        <f t="array" aca="1" ref="FE230" ca="1">INDIRECT(ADDRESS(MATCH(MIN(_xlfn._xlws.FILTER(FE7:FE229,FD7:FD229&gt;cr)),FE7:FE229,0)+6,1))</f>
        <v>#VALUE!</v>
      </c>
      <c r="FF230" s="8" t="e" cm="1" vm="1">
        <f t="array" aca="1" ref="FF230" ca="1">INDIRECT(ADDRESS(MATCH(MIN(_xlfn._xlws.FILTER(FF7:FF229,FL7:FL229&gt;cr)),FF7:FF229,0)+6,1))</f>
        <v>#VALUE!</v>
      </c>
      <c r="FG230" s="8" t="e" cm="1" vm="1">
        <f t="array" aca="1" ref="FG230" ca="1">INDIRECT(ADDRESS(MATCH(MIN(_xlfn._xlws.FILTER(FG7:FG229,FL7:FL229&gt;cr)),FG7:FG229,0)+6,1))</f>
        <v>#VALUE!</v>
      </c>
      <c r="FH230" s="8" t="e" cm="1" vm="1">
        <f t="array" aca="1" ref="FH230" ca="1">INDIRECT(ADDRESS(MATCH(MAX(_xlfn._xlws.FILTER(FH7:FH229,FL7:FL229&gt;cr)),FH7:FH229,0)+6,1))</f>
        <v>#VALUE!</v>
      </c>
      <c r="FI230" s="8" t="e" cm="1" vm="1">
        <f t="array" aca="1" ref="FI230" ca="1">INDIRECT(ADDRESS(MATCH(MAX(_xlfn._xlws.FILTER(FI7:FI229,FL7:FL229&gt;cr)),FI7:FI229,0)+6,1))</f>
        <v>#VALUE!</v>
      </c>
      <c r="FJ230" s="8" t="e" cm="1" vm="1">
        <f t="array" aca="1" ref="FJ230" ca="1">INDIRECT(ADDRESS(MATCH(MAX(_xlfn._xlws.FILTER(FJ7:FJ229,FL7:FL229&gt;cr)),FJ7:FJ229,0)+6,1))</f>
        <v>#VALUE!</v>
      </c>
      <c r="FK230" s="8" t="e" cm="1" vm="1">
        <f t="array" aca="1" ref="FK230" ca="1">INDIRECT(ADDRESS(MATCH(MAX(_xlfn._xlws.FILTER(FK7:FK229,FL7:FL229&gt;cr)),FK7:FK229,0)+6,1))</f>
        <v>#VALUE!</v>
      </c>
      <c r="FL230" s="8" t="e" cm="1" vm="1">
        <f t="array" aca="1" ref="FL230" ca="1">INDIRECT(ADDRESS(MATCH(MAX(_xlfn._xlws.FILTER(FL7:FL229,FL7:FL229&gt;cr)),FL7:FL229,0)+6,1))</f>
        <v>#VALUE!</v>
      </c>
      <c r="FM230" s="8" t="e" cm="1" vm="1">
        <f t="array" aca="1" ref="FM230" ca="1">INDIRECT(ADDRESS(MATCH(MIN(_xlfn._xlws.FILTER(FM7:FM229,FL7:FL229&gt;cr)),FM7:FM229,0)+6,1))</f>
        <v>#VALUE!</v>
      </c>
      <c r="FN230" s="12" t="e" cm="1" vm="1">
        <f t="array" aca="1" ref="FN230" ca="1">INDIRECT(ADDRESS(MATCH(MIN(_xlfn._xlws.FILTER(FN7:FN229,FT7:FT229&gt;cr)),FN7:FN229,0)+6,1))</f>
        <v>#VALUE!</v>
      </c>
      <c r="FO230" s="12" t="e" cm="1" vm="1">
        <f t="array" aca="1" ref="FO230" ca="1">INDIRECT(ADDRESS(MATCH(MIN(_xlfn._xlws.FILTER(FO7:FO229,FT7:FT229&gt;cr)),FO7:FO229,0)+6,1))</f>
        <v>#VALUE!</v>
      </c>
      <c r="FP230" s="12" t="e" cm="1" vm="1">
        <f t="array" aca="1" ref="FP230" ca="1">INDIRECT(ADDRESS(MATCH(MAX(_xlfn._xlws.FILTER(FP7:FP229,FT7:FT229&gt;cr)),FP7:FP229,0)+6,1))</f>
        <v>#VALUE!</v>
      </c>
      <c r="FQ230" s="12" t="e" cm="1" vm="1">
        <f t="array" aca="1" ref="FQ230" ca="1">INDIRECT(ADDRESS(MATCH(MAX(_xlfn._xlws.FILTER(FQ7:FQ229,FT7:FT229&gt;cr)),FQ7:FQ229,0)+6,1))</f>
        <v>#VALUE!</v>
      </c>
      <c r="FR230" s="12" t="e" cm="1" vm="1">
        <f t="array" aca="1" ref="FR230" ca="1">INDIRECT(ADDRESS(MATCH(MAX(_xlfn._xlws.FILTER(FR7:FR229,FT7:FT229&gt;cr)),FR7:FR229,0)+6,1))</f>
        <v>#VALUE!</v>
      </c>
      <c r="FS230" s="12" t="e" cm="1" vm="1">
        <f t="array" aca="1" ref="FS230" ca="1">INDIRECT(ADDRESS(MATCH(MAX(_xlfn._xlws.FILTER(FS7:FS229,FT7:FT229&gt;cr)),FS7:FS229,0)+6,1))</f>
        <v>#VALUE!</v>
      </c>
      <c r="FT230" s="12" t="e" cm="1" vm="1">
        <f t="array" aca="1" ref="FT230" ca="1">INDIRECT(ADDRESS(MATCH(MAX(_xlfn._xlws.FILTER(FT7:FT229,FT7:FT229&gt;cr)),FT7:FT229,0)+6,1))</f>
        <v>#VALUE!</v>
      </c>
      <c r="FU230" s="12" t="e" cm="1" vm="1">
        <f t="array" aca="1" ref="FU230" ca="1">INDIRECT(ADDRESS(MATCH(MIN(_xlfn._xlws.FILTER(FU7:FU229,FT7:FT229&gt;cr)),FU7:FU229,0)+6,1))</f>
        <v>#VALUE!</v>
      </c>
      <c r="FV230" s="8" t="str" cm="1">
        <f t="array" aca="1" ref="FV230" ca="1">INDIRECT(ADDRESS(MATCH(MIN(_xlfn._xlws.FILTER(FV7:FV229,GB7:GB229&gt;cr)),FV7:FV229,0)+6,1))</f>
        <v>BI14.AmerJ</v>
      </c>
      <c r="FW230" s="8" t="str" cm="1">
        <f t="array" aca="1" ref="FW230" ca="1">INDIRECT(ADDRESS(MATCH(MIN(_xlfn._xlws.FILTER(FW7:FW229,GB7:GB229&gt;cr)),FW7:FW229,0)+6,1))</f>
        <v>BI07.PSSJ</v>
      </c>
      <c r="FX230" s="8" t="str" cm="1">
        <f t="array" aca="1" ref="FX230" ca="1">INDIRECT(ADDRESS(MATCH(MAX(_xlfn._xlws.FILTER(FX7:FX229,GB7:GB229&gt;cr)),FX7:FX229,0)+6,1))</f>
        <v>BI07.PSSJ</v>
      </c>
      <c r="FY230" s="8" t="str" cm="1">
        <f t="array" aca="1" ref="FY230" ca="1">INDIRECT(ADDRESS(MATCH(MAX(_xlfn._xlws.FILTER(FY7:FY229,GB7:GB229&gt;cr)),FY7:FY229,0)+6,1))</f>
        <v>BU01.JacEDS</v>
      </c>
      <c r="FZ230" s="8" t="str" cm="1">
        <f t="array" aca="1" ref="FZ230" ca="1">INDIRECT(ADDRESS(MATCH(MAX(_xlfn._xlws.FILTER(FZ7:FZ229,GB7:GB229&gt;cr)),FZ7:FZ229,0)+6,1))</f>
        <v>BI01.JacEDS</v>
      </c>
      <c r="GA230" s="8" t="str" cm="1">
        <f t="array" aca="1" ref="GA230" ca="1">INDIRECT(ADDRESS(MATCH(MAX(_xlfn._xlws.FILTER(GA7:GA229,GB7:GB229&gt;cr)),GA7:GA229,0)+6,1))</f>
        <v>BI01.JacEDS</v>
      </c>
      <c r="GB230" s="8" t="str" cm="1">
        <f t="array" aca="1" ref="GB230" ca="1">INDIRECT(ADDRESS(MATCH(MAX(_xlfn._xlws.FILTER(GB7:GB229,GB7:GB229&gt;cr)),GB7:GB229,0)+6,1))</f>
        <v>AI01.Jaccard</v>
      </c>
      <c r="GC230" s="8" t="str" cm="1">
        <f t="array" aca="1" ref="GC230" ca="1">INDIRECT(ADDRESS(MATCH(MIN(_xlfn._xlws.FILTER(GC7:GC229,GB7:GB229&gt;cr)),GC7:GC229,0)+6,1))</f>
        <v>AU02.Cosine</v>
      </c>
      <c r="GD230" s="12" t="e" cm="1" vm="1">
        <f t="array" aca="1" ref="GD230" ca="1">INDIRECT(ADDRESS(MATCH(MIN(_xlfn._xlws.FILTER(GD7:GD229,GJ7:GJ229&gt;cr)),GD7:GD229,0)+6,1))</f>
        <v>#VALUE!</v>
      </c>
      <c r="GE230" s="12" t="e" cm="1" vm="1">
        <f t="array" aca="1" ref="GE230" ca="1">INDIRECT(ADDRESS(MATCH(MIN(_xlfn._xlws.FILTER(GE7:GE229,GJ7:GJ229&gt;cr)),GE7:GE229,0)+6,1))</f>
        <v>#VALUE!</v>
      </c>
      <c r="GF230" s="12" t="e" cm="1" vm="1">
        <f t="array" aca="1" ref="GF230" ca="1">INDIRECT(ADDRESS(MATCH(MAX(_xlfn._xlws.FILTER(GF7:GF229,GJ7:GJ229&gt;cr)),GF7:GF229,0)+6,1))</f>
        <v>#VALUE!</v>
      </c>
      <c r="GG230" s="12" t="e" cm="1" vm="1">
        <f t="array" aca="1" ref="GG230" ca="1">INDIRECT(ADDRESS(MATCH(MAX(_xlfn._xlws.FILTER(GG7:GG229,GJ7:GJ229&gt;cr)),GG7:GG229,0)+6,1))</f>
        <v>#VALUE!</v>
      </c>
      <c r="GH230" s="12" t="e" cm="1" vm="1">
        <f t="array" aca="1" ref="GH230" ca="1">INDIRECT(ADDRESS(MATCH(MAX(_xlfn._xlws.FILTER(GH7:GH229,GJ7:GJ229&gt;cr)),GH7:GH229,0)+6,1))</f>
        <v>#VALUE!</v>
      </c>
      <c r="GI230" s="12" t="e" cm="1" vm="1">
        <f t="array" aca="1" ref="GI230" ca="1">INDIRECT(ADDRESS(MATCH(MAX(_xlfn._xlws.FILTER(GI7:GI229,GJ7:GJ229&gt;cr)),GI7:GI229,0)+6,1))</f>
        <v>#VALUE!</v>
      </c>
      <c r="GJ230" s="12" t="e" cm="1" vm="1">
        <f t="array" aca="1" ref="GJ230" ca="1">INDIRECT(ADDRESS(MATCH(MAX(_xlfn._xlws.FILTER(GJ7:GJ229,GJ7:GJ229&gt;cr)),GJ7:GJ229,0)+6,1))</f>
        <v>#VALUE!</v>
      </c>
      <c r="GK230" s="12" t="e" cm="1" vm="1">
        <f t="array" aca="1" ref="GK230" ca="1">INDIRECT(ADDRESS(MATCH(MIN(_xlfn._xlws.FILTER(GK7:GK229,GJ7:GJ229&gt;cr)),GK7:GK229,0)+6,1))</f>
        <v>#VALUE!</v>
      </c>
      <c r="GL230" s="8" t="e" cm="1" vm="1">
        <f t="array" aca="1" ref="GL230" ca="1">INDIRECT(ADDRESS(MATCH(MIN(_xlfn._xlws.FILTER(GL7:GL229,GR7:GR229&gt;cr)),GL7:GL229,0)+6,1))</f>
        <v>#VALUE!</v>
      </c>
      <c r="GM230" s="8" t="e" cm="1" vm="1">
        <f t="array" aca="1" ref="GM230" ca="1">INDIRECT(ADDRESS(MATCH(MIN(_xlfn._xlws.FILTER(GM7:GM229,GR7:GR229&gt;cr)),GM7:GM229,0)+6,1))</f>
        <v>#VALUE!</v>
      </c>
      <c r="GN230" s="8" t="e" cm="1" vm="1">
        <f t="array" aca="1" ref="GN230" ca="1">INDIRECT(ADDRESS(MATCH(MAX(_xlfn._xlws.FILTER(GN7:GN229,GR7:GR229&gt;cr)),GN7:GN229,0)+6,1))</f>
        <v>#VALUE!</v>
      </c>
      <c r="GO230" s="8" t="e" cm="1" vm="1">
        <f t="array" aca="1" ref="GO230" ca="1">INDIRECT(ADDRESS(MATCH(MAX(_xlfn._xlws.FILTER(GO7:GO229,GR7:GR229&gt;cr)),GO7:GO229,0)+6,1))</f>
        <v>#VALUE!</v>
      </c>
      <c r="GP230" s="8" t="e" cm="1" vm="1">
        <f t="array" aca="1" ref="GP230" ca="1">INDIRECT(ADDRESS(MATCH(MAX(_xlfn._xlws.FILTER(GP7:GP229,GR7:GR229&gt;cr)),GP7:GP229,0)+6,1))</f>
        <v>#VALUE!</v>
      </c>
      <c r="GQ230" s="8" t="e" cm="1" vm="1">
        <f t="array" aca="1" ref="GQ230" ca="1">INDIRECT(ADDRESS(MATCH(MAX(_xlfn._xlws.FILTER(GQ7:GQ229,GR7:GR229&gt;cr)),GQ7:GQ229,0)+6,1))</f>
        <v>#VALUE!</v>
      </c>
      <c r="GR230" s="8" t="e" cm="1" vm="1">
        <f t="array" aca="1" ref="GR230" ca="1">INDIRECT(ADDRESS(MATCH(MAX(_xlfn._xlws.FILTER(GR7:GR229,GR7:GR229&gt;cr)),GR7:GR229,0)+6,1))</f>
        <v>#VALUE!</v>
      </c>
      <c r="GS230" s="8" t="e" cm="1" vm="1">
        <f t="array" aca="1" ref="GS230" ca="1">INDIRECT(ADDRESS(MATCH(MIN(_xlfn._xlws.FILTER(GS7:GS229,GR7:GR229&gt;cr)),GS7:GS229,0)+6,1))</f>
        <v>#VALUE!</v>
      </c>
      <c r="GT230" s="12" t="e" cm="1" vm="1">
        <f t="array" aca="1" ref="GT230" ca="1">INDIRECT(ADDRESS(MATCH(MIN(_xlfn._xlws.FILTER(GT7:GT229,GZ7:GZ229&gt;cr)),GT7:GT229,0)+6,1))</f>
        <v>#VALUE!</v>
      </c>
      <c r="GU230" s="12" t="e" cm="1" vm="1">
        <f t="array" aca="1" ref="GU230" ca="1">INDIRECT(ADDRESS(MATCH(MIN(_xlfn._xlws.FILTER(GU7:GU229,GZ7:GZ229&gt;cr)),GU7:GU229,0)+6,1))</f>
        <v>#VALUE!</v>
      </c>
      <c r="GV230" s="12" t="e" cm="1" vm="1">
        <f t="array" aca="1" ref="GV230" ca="1">INDIRECT(ADDRESS(MATCH(MAX(_xlfn._xlws.FILTER(GV7:GV229,GZ7:GZ229&gt;cr)),GV7:GV229,0)+6,1))</f>
        <v>#VALUE!</v>
      </c>
      <c r="GW230" s="12" t="e" cm="1" vm="1">
        <f t="array" aca="1" ref="GW230" ca="1">INDIRECT(ADDRESS(MATCH(MAX(_xlfn._xlws.FILTER(GW7:GW229,GZ7:GZ229&gt;cr)),GW7:GW229,0)+6,1))</f>
        <v>#VALUE!</v>
      </c>
      <c r="GX230" s="12" t="e" cm="1" vm="1">
        <f t="array" aca="1" ref="GX230" ca="1">INDIRECT(ADDRESS(MATCH(MAX(_xlfn._xlws.FILTER(GX7:GX229,GZ7:GZ229&gt;cr)),GX7:GX229,0)+6,1))</f>
        <v>#VALUE!</v>
      </c>
      <c r="GY230" s="12" t="e" cm="1" vm="1">
        <f t="array" aca="1" ref="GY230" ca="1">INDIRECT(ADDRESS(MATCH(MAX(_xlfn._xlws.FILTER(GY7:GY229,GZ7:GZ229&gt;cr)),GY7:GY229,0)+6,1))</f>
        <v>#VALUE!</v>
      </c>
      <c r="GZ230" s="12" t="e" cm="1" vm="1">
        <f t="array" aca="1" ref="GZ230" ca="1">INDIRECT(ADDRESS(MATCH(MAX(_xlfn._xlws.FILTER(GZ7:GZ229,GZ7:GZ229&gt;cr)),GZ7:GZ229,0)+6,1))</f>
        <v>#VALUE!</v>
      </c>
      <c r="HA230" s="12" t="e" cm="1" vm="1">
        <f t="array" aca="1" ref="HA230" ca="1">INDIRECT(ADDRESS(MATCH(MIN(_xlfn._xlws.FILTER(HA7:HA229,GZ7:GZ229&gt;cr)),HA7:HA229,0)+6,1))</f>
        <v>#VALUE!</v>
      </c>
      <c r="HB230" s="8" t="e" cm="1" vm="1">
        <f t="array" aca="1" ref="HB230" ca="1">INDIRECT(ADDRESS(MATCH(MIN(_xlfn._xlws.FILTER(HB7:HB229,HH7:HH229&gt;cr)),HB7:HB229,0)+6,1))</f>
        <v>#VALUE!</v>
      </c>
      <c r="HC230" s="8" t="e" cm="1" vm="1">
        <f t="array" aca="1" ref="HC230" ca="1">INDIRECT(ADDRESS(MATCH(MIN(_xlfn._xlws.FILTER(HC7:HC229,HH7:HH229&gt;cr)),HC7:HC229,0)+6,1))</f>
        <v>#VALUE!</v>
      </c>
      <c r="HD230" s="8" t="e" cm="1" vm="1">
        <f t="array" aca="1" ref="HD230" ca="1">INDIRECT(ADDRESS(MATCH(MAX(_xlfn._xlws.FILTER(HD7:HD229,HH7:HH229&gt;cr)),HD7:HD229,0)+6,1))</f>
        <v>#VALUE!</v>
      </c>
      <c r="HE230" s="8" t="e" cm="1" vm="1">
        <f t="array" aca="1" ref="HE230" ca="1">INDIRECT(ADDRESS(MATCH(MAX(_xlfn._xlws.FILTER(HE7:HE229,HH7:HH229&gt;cr)),HE7:HE229,0)+6,1))</f>
        <v>#VALUE!</v>
      </c>
      <c r="HF230" s="8" t="e" cm="1" vm="1">
        <f t="array" aca="1" ref="HF230" ca="1">INDIRECT(ADDRESS(MATCH(MAX(_xlfn._xlws.FILTER(HF7:HF229,HH7:HH229&gt;cr)),HF7:HF229,0)+6,1))</f>
        <v>#VALUE!</v>
      </c>
      <c r="HG230" s="8" t="e" cm="1" vm="1">
        <f t="array" aca="1" ref="HG230" ca="1">INDIRECT(ADDRESS(MATCH(MAX(_xlfn._xlws.FILTER(HG7:HG229,HH7:HH229&gt;cr)),HG7:HG229,0)+6,1))</f>
        <v>#VALUE!</v>
      </c>
      <c r="HH230" s="8" t="e" cm="1" vm="1">
        <f t="array" aca="1" ref="HH230" ca="1">INDIRECT(ADDRESS(MATCH(MAX(_xlfn._xlws.FILTER(HH7:HH229,HH7:HH229&gt;cr)),HH7:HH229,0)+6,1))</f>
        <v>#VALUE!</v>
      </c>
      <c r="HI230" s="8" t="e" cm="1" vm="1">
        <f t="array" aca="1" ref="HI230" ca="1">INDIRECT(ADDRESS(MATCH(MIN(_xlfn._xlws.FILTER(HI7:HI229,HH7:HH229&gt;cr)),HI7:HI229,0)+6,1))</f>
        <v>#VALUE!</v>
      </c>
      <c r="HJ230" s="12" t="e" cm="1" vm="1">
        <f t="array" aca="1" ref="HJ230" ca="1">INDIRECT(ADDRESS(MATCH(MIN(_xlfn._xlws.FILTER(HJ7:HJ229,HP7:HP229&gt;cr)),HJ7:HJ229,0)+6,1))</f>
        <v>#VALUE!</v>
      </c>
      <c r="HK230" s="12" t="e" cm="1" vm="1">
        <f t="array" aca="1" ref="HK230" ca="1">INDIRECT(ADDRESS(MATCH(MIN(_xlfn._xlws.FILTER(HK7:HK229,HP7:HP229&gt;cr)),HK7:HK229,0)+6,1))</f>
        <v>#VALUE!</v>
      </c>
      <c r="HL230" s="12" t="e" cm="1" vm="1">
        <f t="array" aca="1" ref="HL230" ca="1">INDIRECT(ADDRESS(MATCH(MAX(_xlfn._xlws.FILTER(HL7:HL229,HP7:HP229&gt;cr)),HL7:HL229,0)+6,1))</f>
        <v>#VALUE!</v>
      </c>
      <c r="HM230" s="12" t="e" cm="1" vm="1">
        <f t="array" aca="1" ref="HM230" ca="1">INDIRECT(ADDRESS(MATCH(MAX(_xlfn._xlws.FILTER(HM7:HM229,HP7:HP229&gt;cr)),HM7:HM229,0)+6,1))</f>
        <v>#VALUE!</v>
      </c>
      <c r="HN230" s="12" t="e" cm="1" vm="1">
        <f t="array" aca="1" ref="HN230" ca="1">INDIRECT(ADDRESS(MATCH(MAX(_xlfn._xlws.FILTER(HN7:HN229,HP7:HP229&gt;cr)),HN7:HN229,0)+6,1))</f>
        <v>#VALUE!</v>
      </c>
      <c r="HO230" s="12" t="e" cm="1" vm="1">
        <f t="array" aca="1" ref="HO230" ca="1">INDIRECT(ADDRESS(MATCH(MAX(_xlfn._xlws.FILTER(HO7:HO229,HP7:HP229&gt;cr)),HO7:HO229,0)+6,1))</f>
        <v>#VALUE!</v>
      </c>
      <c r="HP230" s="12" t="e" cm="1" vm="1">
        <f t="array" aca="1" ref="HP230" ca="1">INDIRECT(ADDRESS(MATCH(MAX(_xlfn._xlws.FILTER(HP7:HP229,HP7:HP229&gt;cr)),HP7:HP229,0)+6,1))</f>
        <v>#VALUE!</v>
      </c>
      <c r="HQ230" s="12" t="e" cm="1" vm="1">
        <f t="array" aca="1" ref="HQ230" ca="1">INDIRECT(ADDRESS(MATCH(MIN(_xlfn._xlws.FILTER(HQ7:HQ229,HP7:HP229&gt;cr)),HQ7:HQ229,0)+6,1))</f>
        <v>#VALUE!</v>
      </c>
      <c r="HR230" s="8" t="e" cm="1" vm="1">
        <f t="array" aca="1" ref="HR230" ca="1">INDIRECT(ADDRESS(MATCH(MIN(_xlfn._xlws.FILTER(HR7:HR229,HX7:HX229&gt;cr)),HR7:HR229,0)+6,1))</f>
        <v>#VALUE!</v>
      </c>
      <c r="HS230" s="8" t="e" cm="1" vm="1">
        <f t="array" aca="1" ref="HS230" ca="1">INDIRECT(ADDRESS(MATCH(MIN(_xlfn._xlws.FILTER(HS7:HS229,HX7:HX229&gt;cr)),HS7:HS229,0)+6,1))</f>
        <v>#VALUE!</v>
      </c>
      <c r="HT230" s="8" t="e" cm="1" vm="1">
        <f t="array" aca="1" ref="HT230" ca="1">INDIRECT(ADDRESS(MATCH(MAX(_xlfn._xlws.FILTER(HT7:HT229,HX7:HX229&gt;cr)),HT7:HT229,0)+6,1))</f>
        <v>#VALUE!</v>
      </c>
      <c r="HU230" s="8" t="e" cm="1" vm="1">
        <f t="array" aca="1" ref="HU230" ca="1">INDIRECT(ADDRESS(MATCH(MAX(_xlfn._xlws.FILTER(HU7:HU229,HX7:HX229&gt;cr)),HU7:HU229,0)+6,1))</f>
        <v>#VALUE!</v>
      </c>
      <c r="HV230" s="8" t="e" cm="1" vm="1">
        <f t="array" aca="1" ref="HV230" ca="1">INDIRECT(ADDRESS(MATCH(MAX(_xlfn._xlws.FILTER(HV7:HV229,HX7:HX229&gt;cr)),HV7:HV229,0)+6,1))</f>
        <v>#VALUE!</v>
      </c>
      <c r="HW230" s="8" t="e" cm="1" vm="1">
        <f t="array" aca="1" ref="HW230" ca="1">INDIRECT(ADDRESS(MATCH(MAX(_xlfn._xlws.FILTER(HW7:HW229,HX7:HX229&gt;cr)),HW7:HW229,0)+6,1))</f>
        <v>#VALUE!</v>
      </c>
      <c r="HX230" s="8" t="e" cm="1" vm="1">
        <f t="array" aca="1" ref="HX230" ca="1">INDIRECT(ADDRESS(MATCH(MAX(_xlfn._xlws.FILTER(HX7:HX229,HX7:HX229&gt;cr)),HX7:HX229,0)+6,1))</f>
        <v>#VALUE!</v>
      </c>
      <c r="HY230" s="8" t="e" cm="1" vm="1">
        <f t="array" aca="1" ref="HY230" ca="1">INDIRECT(ADDRESS(MATCH(MIN(_xlfn._xlws.FILTER(HY7:HY229,HX7:HX229&gt;cr)),HY7:HY229,0)+6,1))</f>
        <v>#VALUE!</v>
      </c>
      <c r="HZ230" s="12" t="e" cm="1" vm="1">
        <f t="array" aca="1" ref="HZ230" ca="1">INDIRECT(ADDRESS(MATCH(MIN(_xlfn._xlws.FILTER(HZ7:HZ229,IF7:IF229&gt;cr)),HZ7:HZ229,0)+6,1))</f>
        <v>#VALUE!</v>
      </c>
      <c r="IA230" s="12" t="e" cm="1" vm="1">
        <f t="array" aca="1" ref="IA230" ca="1">INDIRECT(ADDRESS(MATCH(MIN(_xlfn._xlws.FILTER(IA7:IA229,IF7:IF229&gt;cr)),IA7:IA229,0)+6,1))</f>
        <v>#VALUE!</v>
      </c>
      <c r="IB230" s="12" t="e" cm="1" vm="1">
        <f t="array" aca="1" ref="IB230" ca="1">INDIRECT(ADDRESS(MATCH(MAX(_xlfn._xlws.FILTER(IB7:IB229,IF7:IF229&gt;cr)),IB7:IB229,0)+6,1))</f>
        <v>#VALUE!</v>
      </c>
      <c r="IC230" s="12" t="e" cm="1" vm="1">
        <f t="array" aca="1" ref="IC230" ca="1">INDIRECT(ADDRESS(MATCH(MAX(_xlfn._xlws.FILTER(IC7:IC229,IF7:IF229&gt;cr)),IC7:IC229,0)+6,1))</f>
        <v>#VALUE!</v>
      </c>
      <c r="ID230" s="12" t="e" cm="1" vm="1">
        <f t="array" aca="1" ref="ID230" ca="1">INDIRECT(ADDRESS(MATCH(MAX(_xlfn._xlws.FILTER(ID7:ID229,IF7:IF229&gt;cr)),ID7:ID229,0)+6,1))</f>
        <v>#VALUE!</v>
      </c>
      <c r="IE230" s="12" t="e" cm="1" vm="1">
        <f t="array" aca="1" ref="IE230" ca="1">INDIRECT(ADDRESS(MATCH(MAX(_xlfn._xlws.FILTER(IE7:IE229,IF7:IF229&gt;cr)),IE7:IE229,0)+6,1))</f>
        <v>#VALUE!</v>
      </c>
      <c r="IF230" s="12" t="e" cm="1" vm="1">
        <f t="array" aca="1" ref="IF230" ca="1">INDIRECT(ADDRESS(MATCH(MAX(_xlfn._xlws.FILTER(IF7:IF229,IF7:IF229&gt;cr)),IF7:IF229,0)+6,1))</f>
        <v>#VALUE!</v>
      </c>
      <c r="IG230" s="12" t="e" cm="1" vm="1">
        <f t="array" aca="1" ref="IG230" ca="1">INDIRECT(ADDRESS(MATCH(MIN(_xlfn._xlws.FILTER(IG7:IG229,IF7:IF229&gt;cr)),IG7:IG229,0)+6,1))</f>
        <v>#VALUE!</v>
      </c>
      <c r="IH230" s="15" t="str" cm="1">
        <f t="array" aca="1" ref="IH230" ca="1">INDIRECT(ADDRESS(MATCH(MIN(_xlfn.LET(_xlpm.x,IF(ISNUMBER(IH7:IH229),IH7:IH229),_xlpm.y,IF(ISNUMBER(IN7:IN229),IN7:IN229),_xlfn._xlws.FILTER(_xlpm.x,_xlpm.y&gt;cr))),IH7:IH229,0)+6,1))</f>
        <v>BI03.IPWR</v>
      </c>
      <c r="II230" s="15" t="str" cm="1">
        <f t="array" aca="1" ref="II230" ca="1">INDIRECT(ADDRESS(MATCH(MIN(_xlfn.LET(_xlpm.x,IF(ISNUMBER(II7:II229),II7:II229),_xlpm.y,IF(ISNUMBER(IN7:IN229),IN7:IN229),_xlfn._xlws.FILTER(_xlpm.x,_xlpm.y&gt;cr))),II7:II229,0)+6,1))</f>
        <v>BI03.IPWR</v>
      </c>
      <c r="IJ230" s="15" t="str" cm="1">
        <f t="array" aca="1" ref="IJ230" ca="1">INDIRECT(ADDRESS(MATCH(MAX(_xlfn.LET(_xlpm.x,IF(ISNUMBER(IJ7:IJ229),IJ7:IJ229),_xlpm.y,IF(ISNUMBER(IN7:IN229),IN7:IN229),_xlfn._xlws.FILTER(_xlpm.x,_xlpm.y&gt;cr))),IJ7:IJ229,0)+6,1))</f>
        <v>BI01.JacDual</v>
      </c>
      <c r="IK230" s="15" t="str" cm="1">
        <f t="array" aca="1" ref="IK230" ca="1">INDIRECT(ADDRESS(MATCH(MAX(_xlfn.LET(_xlpm.x,IF(ISNUMBER(IK7:IK229),IK7:IK229),_xlpm.y,IF(ISNUMBER(IN7:IN229),IN7:IN229),_xlfn._xlws.FILTER(_xlpm.x,_xlpm.y&gt;cr))),IK7:IK229,0)+6,1))</f>
        <v>AI05.SRC</v>
      </c>
      <c r="IL230" s="15" t="str" cm="1">
        <f t="array" aca="1" ref="IL230" ca="1">INDIRECT(ADDRESS(MATCH(MAX(_xlfn.LET(_xlpm.x,IF(ISNUMBER(IL7:IL229),IL7:IL229),_xlpm.y,IF(ISNUMBER(IN7:IN229),IN7:IN229),_xlfn._xlws.FILTER(_xlpm.x,_xlpm.y&gt;cr))),IL7:IL229,0)+6,1))</f>
        <v>BI01.JacEDS</v>
      </c>
      <c r="IM230" s="15" t="str" cm="1">
        <f t="array" aca="1" ref="IM230" ca="1">INDIRECT(ADDRESS(MATCH(MAX(_xlfn.LET(_xlpm.x,IF(ISNUMBER(IM7:IM229),IM7:IM229),_xlpm.y,IF(ISNUMBER(IN7:IN229),IN7:IN229),_xlfn._xlws.FILTER(_xlpm.x,_xlpm.y&gt;cr))),IM7:IM229,0)+6,1))</f>
        <v>AU25.Coco</v>
      </c>
      <c r="IN230" s="15" t="str" cm="1">
        <f t="array" aca="1" ref="IN230" ca="1">INDIRECT(ADDRESS(MATCH(MAX(_xlfn.LET(_xlpm.x,IF(ISNUMBER(IN7:IN229),IN7:IN229),_xlpm.y,IF(ISNUMBER(IN7:IN229),IN7:IN229),_xlfn._xlws.FILTER(_xlpm.x,_xlpm.y&gt;cr))),IN7:IN229,0)+6,1))</f>
        <v>AI30.Singularity</v>
      </c>
      <c r="IO230" s="15" t="str" cm="1">
        <f t="array" aca="1" ref="IO230" ca="1">INDIRECT(ADDRESS(MATCH(MIN(_xlfn.LET(_xlpm.x,IF(ISNUMBER(IO7:IO229),IO7:IO229),_xlpm.y,IF(ISNUMBER(IN7:IN229),IN7:IN229),_xlfn._xlws.FILTER(_xlpm.x,_xlpm.y&gt;cr))),IO7:IO229,0)+6,1))</f>
        <v>CU14.SMD.TA</v>
      </c>
      <c r="IP230" s="9" t="str" cm="1">
        <f t="array" aca="1" ref="IP230" ca="1">INDEX(_xlfn._xlws.FILTER(IP7:IP229,ISTEXT(IP7:IP229)),MODE(MATCH(_xlfn._xlws.FILTER(IP7:IP229,ISTEXT(IP7:IP229)),_xlfn._xlws.FILTER(IP7:IP229,ISTEXT(IP7:IP229)),0)))</f>
        <v>k=5, r=0.1</v>
      </c>
      <c r="IQ230" s="9" t="str" cm="1">
        <f t="array" aca="1" ref="IQ230" ca="1">INDEX(_xlfn._xlws.FILTER(IQ7:IQ229,ISTEXT(IQ7:IQ229)),MODE(MATCH(_xlfn._xlws.FILTER(IQ7:IQ229,ISTEXT(IQ7:IQ229)),_xlfn._xlws.FILTER(IQ7:IQ229,ISTEXT(IQ7:IQ229)),0)))</f>
        <v>k=5, r=0.1</v>
      </c>
      <c r="IR230" s="9" t="str" cm="1">
        <f t="array" aca="1" ref="IR230" ca="1">INDEX(_xlfn._xlws.FILTER(IR7:IR229,ISTEXT(IR7:IR229)),MODE(MATCH(_xlfn._xlws.FILTER(IR7:IR229,ISTEXT(IR7:IR229)),_xlfn._xlws.FILTER(IR7:IR229,ISTEXT(IR7:IR229)),0)))</f>
        <v>k=5, r=0.1</v>
      </c>
      <c r="IS230" s="9" t="str" cm="1">
        <f t="array" aca="1" ref="IS230" ca="1">INDEX(_xlfn._xlws.FILTER(IS7:IS229,ISTEXT(IS7:IS229)),MODE(MATCH(_xlfn._xlws.FILTER(IS7:IS229,ISTEXT(IS7:IS229)),_xlfn._xlws.FILTER(IS7:IS229,ISTEXT(IS7:IS229)),0)))</f>
        <v>k=5, r=0.9</v>
      </c>
      <c r="IT230" s="9" t="str" cm="1">
        <f t="array" aca="1" ref="IT230" ca="1">INDEX(_xlfn._xlws.FILTER(IT7:IT229,ISTEXT(IT7:IT229)),MODE(MATCH(_xlfn._xlws.FILTER(IT7:IT229,ISTEXT(IT7:IT229)),_xlfn._xlws.FILTER(IT7:IT229,ISTEXT(IT7:IT229)),0)))</f>
        <v>k=5, r=0.1</v>
      </c>
      <c r="IU230" s="9" t="str" cm="1">
        <f t="array" aca="1" ref="IU230" ca="1">INDEX(_xlfn._xlws.FILTER(IU7:IU229,ISTEXT(IU7:IU229)),MODE(MATCH(_xlfn._xlws.FILTER(IU7:IU229,ISTEXT(IU7:IU229)),_xlfn._xlws.FILTER(IU7:IU229,ISTEXT(IU7:IU229)),0)))</f>
        <v>k=20, r=0.5</v>
      </c>
      <c r="IV230" s="9" t="str" cm="1">
        <f t="array" aca="1" ref="IV230" ca="1">INDEX(_xlfn._xlws.FILTER(IV7:IV229,ISTEXT(IV7:IV229)),MODE(MATCH(_xlfn._xlws.FILTER(IV7:IV229,ISTEXT(IV7:IV229)),_xlfn._xlws.FILTER(IV7:IV229,ISTEXT(IV7:IV229)),0)))</f>
        <v>k=5, r=0.1</v>
      </c>
      <c r="IW230" s="9" t="str" cm="1">
        <f t="array" aca="1" ref="IW230" ca="1">INDEX(_xlfn._xlws.FILTER(IW7:IW229,ISTEXT(IW7:IW229)),MODE(MATCH(_xlfn._xlws.FILTER(IW7:IW229,ISTEXT(IW7:IW229)),_xlfn._xlws.FILTER(IW7:IW229,ISTEXT(IW7:IW229)),0)))</f>
        <v>k=5, r=0.9</v>
      </c>
    </row>
    <row r="231" spans="1:257" s="9" customFormat="1" x14ac:dyDescent="0.2">
      <c r="A231" s="7" t="s">
        <v>234</v>
      </c>
      <c r="B231" s="8" t="str" cm="1">
        <f t="array" aca="1" ref="B231" ca="1">INDIRECT(ADDRESS(MATCH(SMALL(_xlfn._xlws.FILTER(B7:B229,H7:H229&gt;0.5),2),B7:B229,0)+6,1))</f>
        <v>CI14.Amer.EMX1</v>
      </c>
      <c r="C231" s="8" t="str" cm="1">
        <f t="array" aca="1" ref="C231" ca="1">INDIRECT(ADDRESS(MATCH(SMALL(_xlfn._xlws.FILTER(C7:C229,H7:H229&gt;0.5),2),C7:C229,0)+6,1))</f>
        <v>CI14.Amer.EMX1</v>
      </c>
      <c r="D231" s="8" t="str" cm="1">
        <f t="array" aca="1" ref="D231" ca="1">INDIRECT(ADDRESS(MATCH(LARGE(_xlfn._xlws.FILTER(D7:D229,H7:H229&gt;0.5),2),D7:D229,0)+6,1))</f>
        <v>CI14.Amer.Pearson</v>
      </c>
      <c r="E231" s="8" t="str" cm="1">
        <f t="array" aca="1" ref="E231" ca="1">INDIRECT(ADDRESS(MATCH(LARGE(_xlfn._xlws.FILTER(E7:E229,H7:H229&gt;0.5),2),E7:E229,0)+6,1))</f>
        <v>AI05.SRC</v>
      </c>
      <c r="F231" s="8" t="str" cm="1">
        <f t="array" aca="1" ref="F231" ca="1">INDIRECT(ADDRESS(MATCH(LARGE(_xlfn._xlws.FILTER(F7:F229,H7:H229&gt;0.5),2),F7:F229,0)+6,1))</f>
        <v>BI14.AmerJ</v>
      </c>
      <c r="G231" s="8" t="e" cm="1">
        <f t="array" aca="1" ref="G231" ca="1">INDIRECT(ADDRESS(MATCH(LARGE(_xlfn._xlws.FILTER(G7:G229,H7:H229&gt;0.5),2),G7:G229,0)+6,1))</f>
        <v>#NUM!</v>
      </c>
      <c r="H231" s="8" t="str" cm="1">
        <f t="array" aca="1" ref="H231" ca="1">INDIRECT(ADDRESS(MATCH(LARGE(_xlfn._xlws.FILTER(H7:H229,H7:H229&gt;0.5),2),H7:H229,0)+6,1))</f>
        <v>AI01.Jaccard</v>
      </c>
      <c r="I231" s="8" t="str" cm="1">
        <f t="array" aca="1" ref="I231" ca="1">INDIRECT(ADDRESS(MATCH(SMALL(_xlfn._xlws.FILTER(I7:I229,H7:H229&gt;0.5),2),I7:I229,0)+6,1))</f>
        <v>CU14.Amer.Cosine</v>
      </c>
      <c r="J231" s="12" t="str" cm="1">
        <f t="array" aca="1" ref="J231" ca="1">INDIRECT(ADDRESS(MATCH(SMALL(_xlfn._xlws.FILTER(J7:J229,P7:P229&gt;cr),2),J7:J229,0)+6,1))</f>
        <v>AI05.SRC</v>
      </c>
      <c r="K231" s="12" t="str" cm="1">
        <f t="array" aca="1" ref="K231" ca="1">INDIRECT(ADDRESS(MATCH(SMALL(_xlfn._xlws.FILTER(K7:K229,P7:P229&gt;cr),2),K7:K229,0)+6,1))</f>
        <v>AI05.SRC</v>
      </c>
      <c r="L231" s="12" t="str" cm="1">
        <f t="array" aca="1" ref="L231" ca="1">INDIRECT(ADDRESS(MATCH(LARGE(_xlfn._xlws.FILTER(L7:L229,P7:P229&gt;cr),2),L7:L229,0)+6,1))</f>
        <v>BI14.AmerJ</v>
      </c>
      <c r="M231" s="12" t="str" cm="1">
        <f t="array" aca="1" ref="M231" ca="1">INDIRECT(ADDRESS(MATCH(LARGE(_xlfn._xlws.FILTER(M7:M229,P7:P229&gt;cr),2),M7:M229,0)+6,1))</f>
        <v>BU01.JaccardMulti</v>
      </c>
      <c r="N231" s="12" t="str" cm="1">
        <f t="array" aca="1" ref="N231" ca="1">INDIRECT(ADDRESS(MATCH(LARGE(_xlfn._xlws.FILTER(N7:N229,P7:P229&gt;cr),2),N7:N229,0)+6,1))</f>
        <v>AI21.SMC</v>
      </c>
      <c r="O231" s="12" t="e" cm="1">
        <f t="array" aca="1" ref="O231" ca="1">INDIRECT(ADDRESS(MATCH(LARGE(_xlfn._xlws.FILTER(O7:O229,P7:P229&gt;cr),2),O7:O229,0)+6,1))</f>
        <v>#NUM!</v>
      </c>
      <c r="P231" s="12" t="str" cm="1">
        <f t="array" aca="1" ref="P231" ca="1">INDIRECT(ADDRESS(MATCH(LARGE(_xlfn._xlws.FILTER(P7:P229,P7:P229&gt;cr),2),P7:P229,0)+6,1))</f>
        <v>AI01.Jaccard</v>
      </c>
      <c r="Q231" s="12" t="str" cm="1">
        <f t="array" aca="1" ref="Q231" ca="1">INDIRECT(ADDRESS(MATCH(SMALL(_xlfn._xlws.FILTER(Q7:Q229,P7:P229&gt;cr),2),Q7:Q229,0)+6,1))</f>
        <v>BU16.TANJ</v>
      </c>
      <c r="R231" s="8" t="str" cm="1">
        <f t="array" aca="1" ref="R231" ca="1">INDIRECT(ADDRESS(MATCH(SMALL(_xlfn._xlws.FILTER(R7:R229,X7:X229&gt;cr),2),R7:R229,0)+6,1))</f>
        <v>BI22.ZSim</v>
      </c>
      <c r="S231" s="8" t="str" cm="1">
        <f t="array" aca="1" ref="S231" ca="1">INDIRECT(ADDRESS(MATCH(SMALL(_xlfn._xlws.FILTER(S7:S229,X7:X229&gt;cr),2),S7:S229,0)+6,1))</f>
        <v>BI22.ZSim</v>
      </c>
      <c r="T231" s="8" t="str" cm="1">
        <f t="array" aca="1" ref="T231" ca="1">INDIRECT(ADDRESS(MATCH(LARGE(_xlfn._xlws.FILTER(T7:T229,X7:X229&gt;cr),2),T7:T229,0)+6,1))</f>
        <v>BI22.ZSim</v>
      </c>
      <c r="U231" s="8" t="str" cm="1">
        <f t="array" aca="1" ref="U231" ca="1">INDIRECT(ADDRESS(MATCH(LARGE(_xlfn._xlws.FILTER(U7:U229,X7:X229&gt;cr),2),U7:U229,0)+6,1))</f>
        <v>BU01.JaccardMulti</v>
      </c>
      <c r="V231" s="8" t="str" cm="1">
        <f t="array" aca="1" ref="V231" ca="1">INDIRECT(ADDRESS(MATCH(LARGE(_xlfn._xlws.FILTER(V7:V229,X7:X229&gt;cr),2),V7:V229,0)+6,1))</f>
        <v>AI21.SMC</v>
      </c>
      <c r="W231" s="8" t="str" cm="1">
        <f t="array" aca="1" ref="W231" ca="1">INDIRECT(ADDRESS(MATCH(LARGE(_xlfn._xlws.FILTER(W7:W229,X7:X229&gt;cr),2),W7:W229,0)+6,1))</f>
        <v>CI14.SMD.TA</v>
      </c>
      <c r="X231" s="8" t="str" cm="1">
        <f t="array" aca="1" ref="X231" ca="1">INDIRECT(ADDRESS(MATCH(LARGE(_xlfn._xlws.FILTER(X7:X229,X7:X229&gt;cr),2),X7:X229,0)+6,1))</f>
        <v>AI01.Jaccard</v>
      </c>
      <c r="Y231" s="8" t="str" cm="1">
        <f t="array" aca="1" ref="Y231" ca="1">INDIRECT(ADDRESS(MATCH(SMALL(_xlfn._xlws.FILTER(Y7:Y229,X7:X229&gt;cr),2),Y7:Y229,0)+6,1))</f>
        <v>CU14.SMD.NNSM</v>
      </c>
      <c r="Z231" s="12" t="str" cm="1">
        <f t="array" aca="1" ref="Z231" ca="1">INDIRECT(ADDRESS(MATCH(SMALL(_xlfn._xlws.FILTER(Z7:Z229,AF7:AF229&gt;cr),2),Z7:Z229,0)+6,1))</f>
        <v>BI22.ESim3</v>
      </c>
      <c r="AA231" s="12" t="str" cm="1">
        <f t="array" aca="1" ref="AA231" ca="1">INDIRECT(ADDRESS(MATCH(SMALL(_xlfn._xlws.FILTER(AA7:AA229,AF7:AF229&gt;cr),2),AA7:AA229,0)+6,1))</f>
        <v>BI22.ZSim</v>
      </c>
      <c r="AB231" s="12" t="str" cm="1">
        <f t="array" aca="1" ref="AB231" ca="1">INDIRECT(ADDRESS(MATCH(LARGE(_xlfn._xlws.FILTER(AB7:AB229,AF7:AF229&gt;cr),2),AB7:AB229,0)+6,1))</f>
        <v>BI22.ESim2</v>
      </c>
      <c r="AC231" s="12" t="str" cm="1">
        <f t="array" aca="1" ref="AC231" ca="1">INDIRECT(ADDRESS(MATCH(LARGE(_xlfn._xlws.FILTER(AC7:AC229,AF7:AF229&gt;cr),2),AC7:AC229,0)+6,1))</f>
        <v>BU01.JaccardMulti</v>
      </c>
      <c r="AD231" s="12" t="str" cm="1">
        <f t="array" aca="1" ref="AD231" ca="1">INDIRECT(ADDRESS(MATCH(LARGE(_xlfn._xlws.FILTER(AD7:AD229,AF7:AF229&gt;cr),2),AD7:AD229,0)+6,1))</f>
        <v>AI26.URP</v>
      </c>
      <c r="AE231" s="12" t="e" cm="1">
        <f t="array" aca="1" ref="AE231" ca="1">INDIRECT(ADDRESS(MATCH(LARGE(_xlfn._xlws.FILTER(AE7:AE229,AF7:AF229&gt;cr),2),AE7:AE229,0)+6,1))</f>
        <v>#NUM!</v>
      </c>
      <c r="AF231" s="12" t="str" cm="1">
        <f t="array" aca="1" ref="AF231" ca="1">INDIRECT(ADDRESS(MATCH(LARGE(_xlfn._xlws.FILTER(AF7:AF229,AF7:AF229&gt;cr),2),AF7:AF229,0)+6,1))</f>
        <v>AI01.Jaccard</v>
      </c>
      <c r="AG231" s="12" t="str" cm="1">
        <f t="array" aca="1" ref="AG231" ca="1">INDIRECT(ADDRESS(MATCH(SMALL(_xlfn._xlws.FILTER(AG7:AG229,AF7:AF229&gt;cr),2),AG7:AG229,0)+6,1))</f>
        <v>BU03.CPC</v>
      </c>
      <c r="AH231" s="8" t="str" cm="1">
        <f t="array" aca="1" ref="AH231" ca="1">INDIRECT(ADDRESS(MATCH(SMALL(_xlfn._xlws.FILTER(AH7:AH229,AN7:AN229&gt;cr),2),AH7:AH229,0)+6,1))</f>
        <v>AI25.Coco</v>
      </c>
      <c r="AI231" s="8" t="str" cm="1">
        <f t="array" aca="1" ref="AI231" ca="1">INDIRECT(ADDRESS(MATCH(SMALL(_xlfn._xlws.FILTER(AI7:AI229,AN7:AN229&gt;cr),2),AI7:AI229,0)+6,1))</f>
        <v>AI25.Coco</v>
      </c>
      <c r="AJ231" s="8" t="str" cm="1">
        <f t="array" aca="1" ref="AJ231" ca="1">INDIRECT(ADDRESS(MATCH(LARGE(_xlfn._xlws.FILTER(AJ7:AJ229,AN7:AN229&gt;cr),2),AJ7:AJ229,0)+6,1))</f>
        <v>AI19.KL</v>
      </c>
      <c r="AK231" s="8" t="str" cm="1">
        <f t="array" aca="1" ref="AK231" ca="1">INDIRECT(ADDRESS(MATCH(LARGE(_xlfn._xlws.FILTER(AK7:AK229,AN7:AN229&gt;cr),2),AK7:AK229,0)+6,1))</f>
        <v>AI03.Pearson</v>
      </c>
      <c r="AL231" s="8" t="str" cm="1">
        <f t="array" aca="1" ref="AL231" ca="1">INDIRECT(ADDRESS(MATCH(LARGE(_xlfn._xlws.FILTER(AL7:AL229,AN7:AN229&gt;cr),2),AL7:AL229,0)+6,1))</f>
        <v>AI26.URP</v>
      </c>
      <c r="AM231" s="8" t="e" cm="1">
        <f t="array" aca="1" ref="AM231" ca="1">INDIRECT(ADDRESS(MATCH(LARGE(_xlfn._xlws.FILTER(AM7:AM229,AN7:AN229&gt;cr),2),AM7:AM229,0)+6,1))</f>
        <v>#NUM!</v>
      </c>
      <c r="AN231" s="8" t="str" cm="1">
        <f t="array" aca="1" ref="AN231" ca="1">INDIRECT(ADDRESS(MATCH(LARGE(_xlfn._xlws.FILTER(AN7:AN229,AN7:AN229&gt;cr),2),AN7:AN229,0)+6,1))</f>
        <v>AI01.Jaccard</v>
      </c>
      <c r="AO231" s="8" t="str" cm="1">
        <f t="array" aca="1" ref="AO231" ca="1">INDIRECT(ADDRESS(MATCH(SMALL(_xlfn._xlws.FILTER(AO7:AO229,AN7:AN229&gt;cr),2),AO7:AO229,0)+6,1))</f>
        <v>CU01.IJ.PSS</v>
      </c>
      <c r="AP231" s="12" t="e" cm="1" vm="1">
        <f t="array" aca="1" ref="AP231" ca="1">INDIRECT(ADDRESS(MATCH(SMALL(_xlfn._xlws.FILTER(AP7:AP229,AV7:AV229&gt;cr),2),AP7:AP229,0)+6,1))</f>
        <v>#VALUE!</v>
      </c>
      <c r="AQ231" s="12" t="e" cm="1" vm="1">
        <f t="array" aca="1" ref="AQ231" ca="1">INDIRECT(ADDRESS(MATCH(SMALL(_xlfn._xlws.FILTER(AQ7:AQ229,AV7:AV229&gt;cr),2),AQ7:AQ229,0)+6,1))</f>
        <v>#VALUE!</v>
      </c>
      <c r="AR231" s="12" t="e" cm="1" vm="1">
        <f t="array" aca="1" ref="AR231" ca="1">INDIRECT(ADDRESS(MATCH(LARGE(_xlfn._xlws.FILTER(AR7:AR229,AV7:AV229&gt;cr),2),AR7:AR229,0)+6,1))</f>
        <v>#VALUE!</v>
      </c>
      <c r="AS231" s="12" t="e" cm="1" vm="1">
        <f t="array" aca="1" ref="AS231" ca="1">INDIRECT(ADDRESS(MATCH(LARGE(_xlfn._xlws.FILTER(AS7:AS229,AV7:AV229&gt;cr),2),AS7:AS229,0)+6,1))</f>
        <v>#VALUE!</v>
      </c>
      <c r="AT231" s="12" t="e" cm="1" vm="1">
        <f t="array" aca="1" ref="AT231" ca="1">INDIRECT(ADDRESS(MATCH(LARGE(_xlfn._xlws.FILTER(AT7:AT229,AV7:AV229&gt;cr),2),AT7:AT229,0)+6,1))</f>
        <v>#VALUE!</v>
      </c>
      <c r="AU231" s="12" t="e" cm="1" vm="1">
        <f t="array" aca="1" ref="AU231" ca="1">INDIRECT(ADDRESS(MATCH(LARGE(_xlfn._xlws.FILTER(AU7:AU229,AV7:AV229&gt;cr),2),AU7:AU229,0)+6,1))</f>
        <v>#VALUE!</v>
      </c>
      <c r="AV231" s="12" t="e" cm="1" vm="1">
        <f t="array" aca="1" ref="AV231" ca="1">INDIRECT(ADDRESS(MATCH(LARGE(_xlfn._xlws.FILTER(AV7:AV229,AV7:AV229&gt;cr),2),AV7:AV229,0)+6,1))</f>
        <v>#VALUE!</v>
      </c>
      <c r="AW231" s="12" t="e" cm="1" vm="1">
        <f t="array" aca="1" ref="AW231" ca="1">INDIRECT(ADDRESS(MATCH(SMALL(_xlfn._xlws.FILTER(AW7:AW229,AV7:AV229&gt;cr),2),AW7:AW229,0)+6,1))</f>
        <v>#VALUE!</v>
      </c>
      <c r="AX231" s="8" t="e" cm="1" vm="1">
        <f t="array" aca="1" ref="AX231" ca="1">INDIRECT(ADDRESS(MATCH(SMALL(_xlfn._xlws.FILTER(AX7:AX229,BD7:BD229&gt;cr),2),AX7:AX229,0)+6,1))</f>
        <v>#VALUE!</v>
      </c>
      <c r="AY231" s="8" t="e" cm="1" vm="1">
        <f t="array" aca="1" ref="AY231" ca="1">INDIRECT(ADDRESS(MATCH(SMALL(_xlfn._xlws.FILTER(AY7:AY229,BD7:BD229&gt;cr),2),AY7:AY229,0)+6,1))</f>
        <v>#VALUE!</v>
      </c>
      <c r="AZ231" s="8" t="e" cm="1" vm="1">
        <f t="array" aca="1" ref="AZ231" ca="1">INDIRECT(ADDRESS(MATCH(LARGE(_xlfn._xlws.FILTER(AZ7:AZ229,BD7:BD229&gt;cr),2),AZ7:AZ229,0)+6,1))</f>
        <v>#VALUE!</v>
      </c>
      <c r="BA231" s="8" t="e" cm="1" vm="1">
        <f t="array" aca="1" ref="BA231" ca="1">INDIRECT(ADDRESS(MATCH(LARGE(_xlfn._xlws.FILTER(BA7:BA229,BD7:BD229&gt;cr),2),BA7:BA229,0)+6,1))</f>
        <v>#VALUE!</v>
      </c>
      <c r="BB231" s="8" t="e" cm="1" vm="1">
        <f t="array" aca="1" ref="BB231" ca="1">INDIRECT(ADDRESS(MATCH(LARGE(_xlfn._xlws.FILTER(BB7:BB229,BD7:BD229&gt;cr),2),BB7:BB229,0)+6,1))</f>
        <v>#VALUE!</v>
      </c>
      <c r="BC231" s="8" t="e" cm="1" vm="1">
        <f t="array" aca="1" ref="BC231" ca="1">INDIRECT(ADDRESS(MATCH(LARGE(_xlfn._xlws.FILTER(BC7:BC229,BD7:BD229&gt;cr),2),BC7:BC229,0)+6,1))</f>
        <v>#VALUE!</v>
      </c>
      <c r="BD231" s="8" t="e" cm="1" vm="1">
        <f t="array" aca="1" ref="BD231" ca="1">INDIRECT(ADDRESS(MATCH(LARGE(_xlfn._xlws.FILTER(BD7:BD229,BD7:BD229&gt;cr),2),BD7:BD229,0)+6,1))</f>
        <v>#VALUE!</v>
      </c>
      <c r="BE231" s="8" t="e" cm="1" vm="1">
        <f t="array" aca="1" ref="BE231" ca="1">INDIRECT(ADDRESS(MATCH(SMALL(_xlfn._xlws.FILTER(BE7:BE229,BD7:BD229&gt;cr),2),BE7:BE229,0)+6,1))</f>
        <v>#VALUE!</v>
      </c>
      <c r="BF231" s="12" t="str" cm="1">
        <f t="array" aca="1" ref="BF231" ca="1">INDIRECT(ADDRESS(MATCH(SMALL(_xlfn._xlws.FILTER(BF7:BF229,BL7:BL229&gt;cr),2),BF7:BF229,0)+6,1))</f>
        <v>CI14.SMD.EMX1</v>
      </c>
      <c r="BG231" s="12" t="str" cm="1">
        <f t="array" aca="1" ref="BG231" ca="1">INDIRECT(ADDRESS(MATCH(SMALL(_xlfn._xlws.FILTER(BG7:BG229,BL7:BL229&gt;cr),2),BG7:BG229,0)+6,1))</f>
        <v>BI07.NHMS.Amer</v>
      </c>
      <c r="BH231" s="12" t="str" cm="1">
        <f t="array" aca="1" ref="BH231" ca="1">INDIRECT(ADDRESS(MATCH(LARGE(_xlfn._xlws.FILTER(BH7:BH229,BL7:BL229&gt;cr),2),BH7:BH229,0)+6,1))</f>
        <v>BI07.NHMS</v>
      </c>
      <c r="BI231" s="12" t="str" cm="1">
        <f t="array" aca="1" ref="BI231" ca="1">INDIRECT(ADDRESS(MATCH(LARGE(_xlfn._xlws.FILTER(BI7:BI229,BL7:BL229&gt;cr),2),BI7:BI229,0)+6,1))</f>
        <v>BU01.JacEDS</v>
      </c>
      <c r="BJ231" s="12" t="str" cm="1">
        <f t="array" aca="1" ref="BJ231" ca="1">INDIRECT(ADDRESS(MATCH(LARGE(_xlfn._xlws.FILTER(BJ7:BJ229,BL7:BL229&gt;cr),2),BJ7:BJ229,0)+6,1))</f>
        <v>BI01.JaccardMulti</v>
      </c>
      <c r="BK231" s="12" t="str" cm="1">
        <f t="array" aca="1" ref="BK231" ca="1">INDIRECT(ADDRESS(MATCH(LARGE(_xlfn._xlws.FILTER(BK7:BK229,BL7:BL229&gt;cr),2),BK7:BK229,0)+6,1))</f>
        <v>BI01.PNCR</v>
      </c>
      <c r="BL231" s="12" t="str" cm="1">
        <f t="array" aca="1" ref="BL231" ca="1">INDIRECT(ADDRESS(MATCH(LARGE(_xlfn._xlws.FILTER(BL7:BL229,BL7:BL229&gt;cr),2),BL7:BL229,0)+6,1))</f>
        <v>AI01.Jaccard</v>
      </c>
      <c r="BM231" s="12" t="str" cm="1">
        <f t="array" aca="1" ref="BM231" ca="1">INDIRECT(ADDRESS(MATCH(SMALL(_xlfn._xlws.FILTER(BM7:BM229,BL7:BL229&gt;cr),2),BM7:BM229,0)+6,1))</f>
        <v>BU02.CosineJ</v>
      </c>
      <c r="BN231" s="8" t="e" cm="1" vm="1">
        <f t="array" aca="1" ref="BN231" ca="1">INDIRECT(ADDRESS(MATCH(SMALL(_xlfn._xlws.FILTER(BN7:BN229,BT7:BT229&gt;cr),2),BN7:BN229,0)+6,1))</f>
        <v>#VALUE!</v>
      </c>
      <c r="BO231" s="8" t="e" cm="1" vm="1">
        <f t="array" aca="1" ref="BO231" ca="1">INDIRECT(ADDRESS(MATCH(SMALL(_xlfn._xlws.FILTER(BO7:BO229,BT7:BT229&gt;cr),2),BO7:BO229,0)+6,1))</f>
        <v>#VALUE!</v>
      </c>
      <c r="BP231" s="8" t="e" cm="1" vm="1">
        <f t="array" aca="1" ref="BP231" ca="1">INDIRECT(ADDRESS(MATCH(LARGE(_xlfn._xlws.FILTER(BP7:BP229,BT7:BT229&gt;cr),2),BP7:BP229,0)+6,1))</f>
        <v>#VALUE!</v>
      </c>
      <c r="BQ231" s="8" t="e" cm="1" vm="1">
        <f t="array" aca="1" ref="BQ231" ca="1">INDIRECT(ADDRESS(MATCH(LARGE(_xlfn._xlws.FILTER(BQ7:BQ229,BT7:BT229&gt;cr),2),BQ7:BQ229,0)+6,1))</f>
        <v>#VALUE!</v>
      </c>
      <c r="BR231" s="8" t="e" cm="1" vm="1">
        <f t="array" aca="1" ref="BR231" ca="1">INDIRECT(ADDRESS(MATCH(LARGE(_xlfn._xlws.FILTER(BR7:BR229,BT7:BT229&gt;cr),2),BR7:BR229,0)+6,1))</f>
        <v>#VALUE!</v>
      </c>
      <c r="BS231" s="8" t="e" cm="1" vm="1">
        <f t="array" aca="1" ref="BS231" ca="1">INDIRECT(ADDRESS(MATCH(LARGE(_xlfn._xlws.FILTER(BS7:BS229,BT7:BT229&gt;cr),2),BS7:BS229,0)+6,1))</f>
        <v>#VALUE!</v>
      </c>
      <c r="BT231" s="8" t="e" cm="1" vm="1">
        <f t="array" aca="1" ref="BT231" ca="1">INDIRECT(ADDRESS(MATCH(LARGE(_xlfn._xlws.FILTER(BT7:BT229,BT7:BT229&gt;cr),2),BT7:BT229,0)+6,1))</f>
        <v>#VALUE!</v>
      </c>
      <c r="BU231" s="8" t="e" cm="1" vm="1">
        <f t="array" aca="1" ref="BU231" ca="1">INDIRECT(ADDRESS(MATCH(SMALL(_xlfn._xlws.FILTER(BU7:BU229,BT7:BT229&gt;cr),2),BU7:BU229,0)+6,1))</f>
        <v>#VALUE!</v>
      </c>
      <c r="BV231" s="12" t="e" cm="1" vm="1">
        <f t="array" aca="1" ref="BV231" ca="1">INDIRECT(ADDRESS(MATCH(SMALL(_xlfn._xlws.FILTER(BV7:BV229,CB7:CB229&gt;cr),2),BV7:BV229,0)+6,1))</f>
        <v>#VALUE!</v>
      </c>
      <c r="BW231" s="12" t="e" cm="1" vm="1">
        <f t="array" aca="1" ref="BW231" ca="1">INDIRECT(ADDRESS(MATCH(SMALL(_xlfn._xlws.FILTER(BW7:BW229,CB7:CB229&gt;cr),2),BW7:BW229,0)+6,1))</f>
        <v>#VALUE!</v>
      </c>
      <c r="BX231" s="12" t="e" cm="1" vm="1">
        <f t="array" aca="1" ref="BX231" ca="1">INDIRECT(ADDRESS(MATCH(LARGE(_xlfn._xlws.FILTER(BX7:BX229,CB7:CB229&gt;cr),2),BX7:BX229,0)+6,1))</f>
        <v>#VALUE!</v>
      </c>
      <c r="BY231" s="12" t="e" cm="1" vm="1">
        <f t="array" aca="1" ref="BY231" ca="1">INDIRECT(ADDRESS(MATCH(LARGE(_xlfn._xlws.FILTER(BY7:BY229,CB7:CB229&gt;cr),2),BY7:BY229,0)+6,1))</f>
        <v>#VALUE!</v>
      </c>
      <c r="BZ231" s="12" t="e" cm="1" vm="1">
        <f t="array" aca="1" ref="BZ231" ca="1">INDIRECT(ADDRESS(MATCH(LARGE(_xlfn._xlws.FILTER(BZ7:BZ229,CB7:CB229&gt;cr),2),BZ7:BZ229,0)+6,1))</f>
        <v>#VALUE!</v>
      </c>
      <c r="CA231" s="12" t="e" cm="1" vm="1">
        <f t="array" aca="1" ref="CA231" ca="1">INDIRECT(ADDRESS(MATCH(LARGE(_xlfn._xlws.FILTER(CA7:CA229,CB7:CB229&gt;cr),2),CA7:CA229,0)+6,1))</f>
        <v>#VALUE!</v>
      </c>
      <c r="CB231" s="12" t="e" cm="1" vm="1">
        <f t="array" aca="1" ref="CB231" ca="1">INDIRECT(ADDRESS(MATCH(LARGE(_xlfn._xlws.FILTER(CB7:CB229,CB7:CB229&gt;cr),2),CB7:CB229,0)+6,1))</f>
        <v>#VALUE!</v>
      </c>
      <c r="CC231" s="12" t="e" cm="1" vm="1">
        <f t="array" aca="1" ref="CC231" ca="1">INDIRECT(ADDRESS(MATCH(SMALL(_xlfn._xlws.FILTER(CC7:CC229,CB7:CB229&gt;cr),2),CC7:CC229,0)+6,1))</f>
        <v>#VALUE!</v>
      </c>
      <c r="CD231" s="8" t="e" cm="1" vm="1">
        <f t="array" aca="1" ref="CD231" ca="1">INDIRECT(ADDRESS(MATCH(SMALL(_xlfn._xlws.FILTER(CD7:CD229,CJ7:CJ229&gt;cr),2),CD7:CD229,0)+6,1))</f>
        <v>#VALUE!</v>
      </c>
      <c r="CE231" s="8" t="e" cm="1" vm="1">
        <f t="array" aca="1" ref="CE231" ca="1">INDIRECT(ADDRESS(MATCH(SMALL(_xlfn._xlws.FILTER(CE7:CE229,CJ7:CJ229&gt;cr),2),CE7:CE229,0)+6,1))</f>
        <v>#VALUE!</v>
      </c>
      <c r="CF231" s="8" t="e" cm="1" vm="1">
        <f t="array" aca="1" ref="CF231" ca="1">INDIRECT(ADDRESS(MATCH(LARGE(_xlfn._xlws.FILTER(CF7:CF229,CJ7:CJ229&gt;cr),2),CF7:CF229,0)+6,1))</f>
        <v>#VALUE!</v>
      </c>
      <c r="CG231" s="8" t="e" cm="1" vm="1">
        <f t="array" aca="1" ref="CG231" ca="1">INDIRECT(ADDRESS(MATCH(LARGE(_xlfn._xlws.FILTER(CG7:CG229,CJ7:CJ229&gt;cr),2),CG7:CG229,0)+6,1))</f>
        <v>#VALUE!</v>
      </c>
      <c r="CH231" s="8" t="e" cm="1" vm="1">
        <f t="array" aca="1" ref="CH231" ca="1">INDIRECT(ADDRESS(MATCH(LARGE(_xlfn._xlws.FILTER(CH7:CH229,CJ7:CJ229&gt;cr),2),CH7:CH229,0)+6,1))</f>
        <v>#VALUE!</v>
      </c>
      <c r="CI231" s="8" t="e" cm="1" vm="1">
        <f t="array" aca="1" ref="CI231" ca="1">INDIRECT(ADDRESS(MATCH(LARGE(_xlfn._xlws.FILTER(CI7:CI229,CJ7:CJ229&gt;cr),2),CI7:CI229,0)+6,1))</f>
        <v>#VALUE!</v>
      </c>
      <c r="CJ231" s="8" t="e" cm="1" vm="1">
        <f t="array" aca="1" ref="CJ231" ca="1">INDIRECT(ADDRESS(MATCH(LARGE(_xlfn._xlws.FILTER(CJ7:CJ229,CJ7:CJ229&gt;cr),2),CJ7:CJ229,0)+6,1))</f>
        <v>#VALUE!</v>
      </c>
      <c r="CK231" s="8" t="e" cm="1" vm="1">
        <f t="array" aca="1" ref="CK231" ca="1">INDIRECT(ADDRESS(MATCH(SMALL(_xlfn._xlws.FILTER(CK7:CK229,CJ7:CJ229&gt;cr),2),CK7:CK229,0)+6,1))</f>
        <v>#VALUE!</v>
      </c>
      <c r="CL231" s="12" t="e" cm="1" vm="1">
        <f t="array" aca="1" ref="CL231" ca="1">INDIRECT(ADDRESS(MATCH(SMALL(_xlfn._xlws.FILTER(CL7:CL229,CR7:CR229&gt;cr),2),CL7:CL229,0)+6,1))</f>
        <v>#VALUE!</v>
      </c>
      <c r="CM231" s="12" t="e" cm="1" vm="1">
        <f t="array" aca="1" ref="CM231" ca="1">INDIRECT(ADDRESS(MATCH(SMALL(_xlfn._xlws.FILTER(CM7:CM229,CR7:CR229&gt;cr),2),CM7:CM229,0)+6,1))</f>
        <v>#VALUE!</v>
      </c>
      <c r="CN231" s="12" t="e" cm="1" vm="1">
        <f t="array" aca="1" ref="CN231" ca="1">INDIRECT(ADDRESS(MATCH(LARGE(_xlfn._xlws.FILTER(CN7:CN229,CR7:CR229&gt;cr),2),CN7:CN229,0)+6,1))</f>
        <v>#VALUE!</v>
      </c>
      <c r="CO231" s="12" t="e" cm="1" vm="1">
        <f t="array" aca="1" ref="CO231" ca="1">INDIRECT(ADDRESS(MATCH(LARGE(_xlfn._xlws.FILTER(CO7:CO229,CR7:CR229&gt;cr),2),CO7:CO229,0)+6,1))</f>
        <v>#VALUE!</v>
      </c>
      <c r="CP231" s="12" t="e" cm="1" vm="1">
        <f t="array" aca="1" ref="CP231" ca="1">INDIRECT(ADDRESS(MATCH(LARGE(_xlfn._xlws.FILTER(CP7:CP229,CR7:CR229&gt;cr),2),CP7:CP229,0)+6,1))</f>
        <v>#VALUE!</v>
      </c>
      <c r="CQ231" s="12" t="e" cm="1" vm="1">
        <f t="array" aca="1" ref="CQ231" ca="1">INDIRECT(ADDRESS(MATCH(LARGE(_xlfn._xlws.FILTER(CQ7:CQ229,CR7:CR229&gt;cr),2),CQ7:CQ229,0)+6,1))</f>
        <v>#VALUE!</v>
      </c>
      <c r="CR231" s="12" t="e" cm="1" vm="1">
        <f t="array" aca="1" ref="CR231" ca="1">INDIRECT(ADDRESS(MATCH(LARGE(_xlfn._xlws.FILTER(CR7:CR229,CR7:CR229&gt;cr),2),CR7:CR229,0)+6,1))</f>
        <v>#VALUE!</v>
      </c>
      <c r="CS231" s="12" t="e" cm="1" vm="1">
        <f t="array" aca="1" ref="CS231" ca="1">INDIRECT(ADDRESS(MATCH(SMALL(_xlfn._xlws.FILTER(CS7:CS229,CR7:CR229&gt;cr),2),CS7:CS229,0)+6,1))</f>
        <v>#VALUE!</v>
      </c>
      <c r="CT231" s="8" t="str" cm="1">
        <f t="array" aca="1" ref="CT231" ca="1">INDIRECT(ADDRESS(MATCH(SMALL(_xlfn._xlws.FILTER(CT7:CT229,CZ7:CZ229&gt;cr),2),CT7:CT229,0)+6,1))</f>
        <v>CI14.SMD.EMX1</v>
      </c>
      <c r="CU231" s="8" t="str" cm="1">
        <f t="array" aca="1" ref="CU231" ca="1">INDIRECT(ADDRESS(MATCH(SMALL(_xlfn._xlws.FILTER(CU7:CU229,CZ7:CZ229&gt;cr),2),CU7:CU229,0)+6,1))</f>
        <v>CI14.Amer.NNSM</v>
      </c>
      <c r="CV231" s="8" t="str" cm="1">
        <f t="array" aca="1" ref="CV231" ca="1">INDIRECT(ADDRESS(MATCH(LARGE(_xlfn._xlws.FILTER(CV7:CV229,CZ7:CZ229&gt;cr),2),CV7:CV229,0)+6,1))</f>
        <v>BI07.NHMS</v>
      </c>
      <c r="CW231" s="8" t="str" cm="1">
        <f t="array" aca="1" ref="CW231" ca="1">INDIRECT(ADDRESS(MATCH(LARGE(_xlfn._xlws.FILTER(CW7:CW229,CZ7:CZ229&gt;cr),2),CW7:CW229,0)+6,1))</f>
        <v>BU01.JaccardMulti</v>
      </c>
      <c r="CX231" s="8" t="str" cm="1">
        <f t="array" aca="1" ref="CX231" ca="1">INDIRECT(ADDRESS(MATCH(LARGE(_xlfn._xlws.FILTER(CX7:CX229,CZ7:CZ229&gt;cr),2),CX7:CX229,0)+6,1))</f>
        <v>BI14.AmerJ</v>
      </c>
      <c r="CY231" s="8" t="str" cm="1">
        <f t="array" aca="1" ref="CY231" ca="1">INDIRECT(ADDRESS(MATCH(LARGE(_xlfn._xlws.FILTER(CY7:CY229,CZ7:CZ229&gt;cr),2),CY7:CY229,0)+6,1))</f>
        <v>BI14.Amer</v>
      </c>
      <c r="CZ231" s="8" t="str" cm="1">
        <f t="array" aca="1" ref="CZ231" ca="1">INDIRECT(ADDRESS(MATCH(LARGE(_xlfn._xlws.FILTER(CZ7:CZ229,CZ7:CZ229&gt;cr),2),CZ7:CZ229,0)+6,1))</f>
        <v>AI01.Jaccard</v>
      </c>
      <c r="DA231" s="8" t="str" cm="1">
        <f t="array" aca="1" ref="DA231" ca="1">INDIRECT(ADDRESS(MATCH(SMALL(_xlfn._xlws.FILTER(DA7:DA229,CZ7:CZ229&gt;cr),2),DA7:DA229,0)+6,1))</f>
        <v>AU04.MSD</v>
      </c>
      <c r="DB231" s="12" t="e" cm="1" vm="1">
        <f t="array" aca="1" ref="DB231" ca="1">INDIRECT(ADDRESS(MATCH(SMALL(_xlfn._xlws.FILTER(DB7:DB229,DH7:DH229&gt;cr),2),DB7:DB229,0)+6,1))</f>
        <v>#VALUE!</v>
      </c>
      <c r="DC231" s="12" t="e" cm="1" vm="1">
        <f t="array" aca="1" ref="DC231" ca="1">INDIRECT(ADDRESS(MATCH(SMALL(_xlfn._xlws.FILTER(DC7:DC229,DH7:DH229&gt;cr),2),DC7:DC229,0)+6,1))</f>
        <v>#VALUE!</v>
      </c>
      <c r="DD231" s="12" t="e" cm="1" vm="1">
        <f t="array" aca="1" ref="DD231" ca="1">INDIRECT(ADDRESS(MATCH(LARGE(_xlfn._xlws.FILTER(DD7:DD229,DH7:DH229&gt;cr),2),DD7:DD229,0)+6,1))</f>
        <v>#VALUE!</v>
      </c>
      <c r="DE231" s="12" t="e" cm="1" vm="1">
        <f t="array" aca="1" ref="DE231" ca="1">INDIRECT(ADDRESS(MATCH(LARGE(_xlfn._xlws.FILTER(DE7:DE229,DH7:DH229&gt;cr),2),DE7:DE229,0)+6,1))</f>
        <v>#VALUE!</v>
      </c>
      <c r="DF231" s="12" t="e" cm="1" vm="1">
        <f t="array" aca="1" ref="DF231" ca="1">INDIRECT(ADDRESS(MATCH(LARGE(_xlfn._xlws.FILTER(DF7:DF229,DH7:DH229&gt;cr),2),DF7:DF229,0)+6,1))</f>
        <v>#VALUE!</v>
      </c>
      <c r="DG231" s="12" t="e" cm="1" vm="1">
        <f t="array" aca="1" ref="DG231" ca="1">INDIRECT(ADDRESS(MATCH(LARGE(_xlfn._xlws.FILTER(DG7:DG229,DH7:DH229&gt;cr),2),DG7:DG229,0)+6,1))</f>
        <v>#VALUE!</v>
      </c>
      <c r="DH231" s="12" t="e" cm="1" vm="1">
        <f t="array" aca="1" ref="DH231" ca="1">INDIRECT(ADDRESS(MATCH(LARGE(_xlfn._xlws.FILTER(DH7:DH229,DH7:DH229&gt;cr),2),DH7:DH229,0)+6,1))</f>
        <v>#VALUE!</v>
      </c>
      <c r="DI231" s="12" t="e" cm="1" vm="1">
        <f t="array" aca="1" ref="DI231" ca="1">INDIRECT(ADDRESS(MATCH(SMALL(_xlfn._xlws.FILTER(DI7:DI229,DH7:DH229&gt;cr),2),DI7:DI229,0)+6,1))</f>
        <v>#VALUE!</v>
      </c>
      <c r="DJ231" s="8" t="e" cm="1" vm="1">
        <f t="array" aca="1" ref="DJ231" ca="1">INDIRECT(ADDRESS(MATCH(SMALL(_xlfn._xlws.FILTER(DJ7:DJ229,DP7:DP229&gt;cr),2),DJ7:DJ229,0)+6,1))</f>
        <v>#VALUE!</v>
      </c>
      <c r="DK231" s="8" t="e" cm="1" vm="1">
        <f t="array" aca="1" ref="DK231" ca="1">INDIRECT(ADDRESS(MATCH(SMALL(_xlfn._xlws.FILTER(DK7:DK229,DP7:DP229&gt;cr),2),DK7:DK229,0)+6,1))</f>
        <v>#VALUE!</v>
      </c>
      <c r="DL231" s="8" t="e" cm="1" vm="1">
        <f t="array" aca="1" ref="DL231" ca="1">INDIRECT(ADDRESS(MATCH(LARGE(_xlfn._xlws.FILTER(DL7:DL229,DP7:DP229&gt;cr),2),DL7:DL229,0)+6,1))</f>
        <v>#VALUE!</v>
      </c>
      <c r="DM231" s="8" t="e" cm="1" vm="1">
        <f t="array" aca="1" ref="DM231" ca="1">INDIRECT(ADDRESS(MATCH(LARGE(_xlfn._xlws.FILTER(DM7:DM229,DP7:DP229&gt;cr),2),DM7:DM229,0)+6,1))</f>
        <v>#VALUE!</v>
      </c>
      <c r="DN231" s="8" t="e" cm="1" vm="1">
        <f t="array" aca="1" ref="DN231" ca="1">INDIRECT(ADDRESS(MATCH(LARGE(_xlfn._xlws.FILTER(DN7:DN229,DP7:DP229&gt;cr),2),DN7:DN229,0)+6,1))</f>
        <v>#VALUE!</v>
      </c>
      <c r="DO231" s="8" t="e" cm="1" vm="1">
        <f t="array" aca="1" ref="DO231" ca="1">INDIRECT(ADDRESS(MATCH(LARGE(_xlfn._xlws.FILTER(DO7:DO229,DP7:DP229&gt;cr),2),DO7:DO229,0)+6,1))</f>
        <v>#VALUE!</v>
      </c>
      <c r="DP231" s="8" t="e" cm="1" vm="1">
        <f t="array" aca="1" ref="DP231" ca="1">INDIRECT(ADDRESS(MATCH(LARGE(_xlfn._xlws.FILTER(DP7:DP229,DP7:DP229&gt;cr),2),DP7:DP229,0)+6,1))</f>
        <v>#VALUE!</v>
      </c>
      <c r="DQ231" s="8" t="e" cm="1" vm="1">
        <f t="array" aca="1" ref="DQ231" ca="1">INDIRECT(ADDRESS(MATCH(SMALL(_xlfn._xlws.FILTER(DQ7:DQ229,DP7:DP229&gt;cr),2),DQ7:DQ229,0)+6,1))</f>
        <v>#VALUE!</v>
      </c>
      <c r="DR231" s="12" t="str" cm="1">
        <f t="array" aca="1" ref="DR231" ca="1">INDIRECT(ADDRESS(MATCH(SMALL(_xlfn._xlws.FILTER(DR7:DR229,DX7:DX229&gt;cr),2),DR7:DR229,0)+6,1))</f>
        <v>AI21.SMC</v>
      </c>
      <c r="DS231" s="12" t="str" cm="1">
        <f t="array" aca="1" ref="DS231" ca="1">INDIRECT(ADDRESS(MATCH(SMALL(_xlfn._xlws.FILTER(DS7:DS229,DX7:DX229&gt;cr),2),DS7:DS229,0)+6,1))</f>
        <v>AI15.NNSM</v>
      </c>
      <c r="DT231" s="12" t="str" cm="1">
        <f t="array" aca="1" ref="DT231" ca="1">INDIRECT(ADDRESS(MATCH(LARGE(_xlfn._xlws.FILTER(DT7:DT229,DX7:DX229&gt;cr),2),DT7:DT229,0)+6,1))</f>
        <v>AI21.SMC</v>
      </c>
      <c r="DU231" s="12" t="str" cm="1">
        <f t="array" aca="1" ref="DU231" ca="1">INDIRECT(ADDRESS(MATCH(LARGE(_xlfn._xlws.FILTER(DU7:DU229,DX7:DX229&gt;cr),2),DU7:DU229,0)+6,1))</f>
        <v>AU15.NNSM</v>
      </c>
      <c r="DV231" s="12" t="str" cm="1">
        <f t="array" aca="1" ref="DV231" ca="1">INDIRECT(ADDRESS(MATCH(LARGE(_xlfn._xlws.FILTER(DV7:DV229,DX7:DX229&gt;cr),2),DV7:DV229,0)+6,1))</f>
        <v>BI01.JacEDS</v>
      </c>
      <c r="DW231" s="12" t="str" cm="1">
        <f t="array" aca="1" ref="DW231" ca="1">INDIRECT(ADDRESS(MATCH(LARGE(_xlfn._xlws.FILTER(DW7:DW229,DX7:DX229&gt;cr),2),DW7:DW229,0)+6,1))</f>
        <v>BI01.JacEDS</v>
      </c>
      <c r="DX231" s="12" t="str" cm="1">
        <f t="array" aca="1" ref="DX231" ca="1">INDIRECT(ADDRESS(MATCH(LARGE(_xlfn._xlws.FILTER(DX7:DX229,DX7:DX229&gt;cr),2),DX7:DX229,0)+6,1))</f>
        <v>AI01.Jaccard</v>
      </c>
      <c r="DY231" s="12" t="str" cm="1">
        <f t="array" aca="1" ref="DY231" ca="1">INDIRECT(ADDRESS(MATCH(SMALL(_xlfn._xlws.FILTER(DY7:DY229,DX7:DX229&gt;cr),2),DY7:DY229,0)+6,1))</f>
        <v>AU04.MSD</v>
      </c>
      <c r="DZ231" s="8" t="str" cm="1">
        <f t="array" aca="1" ref="DZ231" ca="1">INDIRECT(ADDRESS(MATCH(SMALL(_xlfn._xlws.FILTER(DZ7:DZ229,EF7:EF229&gt;cr),2),DZ7:DZ229,0)+6,1))</f>
        <v>BI07.NHMS</v>
      </c>
      <c r="EA231" s="8" t="str" cm="1">
        <f t="array" aca="1" ref="EA231" ca="1">INDIRECT(ADDRESS(MATCH(SMALL(_xlfn._xlws.FILTER(EA7:EA229,EF7:EF229&gt;cr),2),EA7:EA229,0)+6,1))</f>
        <v>BI07.NHMS</v>
      </c>
      <c r="EB231" s="8" t="str" cm="1">
        <f t="array" aca="1" ref="EB231" ca="1">INDIRECT(ADDRESS(MATCH(LARGE(_xlfn._xlws.FILTER(EB7:EB229,EF7:EF229&gt;cr),2),EB7:EB229,0)+6,1))</f>
        <v>BI07.NHMS</v>
      </c>
      <c r="EC231" s="8" t="str" cm="1">
        <f t="array" aca="1" ref="EC231" ca="1">INDIRECT(ADDRESS(MATCH(LARGE(_xlfn._xlws.FILTER(EC7:EC229,EF7:EF229&gt;cr),2),EC7:EC229,0)+6,1))</f>
        <v>AU15.NNSM</v>
      </c>
      <c r="ED231" s="8" t="str" cm="1">
        <f t="array" aca="1" ref="ED231" ca="1">INDIRECT(ADDRESS(MATCH(LARGE(_xlfn._xlws.FILTER(ED7:ED229,EF7:EF229&gt;cr),2),ED7:ED229,0)+6,1))</f>
        <v>BI01.JacEDS</v>
      </c>
      <c r="EE231" s="8" t="str" cm="1">
        <f t="array" aca="1" ref="EE231" ca="1">INDIRECT(ADDRESS(MATCH(LARGE(_xlfn._xlws.FILTER(EE7:EE229,EF7:EF229&gt;cr),2),EE7:EE229,0)+6,1))</f>
        <v>BI01.JacEDS</v>
      </c>
      <c r="EF231" s="8" t="str" cm="1">
        <f t="array" aca="1" ref="EF231" ca="1">INDIRECT(ADDRESS(MATCH(LARGE(_xlfn._xlws.FILTER(EF7:EF229,EF7:EF229&gt;cr),2),EF7:EF229,0)+6,1))</f>
        <v>AI01.Jaccard</v>
      </c>
      <c r="EG231" s="8" t="str" cm="1">
        <f t="array" aca="1" ref="EG231" ca="1">INDIRECT(ADDRESS(MATCH(SMALL(_xlfn._xlws.FILTER(EG7:EG229,EF7:EF229&gt;cr),2),EG7:EG229,0)+6,1))</f>
        <v>AU22.ESim</v>
      </c>
      <c r="EH231" s="12" t="str" cm="1">
        <f t="array" aca="1" ref="EH231" ca="1">INDIRECT(ADDRESS(MATCH(SMALL(_xlfn._xlws.FILTER(EH7:EH229,EN7:EN229&gt;cr),2),EH7:EH229,0)+6,1))</f>
        <v>BI22.ZSim</v>
      </c>
      <c r="EI231" s="12" t="str" cm="1">
        <f t="array" aca="1" ref="EI231" ca="1">INDIRECT(ADDRESS(MATCH(SMALL(_xlfn._xlws.FILTER(EI7:EI229,EN7:EN229&gt;cr),2),EI7:EI229,0)+6,1))</f>
        <v>BI22.ZSim</v>
      </c>
      <c r="EJ231" s="12" t="str" cm="1">
        <f t="array" aca="1" ref="EJ231" ca="1">INDIRECT(ADDRESS(MATCH(LARGE(_xlfn._xlws.FILTER(EJ7:EJ229,EN7:EN229&gt;cr),2),EJ7:EJ229,0)+6,1))</f>
        <v>BI07.PSSJ</v>
      </c>
      <c r="EK231" s="12" t="str" cm="1">
        <f t="array" aca="1" ref="EK231" ca="1">INDIRECT(ADDRESS(MATCH(LARGE(_xlfn._xlws.FILTER(EK7:EK229,EN7:EN229&gt;cr),2),EK7:EK229,0)+6,1))</f>
        <v>BU01.JacEDS</v>
      </c>
      <c r="EL231" s="12" t="str" cm="1">
        <f t="array" aca="1" ref="EL231" ca="1">INDIRECT(ADDRESS(MATCH(LARGE(_xlfn._xlws.FILTER(EL7:EL229,EN7:EN229&gt;cr),2),EL7:EL229,0)+6,1))</f>
        <v>BI01.JaccardMulti</v>
      </c>
      <c r="EM231" s="12" t="str" cm="1">
        <f t="array" aca="1" ref="EM231" ca="1">INDIRECT(ADDRESS(MATCH(LARGE(_xlfn._xlws.FILTER(EM7:EM229,EN7:EN229&gt;cr),2),EM7:EM229,0)+6,1))</f>
        <v>BI01.JacEDS</v>
      </c>
      <c r="EN231" s="12" t="str" cm="1">
        <f t="array" aca="1" ref="EN231" ca="1">INDIRECT(ADDRESS(MATCH(LARGE(_xlfn._xlws.FILTER(EN7:EN229,EN7:EN229&gt;cr),2),EN7:EN229,0)+6,1))</f>
        <v>AI01.Jaccard</v>
      </c>
      <c r="EO231" s="12" t="str" cm="1">
        <f t="array" aca="1" ref="EO231" ca="1">INDIRECT(ADDRESS(MATCH(SMALL(_xlfn._xlws.FILTER(EO7:EO229,EN7:EN229&gt;cr),2),EO7:EO229,0)+6,1))</f>
        <v>CU01.IJ.TA</v>
      </c>
      <c r="EP231" s="8" t="e" cm="1" vm="1">
        <f t="array" aca="1" ref="EP231" ca="1">INDIRECT(ADDRESS(MATCH(SMALL(_xlfn._xlws.FILTER(EP7:EP229,EV7:EV229&gt;cr),2),EP7:EP229,0)+6,1))</f>
        <v>#VALUE!</v>
      </c>
      <c r="EQ231" s="8" t="e" cm="1" vm="1">
        <f t="array" aca="1" ref="EQ231" ca="1">INDIRECT(ADDRESS(MATCH(SMALL(_xlfn._xlws.FILTER(EQ7:EQ229,EV7:EV229&gt;cr),2),EQ7:EQ229,0)+6,1))</f>
        <v>#VALUE!</v>
      </c>
      <c r="ER231" s="8" t="e" cm="1" vm="1">
        <f t="array" aca="1" ref="ER231" ca="1">INDIRECT(ADDRESS(MATCH(LARGE(_xlfn._xlws.FILTER(ER7:ER229,EV7:EV229&gt;cr),2),ER7:ER229,0)+6,1))</f>
        <v>#VALUE!</v>
      </c>
      <c r="ES231" s="8" t="e" cm="1" vm="1">
        <f t="array" aca="1" ref="ES231" ca="1">INDIRECT(ADDRESS(MATCH(LARGE(_xlfn._xlws.FILTER(ES7:ES229,EV7:EV229&gt;cr),2),ES7:ES229,0)+6,1))</f>
        <v>#VALUE!</v>
      </c>
      <c r="ET231" s="8" t="e" cm="1" vm="1">
        <f t="array" aca="1" ref="ET231" ca="1">INDIRECT(ADDRESS(MATCH(LARGE(_xlfn._xlws.FILTER(ET7:ET229,EV7:EV229&gt;cr),2),ET7:ET229,0)+6,1))</f>
        <v>#VALUE!</v>
      </c>
      <c r="EU231" s="8" t="e" cm="1" vm="1">
        <f t="array" aca="1" ref="EU231" ca="1">INDIRECT(ADDRESS(MATCH(LARGE(_xlfn._xlws.FILTER(EU7:EU229,EV7:EV229&gt;cr),2),EU7:EU229,0)+6,1))</f>
        <v>#VALUE!</v>
      </c>
      <c r="EV231" s="8" t="e" cm="1" vm="1">
        <f t="array" aca="1" ref="EV231" ca="1">INDIRECT(ADDRESS(MATCH(LARGE(_xlfn._xlws.FILTER(EV7:EV229,EV7:EV229&gt;cr),2),EV7:EV229,0)+6,1))</f>
        <v>#VALUE!</v>
      </c>
      <c r="EW231" s="8" t="e" cm="1" vm="1">
        <f t="array" aca="1" ref="EW231" ca="1">INDIRECT(ADDRESS(MATCH(SMALL(_xlfn._xlws.FILTER(EW7:EW229,EV7:EV229&gt;cr),2),EW7:EW229,0)+6,1))</f>
        <v>#VALUE!</v>
      </c>
      <c r="EX231" s="12" t="e" cm="1" vm="1">
        <f t="array" aca="1" ref="EX231" ca="1">INDIRECT(ADDRESS(MATCH(SMALL(_xlfn._xlws.FILTER(EX7:EX229,FD7:FD229&gt;cr),2),EX7:EX229,0)+6,1))</f>
        <v>#VALUE!</v>
      </c>
      <c r="EY231" s="12" t="e" cm="1" vm="1">
        <f t="array" aca="1" ref="EY231" ca="1">INDIRECT(ADDRESS(MATCH(SMALL(_xlfn._xlws.FILTER(EY7:EY229,FD7:FD229&gt;cr),2),EY7:EY229,0)+6,1))</f>
        <v>#VALUE!</v>
      </c>
      <c r="EZ231" s="12" t="e" cm="1" vm="1">
        <f t="array" aca="1" ref="EZ231" ca="1">INDIRECT(ADDRESS(MATCH(LARGE(_xlfn._xlws.FILTER(EZ7:EZ229,FD7:FD229&gt;cr),2),EZ7:EZ229,0)+6,1))</f>
        <v>#VALUE!</v>
      </c>
      <c r="FA231" s="12" t="e" cm="1" vm="1">
        <f t="array" aca="1" ref="FA231" ca="1">INDIRECT(ADDRESS(MATCH(LARGE(_xlfn._xlws.FILTER(FA7:FA229,FD7:FD229&gt;cr),2),FA7:FA229,0)+6,1))</f>
        <v>#VALUE!</v>
      </c>
      <c r="FB231" s="12" t="e" cm="1" vm="1">
        <f t="array" aca="1" ref="FB231" ca="1">INDIRECT(ADDRESS(MATCH(LARGE(_xlfn._xlws.FILTER(FB7:FB229,FD7:FD229&gt;cr),2),FB7:FB229,0)+6,1))</f>
        <v>#VALUE!</v>
      </c>
      <c r="FC231" s="12" t="e" cm="1" vm="1">
        <f t="array" aca="1" ref="FC231" ca="1">INDIRECT(ADDRESS(MATCH(LARGE(_xlfn._xlws.FILTER(FC7:FC229,FD7:FD229&gt;cr),2),FC7:FC229,0)+6,1))</f>
        <v>#VALUE!</v>
      </c>
      <c r="FD231" s="12" t="e" cm="1" vm="1">
        <f t="array" aca="1" ref="FD231" ca="1">INDIRECT(ADDRESS(MATCH(LARGE(_xlfn._xlws.FILTER(FD7:FD229,FD7:FD229&gt;cr),2),FD7:FD229,0)+6,1))</f>
        <v>#VALUE!</v>
      </c>
      <c r="FE231" s="12" t="e" cm="1" vm="1">
        <f t="array" aca="1" ref="FE231" ca="1">INDIRECT(ADDRESS(MATCH(SMALL(_xlfn._xlws.FILTER(FE7:FE229,FD7:FD229&gt;cr),2),FE7:FE229,0)+6,1))</f>
        <v>#VALUE!</v>
      </c>
      <c r="FF231" s="8" t="e" cm="1" vm="1">
        <f t="array" aca="1" ref="FF231" ca="1">INDIRECT(ADDRESS(MATCH(SMALL(_xlfn._xlws.FILTER(FF7:FF229,FL7:FL229&gt;cr),2),FF7:FF229,0)+6,1))</f>
        <v>#VALUE!</v>
      </c>
      <c r="FG231" s="8" t="e" cm="1" vm="1">
        <f t="array" aca="1" ref="FG231" ca="1">INDIRECT(ADDRESS(MATCH(SMALL(_xlfn._xlws.FILTER(FG7:FG229,FL7:FL229&gt;cr),2),FG7:FG229,0)+6,1))</f>
        <v>#VALUE!</v>
      </c>
      <c r="FH231" s="8" t="e" cm="1" vm="1">
        <f t="array" aca="1" ref="FH231" ca="1">INDIRECT(ADDRESS(MATCH(LARGE(_xlfn._xlws.FILTER(FH7:FH229,FL7:FL229&gt;cr),2),FH7:FH229,0)+6,1))</f>
        <v>#VALUE!</v>
      </c>
      <c r="FI231" s="8" t="e" cm="1" vm="1">
        <f t="array" aca="1" ref="FI231" ca="1">INDIRECT(ADDRESS(MATCH(LARGE(_xlfn._xlws.FILTER(FI7:FI229,FL7:FL229&gt;cr),2),FI7:FI229,0)+6,1))</f>
        <v>#VALUE!</v>
      </c>
      <c r="FJ231" s="8" t="e" cm="1" vm="1">
        <f t="array" aca="1" ref="FJ231" ca="1">INDIRECT(ADDRESS(MATCH(LARGE(_xlfn._xlws.FILTER(FJ7:FJ229,FL7:FL229&gt;cr),2),FJ7:FJ229,0)+6,1))</f>
        <v>#VALUE!</v>
      </c>
      <c r="FK231" s="8" t="e" cm="1" vm="1">
        <f t="array" aca="1" ref="FK231" ca="1">INDIRECT(ADDRESS(MATCH(LARGE(_xlfn._xlws.FILTER(FK7:FK229,FL7:FL229&gt;cr),2),FK7:FK229,0)+6,1))</f>
        <v>#VALUE!</v>
      </c>
      <c r="FL231" s="8" t="e" cm="1" vm="1">
        <f t="array" aca="1" ref="FL231" ca="1">INDIRECT(ADDRESS(MATCH(LARGE(_xlfn._xlws.FILTER(FL7:FL229,FL7:FL229&gt;cr),2),FL7:FL229,0)+6,1))</f>
        <v>#VALUE!</v>
      </c>
      <c r="FM231" s="8" t="e" cm="1" vm="1">
        <f t="array" aca="1" ref="FM231" ca="1">INDIRECT(ADDRESS(MATCH(SMALL(_xlfn._xlws.FILTER(FM7:FM229,FL7:FL229&gt;cr),2),FM7:FM229,0)+6,1))</f>
        <v>#VALUE!</v>
      </c>
      <c r="FN231" s="12" t="e" cm="1" vm="1">
        <f t="array" aca="1" ref="FN231" ca="1">INDIRECT(ADDRESS(MATCH(SMALL(_xlfn._xlws.FILTER(FN7:FN229,FT7:FT229&gt;cr),2),FN7:FN229,0)+6,1))</f>
        <v>#VALUE!</v>
      </c>
      <c r="FO231" s="12" t="e" cm="1" vm="1">
        <f t="array" aca="1" ref="FO231" ca="1">INDIRECT(ADDRESS(MATCH(SMALL(_xlfn._xlws.FILTER(FO7:FO229,FT7:FT229&gt;cr),2),FO7:FO229,0)+6,1))</f>
        <v>#VALUE!</v>
      </c>
      <c r="FP231" s="12" t="e" cm="1" vm="1">
        <f t="array" aca="1" ref="FP231" ca="1">INDIRECT(ADDRESS(MATCH(LARGE(_xlfn._xlws.FILTER(FP7:FP229,FT7:FT229&gt;cr),2),FP7:FP229,0)+6,1))</f>
        <v>#VALUE!</v>
      </c>
      <c r="FQ231" s="12" t="e" cm="1" vm="1">
        <f t="array" aca="1" ref="FQ231" ca="1">INDIRECT(ADDRESS(MATCH(LARGE(_xlfn._xlws.FILTER(FQ7:FQ229,FT7:FT229&gt;cr),2),FQ7:FQ229,0)+6,1))</f>
        <v>#VALUE!</v>
      </c>
      <c r="FR231" s="12" t="e" cm="1" vm="1">
        <f t="array" aca="1" ref="FR231" ca="1">INDIRECT(ADDRESS(MATCH(LARGE(_xlfn._xlws.FILTER(FR7:FR229,FT7:FT229&gt;cr),2),FR7:FR229,0)+6,1))</f>
        <v>#VALUE!</v>
      </c>
      <c r="FS231" s="12" t="e" cm="1" vm="1">
        <f t="array" aca="1" ref="FS231" ca="1">INDIRECT(ADDRESS(MATCH(LARGE(_xlfn._xlws.FILTER(FS7:FS229,FT7:FT229&gt;cr),2),FS7:FS229,0)+6,1))</f>
        <v>#VALUE!</v>
      </c>
      <c r="FT231" s="12" t="e" cm="1" vm="1">
        <f t="array" aca="1" ref="FT231" ca="1">INDIRECT(ADDRESS(MATCH(LARGE(_xlfn._xlws.FILTER(FT7:FT229,FT7:FT229&gt;cr),2),FT7:FT229,0)+6,1))</f>
        <v>#VALUE!</v>
      </c>
      <c r="FU231" s="12" t="e" cm="1" vm="1">
        <f t="array" aca="1" ref="FU231" ca="1">INDIRECT(ADDRESS(MATCH(SMALL(_xlfn._xlws.FILTER(FU7:FU229,FT7:FT229&gt;cr),2),FU7:FU229,0)+6,1))</f>
        <v>#VALUE!</v>
      </c>
      <c r="FV231" s="8" t="str" cm="1">
        <f t="array" aca="1" ref="FV231" ca="1">INDIRECT(ADDRESS(MATCH(SMALL(_xlfn._xlws.FILTER(FV7:FV229,GB7:GB229&gt;cr),2),FV7:FV229,0)+6,1))</f>
        <v>BI07.PSSJ</v>
      </c>
      <c r="FW231" s="8" t="str" cm="1">
        <f t="array" aca="1" ref="FW231" ca="1">INDIRECT(ADDRESS(MATCH(SMALL(_xlfn._xlws.FILTER(FW7:FW229,GB7:GB229&gt;cr),2),FW7:FW229,0)+6,1))</f>
        <v>BI14.AmerJ</v>
      </c>
      <c r="FX231" s="8" t="str" cm="1">
        <f t="array" aca="1" ref="FX231" ca="1">INDIRECT(ADDRESS(MATCH(LARGE(_xlfn._xlws.FILTER(FX7:FX229,GB7:GB229&gt;cr),2),FX7:FX229,0)+6,1))</f>
        <v>CI01.IJ.PSS</v>
      </c>
      <c r="FY231" s="8" t="str" cm="1">
        <f t="array" aca="1" ref="FY231" ca="1">INDIRECT(ADDRESS(MATCH(LARGE(_xlfn._xlws.FILTER(FY7:FY229,GB7:GB229&gt;cr),2),FY7:FY229,0)+6,1))</f>
        <v>BU02.CosineJ</v>
      </c>
      <c r="FZ231" s="8" t="str" cm="1">
        <f t="array" aca="1" ref="FZ231" ca="1">INDIRECT(ADDRESS(MATCH(LARGE(_xlfn._xlws.FILTER(FZ7:FZ229,GB7:GB229&gt;cr),2),FZ7:FZ229,0)+6,1))</f>
        <v>BI14.AmerJ</v>
      </c>
      <c r="GA231" s="8" t="str" cm="1">
        <f t="array" aca="1" ref="GA231" ca="1">INDIRECT(ADDRESS(MATCH(LARGE(_xlfn._xlws.FILTER(GA7:GA229,GB7:GB229&gt;cr),2),GA7:GA229,0)+6,1))</f>
        <v>BI01.JacRA</v>
      </c>
      <c r="GB231" s="8" t="str" cm="1">
        <f t="array" aca="1" ref="GB231" ca="1">INDIRECT(ADDRESS(MATCH(LARGE(_xlfn._xlws.FILTER(GB7:GB229,GB7:GB229&gt;cr),2),GB7:GB229,0)+6,1))</f>
        <v>AI01.Jaccard</v>
      </c>
      <c r="GC231" s="8" t="str" cm="1">
        <f t="array" aca="1" ref="GC231" ca="1">INDIRECT(ADDRESS(MATCH(SMALL(_xlfn._xlws.FILTER(GC7:GC229,GB7:GB229&gt;cr),2),GC7:GC229,0)+6,1))</f>
        <v>AU03.Pearson</v>
      </c>
      <c r="GD231" s="12" t="e" cm="1" vm="1">
        <f t="array" aca="1" ref="GD231" ca="1">INDIRECT(ADDRESS(MATCH(SMALL(_xlfn._xlws.FILTER(GD7:GD229,GJ7:GJ229&gt;cr),2),GD7:GD229,0)+6,1))</f>
        <v>#VALUE!</v>
      </c>
      <c r="GE231" s="12" t="e" cm="1" vm="1">
        <f t="array" aca="1" ref="GE231" ca="1">INDIRECT(ADDRESS(MATCH(SMALL(_xlfn._xlws.FILTER(GE7:GE229,GJ7:GJ229&gt;cr),2),GE7:GE229,0)+6,1))</f>
        <v>#VALUE!</v>
      </c>
      <c r="GF231" s="12" t="e" cm="1" vm="1">
        <f t="array" aca="1" ref="GF231" ca="1">INDIRECT(ADDRESS(MATCH(LARGE(_xlfn._xlws.FILTER(GF7:GF229,GJ7:GJ229&gt;cr),2),GF7:GF229,0)+6,1))</f>
        <v>#VALUE!</v>
      </c>
      <c r="GG231" s="12" t="e" cm="1" vm="1">
        <f t="array" aca="1" ref="GG231" ca="1">INDIRECT(ADDRESS(MATCH(LARGE(_xlfn._xlws.FILTER(GG7:GG229,GJ7:GJ229&gt;cr),2),GG7:GG229,0)+6,1))</f>
        <v>#VALUE!</v>
      </c>
      <c r="GH231" s="12" t="e" cm="1" vm="1">
        <f t="array" aca="1" ref="GH231" ca="1">INDIRECT(ADDRESS(MATCH(LARGE(_xlfn._xlws.FILTER(GH7:GH229,GJ7:GJ229&gt;cr),2),GH7:GH229,0)+6,1))</f>
        <v>#VALUE!</v>
      </c>
      <c r="GI231" s="12" t="e" cm="1" vm="1">
        <f t="array" aca="1" ref="GI231" ca="1">INDIRECT(ADDRESS(MATCH(LARGE(_xlfn._xlws.FILTER(GI7:GI229,GJ7:GJ229&gt;cr),2),GI7:GI229,0)+6,1))</f>
        <v>#VALUE!</v>
      </c>
      <c r="GJ231" s="12" t="e" cm="1" vm="1">
        <f t="array" aca="1" ref="GJ231" ca="1">INDIRECT(ADDRESS(MATCH(LARGE(_xlfn._xlws.FILTER(GJ7:GJ229,GJ7:GJ229&gt;cr),2),GJ7:GJ229,0)+6,1))</f>
        <v>#VALUE!</v>
      </c>
      <c r="GK231" s="12" t="e" cm="1" vm="1">
        <f t="array" aca="1" ref="GK231" ca="1">INDIRECT(ADDRESS(MATCH(SMALL(_xlfn._xlws.FILTER(GK7:GK229,GJ7:GJ229&gt;cr),2),GK7:GK229,0)+6,1))</f>
        <v>#VALUE!</v>
      </c>
      <c r="GL231" s="8" t="e" cm="1" vm="1">
        <f t="array" aca="1" ref="GL231" ca="1">INDIRECT(ADDRESS(MATCH(SMALL(_xlfn._xlws.FILTER(GL7:GL229,GR7:GR229&gt;cr),2),GL7:GL229,0)+6,1))</f>
        <v>#VALUE!</v>
      </c>
      <c r="GM231" s="8" t="e" cm="1" vm="1">
        <f t="array" aca="1" ref="GM231" ca="1">INDIRECT(ADDRESS(MATCH(SMALL(_xlfn._xlws.FILTER(GM7:GM229,GR7:GR229&gt;cr),2),GM7:GM229,0)+6,1))</f>
        <v>#VALUE!</v>
      </c>
      <c r="GN231" s="8" t="e" cm="1" vm="1">
        <f t="array" aca="1" ref="GN231" ca="1">INDIRECT(ADDRESS(MATCH(LARGE(_xlfn._xlws.FILTER(GN7:GN229,GR7:GR229&gt;cr),2),GN7:GN229,0)+6,1))</f>
        <v>#VALUE!</v>
      </c>
      <c r="GO231" s="8" t="e" cm="1" vm="1">
        <f t="array" aca="1" ref="GO231" ca="1">INDIRECT(ADDRESS(MATCH(LARGE(_xlfn._xlws.FILTER(GO7:GO229,GR7:GR229&gt;cr),2),GO7:GO229,0)+6,1))</f>
        <v>#VALUE!</v>
      </c>
      <c r="GP231" s="8" t="e" cm="1" vm="1">
        <f t="array" aca="1" ref="GP231" ca="1">INDIRECT(ADDRESS(MATCH(LARGE(_xlfn._xlws.FILTER(GP7:GP229,GR7:GR229&gt;cr),2),GP7:GP229,0)+6,1))</f>
        <v>#VALUE!</v>
      </c>
      <c r="GQ231" s="8" t="e" cm="1" vm="1">
        <f t="array" aca="1" ref="GQ231" ca="1">INDIRECT(ADDRESS(MATCH(LARGE(_xlfn._xlws.FILTER(GQ7:GQ229,GR7:GR229&gt;cr),2),GQ7:GQ229,0)+6,1))</f>
        <v>#VALUE!</v>
      </c>
      <c r="GR231" s="8" t="e" cm="1" vm="1">
        <f t="array" aca="1" ref="GR231" ca="1">INDIRECT(ADDRESS(MATCH(LARGE(_xlfn._xlws.FILTER(GR7:GR229,GR7:GR229&gt;cr),2),GR7:GR229,0)+6,1))</f>
        <v>#VALUE!</v>
      </c>
      <c r="GS231" s="8" t="e" cm="1" vm="1">
        <f t="array" aca="1" ref="GS231" ca="1">INDIRECT(ADDRESS(MATCH(SMALL(_xlfn._xlws.FILTER(GS7:GS229,GR7:GR229&gt;cr),2),GS7:GS229,0)+6,1))</f>
        <v>#VALUE!</v>
      </c>
      <c r="GT231" s="12" t="e" cm="1" vm="1">
        <f t="array" aca="1" ref="GT231" ca="1">INDIRECT(ADDRESS(MATCH(SMALL(_xlfn._xlws.FILTER(GT7:GT229,GZ7:GZ229&gt;cr),2),GT7:GT229,0)+6,1))</f>
        <v>#VALUE!</v>
      </c>
      <c r="GU231" s="12" t="e" cm="1" vm="1">
        <f t="array" aca="1" ref="GU231" ca="1">INDIRECT(ADDRESS(MATCH(SMALL(_xlfn._xlws.FILTER(GU7:GU229,GZ7:GZ229&gt;cr),2),GU7:GU229,0)+6,1))</f>
        <v>#VALUE!</v>
      </c>
      <c r="GV231" s="12" t="e" cm="1" vm="1">
        <f t="array" aca="1" ref="GV231" ca="1">INDIRECT(ADDRESS(MATCH(LARGE(_xlfn._xlws.FILTER(GV7:GV229,GZ7:GZ229&gt;cr),2),GV7:GV229,0)+6,1))</f>
        <v>#VALUE!</v>
      </c>
      <c r="GW231" s="12" t="e" cm="1" vm="1">
        <f t="array" aca="1" ref="GW231" ca="1">INDIRECT(ADDRESS(MATCH(LARGE(_xlfn._xlws.FILTER(GW7:GW229,GZ7:GZ229&gt;cr),2),GW7:GW229,0)+6,1))</f>
        <v>#VALUE!</v>
      </c>
      <c r="GX231" s="12" t="e" cm="1" vm="1">
        <f t="array" aca="1" ref="GX231" ca="1">INDIRECT(ADDRESS(MATCH(LARGE(_xlfn._xlws.FILTER(GX7:GX229,GZ7:GZ229&gt;cr),2),GX7:GX229,0)+6,1))</f>
        <v>#VALUE!</v>
      </c>
      <c r="GY231" s="12" t="e" cm="1" vm="1">
        <f t="array" aca="1" ref="GY231" ca="1">INDIRECT(ADDRESS(MATCH(LARGE(_xlfn._xlws.FILTER(GY7:GY229,GZ7:GZ229&gt;cr),2),GY7:GY229,0)+6,1))</f>
        <v>#VALUE!</v>
      </c>
      <c r="GZ231" s="12" t="e" cm="1" vm="1">
        <f t="array" aca="1" ref="GZ231" ca="1">INDIRECT(ADDRESS(MATCH(LARGE(_xlfn._xlws.FILTER(GZ7:GZ229,GZ7:GZ229&gt;cr),2),GZ7:GZ229,0)+6,1))</f>
        <v>#VALUE!</v>
      </c>
      <c r="HA231" s="12" t="e" cm="1" vm="1">
        <f t="array" aca="1" ref="HA231" ca="1">INDIRECT(ADDRESS(MATCH(SMALL(_xlfn._xlws.FILTER(HA7:HA229,GZ7:GZ229&gt;cr),2),HA7:HA229,0)+6,1))</f>
        <v>#VALUE!</v>
      </c>
      <c r="HB231" s="8" t="e" cm="1" vm="1">
        <f t="array" aca="1" ref="HB231" ca="1">INDIRECT(ADDRESS(MATCH(SMALL(_xlfn._xlws.FILTER(HB7:HB229,HH7:HH229&gt;cr),2),HB7:HB229,0)+6,1))</f>
        <v>#VALUE!</v>
      </c>
      <c r="HC231" s="8" t="e" cm="1" vm="1">
        <f t="array" aca="1" ref="HC231" ca="1">INDIRECT(ADDRESS(MATCH(SMALL(_xlfn._xlws.FILTER(HC7:HC229,HH7:HH229&gt;cr),2),HC7:HC229,0)+6,1))</f>
        <v>#VALUE!</v>
      </c>
      <c r="HD231" s="8" t="e" cm="1" vm="1">
        <f t="array" aca="1" ref="HD231" ca="1">INDIRECT(ADDRESS(MATCH(LARGE(_xlfn._xlws.FILTER(HD7:HD229,HH7:HH229&gt;cr),2),HD7:HD229,0)+6,1))</f>
        <v>#VALUE!</v>
      </c>
      <c r="HE231" s="8" t="e" cm="1" vm="1">
        <f t="array" aca="1" ref="HE231" ca="1">INDIRECT(ADDRESS(MATCH(LARGE(_xlfn._xlws.FILTER(HE7:HE229,HH7:HH229&gt;cr),2),HE7:HE229,0)+6,1))</f>
        <v>#VALUE!</v>
      </c>
      <c r="HF231" s="8" t="e" cm="1" vm="1">
        <f t="array" aca="1" ref="HF231" ca="1">INDIRECT(ADDRESS(MATCH(LARGE(_xlfn._xlws.FILTER(HF7:HF229,HH7:HH229&gt;cr),2),HF7:HF229,0)+6,1))</f>
        <v>#VALUE!</v>
      </c>
      <c r="HG231" s="8" t="e" cm="1" vm="1">
        <f t="array" aca="1" ref="HG231" ca="1">INDIRECT(ADDRESS(MATCH(LARGE(_xlfn._xlws.FILTER(HG7:HG229,HH7:HH229&gt;cr),2),HG7:HG229,0)+6,1))</f>
        <v>#VALUE!</v>
      </c>
      <c r="HH231" s="8" t="e" cm="1" vm="1">
        <f t="array" aca="1" ref="HH231" ca="1">INDIRECT(ADDRESS(MATCH(LARGE(_xlfn._xlws.FILTER(HH7:HH229,HH7:HH229&gt;cr),2),HH7:HH229,0)+6,1))</f>
        <v>#VALUE!</v>
      </c>
      <c r="HI231" s="8" t="e" cm="1" vm="1">
        <f t="array" aca="1" ref="HI231" ca="1">INDIRECT(ADDRESS(MATCH(SMALL(_xlfn._xlws.FILTER(HI7:HI229,HH7:HH229&gt;cr),2),HI7:HI229,0)+6,1))</f>
        <v>#VALUE!</v>
      </c>
      <c r="HJ231" s="12" t="e" cm="1" vm="1">
        <f t="array" aca="1" ref="HJ231" ca="1">INDIRECT(ADDRESS(MATCH(SMALL(_xlfn._xlws.FILTER(HJ7:HJ229,HP7:HP229&gt;cr),2),HJ7:HJ229,0)+6,1))</f>
        <v>#VALUE!</v>
      </c>
      <c r="HK231" s="12" t="e" cm="1" vm="1">
        <f t="array" aca="1" ref="HK231" ca="1">INDIRECT(ADDRESS(MATCH(SMALL(_xlfn._xlws.FILTER(HK7:HK229,HP7:HP229&gt;cr),2),HK7:HK229,0)+6,1))</f>
        <v>#VALUE!</v>
      </c>
      <c r="HL231" s="12" t="e" cm="1" vm="1">
        <f t="array" aca="1" ref="HL231" ca="1">INDIRECT(ADDRESS(MATCH(LARGE(_xlfn._xlws.FILTER(HL7:HL229,HP7:HP229&gt;cr),2),HL7:HL229,0)+6,1))</f>
        <v>#VALUE!</v>
      </c>
      <c r="HM231" s="12" t="e" cm="1" vm="1">
        <f t="array" aca="1" ref="HM231" ca="1">INDIRECT(ADDRESS(MATCH(LARGE(_xlfn._xlws.FILTER(HM7:HM229,HP7:HP229&gt;cr),2),HM7:HM229,0)+6,1))</f>
        <v>#VALUE!</v>
      </c>
      <c r="HN231" s="12" t="e" cm="1" vm="1">
        <f t="array" aca="1" ref="HN231" ca="1">INDIRECT(ADDRESS(MATCH(LARGE(_xlfn._xlws.FILTER(HN7:HN229,HP7:HP229&gt;cr),2),HN7:HN229,0)+6,1))</f>
        <v>#VALUE!</v>
      </c>
      <c r="HO231" s="12" t="e" cm="1" vm="1">
        <f t="array" aca="1" ref="HO231" ca="1">INDIRECT(ADDRESS(MATCH(LARGE(_xlfn._xlws.FILTER(HO7:HO229,HP7:HP229&gt;cr),2),HO7:HO229,0)+6,1))</f>
        <v>#VALUE!</v>
      </c>
      <c r="HP231" s="12" t="e" cm="1" vm="1">
        <f t="array" aca="1" ref="HP231" ca="1">INDIRECT(ADDRESS(MATCH(LARGE(_xlfn._xlws.FILTER(HP7:HP229,HP7:HP229&gt;cr),2),HP7:HP229,0)+6,1))</f>
        <v>#VALUE!</v>
      </c>
      <c r="HQ231" s="12" t="e" cm="1" vm="1">
        <f t="array" aca="1" ref="HQ231" ca="1">INDIRECT(ADDRESS(MATCH(SMALL(_xlfn._xlws.FILTER(HQ7:HQ229,HP7:HP229&gt;cr),2),HQ7:HQ229,0)+6,1))</f>
        <v>#VALUE!</v>
      </c>
      <c r="HR231" s="8" t="e" cm="1" vm="1">
        <f t="array" aca="1" ref="HR231" ca="1">INDIRECT(ADDRESS(MATCH(SMALL(_xlfn._xlws.FILTER(HR7:HR229,HX7:HX229&gt;cr),2),HR7:HR229,0)+6,1))</f>
        <v>#VALUE!</v>
      </c>
      <c r="HS231" s="8" t="e" cm="1" vm="1">
        <f t="array" aca="1" ref="HS231" ca="1">INDIRECT(ADDRESS(MATCH(SMALL(_xlfn._xlws.FILTER(HS7:HS229,HX7:HX229&gt;cr),2),HS7:HS229,0)+6,1))</f>
        <v>#VALUE!</v>
      </c>
      <c r="HT231" s="8" t="e" cm="1" vm="1">
        <f t="array" aca="1" ref="HT231" ca="1">INDIRECT(ADDRESS(MATCH(LARGE(_xlfn._xlws.FILTER(HT7:HT229,HX7:HX229&gt;cr),2),HT7:HT229,0)+6,1))</f>
        <v>#VALUE!</v>
      </c>
      <c r="HU231" s="8" t="e" cm="1" vm="1">
        <f t="array" aca="1" ref="HU231" ca="1">INDIRECT(ADDRESS(MATCH(LARGE(_xlfn._xlws.FILTER(HU7:HU229,HX7:HX229&gt;cr),2),HU7:HU229,0)+6,1))</f>
        <v>#VALUE!</v>
      </c>
      <c r="HV231" s="8" t="e" cm="1" vm="1">
        <f t="array" aca="1" ref="HV231" ca="1">INDIRECT(ADDRESS(MATCH(LARGE(_xlfn._xlws.FILTER(HV7:HV229,HX7:HX229&gt;cr),2),HV7:HV229,0)+6,1))</f>
        <v>#VALUE!</v>
      </c>
      <c r="HW231" s="8" t="e" cm="1" vm="1">
        <f t="array" aca="1" ref="HW231" ca="1">INDIRECT(ADDRESS(MATCH(LARGE(_xlfn._xlws.FILTER(HW7:HW229,HX7:HX229&gt;cr),2),HW7:HW229,0)+6,1))</f>
        <v>#VALUE!</v>
      </c>
      <c r="HX231" s="8" t="e" cm="1" vm="1">
        <f t="array" aca="1" ref="HX231" ca="1">INDIRECT(ADDRESS(MATCH(LARGE(_xlfn._xlws.FILTER(HX7:HX229,HX7:HX229&gt;cr),2),HX7:HX229,0)+6,1))</f>
        <v>#VALUE!</v>
      </c>
      <c r="HY231" s="8" t="e" cm="1" vm="1">
        <f t="array" aca="1" ref="HY231" ca="1">INDIRECT(ADDRESS(MATCH(SMALL(_xlfn._xlws.FILTER(HY7:HY229,HX7:HX229&gt;cr),2),HY7:HY229,0)+6,1))</f>
        <v>#VALUE!</v>
      </c>
      <c r="HZ231" s="12" t="e" cm="1" vm="1">
        <f t="array" aca="1" ref="HZ231" ca="1">INDIRECT(ADDRESS(MATCH(SMALL(_xlfn._xlws.FILTER(HZ7:HZ229,IF7:IF229&gt;cr),2),HZ7:HZ229,0)+6,1))</f>
        <v>#VALUE!</v>
      </c>
      <c r="IA231" s="12" t="e" cm="1" vm="1">
        <f t="array" aca="1" ref="IA231" ca="1">INDIRECT(ADDRESS(MATCH(SMALL(_xlfn._xlws.FILTER(IA7:IA229,IF7:IF229&gt;cr),2),IA7:IA229,0)+6,1))</f>
        <v>#VALUE!</v>
      </c>
      <c r="IB231" s="12" t="e" cm="1" vm="1">
        <f t="array" aca="1" ref="IB231" ca="1">INDIRECT(ADDRESS(MATCH(LARGE(_xlfn._xlws.FILTER(IB7:IB229,IF7:IF229&gt;cr),2),IB7:IB229,0)+6,1))</f>
        <v>#VALUE!</v>
      </c>
      <c r="IC231" s="12" t="e" cm="1" vm="1">
        <f t="array" aca="1" ref="IC231" ca="1">INDIRECT(ADDRESS(MATCH(LARGE(_xlfn._xlws.FILTER(IC7:IC229,IF7:IF229&gt;cr),2),IC7:IC229,0)+6,1))</f>
        <v>#VALUE!</v>
      </c>
      <c r="ID231" s="12" t="e" cm="1" vm="1">
        <f t="array" aca="1" ref="ID231" ca="1">INDIRECT(ADDRESS(MATCH(LARGE(_xlfn._xlws.FILTER(ID7:ID229,IF7:IF229&gt;cr),2),ID7:ID229,0)+6,1))</f>
        <v>#VALUE!</v>
      </c>
      <c r="IE231" s="12" t="e" cm="1" vm="1">
        <f t="array" aca="1" ref="IE231" ca="1">INDIRECT(ADDRESS(MATCH(LARGE(_xlfn._xlws.FILTER(IE7:IE229,IF7:IF229&gt;cr),2),IE7:IE229,0)+6,1))</f>
        <v>#VALUE!</v>
      </c>
      <c r="IF231" s="12" t="e" cm="1" vm="1">
        <f t="array" aca="1" ref="IF231" ca="1">INDIRECT(ADDRESS(MATCH(LARGE(_xlfn._xlws.FILTER(IF7:IF229,IF7:IF229&gt;cr),2),IF7:IF229,0)+6,1))</f>
        <v>#VALUE!</v>
      </c>
      <c r="IG231" s="12" t="e" cm="1" vm="1">
        <f t="array" aca="1" ref="IG231" ca="1">INDIRECT(ADDRESS(MATCH(SMALL(_xlfn._xlws.FILTER(IG7:IG229,IF7:IF229&gt;cr),2),IG7:IG229,0)+6,1))</f>
        <v>#VALUE!</v>
      </c>
      <c r="IH231" s="15" t="str" cm="1">
        <f t="array" aca="1" ref="IH231" ca="1">INDIRECT(ADDRESS(MATCH(SMALL(_xlfn.LET(_xlpm.x,IF(ISNUMBER(IH7:IH229),IH7:IH229),_xlpm.y,IF(ISNUMBER(IN7:IN229),IN7:IN229),_xlfn._xlws.FILTER(_xlpm.x,_xlpm.y&gt;cr)),2),IH7:IH229,0)+6,1))</f>
        <v>BI03.IPC</v>
      </c>
      <c r="II231" s="15" t="str" cm="1">
        <f t="array" aca="1" ref="II231" ca="1">INDIRECT(ADDRESS(MATCH(SMALL(_xlfn.LET(_xlpm.x,IF(ISNUMBER(II7:II229),II7:II229),_xlpm.y,IF(ISNUMBER(IN7:IN229),IN7:IN229),_xlfn._xlws.FILTER(_xlpm.x,_xlpm.y&gt;cr)),2),II7:II229,0)+6,1))</f>
        <v>BI03.IPC</v>
      </c>
      <c r="IJ231" s="15" t="str" cm="1">
        <f t="array" aca="1" ref="IJ231" ca="1">INDIRECT(ADDRESS(MATCH(LARGE(_xlfn.LET(_xlpm.x,IF(ISNUMBER(IJ7:IJ229),IJ7:IJ229),_xlpm.y,IF(ISNUMBER(IN7:IN229),IN7:IN229),_xlfn._xlws.FILTER(_xlpm.x,_xlpm.y&gt;cr)),2),IJ7:IJ229,0)+6,1))</f>
        <v>BI03.IPWR</v>
      </c>
      <c r="IK231" s="15" t="str" cm="1">
        <f t="array" aca="1" ref="IK231" ca="1">INDIRECT(ADDRESS(MATCH(LARGE(_xlfn.LET(_xlpm.x,IF(ISNUMBER(IK7:IK229),IK7:IK229),_xlpm.y,IF(ISNUMBER(IN7:IN229),IN7:IN229),_xlfn._xlws.FILTER(_xlpm.x,_xlpm.y&gt;cr)),2),IK7:IK229,0)+6,1))</f>
        <v>BU01.JacEDS</v>
      </c>
      <c r="IL231" s="15" t="str" cm="1">
        <f t="array" aca="1" ref="IL231" ca="1">INDIRECT(ADDRESS(MATCH(LARGE(_xlfn.LET(_xlpm.x,IF(ISNUMBER(IL7:IL229),IL7:IL229),_xlpm.y,IF(ISNUMBER(IN7:IN229),IN7:IN229),_xlfn._xlws.FILTER(_xlpm.x,_xlpm.y&gt;cr)),2),IL7:IL229,0)+6,1))</f>
        <v>BI01.JacDual</v>
      </c>
      <c r="IM231" s="15" t="str" cm="1">
        <f t="array" aca="1" ref="IM231" ca="1">INDIRECT(ADDRESS(MATCH(LARGE(_xlfn.LET(_xlpm.x,IF(ISNUMBER(IM7:IM229),IM7:IM229),_xlpm.y,IF(ISNUMBER(IN7:IN229),IN7:IN229),_xlfn._xlws.FILTER(_xlpm.x,_xlpm.y&gt;cr)),2),IM7:IM229,0)+6,1))</f>
        <v>BI01.JacEDS</v>
      </c>
      <c r="IN231" s="15" t="str" cm="1">
        <f t="array" aca="1" ref="IN231" ca="1">INDIRECT(ADDRESS(MATCH(LARGE(_xlfn.LET(_xlpm.x,IF(ISNUMBER(IN7:IN229),IN7:IN229),_xlpm.y,IF(ISNUMBER(IN7:IN229),IN7:IN229),_xlfn._xlws.FILTER(_xlpm.x,_xlpm.y&gt;cr)),2),IN7:IN229,0)+6,1))</f>
        <v>AI30.Singularity</v>
      </c>
      <c r="IO231" s="15" t="str" cm="1">
        <f t="array" aca="1" ref="IO231" ca="1">INDIRECT(ADDRESS(MATCH(SMALL(_xlfn.LET(_xlpm.x,IF(ISNUMBER(IO7:IO229),IO7:IO229),_xlpm.y,IF(ISNUMBER(IN7:IN229),IN7:IN229),_xlfn._xlws.FILTER(_xlpm.x,_xlpm.y&gt;cr)),2),IO7:IO229,0)+6,1))</f>
        <v>BU07.NHMS.Amer</v>
      </c>
      <c r="IP231" s="9" t="str" cm="1">
        <f t="array" aca="1" ref="IP231" ca="1">INDEX(_xlfn._xlws.FILTER(IP7:IP229,ISTEXT(IP7:IP229)),MODE(MATCH(_xlfn._xlws.FILTER(IP7:IP229,ISTEXT(IP7:IP229)),_xlfn._xlws.FILTER(IP7:IP229,ISTEXT(IP7:IP229)),0)))</f>
        <v>k=5, r=0.1</v>
      </c>
      <c r="IQ231" s="9" t="str" cm="1">
        <f t="array" aca="1" ref="IQ231" ca="1">INDEX(_xlfn._xlws.FILTER(IQ7:IQ229,ISTEXT(IQ7:IQ229)),MODE(MATCH(_xlfn._xlws.FILTER(IQ7:IQ229,ISTEXT(IQ7:IQ229)),_xlfn._xlws.FILTER(IQ7:IQ229,ISTEXT(IQ7:IQ229)),0)))</f>
        <v>k=5, r=0.1</v>
      </c>
      <c r="IR231" s="9" t="str" cm="1">
        <f t="array" aca="1" ref="IR231" ca="1">INDEX(_xlfn._xlws.FILTER(IR7:IR229,ISTEXT(IR7:IR229)),MODE(MATCH(_xlfn._xlws.FILTER(IR7:IR229,ISTEXT(IR7:IR229)),_xlfn._xlws.FILTER(IR7:IR229,ISTEXT(IR7:IR229)),0)))</f>
        <v>k=5, r=0.1</v>
      </c>
      <c r="IS231" s="9" t="str" cm="1">
        <f t="array" aca="1" ref="IS231" ca="1">INDEX(_xlfn._xlws.FILTER(IS7:IS229,ISTEXT(IS7:IS229)),MODE(MATCH(_xlfn._xlws.FILTER(IS7:IS229,ISTEXT(IS7:IS229)),_xlfn._xlws.FILTER(IS7:IS229,ISTEXT(IS7:IS229)),0)))</f>
        <v>k=5, r=0.9</v>
      </c>
      <c r="IT231" s="9" t="str" cm="1">
        <f t="array" aca="1" ref="IT231" ca="1">INDEX(_xlfn._xlws.FILTER(IT7:IT229,ISTEXT(IT7:IT229)),MODE(MATCH(_xlfn._xlws.FILTER(IT7:IT229,ISTEXT(IT7:IT229)),_xlfn._xlws.FILTER(IT7:IT229,ISTEXT(IT7:IT229)),0)))</f>
        <v>k=5, r=0.1</v>
      </c>
      <c r="IU231" s="9" t="str" cm="1">
        <f t="array" aca="1" ref="IU231" ca="1">INDEX(_xlfn._xlws.FILTER(IU7:IU229,ISTEXT(IU7:IU229)),MODE(MATCH(_xlfn._xlws.FILTER(IU7:IU229,ISTEXT(IU7:IU229)),_xlfn._xlws.FILTER(IU7:IU229,ISTEXT(IU7:IU229)),0)))</f>
        <v>k=20, r=0.5</v>
      </c>
      <c r="IV231" s="9" t="str" cm="1">
        <f t="array" aca="1" ref="IV231" ca="1">INDEX(_xlfn._xlws.FILTER(IV7:IV229,ISTEXT(IV7:IV229)),MODE(MATCH(_xlfn._xlws.FILTER(IV7:IV229,ISTEXT(IV7:IV229)),_xlfn._xlws.FILTER(IV7:IV229,ISTEXT(IV7:IV229)),0)))</f>
        <v>k=5, r=0.1</v>
      </c>
      <c r="IW231" s="9" t="str" cm="1">
        <f t="array" aca="1" ref="IW231" ca="1">INDEX(_xlfn._xlws.FILTER(IW7:IW229,ISTEXT(IW7:IW229)),MODE(MATCH(_xlfn._xlws.FILTER(IW7:IW229,ISTEXT(IW7:IW229)),_xlfn._xlws.FILTER(IW7:IW229,ISTEXT(IW7:IW229)),0)))</f>
        <v>k=5, r=0.9</v>
      </c>
    </row>
    <row r="232" spans="1:257" s="9" customFormat="1" x14ac:dyDescent="0.2">
      <c r="A232" s="7" t="s">
        <v>235</v>
      </c>
      <c r="B232" s="8" t="str" cm="1">
        <f t="array" aca="1" ref="B232" ca="1">INDIRECT(ADDRESS(MATCH(SMALL(_xlfn._xlws.FILTER(B7:B229,H7:H229&gt;0.5),3),B7:B229,0)+6,1))</f>
        <v>BI14.QTIJ</v>
      </c>
      <c r="C232" s="8" t="str" cm="1">
        <f t="array" aca="1" ref="C232" ca="1">INDIRECT(ADDRESS(MATCH(SMALL(_xlfn._xlws.FILTER(C7:C229,H7:H229&gt;0.5),3),C7:C229,0)+6,1))</f>
        <v>BI14.QTIJ</v>
      </c>
      <c r="D232" s="8" t="str" cm="1">
        <f t="array" aca="1" ref="D232" ca="1">INDIRECT(ADDRESS(MATCH(LARGE(_xlfn._xlws.FILTER(D7:D229,H7:H229&gt;0.5),3),D7:D229,0)+6,1))</f>
        <v>BI14.QTIJ</v>
      </c>
      <c r="E232" s="8" t="str" cm="1">
        <f t="array" aca="1" ref="E232" ca="1">INDIRECT(ADDRESS(MATCH(LARGE(_xlfn._xlws.FILTER(E7:E229,H7:H229&gt;0.5),3),E7:E229,0)+6,1))</f>
        <v>AU15.NNSM</v>
      </c>
      <c r="F232" s="8" t="str" cm="1">
        <f t="array" aca="1" ref="F232" ca="1">INDIRECT(ADDRESS(MATCH(LARGE(_xlfn._xlws.FILTER(F7:F229,H7:H229&gt;0.5),3),F7:F229,0)+6,1))</f>
        <v>AI21.SMC</v>
      </c>
      <c r="G232" s="8" t="e" cm="1">
        <f t="array" aca="1" ref="G232" ca="1">INDIRECT(ADDRESS(MATCH(LARGE(_xlfn._xlws.FILTER(G7:G229,H7:H229&gt;0.5),3),G7:G229,0)+6,1))</f>
        <v>#NUM!</v>
      </c>
      <c r="H232" s="8" t="str" cm="1">
        <f t="array" aca="1" ref="H232" ca="1">INDIRECT(ADDRESS(MATCH(LARGE(_xlfn._xlws.FILTER(H7:H229,H7:H229&gt;0.5),3),H7:H229,0)+6,1))</f>
        <v>AI01.Jaccard</v>
      </c>
      <c r="I232" s="8" t="str" cm="1">
        <f t="array" aca="1" ref="I232" ca="1">INDIRECT(ADDRESS(MATCH(SMALL(_xlfn._xlws.FILTER(I7:I229,H7:H229&gt;0.5),3),I7:I229,0)+6,1))</f>
        <v>CU14.Amer.Pearson</v>
      </c>
      <c r="J232" s="12" t="str" cm="1">
        <f t="array" aca="1" ref="J232" ca="1">INDIRECT(ADDRESS(MATCH(SMALL(_xlfn._xlws.FILTER(J7:J229,P7:P229&gt;cr),3),J7:J229,0)+6,1))</f>
        <v>CI14.Amer.EMX1</v>
      </c>
      <c r="K232" s="12" t="str" cm="1">
        <f t="array" aca="1" ref="K232" ca="1">INDIRECT(ADDRESS(MATCH(SMALL(_xlfn._xlws.FILTER(K7:K229,P7:P229&gt;cr),3),K7:K229,0)+6,1))</f>
        <v>BI22.ESim3</v>
      </c>
      <c r="L232" s="12" t="str" cm="1">
        <f t="array" aca="1" ref="L232" ca="1">INDIRECT(ADDRESS(MATCH(LARGE(_xlfn._xlws.FILTER(L7:L229,P7:P229&gt;cr),3),L7:L229,0)+6,1))</f>
        <v>CI14.Amer.Pearson</v>
      </c>
      <c r="M232" s="12" t="str" cm="1">
        <f t="array" aca="1" ref="M232" ca="1">INDIRECT(ADDRESS(MATCH(LARGE(_xlfn._xlws.FILTER(M7:M229,P7:P229&gt;cr),3),M7:M229,0)+6,1))</f>
        <v>AU15.NNSM</v>
      </c>
      <c r="N232" s="12" t="str" cm="1">
        <f t="array" aca="1" ref="N232" ca="1">INDIRECT(ADDRESS(MATCH(LARGE(_xlfn._xlws.FILTER(N7:N229,P7:P229&gt;cr),3),N7:N229,0)+6,1))</f>
        <v>BI14.AmerJ</v>
      </c>
      <c r="O232" s="12" t="e" cm="1">
        <f t="array" aca="1" ref="O232" ca="1">INDIRECT(ADDRESS(MATCH(LARGE(_xlfn._xlws.FILTER(O7:O229,P7:P229&gt;cr),3),O7:O229,0)+6,1))</f>
        <v>#NUM!</v>
      </c>
      <c r="P232" s="12" t="str" cm="1">
        <f t="array" aca="1" ref="P232" ca="1">INDIRECT(ADDRESS(MATCH(LARGE(_xlfn._xlws.FILTER(P7:P229,P7:P229&gt;cr),3),P7:P229,0)+6,1))</f>
        <v>AI01.Jaccard</v>
      </c>
      <c r="Q232" s="12" t="str" cm="1">
        <f t="array" aca="1" ref="Q232" ca="1">INDIRECT(ADDRESS(MATCH(SMALL(_xlfn._xlws.FILTER(Q7:Q229,P7:P229&gt;cr),3),Q7:Q229,0)+6,1))</f>
        <v>BU18.EntropyPearson</v>
      </c>
      <c r="R232" s="8" t="str" cm="1">
        <f t="array" aca="1" ref="R232" ca="1">INDIRECT(ADDRESS(MATCH(SMALL(_xlfn._xlws.FILTER(R7:R229,X7:X229&gt;cr),3),R7:R229,0)+6,1))</f>
        <v>CI14.Amer.EMX1</v>
      </c>
      <c r="S232" s="8" t="str" cm="1">
        <f t="array" aca="1" ref="S232" ca="1">INDIRECT(ADDRESS(MATCH(SMALL(_xlfn._xlws.FILTER(S7:S229,X7:X229&gt;cr),3),S7:S229,0)+6,1))</f>
        <v>BI22.ESim3</v>
      </c>
      <c r="T232" s="8" t="str" cm="1">
        <f t="array" aca="1" ref="T232" ca="1">INDIRECT(ADDRESS(MATCH(LARGE(_xlfn._xlws.FILTER(T7:T229,X7:X229&gt;cr),3),T7:T229,0)+6,1))</f>
        <v>CI14.SMD.PSS</v>
      </c>
      <c r="U232" s="8" t="str" cm="1">
        <f t="array" aca="1" ref="U232" ca="1">INDIRECT(ADDRESS(MATCH(LARGE(_xlfn._xlws.FILTER(U7:U229,X7:X229&gt;cr),3),U7:U229,0)+6,1))</f>
        <v>AU15.NNSM</v>
      </c>
      <c r="V232" s="8" t="str" cm="1">
        <f t="array" aca="1" ref="V232" ca="1">INDIRECT(ADDRESS(MATCH(LARGE(_xlfn._xlws.FILTER(V7:V229,X7:X229&gt;cr),3),V7:V229,0)+6,1))</f>
        <v>BI14.AmerJ</v>
      </c>
      <c r="W232" s="8" t="str" cm="1">
        <f t="array" aca="1" ref="W232" ca="1">INDIRECT(ADDRESS(MATCH(LARGE(_xlfn._xlws.FILTER(W7:W229,X7:X229&gt;cr),3),W7:W229,0)+6,1))</f>
        <v>CI14.SMD.PSS</v>
      </c>
      <c r="X232" s="8" t="str" cm="1">
        <f t="array" aca="1" ref="X232" ca="1">INDIRECT(ADDRESS(MATCH(LARGE(_xlfn._xlws.FILTER(X7:X229,X7:X229&gt;cr),3),X7:X229,0)+6,1))</f>
        <v>AI01.Jaccard</v>
      </c>
      <c r="Y232" s="8" t="str" cm="1">
        <f t="array" aca="1" ref="Y232" ca="1">INDIRECT(ADDRESS(MATCH(SMALL(_xlfn._xlws.FILTER(Y7:Y229,X7:X229&gt;cr),3),Y7:Y229,0)+6,1))</f>
        <v>CU14.SMD.TA</v>
      </c>
      <c r="Z232" s="12" t="str" cm="1">
        <f t="array" aca="1" ref="Z232" ca="1">INDIRECT(ADDRESS(MATCH(SMALL(_xlfn._xlws.FILTER(Z7:Z229,AF7:AF229&gt;cr),3),Z7:Z229,0)+6,1))</f>
        <v>AI28.RPB</v>
      </c>
      <c r="AA232" s="12" t="str" cm="1">
        <f t="array" aca="1" ref="AA232" ca="1">INDIRECT(ADDRESS(MATCH(SMALL(_xlfn._xlws.FILTER(AA7:AA229,AF7:AF229&gt;cr),3),AA7:AA229,0)+6,1))</f>
        <v>AI28.RPB</v>
      </c>
      <c r="AB232" s="12" t="str" cm="1">
        <f t="array" aca="1" ref="AB232" ca="1">INDIRECT(ADDRESS(MATCH(LARGE(_xlfn._xlws.FILTER(AB7:AB229,AF7:AF229&gt;cr),3),AB7:AB229,0)+6,1))</f>
        <v>AI07.PSS</v>
      </c>
      <c r="AC232" s="12" t="str" cm="1">
        <f t="array" aca="1" ref="AC232" ca="1">INDIRECT(ADDRESS(MATCH(LARGE(_xlfn._xlws.FILTER(AC7:AC229,AF7:AF229&gt;cr),3),AC7:AC229,0)+6,1))</f>
        <v>AU15.NNSM</v>
      </c>
      <c r="AD232" s="12" t="str" cm="1">
        <f t="array" aca="1" ref="AD232" ca="1">INDIRECT(ADDRESS(MATCH(LARGE(_xlfn._xlws.FILTER(AD7:AD229,AF7:AF229&gt;cr),3),AD7:AD229,0)+6,1))</f>
        <v>BI01.JaccardMulti</v>
      </c>
      <c r="AE232" s="12" t="e" cm="1">
        <f t="array" aca="1" ref="AE232" ca="1">INDIRECT(ADDRESS(MATCH(LARGE(_xlfn._xlws.FILTER(AE7:AE229,AF7:AF229&gt;cr),3),AE7:AE229,0)+6,1))</f>
        <v>#NUM!</v>
      </c>
      <c r="AF232" s="12" t="str" cm="1">
        <f t="array" aca="1" ref="AF232" ca="1">INDIRECT(ADDRESS(MATCH(LARGE(_xlfn._xlws.FILTER(AF7:AF229,AF7:AF229&gt;cr),3),AF7:AF229,0)+6,1))</f>
        <v>AI01.Jaccard</v>
      </c>
      <c r="AG232" s="12" t="str" cm="1">
        <f t="array" aca="1" ref="AG232" ca="1">INDIRECT(ADDRESS(MATCH(SMALL(_xlfn._xlws.FILTER(AG7:AG229,AF7:AF229&gt;cr),3),AG7:AG229,0)+6,1))</f>
        <v>BU04.MSDJ</v>
      </c>
      <c r="AH232" s="8" t="str" cm="1">
        <f t="array" aca="1" ref="AH232" ca="1">INDIRECT(ADDRESS(MATCH(SMALL(_xlfn._xlws.FILTER(AH7:AH229,AN7:AN229&gt;cr),3),AH7:AH229,0)+6,1))</f>
        <v>BI22.ESim2</v>
      </c>
      <c r="AI232" s="8" t="str" cm="1">
        <f t="array" aca="1" ref="AI232" ca="1">INDIRECT(ADDRESS(MATCH(SMALL(_xlfn._xlws.FILTER(AI7:AI229,AN7:AN229&gt;cr),3),AI7:AI229,0)+6,1))</f>
        <v>BI22.ESim2</v>
      </c>
      <c r="AJ232" s="8" t="str" cm="1">
        <f t="array" aca="1" ref="AJ232" ca="1">INDIRECT(ADDRESS(MATCH(LARGE(_xlfn._xlws.FILTER(AJ7:AJ229,AN7:AN229&gt;cr),3),AJ7:AJ229,0)+6,1))</f>
        <v>AI25.Coco</v>
      </c>
      <c r="AK232" s="8" t="str" cm="1">
        <f t="array" aca="1" ref="AK232" ca="1">INDIRECT(ADDRESS(MATCH(LARGE(_xlfn._xlws.FILTER(AK7:AK229,AN7:AN229&gt;cr),3),AK7:AK229,0)+6,1))</f>
        <v>AI03.Pearson</v>
      </c>
      <c r="AL232" s="8" t="str" cm="1">
        <f t="array" aca="1" ref="AL232" ca="1">INDIRECT(ADDRESS(MATCH(LARGE(_xlfn._xlws.FILTER(AL7:AL229,AN7:AN229&gt;cr),3),AL7:AL229,0)+6,1))</f>
        <v>AI25.Coco</v>
      </c>
      <c r="AM232" s="8" t="e" cm="1">
        <f t="array" aca="1" ref="AM232" ca="1">INDIRECT(ADDRESS(MATCH(LARGE(_xlfn._xlws.FILTER(AM7:AM229,AN7:AN229&gt;cr),3),AM7:AM229,0)+6,1))</f>
        <v>#NUM!</v>
      </c>
      <c r="AN232" s="8" t="str" cm="1">
        <f t="array" aca="1" ref="AN232" ca="1">INDIRECT(ADDRESS(MATCH(LARGE(_xlfn._xlws.FILTER(AN7:AN229,AN7:AN229&gt;cr),3),AN7:AN229,0)+6,1))</f>
        <v>AI01.Jaccard</v>
      </c>
      <c r="AO232" s="8" t="str" cm="1">
        <f t="array" aca="1" ref="AO232" ca="1">INDIRECT(ADDRESS(MATCH(SMALL(_xlfn._xlws.FILTER(AO7:AO229,AN7:AN229&gt;cr),3),AO7:AO229,0)+6,1))</f>
        <v>CU01.IJ.Cosine</v>
      </c>
      <c r="AP232" s="12" t="e" cm="1" vm="1">
        <f t="array" aca="1" ref="AP232" ca="1">INDIRECT(ADDRESS(MATCH(SMALL(_xlfn._xlws.FILTER(AP7:AP229,AV7:AV229&gt;cr),3),AP7:AP229,0)+6,1))</f>
        <v>#VALUE!</v>
      </c>
      <c r="AQ232" s="12" t="e" cm="1" vm="1">
        <f t="array" aca="1" ref="AQ232" ca="1">INDIRECT(ADDRESS(MATCH(SMALL(_xlfn._xlws.FILTER(AQ7:AQ229,AV7:AV229&gt;cr),3),AQ7:AQ229,0)+6,1))</f>
        <v>#VALUE!</v>
      </c>
      <c r="AR232" s="12" t="e" cm="1" vm="1">
        <f t="array" aca="1" ref="AR232" ca="1">INDIRECT(ADDRESS(MATCH(LARGE(_xlfn._xlws.FILTER(AR7:AR229,AV7:AV229&gt;cr),3),AR7:AR229,0)+6,1))</f>
        <v>#VALUE!</v>
      </c>
      <c r="AS232" s="12" t="e" cm="1" vm="1">
        <f t="array" aca="1" ref="AS232" ca="1">INDIRECT(ADDRESS(MATCH(LARGE(_xlfn._xlws.FILTER(AS7:AS229,AV7:AV229&gt;cr),3),AS7:AS229,0)+6,1))</f>
        <v>#VALUE!</v>
      </c>
      <c r="AT232" s="12" t="e" cm="1" vm="1">
        <f t="array" aca="1" ref="AT232" ca="1">INDIRECT(ADDRESS(MATCH(LARGE(_xlfn._xlws.FILTER(AT7:AT229,AV7:AV229&gt;cr),3),AT7:AT229,0)+6,1))</f>
        <v>#VALUE!</v>
      </c>
      <c r="AU232" s="12" t="e" cm="1" vm="1">
        <f t="array" aca="1" ref="AU232" ca="1">INDIRECT(ADDRESS(MATCH(LARGE(_xlfn._xlws.FILTER(AU7:AU229,AV7:AV229&gt;cr),3),AU7:AU229,0)+6,1))</f>
        <v>#VALUE!</v>
      </c>
      <c r="AV232" s="12" t="e" cm="1" vm="1">
        <f t="array" aca="1" ref="AV232" ca="1">INDIRECT(ADDRESS(MATCH(LARGE(_xlfn._xlws.FILTER(AV7:AV229,AV7:AV229&gt;cr),3),AV7:AV229,0)+6,1))</f>
        <v>#VALUE!</v>
      </c>
      <c r="AW232" s="12" t="e" cm="1" vm="1">
        <f t="array" aca="1" ref="AW232" ca="1">INDIRECT(ADDRESS(MATCH(SMALL(_xlfn._xlws.FILTER(AW7:AW229,AV7:AV229&gt;cr),3),AW7:AW229,0)+6,1))</f>
        <v>#VALUE!</v>
      </c>
      <c r="AX232" s="8" t="e" cm="1" vm="1">
        <f t="array" aca="1" ref="AX232" ca="1">INDIRECT(ADDRESS(MATCH(SMALL(_xlfn._xlws.FILTER(AX7:AX229,BD7:BD229&gt;cr),3),AX7:AX229,0)+6,1))</f>
        <v>#VALUE!</v>
      </c>
      <c r="AY232" s="8" t="e" cm="1" vm="1">
        <f t="array" aca="1" ref="AY232" ca="1">INDIRECT(ADDRESS(MATCH(SMALL(_xlfn._xlws.FILTER(AY7:AY229,BD7:BD229&gt;cr),3),AY7:AY229,0)+6,1))</f>
        <v>#VALUE!</v>
      </c>
      <c r="AZ232" s="8" t="e" cm="1" vm="1">
        <f t="array" aca="1" ref="AZ232" ca="1">INDIRECT(ADDRESS(MATCH(LARGE(_xlfn._xlws.FILTER(AZ7:AZ229,BD7:BD229&gt;cr),3),AZ7:AZ229,0)+6,1))</f>
        <v>#VALUE!</v>
      </c>
      <c r="BA232" s="8" t="e" cm="1" vm="1">
        <f t="array" aca="1" ref="BA232" ca="1">INDIRECT(ADDRESS(MATCH(LARGE(_xlfn._xlws.FILTER(BA7:BA229,BD7:BD229&gt;cr),3),BA7:BA229,0)+6,1))</f>
        <v>#VALUE!</v>
      </c>
      <c r="BB232" s="8" t="e" cm="1" vm="1">
        <f t="array" aca="1" ref="BB232" ca="1">INDIRECT(ADDRESS(MATCH(LARGE(_xlfn._xlws.FILTER(BB7:BB229,BD7:BD229&gt;cr),3),BB7:BB229,0)+6,1))</f>
        <v>#VALUE!</v>
      </c>
      <c r="BC232" s="8" t="e" cm="1" vm="1">
        <f t="array" aca="1" ref="BC232" ca="1">INDIRECT(ADDRESS(MATCH(LARGE(_xlfn._xlws.FILTER(BC7:BC229,BD7:BD229&gt;cr),3),BC7:BC229,0)+6,1))</f>
        <v>#VALUE!</v>
      </c>
      <c r="BD232" s="8" t="e" cm="1" vm="1">
        <f t="array" aca="1" ref="BD232" ca="1">INDIRECT(ADDRESS(MATCH(LARGE(_xlfn._xlws.FILTER(BD7:BD229,BD7:BD229&gt;cr),3),BD7:BD229,0)+6,1))</f>
        <v>#VALUE!</v>
      </c>
      <c r="BE232" s="8" t="e" cm="1" vm="1">
        <f t="array" aca="1" ref="BE232" ca="1">INDIRECT(ADDRESS(MATCH(SMALL(_xlfn._xlws.FILTER(BE7:BE229,BD7:BD229&gt;cr),3),BE7:BE229,0)+6,1))</f>
        <v>#VALUE!</v>
      </c>
      <c r="BF232" s="12" t="str" cm="1">
        <f t="array" aca="1" ref="BF232" ca="1">INDIRECT(ADDRESS(MATCH(SMALL(_xlfn._xlws.FILTER(BF7:BF229,BL7:BL229&gt;cr),3),BF7:BF229,0)+6,1))</f>
        <v>CI14.SMD.EMX1</v>
      </c>
      <c r="BG232" s="12" t="str" cm="1">
        <f t="array" aca="1" ref="BG232" ca="1">INDIRECT(ADDRESS(MATCH(SMALL(_xlfn._xlws.FILTER(BG7:BG229,BL7:BL229&gt;cr),3),BG7:BG229,0)+6,1))</f>
        <v>BI07.NHMS</v>
      </c>
      <c r="BH232" s="12" t="str" cm="1">
        <f t="array" aca="1" ref="BH232" ca="1">INDIRECT(ADDRESS(MATCH(LARGE(_xlfn._xlws.FILTER(BH7:BH229,BL7:BL229&gt;cr),3),BH7:BH229,0)+6,1))</f>
        <v>BI07.PSSJ</v>
      </c>
      <c r="BI232" s="12" t="str" cm="1">
        <f t="array" aca="1" ref="BI232" ca="1">INDIRECT(ADDRESS(MATCH(LARGE(_xlfn._xlws.FILTER(BI7:BI229,BL7:BL229&gt;cr),3),BI7:BI229,0)+6,1))</f>
        <v>BU01.JaccardMulti</v>
      </c>
      <c r="BJ232" s="12" t="str" cm="1">
        <f t="array" aca="1" ref="BJ232" ca="1">INDIRECT(ADDRESS(MATCH(LARGE(_xlfn._xlws.FILTER(BJ7:BJ229,BL7:BL229&gt;cr),3),BJ7:BJ229,0)+6,1))</f>
        <v>BI14.AmerJ</v>
      </c>
      <c r="BK232" s="12" t="str" cm="1">
        <f t="array" aca="1" ref="BK232" ca="1">INDIRECT(ADDRESS(MATCH(LARGE(_xlfn._xlws.FILTER(BK7:BK229,BL7:BL229&gt;cr),3),BK7:BK229,0)+6,1))</f>
        <v>BI01.JaccardMulti</v>
      </c>
      <c r="BL232" s="12" t="str" cm="1">
        <f t="array" aca="1" ref="BL232" ca="1">INDIRECT(ADDRESS(MATCH(LARGE(_xlfn._xlws.FILTER(BL7:BL229,BL7:BL229&gt;cr),3),BL7:BL229,0)+6,1))</f>
        <v>AI01.Jaccard</v>
      </c>
      <c r="BM232" s="12" t="str" cm="1">
        <f t="array" aca="1" ref="BM232" ca="1">INDIRECT(ADDRESS(MATCH(SMALL(_xlfn._xlws.FILTER(BM7:BM229,BL7:BL229&gt;cr),3),BM7:BM229,0)+6,1))</f>
        <v>BU07.NHMS</v>
      </c>
      <c r="BN232" s="8" t="e" cm="1" vm="1">
        <f t="array" aca="1" ref="BN232" ca="1">INDIRECT(ADDRESS(MATCH(SMALL(_xlfn._xlws.FILTER(BN7:BN229,BT7:BT229&gt;cr),3),BN7:BN229,0)+6,1))</f>
        <v>#VALUE!</v>
      </c>
      <c r="BO232" s="8" t="e" cm="1" vm="1">
        <f t="array" aca="1" ref="BO232" ca="1">INDIRECT(ADDRESS(MATCH(SMALL(_xlfn._xlws.FILTER(BO7:BO229,BT7:BT229&gt;cr),3),BO7:BO229,0)+6,1))</f>
        <v>#VALUE!</v>
      </c>
      <c r="BP232" s="8" t="e" cm="1" vm="1">
        <f t="array" aca="1" ref="BP232" ca="1">INDIRECT(ADDRESS(MATCH(LARGE(_xlfn._xlws.FILTER(BP7:BP229,BT7:BT229&gt;cr),3),BP7:BP229,0)+6,1))</f>
        <v>#VALUE!</v>
      </c>
      <c r="BQ232" s="8" t="e" cm="1" vm="1">
        <f t="array" aca="1" ref="BQ232" ca="1">INDIRECT(ADDRESS(MATCH(LARGE(_xlfn._xlws.FILTER(BQ7:BQ229,BT7:BT229&gt;cr),3),BQ7:BQ229,0)+6,1))</f>
        <v>#VALUE!</v>
      </c>
      <c r="BR232" s="8" t="e" cm="1" vm="1">
        <f t="array" aca="1" ref="BR232" ca="1">INDIRECT(ADDRESS(MATCH(LARGE(_xlfn._xlws.FILTER(BR7:BR229,BT7:BT229&gt;cr),3),BR7:BR229,0)+6,1))</f>
        <v>#VALUE!</v>
      </c>
      <c r="BS232" s="8" t="e" cm="1" vm="1">
        <f t="array" aca="1" ref="BS232" ca="1">INDIRECT(ADDRESS(MATCH(LARGE(_xlfn._xlws.FILTER(BS7:BS229,BT7:BT229&gt;cr),3),BS7:BS229,0)+6,1))</f>
        <v>#VALUE!</v>
      </c>
      <c r="BT232" s="8" t="e" cm="1" vm="1">
        <f t="array" aca="1" ref="BT232" ca="1">INDIRECT(ADDRESS(MATCH(LARGE(_xlfn._xlws.FILTER(BT7:BT229,BT7:BT229&gt;cr),3),BT7:BT229,0)+6,1))</f>
        <v>#VALUE!</v>
      </c>
      <c r="BU232" s="8" t="e" cm="1" vm="1">
        <f t="array" aca="1" ref="BU232" ca="1">INDIRECT(ADDRESS(MATCH(SMALL(_xlfn._xlws.FILTER(BU7:BU229,BT7:BT229&gt;cr),3),BU7:BU229,0)+6,1))</f>
        <v>#VALUE!</v>
      </c>
      <c r="BV232" s="12" t="e" cm="1" vm="1">
        <f t="array" aca="1" ref="BV232" ca="1">INDIRECT(ADDRESS(MATCH(SMALL(_xlfn._xlws.FILTER(BV7:BV229,CB7:CB229&gt;cr),3),BV7:BV229,0)+6,1))</f>
        <v>#VALUE!</v>
      </c>
      <c r="BW232" s="12" t="e" cm="1" vm="1">
        <f t="array" aca="1" ref="BW232" ca="1">INDIRECT(ADDRESS(MATCH(SMALL(_xlfn._xlws.FILTER(BW7:BW229,CB7:CB229&gt;cr),3),BW7:BW229,0)+6,1))</f>
        <v>#VALUE!</v>
      </c>
      <c r="BX232" s="12" t="e" cm="1" vm="1">
        <f t="array" aca="1" ref="BX232" ca="1">INDIRECT(ADDRESS(MATCH(LARGE(_xlfn._xlws.FILTER(BX7:BX229,CB7:CB229&gt;cr),3),BX7:BX229,0)+6,1))</f>
        <v>#VALUE!</v>
      </c>
      <c r="BY232" s="12" t="e" cm="1" vm="1">
        <f t="array" aca="1" ref="BY232" ca="1">INDIRECT(ADDRESS(MATCH(LARGE(_xlfn._xlws.FILTER(BY7:BY229,CB7:CB229&gt;cr),3),BY7:BY229,0)+6,1))</f>
        <v>#VALUE!</v>
      </c>
      <c r="BZ232" s="12" t="e" cm="1" vm="1">
        <f t="array" aca="1" ref="BZ232" ca="1">INDIRECT(ADDRESS(MATCH(LARGE(_xlfn._xlws.FILTER(BZ7:BZ229,CB7:CB229&gt;cr),3),BZ7:BZ229,0)+6,1))</f>
        <v>#VALUE!</v>
      </c>
      <c r="CA232" s="12" t="e" cm="1" vm="1">
        <f t="array" aca="1" ref="CA232" ca="1">INDIRECT(ADDRESS(MATCH(LARGE(_xlfn._xlws.FILTER(CA7:CA229,CB7:CB229&gt;cr),3),CA7:CA229,0)+6,1))</f>
        <v>#VALUE!</v>
      </c>
      <c r="CB232" s="12" t="e" cm="1" vm="1">
        <f t="array" aca="1" ref="CB232" ca="1">INDIRECT(ADDRESS(MATCH(LARGE(_xlfn._xlws.FILTER(CB7:CB229,CB7:CB229&gt;cr),3),CB7:CB229,0)+6,1))</f>
        <v>#VALUE!</v>
      </c>
      <c r="CC232" s="12" t="e" cm="1" vm="1">
        <f t="array" aca="1" ref="CC232" ca="1">INDIRECT(ADDRESS(MATCH(SMALL(_xlfn._xlws.FILTER(CC7:CC229,CB7:CB229&gt;cr),3),CC7:CC229,0)+6,1))</f>
        <v>#VALUE!</v>
      </c>
      <c r="CD232" s="8" t="e" cm="1" vm="1">
        <f t="array" aca="1" ref="CD232" ca="1">INDIRECT(ADDRESS(MATCH(SMALL(_xlfn._xlws.FILTER(CD7:CD229,CJ7:CJ229&gt;cr),3),CD7:CD229,0)+6,1))</f>
        <v>#VALUE!</v>
      </c>
      <c r="CE232" s="8" t="e" cm="1" vm="1">
        <f t="array" aca="1" ref="CE232" ca="1">INDIRECT(ADDRESS(MATCH(SMALL(_xlfn._xlws.FILTER(CE7:CE229,CJ7:CJ229&gt;cr),3),CE7:CE229,0)+6,1))</f>
        <v>#VALUE!</v>
      </c>
      <c r="CF232" s="8" t="e" cm="1" vm="1">
        <f t="array" aca="1" ref="CF232" ca="1">INDIRECT(ADDRESS(MATCH(LARGE(_xlfn._xlws.FILTER(CF7:CF229,CJ7:CJ229&gt;cr),3),CF7:CF229,0)+6,1))</f>
        <v>#VALUE!</v>
      </c>
      <c r="CG232" s="8" t="e" cm="1" vm="1">
        <f t="array" aca="1" ref="CG232" ca="1">INDIRECT(ADDRESS(MATCH(LARGE(_xlfn._xlws.FILTER(CG7:CG229,CJ7:CJ229&gt;cr),3),CG7:CG229,0)+6,1))</f>
        <v>#VALUE!</v>
      </c>
      <c r="CH232" s="8" t="e" cm="1" vm="1">
        <f t="array" aca="1" ref="CH232" ca="1">INDIRECT(ADDRESS(MATCH(LARGE(_xlfn._xlws.FILTER(CH7:CH229,CJ7:CJ229&gt;cr),3),CH7:CH229,0)+6,1))</f>
        <v>#VALUE!</v>
      </c>
      <c r="CI232" s="8" t="e" cm="1" vm="1">
        <f t="array" aca="1" ref="CI232" ca="1">INDIRECT(ADDRESS(MATCH(LARGE(_xlfn._xlws.FILTER(CI7:CI229,CJ7:CJ229&gt;cr),3),CI7:CI229,0)+6,1))</f>
        <v>#VALUE!</v>
      </c>
      <c r="CJ232" s="8" t="e" cm="1" vm="1">
        <f t="array" aca="1" ref="CJ232" ca="1">INDIRECT(ADDRESS(MATCH(LARGE(_xlfn._xlws.FILTER(CJ7:CJ229,CJ7:CJ229&gt;cr),3),CJ7:CJ229,0)+6,1))</f>
        <v>#VALUE!</v>
      </c>
      <c r="CK232" s="8" t="e" cm="1" vm="1">
        <f t="array" aca="1" ref="CK232" ca="1">INDIRECT(ADDRESS(MATCH(SMALL(_xlfn._xlws.FILTER(CK7:CK229,CJ7:CJ229&gt;cr),3),CK7:CK229,0)+6,1))</f>
        <v>#VALUE!</v>
      </c>
      <c r="CL232" s="12" t="e" cm="1" vm="1">
        <f t="array" aca="1" ref="CL232" ca="1">INDIRECT(ADDRESS(MATCH(SMALL(_xlfn._xlws.FILTER(CL7:CL229,CR7:CR229&gt;cr),3),CL7:CL229,0)+6,1))</f>
        <v>#VALUE!</v>
      </c>
      <c r="CM232" s="12" t="e" cm="1" vm="1">
        <f t="array" aca="1" ref="CM232" ca="1">INDIRECT(ADDRESS(MATCH(SMALL(_xlfn._xlws.FILTER(CM7:CM229,CR7:CR229&gt;cr),3),CM7:CM229,0)+6,1))</f>
        <v>#VALUE!</v>
      </c>
      <c r="CN232" s="12" t="e" cm="1" vm="1">
        <f t="array" aca="1" ref="CN232" ca="1">INDIRECT(ADDRESS(MATCH(LARGE(_xlfn._xlws.FILTER(CN7:CN229,CR7:CR229&gt;cr),3),CN7:CN229,0)+6,1))</f>
        <v>#VALUE!</v>
      </c>
      <c r="CO232" s="12" t="e" cm="1" vm="1">
        <f t="array" aca="1" ref="CO232" ca="1">INDIRECT(ADDRESS(MATCH(LARGE(_xlfn._xlws.FILTER(CO7:CO229,CR7:CR229&gt;cr),3),CO7:CO229,0)+6,1))</f>
        <v>#VALUE!</v>
      </c>
      <c r="CP232" s="12" t="e" cm="1" vm="1">
        <f t="array" aca="1" ref="CP232" ca="1">INDIRECT(ADDRESS(MATCH(LARGE(_xlfn._xlws.FILTER(CP7:CP229,CR7:CR229&gt;cr),3),CP7:CP229,0)+6,1))</f>
        <v>#VALUE!</v>
      </c>
      <c r="CQ232" s="12" t="e" cm="1" vm="1">
        <f t="array" aca="1" ref="CQ232" ca="1">INDIRECT(ADDRESS(MATCH(LARGE(_xlfn._xlws.FILTER(CQ7:CQ229,CR7:CR229&gt;cr),3),CQ7:CQ229,0)+6,1))</f>
        <v>#VALUE!</v>
      </c>
      <c r="CR232" s="12" t="e" cm="1" vm="1">
        <f t="array" aca="1" ref="CR232" ca="1">INDIRECT(ADDRESS(MATCH(LARGE(_xlfn._xlws.FILTER(CR7:CR229,CR7:CR229&gt;cr),3),CR7:CR229,0)+6,1))</f>
        <v>#VALUE!</v>
      </c>
      <c r="CS232" s="12" t="e" cm="1" vm="1">
        <f t="array" aca="1" ref="CS232" ca="1">INDIRECT(ADDRESS(MATCH(SMALL(_xlfn._xlws.FILTER(CS7:CS229,CR7:CR229&gt;cr),3),CS7:CS229,0)+6,1))</f>
        <v>#VALUE!</v>
      </c>
      <c r="CT232" s="8" t="str" cm="1">
        <f t="array" aca="1" ref="CT232" ca="1">INDIRECT(ADDRESS(MATCH(SMALL(_xlfn._xlws.FILTER(CT7:CT229,CZ7:CZ229&gt;cr),3),CT7:CT229,0)+6,1))</f>
        <v>CI14.Amer.NNSM</v>
      </c>
      <c r="CU232" s="8" t="str" cm="1">
        <f t="array" aca="1" ref="CU232" ca="1">INDIRECT(ADDRESS(MATCH(SMALL(_xlfn._xlws.FILTER(CU7:CU229,CZ7:CZ229&gt;cr),3),CU7:CU229,0)+6,1))</f>
        <v>CI14.SMD.EMX1</v>
      </c>
      <c r="CV232" s="8" t="str" cm="1">
        <f t="array" aca="1" ref="CV232" ca="1">INDIRECT(ADDRESS(MATCH(LARGE(_xlfn._xlws.FILTER(CV7:CV229,CZ7:CZ229&gt;cr),3),CV7:CV229,0)+6,1))</f>
        <v>BI07.NHMS.SMD</v>
      </c>
      <c r="CW232" s="8" t="str" cm="1">
        <f t="array" aca="1" ref="CW232" ca="1">INDIRECT(ADDRESS(MATCH(LARGE(_xlfn._xlws.FILTER(CW7:CW229,CZ7:CZ229&gt;cr),3),CW7:CW229,0)+6,1))</f>
        <v>AU15.NNSM</v>
      </c>
      <c r="CX232" s="8" t="str" cm="1">
        <f t="array" aca="1" ref="CX232" ca="1">INDIRECT(ADDRESS(MATCH(LARGE(_xlfn._xlws.FILTER(CX7:CX229,CZ7:CZ229&gt;cr),3),CX7:CX229,0)+6,1))</f>
        <v>BI14.Amer</v>
      </c>
      <c r="CY232" s="8" t="str" cm="1">
        <f t="array" aca="1" ref="CY232" ca="1">INDIRECT(ADDRESS(MATCH(LARGE(_xlfn._xlws.FILTER(CY7:CY229,CZ7:CZ229&gt;cr),3),CY7:CY229,0)+6,1))</f>
        <v>BI14.Amer</v>
      </c>
      <c r="CZ232" s="8" t="str" cm="1">
        <f t="array" aca="1" ref="CZ232" ca="1">INDIRECT(ADDRESS(MATCH(LARGE(_xlfn._xlws.FILTER(CZ7:CZ229,CZ7:CZ229&gt;cr),3),CZ7:CZ229,0)+6,1))</f>
        <v>AI01.Jaccard</v>
      </c>
      <c r="DA232" s="8" t="str" cm="1">
        <f t="array" aca="1" ref="DA232" ca="1">INDIRECT(ADDRESS(MATCH(SMALL(_xlfn._xlws.FILTER(DA7:DA229,CZ7:CZ229&gt;cr),3),DA7:DA229,0)+6,1))</f>
        <v>AU15.NNSM</v>
      </c>
      <c r="DB232" s="12" t="e" cm="1" vm="1">
        <f t="array" aca="1" ref="DB232" ca="1">INDIRECT(ADDRESS(MATCH(SMALL(_xlfn._xlws.FILTER(DB7:DB229,DH7:DH229&gt;cr),3),DB7:DB229,0)+6,1))</f>
        <v>#VALUE!</v>
      </c>
      <c r="DC232" s="12" t="e" cm="1" vm="1">
        <f t="array" aca="1" ref="DC232" ca="1">INDIRECT(ADDRESS(MATCH(SMALL(_xlfn._xlws.FILTER(DC7:DC229,DH7:DH229&gt;cr),3),DC7:DC229,0)+6,1))</f>
        <v>#VALUE!</v>
      </c>
      <c r="DD232" s="12" t="e" cm="1" vm="1">
        <f t="array" aca="1" ref="DD232" ca="1">INDIRECT(ADDRESS(MATCH(LARGE(_xlfn._xlws.FILTER(DD7:DD229,DH7:DH229&gt;cr),3),DD7:DD229,0)+6,1))</f>
        <v>#VALUE!</v>
      </c>
      <c r="DE232" s="12" t="e" cm="1" vm="1">
        <f t="array" aca="1" ref="DE232" ca="1">INDIRECT(ADDRESS(MATCH(LARGE(_xlfn._xlws.FILTER(DE7:DE229,DH7:DH229&gt;cr),3),DE7:DE229,0)+6,1))</f>
        <v>#VALUE!</v>
      </c>
      <c r="DF232" s="12" t="e" cm="1" vm="1">
        <f t="array" aca="1" ref="DF232" ca="1">INDIRECT(ADDRESS(MATCH(LARGE(_xlfn._xlws.FILTER(DF7:DF229,DH7:DH229&gt;cr),3),DF7:DF229,0)+6,1))</f>
        <v>#VALUE!</v>
      </c>
      <c r="DG232" s="12" t="e" cm="1" vm="1">
        <f t="array" aca="1" ref="DG232" ca="1">INDIRECT(ADDRESS(MATCH(LARGE(_xlfn._xlws.FILTER(DG7:DG229,DH7:DH229&gt;cr),3),DG7:DG229,0)+6,1))</f>
        <v>#VALUE!</v>
      </c>
      <c r="DH232" s="12" t="e" cm="1" vm="1">
        <f t="array" aca="1" ref="DH232" ca="1">INDIRECT(ADDRESS(MATCH(LARGE(_xlfn._xlws.FILTER(DH7:DH229,DH7:DH229&gt;cr),3),DH7:DH229,0)+6,1))</f>
        <v>#VALUE!</v>
      </c>
      <c r="DI232" s="12" t="e" cm="1" vm="1">
        <f t="array" aca="1" ref="DI232" ca="1">INDIRECT(ADDRESS(MATCH(SMALL(_xlfn._xlws.FILTER(DI7:DI229,DH7:DH229&gt;cr),3),DI7:DI229,0)+6,1))</f>
        <v>#VALUE!</v>
      </c>
      <c r="DJ232" s="8" t="e" cm="1" vm="1">
        <f t="array" aca="1" ref="DJ232" ca="1">INDIRECT(ADDRESS(MATCH(SMALL(_xlfn._xlws.FILTER(DJ7:DJ229,DP7:DP229&gt;cr),3),DJ7:DJ229,0)+6,1))</f>
        <v>#VALUE!</v>
      </c>
      <c r="DK232" s="8" t="e" cm="1" vm="1">
        <f t="array" aca="1" ref="DK232" ca="1">INDIRECT(ADDRESS(MATCH(SMALL(_xlfn._xlws.FILTER(DK7:DK229,DP7:DP229&gt;cr),3),DK7:DK229,0)+6,1))</f>
        <v>#VALUE!</v>
      </c>
      <c r="DL232" s="8" t="e" cm="1" vm="1">
        <f t="array" aca="1" ref="DL232" ca="1">INDIRECT(ADDRESS(MATCH(LARGE(_xlfn._xlws.FILTER(DL7:DL229,DP7:DP229&gt;cr),3),DL7:DL229,0)+6,1))</f>
        <v>#VALUE!</v>
      </c>
      <c r="DM232" s="8" t="e" cm="1" vm="1">
        <f t="array" aca="1" ref="DM232" ca="1">INDIRECT(ADDRESS(MATCH(LARGE(_xlfn._xlws.FILTER(DM7:DM229,DP7:DP229&gt;cr),3),DM7:DM229,0)+6,1))</f>
        <v>#VALUE!</v>
      </c>
      <c r="DN232" s="8" t="e" cm="1" vm="1">
        <f t="array" aca="1" ref="DN232" ca="1">INDIRECT(ADDRESS(MATCH(LARGE(_xlfn._xlws.FILTER(DN7:DN229,DP7:DP229&gt;cr),3),DN7:DN229,0)+6,1))</f>
        <v>#VALUE!</v>
      </c>
      <c r="DO232" s="8" t="e" cm="1" vm="1">
        <f t="array" aca="1" ref="DO232" ca="1">INDIRECT(ADDRESS(MATCH(LARGE(_xlfn._xlws.FILTER(DO7:DO229,DP7:DP229&gt;cr),3),DO7:DO229,0)+6,1))</f>
        <v>#VALUE!</v>
      </c>
      <c r="DP232" s="8" t="e" cm="1" vm="1">
        <f t="array" aca="1" ref="DP232" ca="1">INDIRECT(ADDRESS(MATCH(LARGE(_xlfn._xlws.FILTER(DP7:DP229,DP7:DP229&gt;cr),3),DP7:DP229,0)+6,1))</f>
        <v>#VALUE!</v>
      </c>
      <c r="DQ232" s="8" t="e" cm="1" vm="1">
        <f t="array" aca="1" ref="DQ232" ca="1">INDIRECT(ADDRESS(MATCH(SMALL(_xlfn._xlws.FILTER(DQ7:DQ229,DP7:DP229&gt;cr),3),DQ7:DQ229,0)+6,1))</f>
        <v>#VALUE!</v>
      </c>
      <c r="DR232" s="12" t="str" cm="1">
        <f t="array" aca="1" ref="DR232" ca="1">INDIRECT(ADDRESS(MATCH(SMALL(_xlfn._xlws.FILTER(DR7:DR229,DX7:DX229&gt;cr),3),DR7:DR229,0)+6,1))</f>
        <v>AI22.ESim</v>
      </c>
      <c r="DS232" s="12" t="str" cm="1">
        <f t="array" aca="1" ref="DS232" ca="1">INDIRECT(ADDRESS(MATCH(SMALL(_xlfn._xlws.FILTER(DS7:DS229,DX7:DX229&gt;cr),3),DS7:DS229,0)+6,1))</f>
        <v>AI21.SMC</v>
      </c>
      <c r="DT232" s="12" t="str" cm="1">
        <f t="array" aca="1" ref="DT232" ca="1">INDIRECT(ADDRESS(MATCH(LARGE(_xlfn._xlws.FILTER(DT7:DT229,DX7:DX229&gt;cr),3),DT7:DT229,0)+6,1))</f>
        <v>BI01.RatingJaccard</v>
      </c>
      <c r="DU232" s="12" t="str" cm="1">
        <f t="array" aca="1" ref="DU232" ca="1">INDIRECT(ADDRESS(MATCH(LARGE(_xlfn._xlws.FILTER(DU7:DU229,DX7:DX229&gt;cr),3),DU7:DU229,0)+6,1))</f>
        <v>AU01.Jaccard</v>
      </c>
      <c r="DV232" s="12" t="str" cm="1">
        <f t="array" aca="1" ref="DV232" ca="1">INDIRECT(ADDRESS(MATCH(LARGE(_xlfn._xlws.FILTER(DV7:DV229,DX7:DX229&gt;cr),3),DV7:DV229,0)+6,1))</f>
        <v>AI21.SMC</v>
      </c>
      <c r="DW232" s="12" t="str" cm="1">
        <f t="array" aca="1" ref="DW232" ca="1">INDIRECT(ADDRESS(MATCH(LARGE(_xlfn._xlws.FILTER(DW7:DW229,DX7:DX229&gt;cr),3),DW7:DW229,0)+6,1))</f>
        <v>AI26.URP</v>
      </c>
      <c r="DX232" s="12" t="str" cm="1">
        <f t="array" aca="1" ref="DX232" ca="1">INDIRECT(ADDRESS(MATCH(LARGE(_xlfn._xlws.FILTER(DX7:DX229,DX7:DX229&gt;cr),3),DX7:DX229,0)+6,1))</f>
        <v>AI01.Jaccard</v>
      </c>
      <c r="DY232" s="12" t="str" cm="1">
        <f t="array" aca="1" ref="DY232" ca="1">INDIRECT(ADDRESS(MATCH(SMALL(_xlfn._xlws.FILTER(DY7:DY229,DX7:DX229&gt;cr),3),DY7:DY229,0)+6,1))</f>
        <v>AU03.Pearson</v>
      </c>
      <c r="DZ232" s="8" t="str" cm="1">
        <f t="array" aca="1" ref="DZ232" ca="1">INDIRECT(ADDRESS(MATCH(SMALL(_xlfn._xlws.FILTER(DZ7:DZ229,EF7:EF229&gt;cr),3),DZ7:DZ229,0)+6,1))</f>
        <v>BI14.AmerJ</v>
      </c>
      <c r="EA232" s="8" t="str" cm="1">
        <f t="array" aca="1" ref="EA232" ca="1">INDIRECT(ADDRESS(MATCH(SMALL(_xlfn._xlws.FILTER(EA7:EA229,EF7:EF229&gt;cr),3),EA7:EA229,0)+6,1))</f>
        <v>BI14.AmerJ</v>
      </c>
      <c r="EB232" s="8" t="str" cm="1">
        <f t="array" aca="1" ref="EB232" ca="1">INDIRECT(ADDRESS(MATCH(LARGE(_xlfn._xlws.FILTER(EB7:EB229,EF7:EF229&gt;cr),3),EB7:EB229,0)+6,1))</f>
        <v>BI14.AmerJ</v>
      </c>
      <c r="EC232" s="8" t="str" cm="1">
        <f t="array" aca="1" ref="EC232" ca="1">INDIRECT(ADDRESS(MATCH(LARGE(_xlfn._xlws.FILTER(EC7:EC229,EF7:EF229&gt;cr),3),EC7:EC229,0)+6,1))</f>
        <v>AU01.Jaccard</v>
      </c>
      <c r="ED232" s="8" t="str" cm="1">
        <f t="array" aca="1" ref="ED232" ca="1">INDIRECT(ADDRESS(MATCH(LARGE(_xlfn._xlws.FILTER(ED7:ED229,EF7:EF229&gt;cr),3),ED7:ED229,0)+6,1))</f>
        <v>AI21.SMC</v>
      </c>
      <c r="EE232" s="8" t="str" cm="1">
        <f t="array" aca="1" ref="EE232" ca="1">INDIRECT(ADDRESS(MATCH(LARGE(_xlfn._xlws.FILTER(EE7:EE229,EF7:EF229&gt;cr),3),EE7:EE229,0)+6,1))</f>
        <v>AI26.URP</v>
      </c>
      <c r="EF232" s="8" t="str" cm="1">
        <f t="array" aca="1" ref="EF232" ca="1">INDIRECT(ADDRESS(MATCH(LARGE(_xlfn._xlws.FILTER(EF7:EF229,EF7:EF229&gt;cr),3),EF7:EF229,0)+6,1))</f>
        <v>AI01.Jaccard</v>
      </c>
      <c r="EG232" s="8" t="str" cm="1">
        <f t="array" aca="1" ref="EG232" ca="1">INDIRECT(ADDRESS(MATCH(SMALL(_xlfn._xlws.FILTER(EG7:EG229,EF7:EF229&gt;cr),3),EG7:EG229,0)+6,1))</f>
        <v>AU29.ADR</v>
      </c>
      <c r="EH232" s="12" t="str" cm="1">
        <f t="array" aca="1" ref="EH232" ca="1">INDIRECT(ADDRESS(MATCH(SMALL(_xlfn._xlws.FILTER(EH7:EH229,EN7:EN229&gt;cr),3),EH7:EH229,0)+6,1))</f>
        <v>CI14.Amer.EMX1</v>
      </c>
      <c r="EI232" s="12" t="str" cm="1">
        <f t="array" aca="1" ref="EI232" ca="1">INDIRECT(ADDRESS(MATCH(SMALL(_xlfn._xlws.FILTER(EI7:EI229,EN7:EN229&gt;cr),3),EI7:EI229,0)+6,1))</f>
        <v>BI22.ESim3</v>
      </c>
      <c r="EJ232" s="12" t="str" cm="1">
        <f t="array" aca="1" ref="EJ232" ca="1">INDIRECT(ADDRESS(MATCH(LARGE(_xlfn._xlws.FILTER(EJ7:EJ229,EN7:EN229&gt;cr),3),EJ7:EJ229,0)+6,1))</f>
        <v>CI14.Amer.EMX5</v>
      </c>
      <c r="EK232" s="12" t="str" cm="1">
        <f t="array" aca="1" ref="EK232" ca="1">INDIRECT(ADDRESS(MATCH(LARGE(_xlfn._xlws.FILTER(EK7:EK229,EN7:EN229&gt;cr),3),EK7:EK229,0)+6,1))</f>
        <v>BU01.JaccardMulti</v>
      </c>
      <c r="EL232" s="12" t="str" cm="1">
        <f t="array" aca="1" ref="EL232" ca="1">INDIRECT(ADDRESS(MATCH(LARGE(_xlfn._xlws.FILTER(EL7:EL229,EN7:EN229&gt;cr),3),EL7:EL229,0)+6,1))</f>
        <v>AI21.SMC</v>
      </c>
      <c r="EM232" s="12" t="str" cm="1">
        <f t="array" aca="1" ref="EM232" ca="1">INDIRECT(ADDRESS(MATCH(LARGE(_xlfn._xlws.FILTER(EM7:EM229,EN7:EN229&gt;cr),3),EM7:EM229,0)+6,1))</f>
        <v>AI26.URP</v>
      </c>
      <c r="EN232" s="12" t="str" cm="1">
        <f t="array" aca="1" ref="EN232" ca="1">INDIRECT(ADDRESS(MATCH(LARGE(_xlfn._xlws.FILTER(EN7:EN229,EN7:EN229&gt;cr),3),EN7:EN229,0)+6,1))</f>
        <v>AI01.Jaccard</v>
      </c>
      <c r="EO232" s="12" t="str" cm="1">
        <f t="array" aca="1" ref="EO232" ca="1">INDIRECT(ADDRESS(MATCH(SMALL(_xlfn._xlws.FILTER(EO7:EO229,EN7:EN229&gt;cr),3),EO7:EO229,0)+6,1))</f>
        <v>AU02.Cosine</v>
      </c>
      <c r="EP232" s="8" t="e" cm="1" vm="1">
        <f t="array" aca="1" ref="EP232" ca="1">INDIRECT(ADDRESS(MATCH(SMALL(_xlfn._xlws.FILTER(EP7:EP229,EV7:EV229&gt;cr),3),EP7:EP229,0)+6,1))</f>
        <v>#VALUE!</v>
      </c>
      <c r="EQ232" s="8" t="e" cm="1" vm="1">
        <f t="array" aca="1" ref="EQ232" ca="1">INDIRECT(ADDRESS(MATCH(SMALL(_xlfn._xlws.FILTER(EQ7:EQ229,EV7:EV229&gt;cr),3),EQ7:EQ229,0)+6,1))</f>
        <v>#VALUE!</v>
      </c>
      <c r="ER232" s="8" t="e" cm="1" vm="1">
        <f t="array" aca="1" ref="ER232" ca="1">INDIRECT(ADDRESS(MATCH(LARGE(_xlfn._xlws.FILTER(ER7:ER229,EV7:EV229&gt;cr),3),ER7:ER229,0)+6,1))</f>
        <v>#VALUE!</v>
      </c>
      <c r="ES232" s="8" t="e" cm="1" vm="1">
        <f t="array" aca="1" ref="ES232" ca="1">INDIRECT(ADDRESS(MATCH(LARGE(_xlfn._xlws.FILTER(ES7:ES229,EV7:EV229&gt;cr),3),ES7:ES229,0)+6,1))</f>
        <v>#VALUE!</v>
      </c>
      <c r="ET232" s="8" t="e" cm="1" vm="1">
        <f t="array" aca="1" ref="ET232" ca="1">INDIRECT(ADDRESS(MATCH(LARGE(_xlfn._xlws.FILTER(ET7:ET229,EV7:EV229&gt;cr),3),ET7:ET229,0)+6,1))</f>
        <v>#VALUE!</v>
      </c>
      <c r="EU232" s="8" t="e" cm="1" vm="1">
        <f t="array" aca="1" ref="EU232" ca="1">INDIRECT(ADDRESS(MATCH(LARGE(_xlfn._xlws.FILTER(EU7:EU229,EV7:EV229&gt;cr),3),EU7:EU229,0)+6,1))</f>
        <v>#VALUE!</v>
      </c>
      <c r="EV232" s="8" t="e" cm="1" vm="1">
        <f t="array" aca="1" ref="EV232" ca="1">INDIRECT(ADDRESS(MATCH(LARGE(_xlfn._xlws.FILTER(EV7:EV229,EV7:EV229&gt;cr),3),EV7:EV229,0)+6,1))</f>
        <v>#VALUE!</v>
      </c>
      <c r="EW232" s="8" t="e" cm="1" vm="1">
        <f t="array" aca="1" ref="EW232" ca="1">INDIRECT(ADDRESS(MATCH(SMALL(_xlfn._xlws.FILTER(EW7:EW229,EV7:EV229&gt;cr),3),EW7:EW229,0)+6,1))</f>
        <v>#VALUE!</v>
      </c>
      <c r="EX232" s="12" t="e" cm="1" vm="1">
        <f t="array" aca="1" ref="EX232" ca="1">INDIRECT(ADDRESS(MATCH(SMALL(_xlfn._xlws.FILTER(EX7:EX229,FD7:FD229&gt;cr),3),EX7:EX229,0)+6,1))</f>
        <v>#VALUE!</v>
      </c>
      <c r="EY232" s="12" t="e" cm="1" vm="1">
        <f t="array" aca="1" ref="EY232" ca="1">INDIRECT(ADDRESS(MATCH(SMALL(_xlfn._xlws.FILTER(EY7:EY229,FD7:FD229&gt;cr),3),EY7:EY229,0)+6,1))</f>
        <v>#VALUE!</v>
      </c>
      <c r="EZ232" s="12" t="e" cm="1" vm="1">
        <f t="array" aca="1" ref="EZ232" ca="1">INDIRECT(ADDRESS(MATCH(LARGE(_xlfn._xlws.FILTER(EZ7:EZ229,FD7:FD229&gt;cr),3),EZ7:EZ229,0)+6,1))</f>
        <v>#VALUE!</v>
      </c>
      <c r="FA232" s="12" t="e" cm="1" vm="1">
        <f t="array" aca="1" ref="FA232" ca="1">INDIRECT(ADDRESS(MATCH(LARGE(_xlfn._xlws.FILTER(FA7:FA229,FD7:FD229&gt;cr),3),FA7:FA229,0)+6,1))</f>
        <v>#VALUE!</v>
      </c>
      <c r="FB232" s="12" t="e" cm="1" vm="1">
        <f t="array" aca="1" ref="FB232" ca="1">INDIRECT(ADDRESS(MATCH(LARGE(_xlfn._xlws.FILTER(FB7:FB229,FD7:FD229&gt;cr),3),FB7:FB229,0)+6,1))</f>
        <v>#VALUE!</v>
      </c>
      <c r="FC232" s="12" t="e" cm="1" vm="1">
        <f t="array" aca="1" ref="FC232" ca="1">INDIRECT(ADDRESS(MATCH(LARGE(_xlfn._xlws.FILTER(FC7:FC229,FD7:FD229&gt;cr),3),FC7:FC229,0)+6,1))</f>
        <v>#VALUE!</v>
      </c>
      <c r="FD232" s="12" t="e" cm="1" vm="1">
        <f t="array" aca="1" ref="FD232" ca="1">INDIRECT(ADDRESS(MATCH(LARGE(_xlfn._xlws.FILTER(FD7:FD229,FD7:FD229&gt;cr),3),FD7:FD229,0)+6,1))</f>
        <v>#VALUE!</v>
      </c>
      <c r="FE232" s="12" t="e" cm="1" vm="1">
        <f t="array" aca="1" ref="FE232" ca="1">INDIRECT(ADDRESS(MATCH(SMALL(_xlfn._xlws.FILTER(FE7:FE229,FD7:FD229&gt;cr),3),FE7:FE229,0)+6,1))</f>
        <v>#VALUE!</v>
      </c>
      <c r="FF232" s="8" t="e" cm="1" vm="1">
        <f t="array" aca="1" ref="FF232" ca="1">INDIRECT(ADDRESS(MATCH(SMALL(_xlfn._xlws.FILTER(FF7:FF229,FL7:FL229&gt;cr),3),FF7:FF229,0)+6,1))</f>
        <v>#VALUE!</v>
      </c>
      <c r="FG232" s="8" t="e" cm="1" vm="1">
        <f t="array" aca="1" ref="FG232" ca="1">INDIRECT(ADDRESS(MATCH(SMALL(_xlfn._xlws.FILTER(FG7:FG229,FL7:FL229&gt;cr),3),FG7:FG229,0)+6,1))</f>
        <v>#VALUE!</v>
      </c>
      <c r="FH232" s="8" t="e" cm="1" vm="1">
        <f t="array" aca="1" ref="FH232" ca="1">INDIRECT(ADDRESS(MATCH(LARGE(_xlfn._xlws.FILTER(FH7:FH229,FL7:FL229&gt;cr),3),FH7:FH229,0)+6,1))</f>
        <v>#VALUE!</v>
      </c>
      <c r="FI232" s="8" t="e" cm="1" vm="1">
        <f t="array" aca="1" ref="FI232" ca="1">INDIRECT(ADDRESS(MATCH(LARGE(_xlfn._xlws.FILTER(FI7:FI229,FL7:FL229&gt;cr),3),FI7:FI229,0)+6,1))</f>
        <v>#VALUE!</v>
      </c>
      <c r="FJ232" s="8" t="e" cm="1" vm="1">
        <f t="array" aca="1" ref="FJ232" ca="1">INDIRECT(ADDRESS(MATCH(LARGE(_xlfn._xlws.FILTER(FJ7:FJ229,FL7:FL229&gt;cr),3),FJ7:FJ229,0)+6,1))</f>
        <v>#VALUE!</v>
      </c>
      <c r="FK232" s="8" t="e" cm="1" vm="1">
        <f t="array" aca="1" ref="FK232" ca="1">INDIRECT(ADDRESS(MATCH(LARGE(_xlfn._xlws.FILTER(FK7:FK229,FL7:FL229&gt;cr),3),FK7:FK229,0)+6,1))</f>
        <v>#VALUE!</v>
      </c>
      <c r="FL232" s="8" t="e" cm="1" vm="1">
        <f t="array" aca="1" ref="FL232" ca="1">INDIRECT(ADDRESS(MATCH(LARGE(_xlfn._xlws.FILTER(FL7:FL229,FL7:FL229&gt;cr),3),FL7:FL229,0)+6,1))</f>
        <v>#VALUE!</v>
      </c>
      <c r="FM232" s="8" t="e" cm="1" vm="1">
        <f t="array" aca="1" ref="FM232" ca="1">INDIRECT(ADDRESS(MATCH(SMALL(_xlfn._xlws.FILTER(FM7:FM229,FL7:FL229&gt;cr),3),FM7:FM229,0)+6,1))</f>
        <v>#VALUE!</v>
      </c>
      <c r="FN232" s="12" t="e" cm="1" vm="1">
        <f t="array" aca="1" ref="FN232" ca="1">INDIRECT(ADDRESS(MATCH(SMALL(_xlfn._xlws.FILTER(FN7:FN229,FT7:FT229&gt;cr),3),FN7:FN229,0)+6,1))</f>
        <v>#VALUE!</v>
      </c>
      <c r="FO232" s="12" t="e" cm="1" vm="1">
        <f t="array" aca="1" ref="FO232" ca="1">INDIRECT(ADDRESS(MATCH(SMALL(_xlfn._xlws.FILTER(FO7:FO229,FT7:FT229&gt;cr),3),FO7:FO229,0)+6,1))</f>
        <v>#VALUE!</v>
      </c>
      <c r="FP232" s="12" t="e" cm="1" vm="1">
        <f t="array" aca="1" ref="FP232" ca="1">INDIRECT(ADDRESS(MATCH(LARGE(_xlfn._xlws.FILTER(FP7:FP229,FT7:FT229&gt;cr),3),FP7:FP229,0)+6,1))</f>
        <v>#VALUE!</v>
      </c>
      <c r="FQ232" s="12" t="e" cm="1" vm="1">
        <f t="array" aca="1" ref="FQ232" ca="1">INDIRECT(ADDRESS(MATCH(LARGE(_xlfn._xlws.FILTER(FQ7:FQ229,FT7:FT229&gt;cr),3),FQ7:FQ229,0)+6,1))</f>
        <v>#VALUE!</v>
      </c>
      <c r="FR232" s="12" t="e" cm="1" vm="1">
        <f t="array" aca="1" ref="FR232" ca="1">INDIRECT(ADDRESS(MATCH(LARGE(_xlfn._xlws.FILTER(FR7:FR229,FT7:FT229&gt;cr),3),FR7:FR229,0)+6,1))</f>
        <v>#VALUE!</v>
      </c>
      <c r="FS232" s="12" t="e" cm="1" vm="1">
        <f t="array" aca="1" ref="FS232" ca="1">INDIRECT(ADDRESS(MATCH(LARGE(_xlfn._xlws.FILTER(FS7:FS229,FT7:FT229&gt;cr),3),FS7:FS229,0)+6,1))</f>
        <v>#VALUE!</v>
      </c>
      <c r="FT232" s="12" t="e" cm="1" vm="1">
        <f t="array" aca="1" ref="FT232" ca="1">INDIRECT(ADDRESS(MATCH(LARGE(_xlfn._xlws.FILTER(FT7:FT229,FT7:FT229&gt;cr),3),FT7:FT229,0)+6,1))</f>
        <v>#VALUE!</v>
      </c>
      <c r="FU232" s="12" t="e" cm="1" vm="1">
        <f t="array" aca="1" ref="FU232" ca="1">INDIRECT(ADDRESS(MATCH(SMALL(_xlfn._xlws.FILTER(FU7:FU229,FT7:FT229&gt;cr),3),FU7:FU229,0)+6,1))</f>
        <v>#VALUE!</v>
      </c>
      <c r="FV232" s="8" t="str" cm="1">
        <f t="array" aca="1" ref="FV232" ca="1">INDIRECT(ADDRESS(MATCH(SMALL(_xlfn._xlws.FILTER(FV7:FV229,GB7:GB229&gt;cr),3),FV7:FV229,0)+6,1))</f>
        <v>CI01.IJ.Amer</v>
      </c>
      <c r="FW232" s="8" t="str" cm="1">
        <f t="array" aca="1" ref="FW232" ca="1">INDIRECT(ADDRESS(MATCH(SMALL(_xlfn._xlws.FILTER(FW7:FW229,GB7:GB229&gt;cr),3),FW7:FW229,0)+6,1))</f>
        <v>CI01.IJ.Amer</v>
      </c>
      <c r="FX232" s="8" t="str" cm="1">
        <f t="array" aca="1" ref="FX232" ca="1">INDIRECT(ADDRESS(MATCH(LARGE(_xlfn._xlws.FILTER(FX7:FX229,GB7:GB229&gt;cr),3),FX7:FX229,0)+6,1))</f>
        <v>CI01.IJ.Amer</v>
      </c>
      <c r="FY232" s="8" t="str" cm="1">
        <f t="array" aca="1" ref="FY232" ca="1">INDIRECT(ADDRESS(MATCH(LARGE(_xlfn._xlws.FILTER(FY7:FY229,GB7:GB229&gt;cr),3),FY7:FY229,0)+6,1))</f>
        <v>AU01.Jaccard</v>
      </c>
      <c r="FZ232" s="8" t="str" cm="1">
        <f t="array" aca="1" ref="FZ232" ca="1">INDIRECT(ADDRESS(MATCH(LARGE(_xlfn._xlws.FILTER(FZ7:FZ229,GB7:GB229&gt;cr),3),FZ7:FZ229,0)+6,1))</f>
        <v>CI01.IJ.Amer</v>
      </c>
      <c r="GA232" s="8" t="str" cm="1">
        <f t="array" aca="1" ref="GA232" ca="1">INDIRECT(ADDRESS(MATCH(LARGE(_xlfn._xlws.FILTER(GA7:GA229,GB7:GB229&gt;cr),3),GA7:GA229,0)+6,1))</f>
        <v>AI01.Jaccard</v>
      </c>
      <c r="GB232" s="8" t="str" cm="1">
        <f t="array" aca="1" ref="GB232" ca="1">INDIRECT(ADDRESS(MATCH(LARGE(_xlfn._xlws.FILTER(GB7:GB229,GB7:GB229&gt;cr),3),GB7:GB229,0)+6,1))</f>
        <v>AI01.Jaccard</v>
      </c>
      <c r="GC232" s="8" t="str" cm="1">
        <f t="array" aca="1" ref="GC232" ca="1">INDIRECT(ADDRESS(MATCH(SMALL(_xlfn._xlws.FILTER(GC7:GC229,GB7:GB229&gt;cr),3),GC7:GC229,0)+6,1))</f>
        <v>BU02.CosineJ</v>
      </c>
      <c r="GD232" s="12" t="e" cm="1" vm="1">
        <f t="array" aca="1" ref="GD232" ca="1">INDIRECT(ADDRESS(MATCH(SMALL(_xlfn._xlws.FILTER(GD7:GD229,GJ7:GJ229&gt;cr),3),GD7:GD229,0)+6,1))</f>
        <v>#VALUE!</v>
      </c>
      <c r="GE232" s="12" t="e" cm="1" vm="1">
        <f t="array" aca="1" ref="GE232" ca="1">INDIRECT(ADDRESS(MATCH(SMALL(_xlfn._xlws.FILTER(GE7:GE229,GJ7:GJ229&gt;cr),3),GE7:GE229,0)+6,1))</f>
        <v>#VALUE!</v>
      </c>
      <c r="GF232" s="12" t="e" cm="1" vm="1">
        <f t="array" aca="1" ref="GF232" ca="1">INDIRECT(ADDRESS(MATCH(LARGE(_xlfn._xlws.FILTER(GF7:GF229,GJ7:GJ229&gt;cr),3),GF7:GF229,0)+6,1))</f>
        <v>#VALUE!</v>
      </c>
      <c r="GG232" s="12" t="e" cm="1" vm="1">
        <f t="array" aca="1" ref="GG232" ca="1">INDIRECT(ADDRESS(MATCH(LARGE(_xlfn._xlws.FILTER(GG7:GG229,GJ7:GJ229&gt;cr),3),GG7:GG229,0)+6,1))</f>
        <v>#VALUE!</v>
      </c>
      <c r="GH232" s="12" t="e" cm="1" vm="1">
        <f t="array" aca="1" ref="GH232" ca="1">INDIRECT(ADDRESS(MATCH(LARGE(_xlfn._xlws.FILTER(GH7:GH229,GJ7:GJ229&gt;cr),3),GH7:GH229,0)+6,1))</f>
        <v>#VALUE!</v>
      </c>
      <c r="GI232" s="12" t="e" cm="1" vm="1">
        <f t="array" aca="1" ref="GI232" ca="1">INDIRECT(ADDRESS(MATCH(LARGE(_xlfn._xlws.FILTER(GI7:GI229,GJ7:GJ229&gt;cr),3),GI7:GI229,0)+6,1))</f>
        <v>#VALUE!</v>
      </c>
      <c r="GJ232" s="12" t="e" cm="1" vm="1">
        <f t="array" aca="1" ref="GJ232" ca="1">INDIRECT(ADDRESS(MATCH(LARGE(_xlfn._xlws.FILTER(GJ7:GJ229,GJ7:GJ229&gt;cr),3),GJ7:GJ229,0)+6,1))</f>
        <v>#VALUE!</v>
      </c>
      <c r="GK232" s="12" t="e" cm="1" vm="1">
        <f t="array" aca="1" ref="GK232" ca="1">INDIRECT(ADDRESS(MATCH(SMALL(_xlfn._xlws.FILTER(GK7:GK229,GJ7:GJ229&gt;cr),3),GK7:GK229,0)+6,1))</f>
        <v>#VALUE!</v>
      </c>
      <c r="GL232" s="8" t="e" cm="1" vm="1">
        <f t="array" aca="1" ref="GL232" ca="1">INDIRECT(ADDRESS(MATCH(SMALL(_xlfn._xlws.FILTER(GL7:GL229,GR7:GR229&gt;cr),3),GL7:GL229,0)+6,1))</f>
        <v>#VALUE!</v>
      </c>
      <c r="GM232" s="8" t="e" cm="1" vm="1">
        <f t="array" aca="1" ref="GM232" ca="1">INDIRECT(ADDRESS(MATCH(SMALL(_xlfn._xlws.FILTER(GM7:GM229,GR7:GR229&gt;cr),3),GM7:GM229,0)+6,1))</f>
        <v>#VALUE!</v>
      </c>
      <c r="GN232" s="8" t="e" cm="1" vm="1">
        <f t="array" aca="1" ref="GN232" ca="1">INDIRECT(ADDRESS(MATCH(LARGE(_xlfn._xlws.FILTER(GN7:GN229,GR7:GR229&gt;cr),3),GN7:GN229,0)+6,1))</f>
        <v>#VALUE!</v>
      </c>
      <c r="GO232" s="8" t="e" cm="1" vm="1">
        <f t="array" aca="1" ref="GO232" ca="1">INDIRECT(ADDRESS(MATCH(LARGE(_xlfn._xlws.FILTER(GO7:GO229,GR7:GR229&gt;cr),3),GO7:GO229,0)+6,1))</f>
        <v>#VALUE!</v>
      </c>
      <c r="GP232" s="8" t="e" cm="1" vm="1">
        <f t="array" aca="1" ref="GP232" ca="1">INDIRECT(ADDRESS(MATCH(LARGE(_xlfn._xlws.FILTER(GP7:GP229,GR7:GR229&gt;cr),3),GP7:GP229,0)+6,1))</f>
        <v>#VALUE!</v>
      </c>
      <c r="GQ232" s="8" t="e" cm="1" vm="1">
        <f t="array" aca="1" ref="GQ232" ca="1">INDIRECT(ADDRESS(MATCH(LARGE(_xlfn._xlws.FILTER(GQ7:GQ229,GR7:GR229&gt;cr),3),GQ7:GQ229,0)+6,1))</f>
        <v>#VALUE!</v>
      </c>
      <c r="GR232" s="8" t="e" cm="1" vm="1">
        <f t="array" aca="1" ref="GR232" ca="1">INDIRECT(ADDRESS(MATCH(LARGE(_xlfn._xlws.FILTER(GR7:GR229,GR7:GR229&gt;cr),3),GR7:GR229,0)+6,1))</f>
        <v>#VALUE!</v>
      </c>
      <c r="GS232" s="8" t="e" cm="1" vm="1">
        <f t="array" aca="1" ref="GS232" ca="1">INDIRECT(ADDRESS(MATCH(SMALL(_xlfn._xlws.FILTER(GS7:GS229,GR7:GR229&gt;cr),3),GS7:GS229,0)+6,1))</f>
        <v>#VALUE!</v>
      </c>
      <c r="GT232" s="12" t="e" cm="1" vm="1">
        <f t="array" aca="1" ref="GT232" ca="1">INDIRECT(ADDRESS(MATCH(SMALL(_xlfn._xlws.FILTER(GT7:GT229,GZ7:GZ229&gt;cr),3),GT7:GT229,0)+6,1))</f>
        <v>#VALUE!</v>
      </c>
      <c r="GU232" s="12" t="e" cm="1" vm="1">
        <f t="array" aca="1" ref="GU232" ca="1">INDIRECT(ADDRESS(MATCH(SMALL(_xlfn._xlws.FILTER(GU7:GU229,GZ7:GZ229&gt;cr),3),GU7:GU229,0)+6,1))</f>
        <v>#VALUE!</v>
      </c>
      <c r="GV232" s="12" t="e" cm="1" vm="1">
        <f t="array" aca="1" ref="GV232" ca="1">INDIRECT(ADDRESS(MATCH(LARGE(_xlfn._xlws.FILTER(GV7:GV229,GZ7:GZ229&gt;cr),3),GV7:GV229,0)+6,1))</f>
        <v>#VALUE!</v>
      </c>
      <c r="GW232" s="12" t="e" cm="1" vm="1">
        <f t="array" aca="1" ref="GW232" ca="1">INDIRECT(ADDRESS(MATCH(LARGE(_xlfn._xlws.FILTER(GW7:GW229,GZ7:GZ229&gt;cr),3),GW7:GW229,0)+6,1))</f>
        <v>#VALUE!</v>
      </c>
      <c r="GX232" s="12" t="e" cm="1" vm="1">
        <f t="array" aca="1" ref="GX232" ca="1">INDIRECT(ADDRESS(MATCH(LARGE(_xlfn._xlws.FILTER(GX7:GX229,GZ7:GZ229&gt;cr),3),GX7:GX229,0)+6,1))</f>
        <v>#VALUE!</v>
      </c>
      <c r="GY232" s="12" t="e" cm="1" vm="1">
        <f t="array" aca="1" ref="GY232" ca="1">INDIRECT(ADDRESS(MATCH(LARGE(_xlfn._xlws.FILTER(GY7:GY229,GZ7:GZ229&gt;cr),3),GY7:GY229,0)+6,1))</f>
        <v>#VALUE!</v>
      </c>
      <c r="GZ232" s="12" t="e" cm="1" vm="1">
        <f t="array" aca="1" ref="GZ232" ca="1">INDIRECT(ADDRESS(MATCH(LARGE(_xlfn._xlws.FILTER(GZ7:GZ229,GZ7:GZ229&gt;cr),3),GZ7:GZ229,0)+6,1))</f>
        <v>#VALUE!</v>
      </c>
      <c r="HA232" s="12" t="e" cm="1" vm="1">
        <f t="array" aca="1" ref="HA232" ca="1">INDIRECT(ADDRESS(MATCH(SMALL(_xlfn._xlws.FILTER(HA7:HA229,GZ7:GZ229&gt;cr),3),HA7:HA229,0)+6,1))</f>
        <v>#VALUE!</v>
      </c>
      <c r="HB232" s="8" t="e" cm="1" vm="1">
        <f t="array" aca="1" ref="HB232" ca="1">INDIRECT(ADDRESS(MATCH(SMALL(_xlfn._xlws.FILTER(HB7:HB229,HH7:HH229&gt;cr),3),HB7:HB229,0)+6,1))</f>
        <v>#VALUE!</v>
      </c>
      <c r="HC232" s="8" t="e" cm="1" vm="1">
        <f t="array" aca="1" ref="HC232" ca="1">INDIRECT(ADDRESS(MATCH(SMALL(_xlfn._xlws.FILTER(HC7:HC229,HH7:HH229&gt;cr),3),HC7:HC229,0)+6,1))</f>
        <v>#VALUE!</v>
      </c>
      <c r="HD232" s="8" t="e" cm="1" vm="1">
        <f t="array" aca="1" ref="HD232" ca="1">INDIRECT(ADDRESS(MATCH(LARGE(_xlfn._xlws.FILTER(HD7:HD229,HH7:HH229&gt;cr),3),HD7:HD229,0)+6,1))</f>
        <v>#VALUE!</v>
      </c>
      <c r="HE232" s="8" t="e" cm="1" vm="1">
        <f t="array" aca="1" ref="HE232" ca="1">INDIRECT(ADDRESS(MATCH(LARGE(_xlfn._xlws.FILTER(HE7:HE229,HH7:HH229&gt;cr),3),HE7:HE229,0)+6,1))</f>
        <v>#VALUE!</v>
      </c>
      <c r="HF232" s="8" t="e" cm="1" vm="1">
        <f t="array" aca="1" ref="HF232" ca="1">INDIRECT(ADDRESS(MATCH(LARGE(_xlfn._xlws.FILTER(HF7:HF229,HH7:HH229&gt;cr),3),HF7:HF229,0)+6,1))</f>
        <v>#VALUE!</v>
      </c>
      <c r="HG232" s="8" t="e" cm="1" vm="1">
        <f t="array" aca="1" ref="HG232" ca="1">INDIRECT(ADDRESS(MATCH(LARGE(_xlfn._xlws.FILTER(HG7:HG229,HH7:HH229&gt;cr),3),HG7:HG229,0)+6,1))</f>
        <v>#VALUE!</v>
      </c>
      <c r="HH232" s="8" t="e" cm="1" vm="1">
        <f t="array" aca="1" ref="HH232" ca="1">INDIRECT(ADDRESS(MATCH(LARGE(_xlfn._xlws.FILTER(HH7:HH229,HH7:HH229&gt;cr),3),HH7:HH229,0)+6,1))</f>
        <v>#VALUE!</v>
      </c>
      <c r="HI232" s="8" t="e" cm="1" vm="1">
        <f t="array" aca="1" ref="HI232" ca="1">INDIRECT(ADDRESS(MATCH(SMALL(_xlfn._xlws.FILTER(HI7:HI229,HH7:HH229&gt;cr),3),HI7:HI229,0)+6,1))</f>
        <v>#VALUE!</v>
      </c>
      <c r="HJ232" s="12" t="e" cm="1" vm="1">
        <f t="array" aca="1" ref="HJ232" ca="1">INDIRECT(ADDRESS(MATCH(SMALL(_xlfn._xlws.FILTER(HJ7:HJ229,HP7:HP229&gt;cr),3),HJ7:HJ229,0)+6,1))</f>
        <v>#VALUE!</v>
      </c>
      <c r="HK232" s="12" t="e" cm="1" vm="1">
        <f t="array" aca="1" ref="HK232" ca="1">INDIRECT(ADDRESS(MATCH(SMALL(_xlfn._xlws.FILTER(HK7:HK229,HP7:HP229&gt;cr),3),HK7:HK229,0)+6,1))</f>
        <v>#VALUE!</v>
      </c>
      <c r="HL232" s="12" t="e" cm="1" vm="1">
        <f t="array" aca="1" ref="HL232" ca="1">INDIRECT(ADDRESS(MATCH(LARGE(_xlfn._xlws.FILTER(HL7:HL229,HP7:HP229&gt;cr),3),HL7:HL229,0)+6,1))</f>
        <v>#VALUE!</v>
      </c>
      <c r="HM232" s="12" t="e" cm="1" vm="1">
        <f t="array" aca="1" ref="HM232" ca="1">INDIRECT(ADDRESS(MATCH(LARGE(_xlfn._xlws.FILTER(HM7:HM229,HP7:HP229&gt;cr),3),HM7:HM229,0)+6,1))</f>
        <v>#VALUE!</v>
      </c>
      <c r="HN232" s="12" t="e" cm="1" vm="1">
        <f t="array" aca="1" ref="HN232" ca="1">INDIRECT(ADDRESS(MATCH(LARGE(_xlfn._xlws.FILTER(HN7:HN229,HP7:HP229&gt;cr),3),HN7:HN229,0)+6,1))</f>
        <v>#VALUE!</v>
      </c>
      <c r="HO232" s="12" t="e" cm="1" vm="1">
        <f t="array" aca="1" ref="HO232" ca="1">INDIRECT(ADDRESS(MATCH(LARGE(_xlfn._xlws.FILTER(HO7:HO229,HP7:HP229&gt;cr),3),HO7:HO229,0)+6,1))</f>
        <v>#VALUE!</v>
      </c>
      <c r="HP232" s="12" t="e" cm="1" vm="1">
        <f t="array" aca="1" ref="HP232" ca="1">INDIRECT(ADDRESS(MATCH(LARGE(_xlfn._xlws.FILTER(HP7:HP229,HP7:HP229&gt;cr),3),HP7:HP229,0)+6,1))</f>
        <v>#VALUE!</v>
      </c>
      <c r="HQ232" s="12" t="e" cm="1" vm="1">
        <f t="array" aca="1" ref="HQ232" ca="1">INDIRECT(ADDRESS(MATCH(SMALL(_xlfn._xlws.FILTER(HQ7:HQ229,HP7:HP229&gt;cr),3),HQ7:HQ229,0)+6,1))</f>
        <v>#VALUE!</v>
      </c>
      <c r="HR232" s="8" t="e" cm="1" vm="1">
        <f t="array" aca="1" ref="HR232" ca="1">INDIRECT(ADDRESS(MATCH(SMALL(_xlfn._xlws.FILTER(HR7:HR229,HX7:HX229&gt;cr),3),HR7:HR229,0)+6,1))</f>
        <v>#VALUE!</v>
      </c>
      <c r="HS232" s="8" t="e" cm="1" vm="1">
        <f t="array" aca="1" ref="HS232" ca="1">INDIRECT(ADDRESS(MATCH(SMALL(_xlfn._xlws.FILTER(HS7:HS229,HX7:HX229&gt;cr),3),HS7:HS229,0)+6,1))</f>
        <v>#VALUE!</v>
      </c>
      <c r="HT232" s="8" t="e" cm="1" vm="1">
        <f t="array" aca="1" ref="HT232" ca="1">INDIRECT(ADDRESS(MATCH(LARGE(_xlfn._xlws.FILTER(HT7:HT229,HX7:HX229&gt;cr),3),HT7:HT229,0)+6,1))</f>
        <v>#VALUE!</v>
      </c>
      <c r="HU232" s="8" t="e" cm="1" vm="1">
        <f t="array" aca="1" ref="HU232" ca="1">INDIRECT(ADDRESS(MATCH(LARGE(_xlfn._xlws.FILTER(HU7:HU229,HX7:HX229&gt;cr),3),HU7:HU229,0)+6,1))</f>
        <v>#VALUE!</v>
      </c>
      <c r="HV232" s="8" t="e" cm="1" vm="1">
        <f t="array" aca="1" ref="HV232" ca="1">INDIRECT(ADDRESS(MATCH(LARGE(_xlfn._xlws.FILTER(HV7:HV229,HX7:HX229&gt;cr),3),HV7:HV229,0)+6,1))</f>
        <v>#VALUE!</v>
      </c>
      <c r="HW232" s="8" t="e" cm="1" vm="1">
        <f t="array" aca="1" ref="HW232" ca="1">INDIRECT(ADDRESS(MATCH(LARGE(_xlfn._xlws.FILTER(HW7:HW229,HX7:HX229&gt;cr),3),HW7:HW229,0)+6,1))</f>
        <v>#VALUE!</v>
      </c>
      <c r="HX232" s="8" t="e" cm="1" vm="1">
        <f t="array" aca="1" ref="HX232" ca="1">INDIRECT(ADDRESS(MATCH(LARGE(_xlfn._xlws.FILTER(HX7:HX229,HX7:HX229&gt;cr),3),HX7:HX229,0)+6,1))</f>
        <v>#VALUE!</v>
      </c>
      <c r="HY232" s="8" t="e" cm="1" vm="1">
        <f t="array" aca="1" ref="HY232" ca="1">INDIRECT(ADDRESS(MATCH(SMALL(_xlfn._xlws.FILTER(HY7:HY229,HX7:HX229&gt;cr),3),HY7:HY229,0)+6,1))</f>
        <v>#VALUE!</v>
      </c>
      <c r="HZ232" s="12" t="e" cm="1" vm="1">
        <f t="array" aca="1" ref="HZ232" ca="1">INDIRECT(ADDRESS(MATCH(SMALL(_xlfn._xlws.FILTER(HZ7:HZ229,IF7:IF229&gt;cr),3),HZ7:HZ229,0)+6,1))</f>
        <v>#VALUE!</v>
      </c>
      <c r="IA232" s="12" t="e" cm="1" vm="1">
        <f t="array" aca="1" ref="IA232" ca="1">INDIRECT(ADDRESS(MATCH(SMALL(_xlfn._xlws.FILTER(IA7:IA229,IF7:IF229&gt;cr),3),IA7:IA229,0)+6,1))</f>
        <v>#VALUE!</v>
      </c>
      <c r="IB232" s="12" t="e" cm="1" vm="1">
        <f t="array" aca="1" ref="IB232" ca="1">INDIRECT(ADDRESS(MATCH(LARGE(_xlfn._xlws.FILTER(IB7:IB229,IF7:IF229&gt;cr),3),IB7:IB229,0)+6,1))</f>
        <v>#VALUE!</v>
      </c>
      <c r="IC232" s="12" t="e" cm="1" vm="1">
        <f t="array" aca="1" ref="IC232" ca="1">INDIRECT(ADDRESS(MATCH(LARGE(_xlfn._xlws.FILTER(IC7:IC229,IF7:IF229&gt;cr),3),IC7:IC229,0)+6,1))</f>
        <v>#VALUE!</v>
      </c>
      <c r="ID232" s="12" t="e" cm="1" vm="1">
        <f t="array" aca="1" ref="ID232" ca="1">INDIRECT(ADDRESS(MATCH(LARGE(_xlfn._xlws.FILTER(ID7:ID229,IF7:IF229&gt;cr),3),ID7:ID229,0)+6,1))</f>
        <v>#VALUE!</v>
      </c>
      <c r="IE232" s="12" t="e" cm="1" vm="1">
        <f t="array" aca="1" ref="IE232" ca="1">INDIRECT(ADDRESS(MATCH(LARGE(_xlfn._xlws.FILTER(IE7:IE229,IF7:IF229&gt;cr),3),IE7:IE229,0)+6,1))</f>
        <v>#VALUE!</v>
      </c>
      <c r="IF232" s="12" t="e" cm="1" vm="1">
        <f t="array" aca="1" ref="IF232" ca="1">INDIRECT(ADDRESS(MATCH(LARGE(_xlfn._xlws.FILTER(IF7:IF229,IF7:IF229&gt;cr),3),IF7:IF229,0)+6,1))</f>
        <v>#VALUE!</v>
      </c>
      <c r="IG232" s="12" t="e" cm="1" vm="1">
        <f t="array" aca="1" ref="IG232" ca="1">INDIRECT(ADDRESS(MATCH(SMALL(_xlfn._xlws.FILTER(IG7:IG229,IF7:IF229&gt;cr),3),IG7:IG229,0)+6,1))</f>
        <v>#VALUE!</v>
      </c>
      <c r="IH232" s="15" t="str" cm="1">
        <f t="array" aca="1" ref="IH232" ca="1">INDIRECT(ADDRESS(MATCH(SMALL(_xlfn.LET(_xlpm.x,IF(ISNUMBER(IH7:IH229),IH7:IH229),_xlpm.y,IF(ISNUMBER(IN7:IN229),IN7:IN229),_xlfn._xlws.FILTER(_xlpm.x,_xlpm.y&gt;cr)),3),IH7:IH229,0)+6,1))</f>
        <v>CI14.Amer.NNSM</v>
      </c>
      <c r="II232" s="15" t="str" cm="1">
        <f t="array" aca="1" ref="II232" ca="1">INDIRECT(ADDRESS(MATCH(SMALL(_xlfn.LET(_xlpm.x,IF(ISNUMBER(II7:II229),II7:II229),_xlpm.y,IF(ISNUMBER(IN7:IN229),IN7:IN229),_xlfn._xlws.FILTER(_xlpm.x,_xlpm.y&gt;cr)),3),II7:II229,0)+6,1))</f>
        <v>BI07.NHMS.Amer</v>
      </c>
      <c r="IJ232" s="15" t="str" cm="1">
        <f t="array" aca="1" ref="IJ232" ca="1">INDIRECT(ADDRESS(MATCH(LARGE(_xlfn.LET(_xlpm.x,IF(ISNUMBER(IJ7:IJ229),IJ7:IJ229),_xlpm.y,IF(ISNUMBER(IN7:IN229),IN7:IN229),_xlfn._xlws.FILTER(_xlpm.x,_xlpm.y&gt;cr)),3),IJ7:IJ229,0)+6,1))</f>
        <v>BI07.NHMS.Amer</v>
      </c>
      <c r="IK232" s="15" t="str" cm="1">
        <f t="array" aca="1" ref="IK232" ca="1">INDIRECT(ADDRESS(MATCH(LARGE(_xlfn.LET(_xlpm.x,IF(ISNUMBER(IK7:IK229),IK7:IK229),_xlpm.y,IF(ISNUMBER(IN7:IN229),IN7:IN229),_xlfn._xlws.FILTER(_xlpm.x,_xlpm.y&gt;cr)),3),IK7:IK229,0)+6,1))</f>
        <v>BU01.JaccardMulti</v>
      </c>
      <c r="IL232" s="15" t="str" cm="1">
        <f t="array" aca="1" ref="IL232" ca="1">INDIRECT(ADDRESS(MATCH(LARGE(_xlfn.LET(_xlpm.x,IF(ISNUMBER(IL7:IL229),IL7:IL229),_xlpm.y,IF(ISNUMBER(IN7:IN229),IN7:IN229),_xlfn._xlws.FILTER(_xlpm.x,_xlpm.y&gt;cr)),3),IL7:IL229,0)+6,1))</f>
        <v>AI30.Singularity</v>
      </c>
      <c r="IM232" s="15" t="str" cm="1">
        <f t="array" aca="1" ref="IM232" ca="1">INDIRECT(ADDRESS(MATCH(LARGE(_xlfn.LET(_xlpm.x,IF(ISNUMBER(IM7:IM229),IM7:IM229),_xlpm.y,IF(ISNUMBER(IN7:IN229),IN7:IN229),_xlfn._xlws.FILTER(_xlpm.x,_xlpm.y&gt;cr)),3),IM7:IM229,0)+6,1))</f>
        <v>AI26.URP</v>
      </c>
      <c r="IN232" s="15" t="str" cm="1">
        <f t="array" aca="1" ref="IN232" ca="1">INDIRECT(ADDRESS(MATCH(LARGE(_xlfn.LET(_xlpm.x,IF(ISNUMBER(IN7:IN229),IN7:IN229),_xlpm.y,IF(ISNUMBER(IN7:IN229),IN7:IN229),_xlfn._xlws.FILTER(_xlpm.x,_xlpm.y&gt;cr)),3),IN7:IN229,0)+6,1))</f>
        <v>AI30.Singularity</v>
      </c>
      <c r="IO232" s="15" t="str" cm="1">
        <f t="array" aca="1" ref="IO232" ca="1">INDIRECT(ADDRESS(MATCH(SMALL(_xlfn.LET(_xlpm.x,IF(ISNUMBER(IO7:IO229),IO7:IO229),_xlpm.y,IF(ISNUMBER(IN7:IN229),IN7:IN229),_xlfn._xlws.FILTER(_xlpm.x,_xlpm.y&gt;cr)),3),IO7:IO229,0)+6,1))</f>
        <v>BU07.NHMS.SMD</v>
      </c>
      <c r="IP232" s="9" t="str" cm="1">
        <f t="array" aca="1" ref="IP232" ca="1">INDEX(_xlfn._xlws.FILTER(IP7:IP229,ISTEXT(IP7:IP229)),MODE(MATCH(_xlfn._xlws.FILTER(IP7:IP229,ISTEXT(IP7:IP229)),_xlfn._xlws.FILTER(IP7:IP229,ISTEXT(IP7:IP229)),0)))</f>
        <v>k=5, r=0.1</v>
      </c>
      <c r="IQ232" s="9" t="str" cm="1">
        <f t="array" aca="1" ref="IQ232" ca="1">INDEX(_xlfn._xlws.FILTER(IQ7:IQ229,ISTEXT(IQ7:IQ229)),MODE(MATCH(_xlfn._xlws.FILTER(IQ7:IQ229,ISTEXT(IQ7:IQ229)),_xlfn._xlws.FILTER(IQ7:IQ229,ISTEXT(IQ7:IQ229)),0)))</f>
        <v>k=5, r=0.1</v>
      </c>
      <c r="IR232" s="9" t="str" cm="1">
        <f t="array" aca="1" ref="IR232" ca="1">INDEX(_xlfn._xlws.FILTER(IR7:IR229,ISTEXT(IR7:IR229)),MODE(MATCH(_xlfn._xlws.FILTER(IR7:IR229,ISTEXT(IR7:IR229)),_xlfn._xlws.FILTER(IR7:IR229,ISTEXT(IR7:IR229)),0)))</f>
        <v>k=5, r=0.1</v>
      </c>
      <c r="IS232" s="9" t="str" cm="1">
        <f t="array" aca="1" ref="IS232" ca="1">INDEX(_xlfn._xlws.FILTER(IS7:IS229,ISTEXT(IS7:IS229)),MODE(MATCH(_xlfn._xlws.FILTER(IS7:IS229,ISTEXT(IS7:IS229)),_xlfn._xlws.FILTER(IS7:IS229,ISTEXT(IS7:IS229)),0)))</f>
        <v>k=5, r=0.9</v>
      </c>
      <c r="IT232" s="9" t="str" cm="1">
        <f t="array" aca="1" ref="IT232" ca="1">INDEX(_xlfn._xlws.FILTER(IT7:IT229,ISTEXT(IT7:IT229)),MODE(MATCH(_xlfn._xlws.FILTER(IT7:IT229,ISTEXT(IT7:IT229)),_xlfn._xlws.FILTER(IT7:IT229,ISTEXT(IT7:IT229)),0)))</f>
        <v>k=5, r=0.1</v>
      </c>
      <c r="IU232" s="9" t="str" cm="1">
        <f t="array" aca="1" ref="IU232" ca="1">INDEX(_xlfn._xlws.FILTER(IU7:IU229,ISTEXT(IU7:IU229)),MODE(MATCH(_xlfn._xlws.FILTER(IU7:IU229,ISTEXT(IU7:IU229)),_xlfn._xlws.FILTER(IU7:IU229,ISTEXT(IU7:IU229)),0)))</f>
        <v>k=20, r=0.5</v>
      </c>
      <c r="IV232" s="9" t="str" cm="1">
        <f t="array" aca="1" ref="IV232" ca="1">INDEX(_xlfn._xlws.FILTER(IV7:IV229,ISTEXT(IV7:IV229)),MODE(MATCH(_xlfn._xlws.FILTER(IV7:IV229,ISTEXT(IV7:IV229)),_xlfn._xlws.FILTER(IV7:IV229,ISTEXT(IV7:IV229)),0)))</f>
        <v>k=5, r=0.1</v>
      </c>
      <c r="IW232" s="9" t="str" cm="1">
        <f t="array" aca="1" ref="IW232" ca="1">INDEX(_xlfn._xlws.FILTER(IW7:IW229,ISTEXT(IW7:IW229)),MODE(MATCH(_xlfn._xlws.FILTER(IW7:IW229,ISTEXT(IW7:IW229)),_xlfn._xlws.FILTER(IW7:IW229,ISTEXT(IW7:IW229)),0)))</f>
        <v>k=5, r=0.9</v>
      </c>
    </row>
    <row r="233" spans="1:257" s="9" customFormat="1" x14ac:dyDescent="0.2">
      <c r="A233" s="7" t="s">
        <v>236</v>
      </c>
      <c r="B233" s="8" t="str" cm="1">
        <f t="array" aca="1" ref="B233" ca="1">INDIRECT(ADDRESS(MATCH(SMALL(_xlfn._xlws.FILTER(B7:B229,H7:H229&gt;0.5),4),B7:B229,0)+6,1))</f>
        <v>CI14.SMD.EMX1</v>
      </c>
      <c r="C233" s="8" t="str" cm="1">
        <f t="array" aca="1" ref="C233" ca="1">INDIRECT(ADDRESS(MATCH(SMALL(_xlfn._xlws.FILTER(C7:C229,H7:H229&gt;0.5),4),C7:C229,0)+6,1))</f>
        <v>CI14.SMD.EMX1</v>
      </c>
      <c r="D233" s="8" t="str" cm="1">
        <f t="array" aca="1" ref="D233" ca="1">INDIRECT(ADDRESS(MATCH(LARGE(_xlfn._xlws.FILTER(D7:D229,H7:H229&gt;0.5),4),D7:D229,0)+6,1))</f>
        <v>BI03.PearsonJ</v>
      </c>
      <c r="E233" s="8" t="str" cm="1">
        <f t="array" aca="1" ref="E233" ca="1">INDIRECT(ADDRESS(MATCH(LARGE(_xlfn._xlws.FILTER(E7:E229,H7:H229&gt;0.5),4),E7:E229,0)+6,1))</f>
        <v>AU15.NNSM</v>
      </c>
      <c r="F233" s="8" t="str" cm="1">
        <f t="array" aca="1" ref="F233" ca="1">INDIRECT(ADDRESS(MATCH(LARGE(_xlfn._xlws.FILTER(F7:F229,H7:H229&gt;0.5),4),F7:F229,0)+6,1))</f>
        <v>CI01.IJ.Amer</v>
      </c>
      <c r="G233" s="8" t="e" cm="1">
        <f t="array" aca="1" ref="G233" ca="1">INDIRECT(ADDRESS(MATCH(LARGE(_xlfn._xlws.FILTER(G7:G229,H7:H229&gt;0.5),4),G7:G229,0)+6,1))</f>
        <v>#NUM!</v>
      </c>
      <c r="H233" s="8" t="str" cm="1">
        <f t="array" aca="1" ref="H233" ca="1">INDIRECT(ADDRESS(MATCH(LARGE(_xlfn._xlws.FILTER(H7:H229,H7:H229&gt;0.5),4),H7:H229,0)+6,1))</f>
        <v>AI01.Jaccard</v>
      </c>
      <c r="I233" s="8" t="str" cm="1">
        <f t="array" aca="1" ref="I233" ca="1">INDIRECT(ADDRESS(MATCH(SMALL(_xlfn._xlws.FILTER(I7:I229,H7:H229&gt;0.5),4),I7:I229,0)+6,1))</f>
        <v>CU01.IJ.Pearson</v>
      </c>
      <c r="J233" s="12" t="str" cm="1">
        <f t="array" aca="1" ref="J233" ca="1">INDIRECT(ADDRESS(MATCH(SMALL(_xlfn._xlws.FILTER(J7:J229,P7:P229&gt;cr),4),J7:J229,0)+6,1))</f>
        <v>CI14.SMD.EMX1</v>
      </c>
      <c r="K233" s="12" t="str" cm="1">
        <f t="array" aca="1" ref="K233" ca="1">INDIRECT(ADDRESS(MATCH(SMALL(_xlfn._xlws.FILTER(K7:K229,P7:P229&gt;cr),4),K7:K229,0)+6,1))</f>
        <v>CI14.Amer.EMX1</v>
      </c>
      <c r="L233" s="12" t="str" cm="1">
        <f t="array" aca="1" ref="L233" ca="1">INDIRECT(ADDRESS(MATCH(LARGE(_xlfn._xlws.FILTER(L7:L229,P7:P229&gt;cr),4),L7:L229,0)+6,1))</f>
        <v>BI07.PSSJ</v>
      </c>
      <c r="M233" s="12" t="str" cm="1">
        <f t="array" aca="1" ref="M233" ca="1">INDIRECT(ADDRESS(MATCH(LARGE(_xlfn._xlws.FILTER(M7:M229,P7:P229&gt;cr),4),M7:M229,0)+6,1))</f>
        <v>CU14.Amer.EMX1</v>
      </c>
      <c r="N233" s="12" t="str" cm="1">
        <f t="array" aca="1" ref="N233" ca="1">INDIRECT(ADDRESS(MATCH(LARGE(_xlfn._xlws.FILTER(N7:N229,P7:P229&gt;cr),4),N7:N229,0)+6,1))</f>
        <v>CI01.IJ.Amer</v>
      </c>
      <c r="O233" s="12" t="e" cm="1">
        <f t="array" aca="1" ref="O233" ca="1">INDIRECT(ADDRESS(MATCH(LARGE(_xlfn._xlws.FILTER(O7:O229,P7:P229&gt;cr),4),O7:O229,0)+6,1))</f>
        <v>#NUM!</v>
      </c>
      <c r="P233" s="12" t="str" cm="1">
        <f t="array" aca="1" ref="P233" ca="1">INDIRECT(ADDRESS(MATCH(LARGE(_xlfn._xlws.FILTER(P7:P229,P7:P229&gt;cr),4),P7:P229,0)+6,1))</f>
        <v>AI01.Jaccard</v>
      </c>
      <c r="Q233" s="12" t="str" cm="1">
        <f t="array" aca="1" ref="Q233" ca="1">INDIRECT(ADDRESS(MATCH(SMALL(_xlfn._xlws.FILTER(Q7:Q229,P7:P229&gt;cr),4),Q7:Q229,0)+6,1))</f>
        <v>CU14.Amer.CPC</v>
      </c>
      <c r="R233" s="8" t="str" cm="1">
        <f t="array" aca="1" ref="R233" ca="1">INDIRECT(ADDRESS(MATCH(SMALL(_xlfn._xlws.FILTER(R7:R229,X7:X229&gt;cr),4),R7:R229,0)+6,1))</f>
        <v>CI14.SMD.EMX1</v>
      </c>
      <c r="S233" s="8" t="str" cm="1">
        <f t="array" aca="1" ref="S233" ca="1">INDIRECT(ADDRESS(MATCH(SMALL(_xlfn._xlws.FILTER(S7:S229,X7:X229&gt;cr),4),S7:S229,0)+6,1))</f>
        <v>CI14.Amer.EMX1</v>
      </c>
      <c r="T233" s="8" t="str" cm="1">
        <f t="array" aca="1" ref="T233" ca="1">INDIRECT(ADDRESS(MATCH(LARGE(_xlfn._xlws.FILTER(T7:T229,X7:X229&gt;cr),4),T7:T229,0)+6,1))</f>
        <v>CI14.Amer.EMX5</v>
      </c>
      <c r="U233" s="8" t="str" cm="1">
        <f t="array" aca="1" ref="U233" ca="1">INDIRECT(ADDRESS(MATCH(LARGE(_xlfn._xlws.FILTER(U7:U229,X7:X229&gt;cr),4),U7:U229,0)+6,1))</f>
        <v>CU14.SMD.NNSM</v>
      </c>
      <c r="V233" s="8" t="str" cm="1">
        <f t="array" aca="1" ref="V233" ca="1">INDIRECT(ADDRESS(MATCH(LARGE(_xlfn._xlws.FILTER(V7:V229,X7:X229&gt;cr),4),V7:V229,0)+6,1))</f>
        <v>CI01.IJ.Amer</v>
      </c>
      <c r="W233" s="8" t="str" cm="1">
        <f t="array" aca="1" ref="W233" ca="1">INDIRECT(ADDRESS(MATCH(LARGE(_xlfn._xlws.FILTER(W7:W229,X7:X229&gt;cr),4),W7:W229,0)+6,1))</f>
        <v>CI14.SMD.NNSM</v>
      </c>
      <c r="X233" s="8" t="str" cm="1">
        <f t="array" aca="1" ref="X233" ca="1">INDIRECT(ADDRESS(MATCH(LARGE(_xlfn._xlws.FILTER(X7:X229,X7:X229&gt;cr),4),X7:X229,0)+6,1))</f>
        <v>AI01.Jaccard</v>
      </c>
      <c r="Y233" s="8" t="str" cm="1">
        <f t="array" aca="1" ref="Y233" ca="1">INDIRECT(ADDRESS(MATCH(SMALL(_xlfn._xlws.FILTER(Y7:Y229,X7:X229&gt;cr),4),Y7:Y229,0)+6,1))</f>
        <v>CU14.SMD.QTI</v>
      </c>
      <c r="Z233" s="12" t="str" cm="1">
        <f t="array" aca="1" ref="Z233" ca="1">INDIRECT(ADDRESS(MATCH(SMALL(_xlfn._xlws.FILTER(Z7:Z229,AF7:AF229&gt;cr),4),Z7:Z229,0)+6,1))</f>
        <v>CI14.Amer.EMX5</v>
      </c>
      <c r="AA233" s="12" t="str" cm="1">
        <f t="array" aca="1" ref="AA233" ca="1">INDIRECT(ADDRESS(MATCH(SMALL(_xlfn._xlws.FILTER(AA7:AA229,AF7:AF229&gt;cr),4),AA7:AA229,0)+6,1))</f>
        <v>AI05.SRC</v>
      </c>
      <c r="AB233" s="12" t="str" cm="1">
        <f t="array" aca="1" ref="AB233" ca="1">INDIRECT(ADDRESS(MATCH(LARGE(_xlfn._xlws.FILTER(AB7:AB229,AF7:AF229&gt;cr),4),AB7:AB229,0)+6,1))</f>
        <v>AI07.PSS</v>
      </c>
      <c r="AC233" s="12" t="str" cm="1">
        <f t="array" aca="1" ref="AC233" ca="1">INDIRECT(ADDRESS(MATCH(LARGE(_xlfn._xlws.FILTER(AC7:AC229,AF7:AF229&gt;cr),4),AC7:AC229,0)+6,1))</f>
        <v>BU02.CosineJ</v>
      </c>
      <c r="AD233" s="12" t="str" cm="1">
        <f t="array" aca="1" ref="AD233" ca="1">INDIRECT(ADDRESS(MATCH(LARGE(_xlfn._xlws.FILTER(AD7:AD229,AF7:AF229&gt;cr),4),AD7:AD229,0)+6,1))</f>
        <v>BI14.Amer</v>
      </c>
      <c r="AE233" s="12" t="e" cm="1">
        <f t="array" aca="1" ref="AE233" ca="1">INDIRECT(ADDRESS(MATCH(LARGE(_xlfn._xlws.FILTER(AE7:AE229,AF7:AF229&gt;cr),4),AE7:AE229,0)+6,1))</f>
        <v>#NUM!</v>
      </c>
      <c r="AF233" s="12" t="str" cm="1">
        <f t="array" aca="1" ref="AF233" ca="1">INDIRECT(ADDRESS(MATCH(LARGE(_xlfn._xlws.FILTER(AF7:AF229,AF7:AF229&gt;cr),4),AF7:AF229,0)+6,1))</f>
        <v>AI01.Jaccard</v>
      </c>
      <c r="AG233" s="12" t="str" cm="1">
        <f t="array" aca="1" ref="AG233" ca="1">INDIRECT(ADDRESS(MATCH(SMALL(_xlfn._xlws.FILTER(AG7:AG229,AF7:AF229&gt;cr),4),AG7:AG229,0)+6,1))</f>
        <v>BU10.TMJ</v>
      </c>
      <c r="AH233" s="8" t="str" cm="1">
        <f t="array" aca="1" ref="AH233" ca="1">INDIRECT(ADDRESS(MATCH(SMALL(_xlfn._xlws.FILTER(AH7:AH229,AN7:AN229&gt;cr),4),AH7:AH229,0)+6,1))</f>
        <v>AI26.URP</v>
      </c>
      <c r="AI233" s="8" t="str" cm="1">
        <f t="array" aca="1" ref="AI233" ca="1">INDIRECT(ADDRESS(MATCH(SMALL(_xlfn._xlws.FILTER(AI7:AI229,AN7:AN229&gt;cr),4),AI7:AI229,0)+6,1))</f>
        <v>BI01.PNCR</v>
      </c>
      <c r="AJ233" s="8" t="str" cm="1">
        <f t="array" aca="1" ref="AJ233" ca="1">INDIRECT(ADDRESS(MATCH(LARGE(_xlfn._xlws.FILTER(AJ7:AJ229,AN7:AN229&gt;cr),4),AJ7:AJ229,0)+6,1))</f>
        <v>BI01.PNCR</v>
      </c>
      <c r="AK233" s="8" t="str" cm="1">
        <f t="array" aca="1" ref="AK233" ca="1">INDIRECT(ADDRESS(MATCH(LARGE(_xlfn._xlws.FILTER(AK7:AK229,AN7:AN229&gt;cr),4),AK7:AK229,0)+6,1))</f>
        <v>AI03.Pearson</v>
      </c>
      <c r="AL233" s="8" t="str" cm="1">
        <f t="array" aca="1" ref="AL233" ca="1">INDIRECT(ADDRESS(MATCH(LARGE(_xlfn._xlws.FILTER(AL7:AL229,AN7:AN229&gt;cr),4),AL7:AL229,0)+6,1))</f>
        <v>BI08.BCFJ</v>
      </c>
      <c r="AM233" s="8" t="e" cm="1">
        <f t="array" aca="1" ref="AM233" ca="1">INDIRECT(ADDRESS(MATCH(LARGE(_xlfn._xlws.FILTER(AM7:AM229,AN7:AN229&gt;cr),4),AM7:AM229,0)+6,1))</f>
        <v>#NUM!</v>
      </c>
      <c r="AN233" s="8" t="str" cm="1">
        <f t="array" aca="1" ref="AN233" ca="1">INDIRECT(ADDRESS(MATCH(LARGE(_xlfn._xlws.FILTER(AN7:AN229,AN7:AN229&gt;cr),4),AN7:AN229,0)+6,1))</f>
        <v>AI01.Jaccard</v>
      </c>
      <c r="AO233" s="8" t="str" cm="1">
        <f t="array" aca="1" ref="AO233" ca="1">INDIRECT(ADDRESS(MATCH(SMALL(_xlfn._xlws.FILTER(AO7:AO229,AN7:AN229&gt;cr),4),AO7:AO229,0)+6,1))</f>
        <v>CU14.Amer.CPC</v>
      </c>
      <c r="AP233" s="12" t="e" cm="1" vm="1">
        <f t="array" aca="1" ref="AP233" ca="1">INDIRECT(ADDRESS(MATCH(SMALL(_xlfn._xlws.FILTER(AP7:AP229,AV7:AV229&gt;cr),4),AP7:AP229,0)+6,1))</f>
        <v>#VALUE!</v>
      </c>
      <c r="AQ233" s="12" t="e" cm="1" vm="1">
        <f t="array" aca="1" ref="AQ233" ca="1">INDIRECT(ADDRESS(MATCH(SMALL(_xlfn._xlws.FILTER(AQ7:AQ229,AV7:AV229&gt;cr),4),AQ7:AQ229,0)+6,1))</f>
        <v>#VALUE!</v>
      </c>
      <c r="AR233" s="12" t="e" cm="1" vm="1">
        <f t="array" aca="1" ref="AR233" ca="1">INDIRECT(ADDRESS(MATCH(LARGE(_xlfn._xlws.FILTER(AR7:AR229,AV7:AV229&gt;cr),4),AR7:AR229,0)+6,1))</f>
        <v>#VALUE!</v>
      </c>
      <c r="AS233" s="12" t="e" cm="1" vm="1">
        <f t="array" aca="1" ref="AS233" ca="1">INDIRECT(ADDRESS(MATCH(LARGE(_xlfn._xlws.FILTER(AS7:AS229,AV7:AV229&gt;cr),4),AS7:AS229,0)+6,1))</f>
        <v>#VALUE!</v>
      </c>
      <c r="AT233" s="12" t="e" cm="1" vm="1">
        <f t="array" aca="1" ref="AT233" ca="1">INDIRECT(ADDRESS(MATCH(LARGE(_xlfn._xlws.FILTER(AT7:AT229,AV7:AV229&gt;cr),4),AT7:AT229,0)+6,1))</f>
        <v>#VALUE!</v>
      </c>
      <c r="AU233" s="12" t="e" cm="1" vm="1">
        <f t="array" aca="1" ref="AU233" ca="1">INDIRECT(ADDRESS(MATCH(LARGE(_xlfn._xlws.FILTER(AU7:AU229,AV7:AV229&gt;cr),4),AU7:AU229,0)+6,1))</f>
        <v>#VALUE!</v>
      </c>
      <c r="AV233" s="12" t="e" cm="1" vm="1">
        <f t="array" aca="1" ref="AV233" ca="1">INDIRECT(ADDRESS(MATCH(LARGE(_xlfn._xlws.FILTER(AV7:AV229,AV7:AV229&gt;cr),4),AV7:AV229,0)+6,1))</f>
        <v>#VALUE!</v>
      </c>
      <c r="AW233" s="12" t="e" cm="1" vm="1">
        <f t="array" aca="1" ref="AW233" ca="1">INDIRECT(ADDRESS(MATCH(SMALL(_xlfn._xlws.FILTER(AW7:AW229,AV7:AV229&gt;cr),4),AW7:AW229,0)+6,1))</f>
        <v>#VALUE!</v>
      </c>
      <c r="AX233" s="8" t="e" cm="1" vm="1">
        <f t="array" aca="1" ref="AX233" ca="1">INDIRECT(ADDRESS(MATCH(SMALL(_xlfn._xlws.FILTER(AX7:AX229,BD7:BD229&gt;cr),4),AX7:AX229,0)+6,1))</f>
        <v>#VALUE!</v>
      </c>
      <c r="AY233" s="8" t="e" cm="1" vm="1">
        <f t="array" aca="1" ref="AY233" ca="1">INDIRECT(ADDRESS(MATCH(SMALL(_xlfn._xlws.FILTER(AY7:AY229,BD7:BD229&gt;cr),4),AY7:AY229,0)+6,1))</f>
        <v>#VALUE!</v>
      </c>
      <c r="AZ233" s="8" t="e" cm="1" vm="1">
        <f t="array" aca="1" ref="AZ233" ca="1">INDIRECT(ADDRESS(MATCH(LARGE(_xlfn._xlws.FILTER(AZ7:AZ229,BD7:BD229&gt;cr),4),AZ7:AZ229,0)+6,1))</f>
        <v>#VALUE!</v>
      </c>
      <c r="BA233" s="8" t="e" cm="1" vm="1">
        <f t="array" aca="1" ref="BA233" ca="1">INDIRECT(ADDRESS(MATCH(LARGE(_xlfn._xlws.FILTER(BA7:BA229,BD7:BD229&gt;cr),4),BA7:BA229,0)+6,1))</f>
        <v>#VALUE!</v>
      </c>
      <c r="BB233" s="8" t="e" cm="1" vm="1">
        <f t="array" aca="1" ref="BB233" ca="1">INDIRECT(ADDRESS(MATCH(LARGE(_xlfn._xlws.FILTER(BB7:BB229,BD7:BD229&gt;cr),4),BB7:BB229,0)+6,1))</f>
        <v>#VALUE!</v>
      </c>
      <c r="BC233" s="8" t="e" cm="1" vm="1">
        <f t="array" aca="1" ref="BC233" ca="1">INDIRECT(ADDRESS(MATCH(LARGE(_xlfn._xlws.FILTER(BC7:BC229,BD7:BD229&gt;cr),4),BC7:BC229,0)+6,1))</f>
        <v>#VALUE!</v>
      </c>
      <c r="BD233" s="8" t="e" cm="1" vm="1">
        <f t="array" aca="1" ref="BD233" ca="1">INDIRECT(ADDRESS(MATCH(LARGE(_xlfn._xlws.FILTER(BD7:BD229,BD7:BD229&gt;cr),4),BD7:BD229,0)+6,1))</f>
        <v>#VALUE!</v>
      </c>
      <c r="BE233" s="8" t="e" cm="1" vm="1">
        <f t="array" aca="1" ref="BE233" ca="1">INDIRECT(ADDRESS(MATCH(SMALL(_xlfn._xlws.FILTER(BE7:BE229,BD7:BD229&gt;cr),4),BE7:BE229,0)+6,1))</f>
        <v>#VALUE!</v>
      </c>
      <c r="BF233" s="12" t="str" cm="1">
        <f t="array" aca="1" ref="BF233" ca="1">INDIRECT(ADDRESS(MATCH(SMALL(_xlfn._xlws.FILTER(BF7:BF229,BL7:BL229&gt;cr),4),BF7:BF229,0)+6,1))</f>
        <v>CI14.Amer.NNSM</v>
      </c>
      <c r="BG233" s="12" t="str" cm="1">
        <f t="array" aca="1" ref="BG233" ca="1">INDIRECT(ADDRESS(MATCH(SMALL(_xlfn._xlws.FILTER(BG7:BG229,BL7:BL229&gt;cr),4),BG7:BG229,0)+6,1))</f>
        <v>BI07.NHMS</v>
      </c>
      <c r="BH233" s="12" t="str" cm="1">
        <f t="array" aca="1" ref="BH233" ca="1">INDIRECT(ADDRESS(MATCH(LARGE(_xlfn._xlws.FILTER(BH7:BH229,BL7:BL229&gt;cr),4),BH7:BH229,0)+6,1))</f>
        <v>BI14.AmerJ</v>
      </c>
      <c r="BI233" s="12" t="str" cm="1">
        <f t="array" aca="1" ref="BI233" ca="1">INDIRECT(ADDRESS(MATCH(LARGE(_xlfn._xlws.FILTER(BI7:BI229,BL7:BL229&gt;cr),4),BI7:BI229,0)+6,1))</f>
        <v>AU15.NNSM</v>
      </c>
      <c r="BJ233" s="12" t="str" cm="1">
        <f t="array" aca="1" ref="BJ233" ca="1">INDIRECT(ADDRESS(MATCH(LARGE(_xlfn._xlws.FILTER(BJ7:BJ229,BL7:BL229&gt;cr),4),BJ7:BJ229,0)+6,1))</f>
        <v>CI01.IJ.Amer</v>
      </c>
      <c r="BK233" s="12" t="str" cm="1">
        <f t="array" aca="1" ref="BK233" ca="1">INDIRECT(ADDRESS(MATCH(LARGE(_xlfn._xlws.FILTER(BK7:BK229,BL7:BL229&gt;cr),4),BK7:BK229,0)+6,1))</f>
        <v>BI14.Amer</v>
      </c>
      <c r="BL233" s="12" t="str" cm="1">
        <f t="array" aca="1" ref="BL233" ca="1">INDIRECT(ADDRESS(MATCH(LARGE(_xlfn._xlws.FILTER(BL7:BL229,BL7:BL229&gt;cr),4),BL7:BL229,0)+6,1))</f>
        <v>AI01.Jaccard</v>
      </c>
      <c r="BM233" s="12" t="str" cm="1">
        <f t="array" aca="1" ref="BM233" ca="1">INDIRECT(ADDRESS(MATCH(SMALL(_xlfn._xlws.FILTER(BM7:BM229,BL7:BL229&gt;cr),4),BM7:BM229,0)+6,1))</f>
        <v>BU07.NHMS.Amer</v>
      </c>
      <c r="BN233" s="8" t="e" cm="1" vm="1">
        <f t="array" aca="1" ref="BN233" ca="1">INDIRECT(ADDRESS(MATCH(SMALL(_xlfn._xlws.FILTER(BN7:BN229,BT7:BT229&gt;cr),4),BN7:BN229,0)+6,1))</f>
        <v>#VALUE!</v>
      </c>
      <c r="BO233" s="8" t="e" cm="1" vm="1">
        <f t="array" aca="1" ref="BO233" ca="1">INDIRECT(ADDRESS(MATCH(SMALL(_xlfn._xlws.FILTER(BO7:BO229,BT7:BT229&gt;cr),4),BO7:BO229,0)+6,1))</f>
        <v>#VALUE!</v>
      </c>
      <c r="BP233" s="8" t="e" cm="1" vm="1">
        <f t="array" aca="1" ref="BP233" ca="1">INDIRECT(ADDRESS(MATCH(LARGE(_xlfn._xlws.FILTER(BP7:BP229,BT7:BT229&gt;cr),4),BP7:BP229,0)+6,1))</f>
        <v>#VALUE!</v>
      </c>
      <c r="BQ233" s="8" t="e" cm="1" vm="1">
        <f t="array" aca="1" ref="BQ233" ca="1">INDIRECT(ADDRESS(MATCH(LARGE(_xlfn._xlws.FILTER(BQ7:BQ229,BT7:BT229&gt;cr),4),BQ7:BQ229,0)+6,1))</f>
        <v>#VALUE!</v>
      </c>
      <c r="BR233" s="8" t="e" cm="1" vm="1">
        <f t="array" aca="1" ref="BR233" ca="1">INDIRECT(ADDRESS(MATCH(LARGE(_xlfn._xlws.FILTER(BR7:BR229,BT7:BT229&gt;cr),4),BR7:BR229,0)+6,1))</f>
        <v>#VALUE!</v>
      </c>
      <c r="BS233" s="8" t="e" cm="1" vm="1">
        <f t="array" aca="1" ref="BS233" ca="1">INDIRECT(ADDRESS(MATCH(LARGE(_xlfn._xlws.FILTER(BS7:BS229,BT7:BT229&gt;cr),4),BS7:BS229,0)+6,1))</f>
        <v>#VALUE!</v>
      </c>
      <c r="BT233" s="8" t="e" cm="1" vm="1">
        <f t="array" aca="1" ref="BT233" ca="1">INDIRECT(ADDRESS(MATCH(LARGE(_xlfn._xlws.FILTER(BT7:BT229,BT7:BT229&gt;cr),4),BT7:BT229,0)+6,1))</f>
        <v>#VALUE!</v>
      </c>
      <c r="BU233" s="8" t="e" cm="1" vm="1">
        <f t="array" aca="1" ref="BU233" ca="1">INDIRECT(ADDRESS(MATCH(SMALL(_xlfn._xlws.FILTER(BU7:BU229,BT7:BT229&gt;cr),4),BU7:BU229,0)+6,1))</f>
        <v>#VALUE!</v>
      </c>
      <c r="BV233" s="12" t="e" cm="1" vm="1">
        <f t="array" aca="1" ref="BV233" ca="1">INDIRECT(ADDRESS(MATCH(SMALL(_xlfn._xlws.FILTER(BV7:BV229,CB7:CB229&gt;cr),4),BV7:BV229,0)+6,1))</f>
        <v>#VALUE!</v>
      </c>
      <c r="BW233" s="12" t="e" cm="1" vm="1">
        <f t="array" aca="1" ref="BW233" ca="1">INDIRECT(ADDRESS(MATCH(SMALL(_xlfn._xlws.FILTER(BW7:BW229,CB7:CB229&gt;cr),4),BW7:BW229,0)+6,1))</f>
        <v>#VALUE!</v>
      </c>
      <c r="BX233" s="12" t="e" cm="1" vm="1">
        <f t="array" aca="1" ref="BX233" ca="1">INDIRECT(ADDRESS(MATCH(LARGE(_xlfn._xlws.FILTER(BX7:BX229,CB7:CB229&gt;cr),4),BX7:BX229,0)+6,1))</f>
        <v>#VALUE!</v>
      </c>
      <c r="BY233" s="12" t="e" cm="1" vm="1">
        <f t="array" aca="1" ref="BY233" ca="1">INDIRECT(ADDRESS(MATCH(LARGE(_xlfn._xlws.FILTER(BY7:BY229,CB7:CB229&gt;cr),4),BY7:BY229,0)+6,1))</f>
        <v>#VALUE!</v>
      </c>
      <c r="BZ233" s="12" t="e" cm="1" vm="1">
        <f t="array" aca="1" ref="BZ233" ca="1">INDIRECT(ADDRESS(MATCH(LARGE(_xlfn._xlws.FILTER(BZ7:BZ229,CB7:CB229&gt;cr),4),BZ7:BZ229,0)+6,1))</f>
        <v>#VALUE!</v>
      </c>
      <c r="CA233" s="12" t="e" cm="1" vm="1">
        <f t="array" aca="1" ref="CA233" ca="1">INDIRECT(ADDRESS(MATCH(LARGE(_xlfn._xlws.FILTER(CA7:CA229,CB7:CB229&gt;cr),4),CA7:CA229,0)+6,1))</f>
        <v>#VALUE!</v>
      </c>
      <c r="CB233" s="12" t="e" cm="1" vm="1">
        <f t="array" aca="1" ref="CB233" ca="1">INDIRECT(ADDRESS(MATCH(LARGE(_xlfn._xlws.FILTER(CB7:CB229,CB7:CB229&gt;cr),4),CB7:CB229,0)+6,1))</f>
        <v>#VALUE!</v>
      </c>
      <c r="CC233" s="12" t="e" cm="1" vm="1">
        <f t="array" aca="1" ref="CC233" ca="1">INDIRECT(ADDRESS(MATCH(SMALL(_xlfn._xlws.FILTER(CC7:CC229,CB7:CB229&gt;cr),4),CC7:CC229,0)+6,1))</f>
        <v>#VALUE!</v>
      </c>
      <c r="CD233" s="8" t="e" cm="1" vm="1">
        <f t="array" aca="1" ref="CD233" ca="1">INDIRECT(ADDRESS(MATCH(SMALL(_xlfn._xlws.FILTER(CD7:CD229,CJ7:CJ229&gt;cr),4),CD7:CD229,0)+6,1))</f>
        <v>#VALUE!</v>
      </c>
      <c r="CE233" s="8" t="e" cm="1" vm="1">
        <f t="array" aca="1" ref="CE233" ca="1">INDIRECT(ADDRESS(MATCH(SMALL(_xlfn._xlws.FILTER(CE7:CE229,CJ7:CJ229&gt;cr),4),CE7:CE229,0)+6,1))</f>
        <v>#VALUE!</v>
      </c>
      <c r="CF233" s="8" t="e" cm="1" vm="1">
        <f t="array" aca="1" ref="CF233" ca="1">INDIRECT(ADDRESS(MATCH(LARGE(_xlfn._xlws.FILTER(CF7:CF229,CJ7:CJ229&gt;cr),4),CF7:CF229,0)+6,1))</f>
        <v>#VALUE!</v>
      </c>
      <c r="CG233" s="8" t="e" cm="1" vm="1">
        <f t="array" aca="1" ref="CG233" ca="1">INDIRECT(ADDRESS(MATCH(LARGE(_xlfn._xlws.FILTER(CG7:CG229,CJ7:CJ229&gt;cr),4),CG7:CG229,0)+6,1))</f>
        <v>#VALUE!</v>
      </c>
      <c r="CH233" s="8" t="e" cm="1" vm="1">
        <f t="array" aca="1" ref="CH233" ca="1">INDIRECT(ADDRESS(MATCH(LARGE(_xlfn._xlws.FILTER(CH7:CH229,CJ7:CJ229&gt;cr),4),CH7:CH229,0)+6,1))</f>
        <v>#VALUE!</v>
      </c>
      <c r="CI233" s="8" t="e" cm="1" vm="1">
        <f t="array" aca="1" ref="CI233" ca="1">INDIRECT(ADDRESS(MATCH(LARGE(_xlfn._xlws.FILTER(CI7:CI229,CJ7:CJ229&gt;cr),4),CI7:CI229,0)+6,1))</f>
        <v>#VALUE!</v>
      </c>
      <c r="CJ233" s="8" t="e" cm="1" vm="1">
        <f t="array" aca="1" ref="CJ233" ca="1">INDIRECT(ADDRESS(MATCH(LARGE(_xlfn._xlws.FILTER(CJ7:CJ229,CJ7:CJ229&gt;cr),4),CJ7:CJ229,0)+6,1))</f>
        <v>#VALUE!</v>
      </c>
      <c r="CK233" s="8" t="e" cm="1" vm="1">
        <f t="array" aca="1" ref="CK233" ca="1">INDIRECT(ADDRESS(MATCH(SMALL(_xlfn._xlws.FILTER(CK7:CK229,CJ7:CJ229&gt;cr),4),CK7:CK229,0)+6,1))</f>
        <v>#VALUE!</v>
      </c>
      <c r="CL233" s="12" t="e" cm="1" vm="1">
        <f t="array" aca="1" ref="CL233" ca="1">INDIRECT(ADDRESS(MATCH(SMALL(_xlfn._xlws.FILTER(CL7:CL229,CR7:CR229&gt;cr),4),CL7:CL229,0)+6,1))</f>
        <v>#VALUE!</v>
      </c>
      <c r="CM233" s="12" t="e" cm="1" vm="1">
        <f t="array" aca="1" ref="CM233" ca="1">INDIRECT(ADDRESS(MATCH(SMALL(_xlfn._xlws.FILTER(CM7:CM229,CR7:CR229&gt;cr),4),CM7:CM229,0)+6,1))</f>
        <v>#VALUE!</v>
      </c>
      <c r="CN233" s="12" t="e" cm="1" vm="1">
        <f t="array" aca="1" ref="CN233" ca="1">INDIRECT(ADDRESS(MATCH(LARGE(_xlfn._xlws.FILTER(CN7:CN229,CR7:CR229&gt;cr),4),CN7:CN229,0)+6,1))</f>
        <v>#VALUE!</v>
      </c>
      <c r="CO233" s="12" t="e" cm="1" vm="1">
        <f t="array" aca="1" ref="CO233" ca="1">INDIRECT(ADDRESS(MATCH(LARGE(_xlfn._xlws.FILTER(CO7:CO229,CR7:CR229&gt;cr),4),CO7:CO229,0)+6,1))</f>
        <v>#VALUE!</v>
      </c>
      <c r="CP233" s="12" t="e" cm="1" vm="1">
        <f t="array" aca="1" ref="CP233" ca="1">INDIRECT(ADDRESS(MATCH(LARGE(_xlfn._xlws.FILTER(CP7:CP229,CR7:CR229&gt;cr),4),CP7:CP229,0)+6,1))</f>
        <v>#VALUE!</v>
      </c>
      <c r="CQ233" s="12" t="e" cm="1" vm="1">
        <f t="array" aca="1" ref="CQ233" ca="1">INDIRECT(ADDRESS(MATCH(LARGE(_xlfn._xlws.FILTER(CQ7:CQ229,CR7:CR229&gt;cr),4),CQ7:CQ229,0)+6,1))</f>
        <v>#VALUE!</v>
      </c>
      <c r="CR233" s="12" t="e" cm="1" vm="1">
        <f t="array" aca="1" ref="CR233" ca="1">INDIRECT(ADDRESS(MATCH(LARGE(_xlfn._xlws.FILTER(CR7:CR229,CR7:CR229&gt;cr),4),CR7:CR229,0)+6,1))</f>
        <v>#VALUE!</v>
      </c>
      <c r="CS233" s="12" t="e" cm="1" vm="1">
        <f t="array" aca="1" ref="CS233" ca="1">INDIRECT(ADDRESS(MATCH(SMALL(_xlfn._xlws.FILTER(CS7:CS229,CR7:CR229&gt;cr),4),CS7:CS229,0)+6,1))</f>
        <v>#VALUE!</v>
      </c>
      <c r="CT233" s="8" t="str" cm="1">
        <f t="array" aca="1" ref="CT233" ca="1">INDIRECT(ADDRESS(MATCH(SMALL(_xlfn._xlws.FILTER(CT7:CT229,CZ7:CZ229&gt;cr),4),CT7:CT229,0)+6,1))</f>
        <v>BI07.NHMS</v>
      </c>
      <c r="CU233" s="8" t="str" cm="1">
        <f t="array" aca="1" ref="CU233" ca="1">INDIRECT(ADDRESS(MATCH(SMALL(_xlfn._xlws.FILTER(CU7:CU229,CZ7:CZ229&gt;cr),4),CU7:CU229,0)+6,1))</f>
        <v>CI14.SMD.EMX1</v>
      </c>
      <c r="CV233" s="8" t="str" cm="1">
        <f t="array" aca="1" ref="CV233" ca="1">INDIRECT(ADDRESS(MATCH(LARGE(_xlfn._xlws.FILTER(CV7:CV229,CZ7:CZ229&gt;cr),4),CV7:CV229,0)+6,1))</f>
        <v>BI07.PSSJ</v>
      </c>
      <c r="CW233" s="8" t="str" cm="1">
        <f t="array" aca="1" ref="CW233" ca="1">INDIRECT(ADDRESS(MATCH(LARGE(_xlfn._xlws.FILTER(CW7:CW229,CZ7:CZ229&gt;cr),4),CW7:CW229,0)+6,1))</f>
        <v>BU15.NNSMJ</v>
      </c>
      <c r="CX233" s="8" t="str" cm="1">
        <f t="array" aca="1" ref="CX233" ca="1">INDIRECT(ADDRESS(MATCH(LARGE(_xlfn._xlws.FILTER(CX7:CX229,CZ7:CZ229&gt;cr),4),CX7:CX229,0)+6,1))</f>
        <v>BI01.JacRA</v>
      </c>
      <c r="CY233" s="8" t="str" cm="1">
        <f t="array" aca="1" ref="CY233" ca="1">INDIRECT(ADDRESS(MATCH(LARGE(_xlfn._xlws.FILTER(CY7:CY229,CZ7:CZ229&gt;cr),4),CY7:CY229,0)+6,1))</f>
        <v>BI01.JacRA</v>
      </c>
      <c r="CZ233" s="8" t="str" cm="1">
        <f t="array" aca="1" ref="CZ233" ca="1">INDIRECT(ADDRESS(MATCH(LARGE(_xlfn._xlws.FILTER(CZ7:CZ229,CZ7:CZ229&gt;cr),4),CZ7:CZ229,0)+6,1))</f>
        <v>AI01.Jaccard</v>
      </c>
      <c r="DA233" s="8" t="str" cm="1">
        <f t="array" aca="1" ref="DA233" ca="1">INDIRECT(ADDRESS(MATCH(SMALL(_xlfn._xlws.FILTER(DA7:DA229,CZ7:CZ229&gt;cr),4),DA7:DA229,0)+6,1))</f>
        <v>BU04.MSDJ</v>
      </c>
      <c r="DB233" s="12" t="e" cm="1" vm="1">
        <f t="array" aca="1" ref="DB233" ca="1">INDIRECT(ADDRESS(MATCH(SMALL(_xlfn._xlws.FILTER(DB7:DB229,DH7:DH229&gt;cr),4),DB7:DB229,0)+6,1))</f>
        <v>#VALUE!</v>
      </c>
      <c r="DC233" s="12" t="e" cm="1" vm="1">
        <f t="array" aca="1" ref="DC233" ca="1">INDIRECT(ADDRESS(MATCH(SMALL(_xlfn._xlws.FILTER(DC7:DC229,DH7:DH229&gt;cr),4),DC7:DC229,0)+6,1))</f>
        <v>#VALUE!</v>
      </c>
      <c r="DD233" s="12" t="e" cm="1" vm="1">
        <f t="array" aca="1" ref="DD233" ca="1">INDIRECT(ADDRESS(MATCH(LARGE(_xlfn._xlws.FILTER(DD7:DD229,DH7:DH229&gt;cr),4),DD7:DD229,0)+6,1))</f>
        <v>#VALUE!</v>
      </c>
      <c r="DE233" s="12" t="e" cm="1" vm="1">
        <f t="array" aca="1" ref="DE233" ca="1">INDIRECT(ADDRESS(MATCH(LARGE(_xlfn._xlws.FILTER(DE7:DE229,DH7:DH229&gt;cr),4),DE7:DE229,0)+6,1))</f>
        <v>#VALUE!</v>
      </c>
      <c r="DF233" s="12" t="e" cm="1" vm="1">
        <f t="array" aca="1" ref="DF233" ca="1">INDIRECT(ADDRESS(MATCH(LARGE(_xlfn._xlws.FILTER(DF7:DF229,DH7:DH229&gt;cr),4),DF7:DF229,0)+6,1))</f>
        <v>#VALUE!</v>
      </c>
      <c r="DG233" s="12" t="e" cm="1" vm="1">
        <f t="array" aca="1" ref="DG233" ca="1">INDIRECT(ADDRESS(MATCH(LARGE(_xlfn._xlws.FILTER(DG7:DG229,DH7:DH229&gt;cr),4),DG7:DG229,0)+6,1))</f>
        <v>#VALUE!</v>
      </c>
      <c r="DH233" s="12" t="e" cm="1" vm="1">
        <f t="array" aca="1" ref="DH233" ca="1">INDIRECT(ADDRESS(MATCH(LARGE(_xlfn._xlws.FILTER(DH7:DH229,DH7:DH229&gt;cr),4),DH7:DH229,0)+6,1))</f>
        <v>#VALUE!</v>
      </c>
      <c r="DI233" s="12" t="e" cm="1" vm="1">
        <f t="array" aca="1" ref="DI233" ca="1">INDIRECT(ADDRESS(MATCH(SMALL(_xlfn._xlws.FILTER(DI7:DI229,DH7:DH229&gt;cr),4),DI7:DI229,0)+6,1))</f>
        <v>#VALUE!</v>
      </c>
      <c r="DJ233" s="8" t="e" cm="1" vm="1">
        <f t="array" aca="1" ref="DJ233" ca="1">INDIRECT(ADDRESS(MATCH(SMALL(_xlfn._xlws.FILTER(DJ7:DJ229,DP7:DP229&gt;cr),4),DJ7:DJ229,0)+6,1))</f>
        <v>#VALUE!</v>
      </c>
      <c r="DK233" s="8" t="e" cm="1" vm="1">
        <f t="array" aca="1" ref="DK233" ca="1">INDIRECT(ADDRESS(MATCH(SMALL(_xlfn._xlws.FILTER(DK7:DK229,DP7:DP229&gt;cr),4),DK7:DK229,0)+6,1))</f>
        <v>#VALUE!</v>
      </c>
      <c r="DL233" s="8" t="e" cm="1" vm="1">
        <f t="array" aca="1" ref="DL233" ca="1">INDIRECT(ADDRESS(MATCH(LARGE(_xlfn._xlws.FILTER(DL7:DL229,DP7:DP229&gt;cr),4),DL7:DL229,0)+6,1))</f>
        <v>#VALUE!</v>
      </c>
      <c r="DM233" s="8" t="e" cm="1" vm="1">
        <f t="array" aca="1" ref="DM233" ca="1">INDIRECT(ADDRESS(MATCH(LARGE(_xlfn._xlws.FILTER(DM7:DM229,DP7:DP229&gt;cr),4),DM7:DM229,0)+6,1))</f>
        <v>#VALUE!</v>
      </c>
      <c r="DN233" s="8" t="e" cm="1" vm="1">
        <f t="array" aca="1" ref="DN233" ca="1">INDIRECT(ADDRESS(MATCH(LARGE(_xlfn._xlws.FILTER(DN7:DN229,DP7:DP229&gt;cr),4),DN7:DN229,0)+6,1))</f>
        <v>#VALUE!</v>
      </c>
      <c r="DO233" s="8" t="e" cm="1" vm="1">
        <f t="array" aca="1" ref="DO233" ca="1">INDIRECT(ADDRESS(MATCH(LARGE(_xlfn._xlws.FILTER(DO7:DO229,DP7:DP229&gt;cr),4),DO7:DO229,0)+6,1))</f>
        <v>#VALUE!</v>
      </c>
      <c r="DP233" s="8" t="e" cm="1" vm="1">
        <f t="array" aca="1" ref="DP233" ca="1">INDIRECT(ADDRESS(MATCH(LARGE(_xlfn._xlws.FILTER(DP7:DP229,DP7:DP229&gt;cr),4),DP7:DP229,0)+6,1))</f>
        <v>#VALUE!</v>
      </c>
      <c r="DQ233" s="8" t="e" cm="1" vm="1">
        <f t="array" aca="1" ref="DQ233" ca="1">INDIRECT(ADDRESS(MATCH(SMALL(_xlfn._xlws.FILTER(DQ7:DQ229,DP7:DP229&gt;cr),4),DQ7:DQ229,0)+6,1))</f>
        <v>#VALUE!</v>
      </c>
      <c r="DR233" s="12" t="str" cm="1">
        <f t="array" aca="1" ref="DR233" ca="1">INDIRECT(ADDRESS(MATCH(SMALL(_xlfn._xlws.FILTER(DR7:DR229,DX7:DX229&gt;cr),4),DR7:DR229,0)+6,1))</f>
        <v>BI01.RatingJaccard</v>
      </c>
      <c r="DS233" s="12" t="str" cm="1">
        <f t="array" aca="1" ref="DS233" ca="1">INDIRECT(ADDRESS(MATCH(SMALL(_xlfn._xlws.FILTER(DS7:DS229,DX7:DX229&gt;cr),4),DS7:DS229,0)+6,1))</f>
        <v>AI21.SMC</v>
      </c>
      <c r="DT233" s="12" t="str" cm="1">
        <f t="array" aca="1" ref="DT233" ca="1">INDIRECT(ADDRESS(MATCH(LARGE(_xlfn._xlws.FILTER(DT7:DT229,DX7:DX229&gt;cr),4),DT7:DT229,0)+6,1))</f>
        <v>AI22.ESim</v>
      </c>
      <c r="DU233" s="12" t="str" cm="1">
        <f t="array" aca="1" ref="DU233" ca="1">INDIRECT(ADDRESS(MATCH(LARGE(_xlfn._xlws.FILTER(DU7:DU229,DX7:DX229&gt;cr),4),DU7:DU229,0)+6,1))</f>
        <v>AU01.Jaccard</v>
      </c>
      <c r="DV233" s="12" t="str" cm="1">
        <f t="array" aca="1" ref="DV233" ca="1">INDIRECT(ADDRESS(MATCH(LARGE(_xlfn._xlws.FILTER(DV7:DV229,DX7:DX229&gt;cr),4),DV7:DV229,0)+6,1))</f>
        <v>BI01.JacDual</v>
      </c>
      <c r="DW233" s="12" t="str" cm="1">
        <f t="array" aca="1" ref="DW233" ca="1">INDIRECT(ADDRESS(MATCH(LARGE(_xlfn._xlws.FILTER(DW7:DW229,DX7:DX229&gt;cr),4),DW7:DW229,0)+6,1))</f>
        <v>BI01.PNCR</v>
      </c>
      <c r="DX233" s="12" t="str" cm="1">
        <f t="array" aca="1" ref="DX233" ca="1">INDIRECT(ADDRESS(MATCH(LARGE(_xlfn._xlws.FILTER(DX7:DX229,DX7:DX229&gt;cr),4),DX7:DX229,0)+6,1))</f>
        <v>AI01.Jaccard</v>
      </c>
      <c r="DY233" s="12" t="str" cm="1">
        <f t="array" aca="1" ref="DY233" ca="1">INDIRECT(ADDRESS(MATCH(SMALL(_xlfn._xlws.FILTER(DY7:DY229,DX7:DX229&gt;cr),4),DY7:DY229,0)+6,1))</f>
        <v>AU01.Jaccard</v>
      </c>
      <c r="DZ233" s="8" t="str" cm="1">
        <f t="array" aca="1" ref="DZ233" ca="1">INDIRECT(ADDRESS(MATCH(SMALL(_xlfn._xlws.FILTER(DZ7:DZ229,EF7:EF229&gt;cr),4),DZ7:DZ229,0)+6,1))</f>
        <v>AI15.NNSM</v>
      </c>
      <c r="EA233" s="8" t="str" cm="1">
        <f t="array" aca="1" ref="EA233" ca="1">INDIRECT(ADDRESS(MATCH(SMALL(_xlfn._xlws.FILTER(EA7:EA229,EF7:EF229&gt;cr),4),EA7:EA229,0)+6,1))</f>
        <v>AI15.NNSM</v>
      </c>
      <c r="EB233" s="8" t="str" cm="1">
        <f t="array" aca="1" ref="EB233" ca="1">INDIRECT(ADDRESS(MATCH(LARGE(_xlfn._xlws.FILTER(EB7:EB229,EF7:EF229&gt;cr),4),EB7:EB229,0)+6,1))</f>
        <v>BI03.PearsonJ</v>
      </c>
      <c r="EC233" s="8" t="str" cm="1">
        <f t="array" aca="1" ref="EC233" ca="1">INDIRECT(ADDRESS(MATCH(LARGE(_xlfn._xlws.FILTER(EC7:EC229,EF7:EF229&gt;cr),4),EC7:EC229,0)+6,1))</f>
        <v>AU14.SMD</v>
      </c>
      <c r="ED233" s="8" t="str" cm="1">
        <f t="array" aca="1" ref="ED233" ca="1">INDIRECT(ADDRESS(MATCH(LARGE(_xlfn._xlws.FILTER(ED7:ED229,EF7:EF229&gt;cr),4),ED7:ED229,0)+6,1))</f>
        <v>BI14.AmerJ</v>
      </c>
      <c r="EE233" s="8" t="str" cm="1">
        <f t="array" aca="1" ref="EE233" ca="1">INDIRECT(ADDRESS(MATCH(LARGE(_xlfn._xlws.FILTER(EE7:EE229,EF7:EF229&gt;cr),4),EE7:EE229,0)+6,1))</f>
        <v>BI01.PNCR</v>
      </c>
      <c r="EF233" s="8" t="str" cm="1">
        <f t="array" aca="1" ref="EF233" ca="1">INDIRECT(ADDRESS(MATCH(LARGE(_xlfn._xlws.FILTER(EF7:EF229,EF7:EF229&gt;cr),4),EF7:EF229,0)+6,1))</f>
        <v>AI01.Jaccard</v>
      </c>
      <c r="EG233" s="8" t="str" cm="1">
        <f t="array" aca="1" ref="EG233" ca="1">INDIRECT(ADDRESS(MATCH(SMALL(_xlfn._xlws.FILTER(EG7:EG229,EF7:EF229&gt;cr),4),EG7:EG229,0)+6,1))</f>
        <v>AU20.OS</v>
      </c>
      <c r="EH233" s="12" t="str" cm="1">
        <f t="array" aca="1" ref="EH233" ca="1">INDIRECT(ADDRESS(MATCH(SMALL(_xlfn._xlws.FILTER(EH7:EH229,EN7:EN229&gt;cr),4),EH7:EH229,0)+6,1))</f>
        <v>CI14.SMD.EMX1</v>
      </c>
      <c r="EI233" s="12" t="str" cm="1">
        <f t="array" aca="1" ref="EI233" ca="1">INDIRECT(ADDRESS(MATCH(SMALL(_xlfn._xlws.FILTER(EI7:EI229,EN7:EN229&gt;cr),4),EI7:EI229,0)+6,1))</f>
        <v>CI14.Amer.EMX1</v>
      </c>
      <c r="EJ233" s="12" t="str" cm="1">
        <f t="array" aca="1" ref="EJ233" ca="1">INDIRECT(ADDRESS(MATCH(LARGE(_xlfn._xlws.FILTER(EJ7:EJ229,EN7:EN229&gt;cr),4),EJ7:EJ229,0)+6,1))</f>
        <v>BI22.ESim3</v>
      </c>
      <c r="EK233" s="12" t="str" cm="1">
        <f t="array" aca="1" ref="EK233" ca="1">INDIRECT(ADDRESS(MATCH(LARGE(_xlfn._xlws.FILTER(EK7:EK229,EN7:EN229&gt;cr),4),EK7:EK229,0)+6,1))</f>
        <v>AU15.NNSM</v>
      </c>
      <c r="EL233" s="12" t="str" cm="1">
        <f t="array" aca="1" ref="EL233" ca="1">INDIRECT(ADDRESS(MATCH(LARGE(_xlfn._xlws.FILTER(EL7:EL229,EN7:EN229&gt;cr),4),EL7:EL229,0)+6,1))</f>
        <v>BI14.AmerJ</v>
      </c>
      <c r="EM233" s="12" t="str" cm="1">
        <f t="array" aca="1" ref="EM233" ca="1">INDIRECT(ADDRESS(MATCH(LARGE(_xlfn._xlws.FILTER(EM7:EM229,EN7:EN229&gt;cr),4),EM7:EM229,0)+6,1))</f>
        <v>BI01.PNCR</v>
      </c>
      <c r="EN233" s="12" t="str" cm="1">
        <f t="array" aca="1" ref="EN233" ca="1">INDIRECT(ADDRESS(MATCH(LARGE(_xlfn._xlws.FILTER(EN7:EN229,EN7:EN229&gt;cr),4),EN7:EN229,0)+6,1))</f>
        <v>AI01.Jaccard</v>
      </c>
      <c r="EO233" s="12" t="str" cm="1">
        <f t="array" aca="1" ref="EO233" ca="1">INDIRECT(ADDRESS(MATCH(SMALL(_xlfn._xlws.FILTER(EO7:EO229,EN7:EN229&gt;cr),4),EO7:EO229,0)+6,1))</f>
        <v>BU02.COD</v>
      </c>
      <c r="EP233" s="8" t="e" cm="1" vm="1">
        <f t="array" aca="1" ref="EP233" ca="1">INDIRECT(ADDRESS(MATCH(SMALL(_xlfn._xlws.FILTER(EP7:EP229,EV7:EV229&gt;cr),4),EP7:EP229,0)+6,1))</f>
        <v>#VALUE!</v>
      </c>
      <c r="EQ233" s="8" t="e" cm="1" vm="1">
        <f t="array" aca="1" ref="EQ233" ca="1">INDIRECT(ADDRESS(MATCH(SMALL(_xlfn._xlws.FILTER(EQ7:EQ229,EV7:EV229&gt;cr),4),EQ7:EQ229,0)+6,1))</f>
        <v>#VALUE!</v>
      </c>
      <c r="ER233" s="8" t="e" cm="1" vm="1">
        <f t="array" aca="1" ref="ER233" ca="1">INDIRECT(ADDRESS(MATCH(LARGE(_xlfn._xlws.FILTER(ER7:ER229,EV7:EV229&gt;cr),4),ER7:ER229,0)+6,1))</f>
        <v>#VALUE!</v>
      </c>
      <c r="ES233" s="8" t="e" cm="1" vm="1">
        <f t="array" aca="1" ref="ES233" ca="1">INDIRECT(ADDRESS(MATCH(LARGE(_xlfn._xlws.FILTER(ES7:ES229,EV7:EV229&gt;cr),4),ES7:ES229,0)+6,1))</f>
        <v>#VALUE!</v>
      </c>
      <c r="ET233" s="8" t="e" cm="1" vm="1">
        <f t="array" aca="1" ref="ET233" ca="1">INDIRECT(ADDRESS(MATCH(LARGE(_xlfn._xlws.FILTER(ET7:ET229,EV7:EV229&gt;cr),4),ET7:ET229,0)+6,1))</f>
        <v>#VALUE!</v>
      </c>
      <c r="EU233" s="8" t="e" cm="1" vm="1">
        <f t="array" aca="1" ref="EU233" ca="1">INDIRECT(ADDRESS(MATCH(LARGE(_xlfn._xlws.FILTER(EU7:EU229,EV7:EV229&gt;cr),4),EU7:EU229,0)+6,1))</f>
        <v>#VALUE!</v>
      </c>
      <c r="EV233" s="8" t="e" cm="1" vm="1">
        <f t="array" aca="1" ref="EV233" ca="1">INDIRECT(ADDRESS(MATCH(LARGE(_xlfn._xlws.FILTER(EV7:EV229,EV7:EV229&gt;cr),4),EV7:EV229,0)+6,1))</f>
        <v>#VALUE!</v>
      </c>
      <c r="EW233" s="8" t="e" cm="1" vm="1">
        <f t="array" aca="1" ref="EW233" ca="1">INDIRECT(ADDRESS(MATCH(SMALL(_xlfn._xlws.FILTER(EW7:EW229,EV7:EV229&gt;cr),4),EW7:EW229,0)+6,1))</f>
        <v>#VALUE!</v>
      </c>
      <c r="EX233" s="12" t="e" cm="1" vm="1">
        <f t="array" aca="1" ref="EX233" ca="1">INDIRECT(ADDRESS(MATCH(SMALL(_xlfn._xlws.FILTER(EX7:EX229,FD7:FD229&gt;cr),4),EX7:EX229,0)+6,1))</f>
        <v>#VALUE!</v>
      </c>
      <c r="EY233" s="12" t="e" cm="1" vm="1">
        <f t="array" aca="1" ref="EY233" ca="1">INDIRECT(ADDRESS(MATCH(SMALL(_xlfn._xlws.FILTER(EY7:EY229,FD7:FD229&gt;cr),4),EY7:EY229,0)+6,1))</f>
        <v>#VALUE!</v>
      </c>
      <c r="EZ233" s="12" t="e" cm="1" vm="1">
        <f t="array" aca="1" ref="EZ233" ca="1">INDIRECT(ADDRESS(MATCH(LARGE(_xlfn._xlws.FILTER(EZ7:EZ229,FD7:FD229&gt;cr),4),EZ7:EZ229,0)+6,1))</f>
        <v>#VALUE!</v>
      </c>
      <c r="FA233" s="12" t="e" cm="1" vm="1">
        <f t="array" aca="1" ref="FA233" ca="1">INDIRECT(ADDRESS(MATCH(LARGE(_xlfn._xlws.FILTER(FA7:FA229,FD7:FD229&gt;cr),4),FA7:FA229,0)+6,1))</f>
        <v>#VALUE!</v>
      </c>
      <c r="FB233" s="12" t="e" cm="1" vm="1">
        <f t="array" aca="1" ref="FB233" ca="1">INDIRECT(ADDRESS(MATCH(LARGE(_xlfn._xlws.FILTER(FB7:FB229,FD7:FD229&gt;cr),4),FB7:FB229,0)+6,1))</f>
        <v>#VALUE!</v>
      </c>
      <c r="FC233" s="12" t="e" cm="1" vm="1">
        <f t="array" aca="1" ref="FC233" ca="1">INDIRECT(ADDRESS(MATCH(LARGE(_xlfn._xlws.FILTER(FC7:FC229,FD7:FD229&gt;cr),4),FC7:FC229,0)+6,1))</f>
        <v>#VALUE!</v>
      </c>
      <c r="FD233" s="12" t="e" cm="1" vm="1">
        <f t="array" aca="1" ref="FD233" ca="1">INDIRECT(ADDRESS(MATCH(LARGE(_xlfn._xlws.FILTER(FD7:FD229,FD7:FD229&gt;cr),4),FD7:FD229,0)+6,1))</f>
        <v>#VALUE!</v>
      </c>
      <c r="FE233" s="12" t="e" cm="1" vm="1">
        <f t="array" aca="1" ref="FE233" ca="1">INDIRECT(ADDRESS(MATCH(SMALL(_xlfn._xlws.FILTER(FE7:FE229,FD7:FD229&gt;cr),4),FE7:FE229,0)+6,1))</f>
        <v>#VALUE!</v>
      </c>
      <c r="FF233" s="8" t="e" cm="1" vm="1">
        <f t="array" aca="1" ref="FF233" ca="1">INDIRECT(ADDRESS(MATCH(SMALL(_xlfn._xlws.FILTER(FF7:FF229,FL7:FL229&gt;cr),4),FF7:FF229,0)+6,1))</f>
        <v>#VALUE!</v>
      </c>
      <c r="FG233" s="8" t="e" cm="1" vm="1">
        <f t="array" aca="1" ref="FG233" ca="1">INDIRECT(ADDRESS(MATCH(SMALL(_xlfn._xlws.FILTER(FG7:FG229,FL7:FL229&gt;cr),4),FG7:FG229,0)+6,1))</f>
        <v>#VALUE!</v>
      </c>
      <c r="FH233" s="8" t="e" cm="1" vm="1">
        <f t="array" aca="1" ref="FH233" ca="1">INDIRECT(ADDRESS(MATCH(LARGE(_xlfn._xlws.FILTER(FH7:FH229,FL7:FL229&gt;cr),4),FH7:FH229,0)+6,1))</f>
        <v>#VALUE!</v>
      </c>
      <c r="FI233" s="8" t="e" cm="1" vm="1">
        <f t="array" aca="1" ref="FI233" ca="1">INDIRECT(ADDRESS(MATCH(LARGE(_xlfn._xlws.FILTER(FI7:FI229,FL7:FL229&gt;cr),4),FI7:FI229,0)+6,1))</f>
        <v>#VALUE!</v>
      </c>
      <c r="FJ233" s="8" t="e" cm="1" vm="1">
        <f t="array" aca="1" ref="FJ233" ca="1">INDIRECT(ADDRESS(MATCH(LARGE(_xlfn._xlws.FILTER(FJ7:FJ229,FL7:FL229&gt;cr),4),FJ7:FJ229,0)+6,1))</f>
        <v>#VALUE!</v>
      </c>
      <c r="FK233" s="8" t="e" cm="1" vm="1">
        <f t="array" aca="1" ref="FK233" ca="1">INDIRECT(ADDRESS(MATCH(LARGE(_xlfn._xlws.FILTER(FK7:FK229,FL7:FL229&gt;cr),4),FK7:FK229,0)+6,1))</f>
        <v>#VALUE!</v>
      </c>
      <c r="FL233" s="8" t="e" cm="1" vm="1">
        <f t="array" aca="1" ref="FL233" ca="1">INDIRECT(ADDRESS(MATCH(LARGE(_xlfn._xlws.FILTER(FL7:FL229,FL7:FL229&gt;cr),4),FL7:FL229,0)+6,1))</f>
        <v>#VALUE!</v>
      </c>
      <c r="FM233" s="8" t="e" cm="1" vm="1">
        <f t="array" aca="1" ref="FM233" ca="1">INDIRECT(ADDRESS(MATCH(SMALL(_xlfn._xlws.FILTER(FM7:FM229,FL7:FL229&gt;cr),4),FM7:FM229,0)+6,1))</f>
        <v>#VALUE!</v>
      </c>
      <c r="FN233" s="12" t="e" cm="1" vm="1">
        <f t="array" aca="1" ref="FN233" ca="1">INDIRECT(ADDRESS(MATCH(SMALL(_xlfn._xlws.FILTER(FN7:FN229,FT7:FT229&gt;cr),4),FN7:FN229,0)+6,1))</f>
        <v>#VALUE!</v>
      </c>
      <c r="FO233" s="12" t="e" cm="1" vm="1">
        <f t="array" aca="1" ref="FO233" ca="1">INDIRECT(ADDRESS(MATCH(SMALL(_xlfn._xlws.FILTER(FO7:FO229,FT7:FT229&gt;cr),4),FO7:FO229,0)+6,1))</f>
        <v>#VALUE!</v>
      </c>
      <c r="FP233" s="12" t="e" cm="1" vm="1">
        <f t="array" aca="1" ref="FP233" ca="1">INDIRECT(ADDRESS(MATCH(LARGE(_xlfn._xlws.FILTER(FP7:FP229,FT7:FT229&gt;cr),4),FP7:FP229,0)+6,1))</f>
        <v>#VALUE!</v>
      </c>
      <c r="FQ233" s="12" t="e" cm="1" vm="1">
        <f t="array" aca="1" ref="FQ233" ca="1">INDIRECT(ADDRESS(MATCH(LARGE(_xlfn._xlws.FILTER(FQ7:FQ229,FT7:FT229&gt;cr),4),FQ7:FQ229,0)+6,1))</f>
        <v>#VALUE!</v>
      </c>
      <c r="FR233" s="12" t="e" cm="1" vm="1">
        <f t="array" aca="1" ref="FR233" ca="1">INDIRECT(ADDRESS(MATCH(LARGE(_xlfn._xlws.FILTER(FR7:FR229,FT7:FT229&gt;cr),4),FR7:FR229,0)+6,1))</f>
        <v>#VALUE!</v>
      </c>
      <c r="FS233" s="12" t="e" cm="1" vm="1">
        <f t="array" aca="1" ref="FS233" ca="1">INDIRECT(ADDRESS(MATCH(LARGE(_xlfn._xlws.FILTER(FS7:FS229,FT7:FT229&gt;cr),4),FS7:FS229,0)+6,1))</f>
        <v>#VALUE!</v>
      </c>
      <c r="FT233" s="12" t="e" cm="1" vm="1">
        <f t="array" aca="1" ref="FT233" ca="1">INDIRECT(ADDRESS(MATCH(LARGE(_xlfn._xlws.FILTER(FT7:FT229,FT7:FT229&gt;cr),4),FT7:FT229,0)+6,1))</f>
        <v>#VALUE!</v>
      </c>
      <c r="FU233" s="12" t="e" cm="1" vm="1">
        <f t="array" aca="1" ref="FU233" ca="1">INDIRECT(ADDRESS(MATCH(SMALL(_xlfn._xlws.FILTER(FU7:FU229,FT7:FT229&gt;cr),4),FU7:FU229,0)+6,1))</f>
        <v>#VALUE!</v>
      </c>
      <c r="FV233" s="8" t="str" cm="1">
        <f t="array" aca="1" ref="FV233" ca="1">INDIRECT(ADDRESS(MATCH(SMALL(_xlfn._xlws.FILTER(FV7:FV229,GB7:GB229&gt;cr),4),FV7:FV229,0)+6,1))</f>
        <v>CI01.IJ.PSS</v>
      </c>
      <c r="FW233" s="8" t="str" cm="1">
        <f t="array" aca="1" ref="FW233" ca="1">INDIRECT(ADDRESS(MATCH(SMALL(_xlfn._xlws.FILTER(FW7:FW229,GB7:GB229&gt;cr),4),FW7:FW229,0)+6,1))</f>
        <v>CI01.IJ.PSS</v>
      </c>
      <c r="FX233" s="8" t="str" cm="1">
        <f t="array" aca="1" ref="FX233" ca="1">INDIRECT(ADDRESS(MATCH(LARGE(_xlfn._xlws.FILTER(FX7:FX229,GB7:GB229&gt;cr),4),FX7:FX229,0)+6,1))</f>
        <v>BI14.AmerJ</v>
      </c>
      <c r="FY233" s="8" t="str" cm="1">
        <f t="array" aca="1" ref="FY233" ca="1">INDIRECT(ADDRESS(MATCH(LARGE(_xlfn._xlws.FILTER(FY7:FY229,GB7:GB229&gt;cr),4),FY7:FY229,0)+6,1))</f>
        <v>AU01.Jaccard</v>
      </c>
      <c r="FZ233" s="8" t="str" cm="1">
        <f t="array" aca="1" ref="FZ233" ca="1">INDIRECT(ADDRESS(MATCH(LARGE(_xlfn._xlws.FILTER(FZ7:FZ229,GB7:GB229&gt;cr),4),FZ7:FZ229,0)+6,1))</f>
        <v>BI14.Amer</v>
      </c>
      <c r="GA233" s="8" t="str" cm="1">
        <f t="array" aca="1" ref="GA233" ca="1">INDIRECT(ADDRESS(MATCH(LARGE(_xlfn._xlws.FILTER(GA7:GA229,GB7:GB229&gt;cr),4),GA7:GA229,0)+6,1))</f>
        <v>AI01.Jaccard</v>
      </c>
      <c r="GB233" s="8" t="str" cm="1">
        <f t="array" aca="1" ref="GB233" ca="1">INDIRECT(ADDRESS(MATCH(LARGE(_xlfn._xlws.FILTER(GB7:GB229,GB7:GB229&gt;cr),4),GB7:GB229,0)+6,1))</f>
        <v>AI01.Jaccard</v>
      </c>
      <c r="GC233" s="8" t="str" cm="1">
        <f t="array" aca="1" ref="GC233" ca="1">INDIRECT(ADDRESS(MATCH(SMALL(_xlfn._xlws.FILTER(GC7:GC229,GB7:GB229&gt;cr),4),GC7:GC229,0)+6,1))</f>
        <v>BU16.TAJ</v>
      </c>
      <c r="GD233" s="12" t="e" cm="1" vm="1">
        <f t="array" aca="1" ref="GD233" ca="1">INDIRECT(ADDRESS(MATCH(SMALL(_xlfn._xlws.FILTER(GD7:GD229,GJ7:GJ229&gt;cr),4),GD7:GD229,0)+6,1))</f>
        <v>#VALUE!</v>
      </c>
      <c r="GE233" s="12" t="e" cm="1" vm="1">
        <f t="array" aca="1" ref="GE233" ca="1">INDIRECT(ADDRESS(MATCH(SMALL(_xlfn._xlws.FILTER(GE7:GE229,GJ7:GJ229&gt;cr),4),GE7:GE229,0)+6,1))</f>
        <v>#VALUE!</v>
      </c>
      <c r="GF233" s="12" t="e" cm="1" vm="1">
        <f t="array" aca="1" ref="GF233" ca="1">INDIRECT(ADDRESS(MATCH(LARGE(_xlfn._xlws.FILTER(GF7:GF229,GJ7:GJ229&gt;cr),4),GF7:GF229,0)+6,1))</f>
        <v>#VALUE!</v>
      </c>
      <c r="GG233" s="12" t="e" cm="1" vm="1">
        <f t="array" aca="1" ref="GG233" ca="1">INDIRECT(ADDRESS(MATCH(LARGE(_xlfn._xlws.FILTER(GG7:GG229,GJ7:GJ229&gt;cr),4),GG7:GG229,0)+6,1))</f>
        <v>#VALUE!</v>
      </c>
      <c r="GH233" s="12" t="e" cm="1" vm="1">
        <f t="array" aca="1" ref="GH233" ca="1">INDIRECT(ADDRESS(MATCH(LARGE(_xlfn._xlws.FILTER(GH7:GH229,GJ7:GJ229&gt;cr),4),GH7:GH229,0)+6,1))</f>
        <v>#VALUE!</v>
      </c>
      <c r="GI233" s="12" t="e" cm="1" vm="1">
        <f t="array" aca="1" ref="GI233" ca="1">INDIRECT(ADDRESS(MATCH(LARGE(_xlfn._xlws.FILTER(GI7:GI229,GJ7:GJ229&gt;cr),4),GI7:GI229,0)+6,1))</f>
        <v>#VALUE!</v>
      </c>
      <c r="GJ233" s="12" t="e" cm="1" vm="1">
        <f t="array" aca="1" ref="GJ233" ca="1">INDIRECT(ADDRESS(MATCH(LARGE(_xlfn._xlws.FILTER(GJ7:GJ229,GJ7:GJ229&gt;cr),4),GJ7:GJ229,0)+6,1))</f>
        <v>#VALUE!</v>
      </c>
      <c r="GK233" s="12" t="e" cm="1" vm="1">
        <f t="array" aca="1" ref="GK233" ca="1">INDIRECT(ADDRESS(MATCH(SMALL(_xlfn._xlws.FILTER(GK7:GK229,GJ7:GJ229&gt;cr),4),GK7:GK229,0)+6,1))</f>
        <v>#VALUE!</v>
      </c>
      <c r="GL233" s="8" t="e" cm="1" vm="1">
        <f t="array" aca="1" ref="GL233" ca="1">INDIRECT(ADDRESS(MATCH(SMALL(_xlfn._xlws.FILTER(GL7:GL229,GR7:GR229&gt;cr),4),GL7:GL229,0)+6,1))</f>
        <v>#VALUE!</v>
      </c>
      <c r="GM233" s="8" t="e" cm="1" vm="1">
        <f t="array" aca="1" ref="GM233" ca="1">INDIRECT(ADDRESS(MATCH(SMALL(_xlfn._xlws.FILTER(GM7:GM229,GR7:GR229&gt;cr),4),GM7:GM229,0)+6,1))</f>
        <v>#VALUE!</v>
      </c>
      <c r="GN233" s="8" t="e" cm="1" vm="1">
        <f t="array" aca="1" ref="GN233" ca="1">INDIRECT(ADDRESS(MATCH(LARGE(_xlfn._xlws.FILTER(GN7:GN229,GR7:GR229&gt;cr),4),GN7:GN229,0)+6,1))</f>
        <v>#VALUE!</v>
      </c>
      <c r="GO233" s="8" t="e" cm="1" vm="1">
        <f t="array" aca="1" ref="GO233" ca="1">INDIRECT(ADDRESS(MATCH(LARGE(_xlfn._xlws.FILTER(GO7:GO229,GR7:GR229&gt;cr),4),GO7:GO229,0)+6,1))</f>
        <v>#VALUE!</v>
      </c>
      <c r="GP233" s="8" t="e" cm="1" vm="1">
        <f t="array" aca="1" ref="GP233" ca="1">INDIRECT(ADDRESS(MATCH(LARGE(_xlfn._xlws.FILTER(GP7:GP229,GR7:GR229&gt;cr),4),GP7:GP229,0)+6,1))</f>
        <v>#VALUE!</v>
      </c>
      <c r="GQ233" s="8" t="e" cm="1" vm="1">
        <f t="array" aca="1" ref="GQ233" ca="1">INDIRECT(ADDRESS(MATCH(LARGE(_xlfn._xlws.FILTER(GQ7:GQ229,GR7:GR229&gt;cr),4),GQ7:GQ229,0)+6,1))</f>
        <v>#VALUE!</v>
      </c>
      <c r="GR233" s="8" t="e" cm="1" vm="1">
        <f t="array" aca="1" ref="GR233" ca="1">INDIRECT(ADDRESS(MATCH(LARGE(_xlfn._xlws.FILTER(GR7:GR229,GR7:GR229&gt;cr),4),GR7:GR229,0)+6,1))</f>
        <v>#VALUE!</v>
      </c>
      <c r="GS233" s="8" t="e" cm="1" vm="1">
        <f t="array" aca="1" ref="GS233" ca="1">INDIRECT(ADDRESS(MATCH(SMALL(_xlfn._xlws.FILTER(GS7:GS229,GR7:GR229&gt;cr),4),GS7:GS229,0)+6,1))</f>
        <v>#VALUE!</v>
      </c>
      <c r="GT233" s="12" t="e" cm="1" vm="1">
        <f t="array" aca="1" ref="GT233" ca="1">INDIRECT(ADDRESS(MATCH(SMALL(_xlfn._xlws.FILTER(GT7:GT229,GZ7:GZ229&gt;cr),4),GT7:GT229,0)+6,1))</f>
        <v>#VALUE!</v>
      </c>
      <c r="GU233" s="12" t="e" cm="1" vm="1">
        <f t="array" aca="1" ref="GU233" ca="1">INDIRECT(ADDRESS(MATCH(SMALL(_xlfn._xlws.FILTER(GU7:GU229,GZ7:GZ229&gt;cr),4),GU7:GU229,0)+6,1))</f>
        <v>#VALUE!</v>
      </c>
      <c r="GV233" s="12" t="e" cm="1" vm="1">
        <f t="array" aca="1" ref="GV233" ca="1">INDIRECT(ADDRESS(MATCH(LARGE(_xlfn._xlws.FILTER(GV7:GV229,GZ7:GZ229&gt;cr),4),GV7:GV229,0)+6,1))</f>
        <v>#VALUE!</v>
      </c>
      <c r="GW233" s="12" t="e" cm="1" vm="1">
        <f t="array" aca="1" ref="GW233" ca="1">INDIRECT(ADDRESS(MATCH(LARGE(_xlfn._xlws.FILTER(GW7:GW229,GZ7:GZ229&gt;cr),4),GW7:GW229,0)+6,1))</f>
        <v>#VALUE!</v>
      </c>
      <c r="GX233" s="12" t="e" cm="1" vm="1">
        <f t="array" aca="1" ref="GX233" ca="1">INDIRECT(ADDRESS(MATCH(LARGE(_xlfn._xlws.FILTER(GX7:GX229,GZ7:GZ229&gt;cr),4),GX7:GX229,0)+6,1))</f>
        <v>#VALUE!</v>
      </c>
      <c r="GY233" s="12" t="e" cm="1" vm="1">
        <f t="array" aca="1" ref="GY233" ca="1">INDIRECT(ADDRESS(MATCH(LARGE(_xlfn._xlws.FILTER(GY7:GY229,GZ7:GZ229&gt;cr),4),GY7:GY229,0)+6,1))</f>
        <v>#VALUE!</v>
      </c>
      <c r="GZ233" s="12" t="e" cm="1" vm="1">
        <f t="array" aca="1" ref="GZ233" ca="1">INDIRECT(ADDRESS(MATCH(LARGE(_xlfn._xlws.FILTER(GZ7:GZ229,GZ7:GZ229&gt;cr),4),GZ7:GZ229,0)+6,1))</f>
        <v>#VALUE!</v>
      </c>
      <c r="HA233" s="12" t="e" cm="1" vm="1">
        <f t="array" aca="1" ref="HA233" ca="1">INDIRECT(ADDRESS(MATCH(SMALL(_xlfn._xlws.FILTER(HA7:HA229,GZ7:GZ229&gt;cr),4),HA7:HA229,0)+6,1))</f>
        <v>#VALUE!</v>
      </c>
      <c r="HB233" s="8" t="e" cm="1" vm="1">
        <f t="array" aca="1" ref="HB233" ca="1">INDIRECT(ADDRESS(MATCH(SMALL(_xlfn._xlws.FILTER(HB7:HB229,HH7:HH229&gt;cr),4),HB7:HB229,0)+6,1))</f>
        <v>#VALUE!</v>
      </c>
      <c r="HC233" s="8" t="e" cm="1" vm="1">
        <f t="array" aca="1" ref="HC233" ca="1">INDIRECT(ADDRESS(MATCH(SMALL(_xlfn._xlws.FILTER(HC7:HC229,HH7:HH229&gt;cr),4),HC7:HC229,0)+6,1))</f>
        <v>#VALUE!</v>
      </c>
      <c r="HD233" s="8" t="e" cm="1" vm="1">
        <f t="array" aca="1" ref="HD233" ca="1">INDIRECT(ADDRESS(MATCH(LARGE(_xlfn._xlws.FILTER(HD7:HD229,HH7:HH229&gt;cr),4),HD7:HD229,0)+6,1))</f>
        <v>#VALUE!</v>
      </c>
      <c r="HE233" s="8" t="e" cm="1" vm="1">
        <f t="array" aca="1" ref="HE233" ca="1">INDIRECT(ADDRESS(MATCH(LARGE(_xlfn._xlws.FILTER(HE7:HE229,HH7:HH229&gt;cr),4),HE7:HE229,0)+6,1))</f>
        <v>#VALUE!</v>
      </c>
      <c r="HF233" s="8" t="e" cm="1" vm="1">
        <f t="array" aca="1" ref="HF233" ca="1">INDIRECT(ADDRESS(MATCH(LARGE(_xlfn._xlws.FILTER(HF7:HF229,HH7:HH229&gt;cr),4),HF7:HF229,0)+6,1))</f>
        <v>#VALUE!</v>
      </c>
      <c r="HG233" s="8" t="e" cm="1" vm="1">
        <f t="array" aca="1" ref="HG233" ca="1">INDIRECT(ADDRESS(MATCH(LARGE(_xlfn._xlws.FILTER(HG7:HG229,HH7:HH229&gt;cr),4),HG7:HG229,0)+6,1))</f>
        <v>#VALUE!</v>
      </c>
      <c r="HH233" s="8" t="e" cm="1" vm="1">
        <f t="array" aca="1" ref="HH233" ca="1">INDIRECT(ADDRESS(MATCH(LARGE(_xlfn._xlws.FILTER(HH7:HH229,HH7:HH229&gt;cr),4),HH7:HH229,0)+6,1))</f>
        <v>#VALUE!</v>
      </c>
      <c r="HI233" s="8" t="e" cm="1" vm="1">
        <f t="array" aca="1" ref="HI233" ca="1">INDIRECT(ADDRESS(MATCH(SMALL(_xlfn._xlws.FILTER(HI7:HI229,HH7:HH229&gt;cr),4),HI7:HI229,0)+6,1))</f>
        <v>#VALUE!</v>
      </c>
      <c r="HJ233" s="12" t="e" cm="1" vm="1">
        <f t="array" aca="1" ref="HJ233" ca="1">INDIRECT(ADDRESS(MATCH(SMALL(_xlfn._xlws.FILTER(HJ7:HJ229,HP7:HP229&gt;cr),4),HJ7:HJ229,0)+6,1))</f>
        <v>#VALUE!</v>
      </c>
      <c r="HK233" s="12" t="e" cm="1" vm="1">
        <f t="array" aca="1" ref="HK233" ca="1">INDIRECT(ADDRESS(MATCH(SMALL(_xlfn._xlws.FILTER(HK7:HK229,HP7:HP229&gt;cr),4),HK7:HK229,0)+6,1))</f>
        <v>#VALUE!</v>
      </c>
      <c r="HL233" s="12" t="e" cm="1" vm="1">
        <f t="array" aca="1" ref="HL233" ca="1">INDIRECT(ADDRESS(MATCH(LARGE(_xlfn._xlws.FILTER(HL7:HL229,HP7:HP229&gt;cr),4),HL7:HL229,0)+6,1))</f>
        <v>#VALUE!</v>
      </c>
      <c r="HM233" s="12" t="e" cm="1" vm="1">
        <f t="array" aca="1" ref="HM233" ca="1">INDIRECT(ADDRESS(MATCH(LARGE(_xlfn._xlws.FILTER(HM7:HM229,HP7:HP229&gt;cr),4),HM7:HM229,0)+6,1))</f>
        <v>#VALUE!</v>
      </c>
      <c r="HN233" s="12" t="e" cm="1" vm="1">
        <f t="array" aca="1" ref="HN233" ca="1">INDIRECT(ADDRESS(MATCH(LARGE(_xlfn._xlws.FILTER(HN7:HN229,HP7:HP229&gt;cr),4),HN7:HN229,0)+6,1))</f>
        <v>#VALUE!</v>
      </c>
      <c r="HO233" s="12" t="e" cm="1" vm="1">
        <f t="array" aca="1" ref="HO233" ca="1">INDIRECT(ADDRESS(MATCH(LARGE(_xlfn._xlws.FILTER(HO7:HO229,HP7:HP229&gt;cr),4),HO7:HO229,0)+6,1))</f>
        <v>#VALUE!</v>
      </c>
      <c r="HP233" s="12" t="e" cm="1" vm="1">
        <f t="array" aca="1" ref="HP233" ca="1">INDIRECT(ADDRESS(MATCH(LARGE(_xlfn._xlws.FILTER(HP7:HP229,HP7:HP229&gt;cr),4),HP7:HP229,0)+6,1))</f>
        <v>#VALUE!</v>
      </c>
      <c r="HQ233" s="12" t="e" cm="1" vm="1">
        <f t="array" aca="1" ref="HQ233" ca="1">INDIRECT(ADDRESS(MATCH(SMALL(_xlfn._xlws.FILTER(HQ7:HQ229,HP7:HP229&gt;cr),4),HQ7:HQ229,0)+6,1))</f>
        <v>#VALUE!</v>
      </c>
      <c r="HR233" s="8" t="e" cm="1" vm="1">
        <f t="array" aca="1" ref="HR233" ca="1">INDIRECT(ADDRESS(MATCH(SMALL(_xlfn._xlws.FILTER(HR7:HR229,HX7:HX229&gt;cr),4),HR7:HR229,0)+6,1))</f>
        <v>#VALUE!</v>
      </c>
      <c r="HS233" s="8" t="e" cm="1" vm="1">
        <f t="array" aca="1" ref="HS233" ca="1">INDIRECT(ADDRESS(MATCH(SMALL(_xlfn._xlws.FILTER(HS7:HS229,HX7:HX229&gt;cr),4),HS7:HS229,0)+6,1))</f>
        <v>#VALUE!</v>
      </c>
      <c r="HT233" s="8" t="e" cm="1" vm="1">
        <f t="array" aca="1" ref="HT233" ca="1">INDIRECT(ADDRESS(MATCH(LARGE(_xlfn._xlws.FILTER(HT7:HT229,HX7:HX229&gt;cr),4),HT7:HT229,0)+6,1))</f>
        <v>#VALUE!</v>
      </c>
      <c r="HU233" s="8" t="e" cm="1" vm="1">
        <f t="array" aca="1" ref="HU233" ca="1">INDIRECT(ADDRESS(MATCH(LARGE(_xlfn._xlws.FILTER(HU7:HU229,HX7:HX229&gt;cr),4),HU7:HU229,0)+6,1))</f>
        <v>#VALUE!</v>
      </c>
      <c r="HV233" s="8" t="e" cm="1" vm="1">
        <f t="array" aca="1" ref="HV233" ca="1">INDIRECT(ADDRESS(MATCH(LARGE(_xlfn._xlws.FILTER(HV7:HV229,HX7:HX229&gt;cr),4),HV7:HV229,0)+6,1))</f>
        <v>#VALUE!</v>
      </c>
      <c r="HW233" s="8" t="e" cm="1" vm="1">
        <f t="array" aca="1" ref="HW233" ca="1">INDIRECT(ADDRESS(MATCH(LARGE(_xlfn._xlws.FILTER(HW7:HW229,HX7:HX229&gt;cr),4),HW7:HW229,0)+6,1))</f>
        <v>#VALUE!</v>
      </c>
      <c r="HX233" s="8" t="e" cm="1" vm="1">
        <f t="array" aca="1" ref="HX233" ca="1">INDIRECT(ADDRESS(MATCH(LARGE(_xlfn._xlws.FILTER(HX7:HX229,HX7:HX229&gt;cr),4),HX7:HX229,0)+6,1))</f>
        <v>#VALUE!</v>
      </c>
      <c r="HY233" s="8" t="e" cm="1" vm="1">
        <f t="array" aca="1" ref="HY233" ca="1">INDIRECT(ADDRESS(MATCH(SMALL(_xlfn._xlws.FILTER(HY7:HY229,HX7:HX229&gt;cr),4),HY7:HY229,0)+6,1))</f>
        <v>#VALUE!</v>
      </c>
      <c r="HZ233" s="12" t="e" cm="1" vm="1">
        <f t="array" aca="1" ref="HZ233" ca="1">INDIRECT(ADDRESS(MATCH(SMALL(_xlfn._xlws.FILTER(HZ7:HZ229,IF7:IF229&gt;cr),4),HZ7:HZ229,0)+6,1))</f>
        <v>#VALUE!</v>
      </c>
      <c r="IA233" s="12" t="e" cm="1" vm="1">
        <f t="array" aca="1" ref="IA233" ca="1">INDIRECT(ADDRESS(MATCH(SMALL(_xlfn._xlws.FILTER(IA7:IA229,IF7:IF229&gt;cr),4),IA7:IA229,0)+6,1))</f>
        <v>#VALUE!</v>
      </c>
      <c r="IB233" s="12" t="e" cm="1" vm="1">
        <f t="array" aca="1" ref="IB233" ca="1">INDIRECT(ADDRESS(MATCH(LARGE(_xlfn._xlws.FILTER(IB7:IB229,IF7:IF229&gt;cr),4),IB7:IB229,0)+6,1))</f>
        <v>#VALUE!</v>
      </c>
      <c r="IC233" s="12" t="e" cm="1" vm="1">
        <f t="array" aca="1" ref="IC233" ca="1">INDIRECT(ADDRESS(MATCH(LARGE(_xlfn._xlws.FILTER(IC7:IC229,IF7:IF229&gt;cr),4),IC7:IC229,0)+6,1))</f>
        <v>#VALUE!</v>
      </c>
      <c r="ID233" s="12" t="e" cm="1" vm="1">
        <f t="array" aca="1" ref="ID233" ca="1">INDIRECT(ADDRESS(MATCH(LARGE(_xlfn._xlws.FILTER(ID7:ID229,IF7:IF229&gt;cr),4),ID7:ID229,0)+6,1))</f>
        <v>#VALUE!</v>
      </c>
      <c r="IE233" s="12" t="e" cm="1" vm="1">
        <f t="array" aca="1" ref="IE233" ca="1">INDIRECT(ADDRESS(MATCH(LARGE(_xlfn._xlws.FILTER(IE7:IE229,IF7:IF229&gt;cr),4),IE7:IE229,0)+6,1))</f>
        <v>#VALUE!</v>
      </c>
      <c r="IF233" s="12" t="e" cm="1" vm="1">
        <f t="array" aca="1" ref="IF233" ca="1">INDIRECT(ADDRESS(MATCH(LARGE(_xlfn._xlws.FILTER(IF7:IF229,IF7:IF229&gt;cr),4),IF7:IF229,0)+6,1))</f>
        <v>#VALUE!</v>
      </c>
      <c r="IG233" s="12" t="e" cm="1" vm="1">
        <f t="array" aca="1" ref="IG233" ca="1">INDIRECT(ADDRESS(MATCH(SMALL(_xlfn._xlws.FILTER(IG7:IG229,IF7:IF229&gt;cr),4),IG7:IG229,0)+6,1))</f>
        <v>#VALUE!</v>
      </c>
      <c r="IH233" s="15" t="str" cm="1">
        <f t="array" aca="1" ref="IH233" ca="1">INDIRECT(ADDRESS(MATCH(SMALL(_xlfn.LET(_xlpm.x,IF(ISNUMBER(IH7:IH229),IH7:IH229),_xlpm.y,IF(ISNUMBER(IN7:IN229),IN7:IN229),_xlfn._xlws.FILTER(_xlpm.x,_xlpm.y&gt;cr)),4),IH7:IH229,0)+6,1))</f>
        <v>CI14.SMD.NNSM</v>
      </c>
      <c r="II233" s="15" t="str" cm="1">
        <f t="array" aca="1" ref="II233" ca="1">INDIRECT(ADDRESS(MATCH(SMALL(_xlfn.LET(_xlpm.x,IF(ISNUMBER(II7:II229),II7:II229),_xlpm.y,IF(ISNUMBER(IN7:IN229),IN7:IN229),_xlfn._xlws.FILTER(_xlpm.x,_xlpm.y&gt;cr)),4),II7:II229,0)+6,1))</f>
        <v>CI14.Amer.NNSM</v>
      </c>
      <c r="IJ233" s="15" t="str" cm="1">
        <f t="array" aca="1" ref="IJ233" ca="1">INDIRECT(ADDRESS(MATCH(LARGE(_xlfn.LET(_xlpm.x,IF(ISNUMBER(IJ7:IJ229),IJ7:IJ229),_xlpm.y,IF(ISNUMBER(IN7:IN229),IN7:IN229),_xlfn._xlws.FILTER(_xlpm.x,_xlpm.y&gt;cr)),4),IJ7:IJ229,0)+6,1))</f>
        <v>CI14.SMD.PSS</v>
      </c>
      <c r="IK233" s="15" t="str" cm="1">
        <f t="array" aca="1" ref="IK233" ca="1">INDIRECT(ADDRESS(MATCH(LARGE(_xlfn.LET(_xlpm.x,IF(ISNUMBER(IK7:IK229),IK7:IK229),_xlpm.y,IF(ISNUMBER(IN7:IN229),IN7:IN229),_xlfn._xlws.FILTER(_xlpm.x,_xlpm.y&gt;cr)),4),IK7:IK229,0)+6,1))</f>
        <v>CU14.Amer.Cosine</v>
      </c>
      <c r="IL233" s="15" t="str" cm="1">
        <f t="array" aca="1" ref="IL233" ca="1">INDIRECT(ADDRESS(MATCH(LARGE(_xlfn.LET(_xlpm.x,IF(ISNUMBER(IL7:IL229),IL7:IL229),_xlpm.y,IF(ISNUMBER(IN7:IN229),IN7:IN229),_xlfn._xlws.FILTER(_xlpm.x,_xlpm.y&gt;cr)),4),IL7:IL229,0)+6,1))</f>
        <v>BI03.IPC</v>
      </c>
      <c r="IM233" s="15" t="str" cm="1">
        <f t="array" aca="1" ref="IM233" ca="1">INDIRECT(ADDRESS(MATCH(LARGE(_xlfn.LET(_xlpm.x,IF(ISNUMBER(IM7:IM229),IM7:IM229),_xlpm.y,IF(ISNUMBER(IN7:IN229),IN7:IN229),_xlfn._xlws.FILTER(_xlpm.x,_xlpm.y&gt;cr)),4),IM7:IM229,0)+6,1))</f>
        <v>BI01.PNCR</v>
      </c>
      <c r="IN233" s="15" t="str" cm="1">
        <f t="array" aca="1" ref="IN233" ca="1">INDIRECT(ADDRESS(MATCH(LARGE(_xlfn.LET(_xlpm.x,IF(ISNUMBER(IN7:IN229),IN7:IN229),_xlpm.y,IF(ISNUMBER(IN7:IN229),IN7:IN229),_xlfn._xlws.FILTER(_xlpm.x,_xlpm.y&gt;cr)),4),IN7:IN229,0)+6,1))</f>
        <v>AI30.Singularity</v>
      </c>
      <c r="IO233" s="15" t="str" cm="1">
        <f t="array" aca="1" ref="IO233" ca="1">INDIRECT(ADDRESS(MATCH(SMALL(_xlfn.LET(_xlpm.x,IF(ISNUMBER(IO7:IO229),IO7:IO229),_xlpm.y,IF(ISNUMBER(IN7:IN229),IN7:IN229),_xlfn._xlws.FILTER(_xlpm.x,_xlpm.y&gt;cr)),4),IO7:IO229,0)+6,1))</f>
        <v>CU14.SMD.NNSM</v>
      </c>
      <c r="IP233" s="9" t="str" cm="1">
        <f t="array" aca="1" ref="IP233" ca="1">INDEX(_xlfn._xlws.FILTER(IP7:IP229,ISTEXT(IP7:IP229)),MODE(MATCH(_xlfn._xlws.FILTER(IP7:IP229,ISTEXT(IP7:IP229)),_xlfn._xlws.FILTER(IP7:IP229,ISTEXT(IP7:IP229)),0)))</f>
        <v>k=5, r=0.1</v>
      </c>
      <c r="IQ233" s="9" t="str" cm="1">
        <f t="array" aca="1" ref="IQ233" ca="1">INDEX(_xlfn._xlws.FILTER(IQ7:IQ229,ISTEXT(IQ7:IQ229)),MODE(MATCH(_xlfn._xlws.FILTER(IQ7:IQ229,ISTEXT(IQ7:IQ229)),_xlfn._xlws.FILTER(IQ7:IQ229,ISTEXT(IQ7:IQ229)),0)))</f>
        <v>k=5, r=0.1</v>
      </c>
      <c r="IR233" s="9" t="str" cm="1">
        <f t="array" aca="1" ref="IR233" ca="1">INDEX(_xlfn._xlws.FILTER(IR7:IR229,ISTEXT(IR7:IR229)),MODE(MATCH(_xlfn._xlws.FILTER(IR7:IR229,ISTEXT(IR7:IR229)),_xlfn._xlws.FILTER(IR7:IR229,ISTEXT(IR7:IR229)),0)))</f>
        <v>k=5, r=0.1</v>
      </c>
      <c r="IS233" s="9" t="str" cm="1">
        <f t="array" aca="1" ref="IS233" ca="1">INDEX(_xlfn._xlws.FILTER(IS7:IS229,ISTEXT(IS7:IS229)),MODE(MATCH(_xlfn._xlws.FILTER(IS7:IS229,ISTEXT(IS7:IS229)),_xlfn._xlws.FILTER(IS7:IS229,ISTEXT(IS7:IS229)),0)))</f>
        <v>k=5, r=0.9</v>
      </c>
      <c r="IT233" s="9" t="str" cm="1">
        <f t="array" aca="1" ref="IT233" ca="1">INDEX(_xlfn._xlws.FILTER(IT7:IT229,ISTEXT(IT7:IT229)),MODE(MATCH(_xlfn._xlws.FILTER(IT7:IT229,ISTEXT(IT7:IT229)),_xlfn._xlws.FILTER(IT7:IT229,ISTEXT(IT7:IT229)),0)))</f>
        <v>k=5, r=0.1</v>
      </c>
      <c r="IU233" s="9" t="str" cm="1">
        <f t="array" aca="1" ref="IU233" ca="1">INDEX(_xlfn._xlws.FILTER(IU7:IU229,ISTEXT(IU7:IU229)),MODE(MATCH(_xlfn._xlws.FILTER(IU7:IU229,ISTEXT(IU7:IU229)),_xlfn._xlws.FILTER(IU7:IU229,ISTEXT(IU7:IU229)),0)))</f>
        <v>k=20, r=0.5</v>
      </c>
      <c r="IV233" s="9" t="str" cm="1">
        <f t="array" aca="1" ref="IV233" ca="1">INDEX(_xlfn._xlws.FILTER(IV7:IV229,ISTEXT(IV7:IV229)),MODE(MATCH(_xlfn._xlws.FILTER(IV7:IV229,ISTEXT(IV7:IV229)),_xlfn._xlws.FILTER(IV7:IV229,ISTEXT(IV7:IV229)),0)))</f>
        <v>k=5, r=0.1</v>
      </c>
      <c r="IW233" s="9" t="str" cm="1">
        <f t="array" aca="1" ref="IW233" ca="1">INDEX(_xlfn._xlws.FILTER(IW7:IW229,ISTEXT(IW7:IW229)),MODE(MATCH(_xlfn._xlws.FILTER(IW7:IW229,ISTEXT(IW7:IW229)),_xlfn._xlws.FILTER(IW7:IW229,ISTEXT(IW7:IW229)),0)))</f>
        <v>k=5, r=0.9</v>
      </c>
    </row>
    <row r="234" spans="1:257" s="9" customFormat="1" x14ac:dyDescent="0.2">
      <c r="A234" s="7" t="s">
        <v>237</v>
      </c>
      <c r="B234" s="8" t="str" cm="1">
        <f t="array" aca="1" ref="B234" ca="1">INDIRECT(ADDRESS(MATCH(SMALL(_xlfn._xlws.FILTER(B7:B229,H7:H229&gt;0.5),5),B7:B229,0)+6,1))</f>
        <v>CI14.SMD.EMX1</v>
      </c>
      <c r="C234" s="8" t="str" cm="1">
        <f t="array" aca="1" ref="C234" ca="1">INDIRECT(ADDRESS(MATCH(SMALL(_xlfn._xlws.FILTER(C7:C229,H7:H229&gt;0.5),5),C7:C229,0)+6,1))</f>
        <v>CI14.SMD.EMX1</v>
      </c>
      <c r="D234" s="8" t="str" cm="1">
        <f t="array" aca="1" ref="D234" ca="1">INDIRECT(ADDRESS(MATCH(LARGE(_xlfn._xlws.FILTER(D7:D229,H7:H229&gt;0.5),5),D7:D229,0)+6,1))</f>
        <v>CI14.Amer.EMX1</v>
      </c>
      <c r="E234" s="8" t="str" cm="1">
        <f t="array" aca="1" ref="E234" ca="1">INDIRECT(ADDRESS(MATCH(LARGE(_xlfn._xlws.FILTER(E7:E229,H7:H229&gt;0.5),5),E7:E229,0)+6,1))</f>
        <v>CU14.Amer.EMX1</v>
      </c>
      <c r="F234" s="8" t="str" cm="1">
        <f t="array" aca="1" ref="F234" ca="1">INDIRECT(ADDRESS(MATCH(LARGE(_xlfn._xlws.FILTER(F7:F229,H7:H229&gt;0.5),5),F7:F229,0)+6,1))</f>
        <v>BI14.SMDJ</v>
      </c>
      <c r="G234" s="8" t="e" cm="1">
        <f t="array" aca="1" ref="G234" ca="1">INDIRECT(ADDRESS(MATCH(LARGE(_xlfn._xlws.FILTER(G7:G229,H7:H229&gt;0.5),5),G7:G229,0)+6,1))</f>
        <v>#NUM!</v>
      </c>
      <c r="H234" s="8" t="str" cm="1">
        <f t="array" aca="1" ref="H234" ca="1">INDIRECT(ADDRESS(MATCH(LARGE(_xlfn._xlws.FILTER(H7:H229,H7:H229&gt;0.5),5),H7:H229,0)+6,1))</f>
        <v>AI01.Jaccard</v>
      </c>
      <c r="I234" s="8" t="str" cm="1">
        <f t="array" aca="1" ref="I234" ca="1">INDIRECT(ADDRESS(MATCH(SMALL(_xlfn._xlws.FILTER(I7:I229,H7:H229&gt;0.5),5),I7:I229,0)+6,1))</f>
        <v>CU01.IJ.Cosine</v>
      </c>
      <c r="J234" s="12" t="str" cm="1">
        <f t="array" aca="1" ref="J234" ca="1">INDIRECT(ADDRESS(MATCH(SMALL(_xlfn._xlws.FILTER(J7:J229,P7:P229&gt;cr),5),J7:J229,0)+6,1))</f>
        <v>CI14.SMD.EMX1</v>
      </c>
      <c r="K234" s="12" t="str" cm="1">
        <f t="array" aca="1" ref="K234" ca="1">INDIRECT(ADDRESS(MATCH(SMALL(_xlfn._xlws.FILTER(K7:K229,P7:P229&gt;cr),5),K7:K229,0)+6,1))</f>
        <v>CI14.SMD.EMX1</v>
      </c>
      <c r="L234" s="12" t="str" cm="1">
        <f t="array" aca="1" ref="L234" ca="1">INDIRECT(ADDRESS(MATCH(LARGE(_xlfn._xlws.FILTER(L7:L229,P7:P229&gt;cr),5),L7:L229,0)+6,1))</f>
        <v>BI14.QTIJ</v>
      </c>
      <c r="M234" s="12" t="str" cm="1">
        <f t="array" aca="1" ref="M234" ca="1">INDIRECT(ADDRESS(MATCH(LARGE(_xlfn._xlws.FILTER(M7:M229,P7:P229&gt;cr),5),M7:M229,0)+6,1))</f>
        <v>CU14.Amer.EMX2</v>
      </c>
      <c r="N234" s="12" t="str" cm="1">
        <f t="array" aca="1" ref="N234" ca="1">INDIRECT(ADDRESS(MATCH(LARGE(_xlfn._xlws.FILTER(N7:N229,P7:P229&gt;cr),5),N7:N229,0)+6,1))</f>
        <v>BI14.Amer</v>
      </c>
      <c r="O234" s="12" t="e" cm="1">
        <f t="array" aca="1" ref="O234" ca="1">INDIRECT(ADDRESS(MATCH(LARGE(_xlfn._xlws.FILTER(O7:O229,P7:P229&gt;cr),5),O7:O229,0)+6,1))</f>
        <v>#NUM!</v>
      </c>
      <c r="P234" s="12" t="str" cm="1">
        <f t="array" aca="1" ref="P234" ca="1">INDIRECT(ADDRESS(MATCH(LARGE(_xlfn._xlws.FILTER(P7:P229,P7:P229&gt;cr),5),P7:P229,0)+6,1))</f>
        <v>AI01.Jaccard</v>
      </c>
      <c r="Q234" s="12" t="str" cm="1">
        <f t="array" aca="1" ref="Q234" ca="1">INDIRECT(ADDRESS(MATCH(SMALL(_xlfn._xlws.FILTER(Q7:Q229,P7:P229&gt;cr),5),Q7:Q229,0)+6,1))</f>
        <v>CU14.Amer.Cosine</v>
      </c>
      <c r="R234" s="8" t="str" cm="1">
        <f t="array" aca="1" ref="R234" ca="1">INDIRECT(ADDRESS(MATCH(SMALL(_xlfn._xlws.FILTER(R7:R229,X7:X229&gt;cr),5),R7:R229,0)+6,1))</f>
        <v>CI14.SMD.EMX1</v>
      </c>
      <c r="S234" s="8" t="str" cm="1">
        <f t="array" aca="1" ref="S234" ca="1">INDIRECT(ADDRESS(MATCH(SMALL(_xlfn._xlws.FILTER(S7:S229,X7:X229&gt;cr),5),S7:S229,0)+6,1))</f>
        <v>CI14.SMD.EMX1</v>
      </c>
      <c r="T234" s="8" t="str" cm="1">
        <f t="array" aca="1" ref="T234" ca="1">INDIRECT(ADDRESS(MATCH(LARGE(_xlfn._xlws.FILTER(T7:T229,X7:X229&gt;cr),5),T7:T229,0)+6,1))</f>
        <v>CI01.IJ.PSS</v>
      </c>
      <c r="U234" s="8" t="str" cm="1">
        <f t="array" aca="1" ref="U234" ca="1">INDIRECT(ADDRESS(MATCH(LARGE(_xlfn._xlws.FILTER(U7:U229,X7:X229&gt;cr),5),U7:U229,0)+6,1))</f>
        <v>CU14.Amer.EMX1</v>
      </c>
      <c r="V234" s="8" t="str" cm="1">
        <f t="array" aca="1" ref="V234" ca="1">INDIRECT(ADDRESS(MATCH(LARGE(_xlfn._xlws.FILTER(V7:V229,X7:X229&gt;cr),5),V7:V229,0)+6,1))</f>
        <v>BI14.Amer</v>
      </c>
      <c r="W234" s="8" t="str" cm="1">
        <f t="array" aca="1" ref="W234" ca="1">INDIRECT(ADDRESS(MATCH(LARGE(_xlfn._xlws.FILTER(W7:W229,X7:X229&gt;cr),5),W7:W229,0)+6,1))</f>
        <v>CU14.SMD.PSS</v>
      </c>
      <c r="X234" s="8" t="str" cm="1">
        <f t="array" aca="1" ref="X234" ca="1">INDIRECT(ADDRESS(MATCH(LARGE(_xlfn._xlws.FILTER(X7:X229,X7:X229&gt;cr),5),X7:X229,0)+6,1))</f>
        <v>AI01.Jaccard</v>
      </c>
      <c r="Y234" s="8" t="str" cm="1">
        <f t="array" aca="1" ref="Y234" ca="1">INDIRECT(ADDRESS(MATCH(SMALL(_xlfn._xlws.FILTER(Y7:Y229,X7:X229&gt;cr),5),Y7:Y229,0)+6,1))</f>
        <v>CU14.Amer.CPC</v>
      </c>
      <c r="Z234" s="12" t="str" cm="1">
        <f t="array" aca="1" ref="Z234" ca="1">INDIRECT(ADDRESS(MATCH(SMALL(_xlfn._xlws.FILTER(Z7:Z229,AF7:AF229&gt;cr),5),Z7:Z229,0)+6,1))</f>
        <v>BI07.NHMS</v>
      </c>
      <c r="AA234" s="12" t="str" cm="1">
        <f t="array" aca="1" ref="AA234" ca="1">INDIRECT(ADDRESS(MATCH(SMALL(_xlfn._xlws.FILTER(AA7:AA229,AF7:AF229&gt;cr),5),AA7:AA229,0)+6,1))</f>
        <v>BI06.MPIP</v>
      </c>
      <c r="AB234" s="12" t="str" cm="1">
        <f t="array" aca="1" ref="AB234" ca="1">INDIRECT(ADDRESS(MATCH(LARGE(_xlfn._xlws.FILTER(AB7:AB229,AF7:AF229&gt;cr),5),AB7:AB229,0)+6,1))</f>
        <v>CI14.Amer.Coco</v>
      </c>
      <c r="AC234" s="12" t="str" cm="1">
        <f t="array" aca="1" ref="AC234" ca="1">INDIRECT(ADDRESS(MATCH(LARGE(_xlfn._xlws.FILTER(AC7:AC229,AF7:AF229&gt;cr),5),AC7:AC229,0)+6,1))</f>
        <v>BU10.TMJ</v>
      </c>
      <c r="AD234" s="12" t="str" cm="1">
        <f t="array" aca="1" ref="AD234" ca="1">INDIRECT(ADDRESS(MATCH(LARGE(_xlfn._xlws.FILTER(AD7:AD229,AF7:AF229&gt;cr),5),AD7:AD229,0)+6,1))</f>
        <v>AI21.SMC</v>
      </c>
      <c r="AE234" s="12" t="e" cm="1">
        <f t="array" aca="1" ref="AE234" ca="1">INDIRECT(ADDRESS(MATCH(LARGE(_xlfn._xlws.FILTER(AE7:AE229,AF7:AF229&gt;cr),5),AE7:AE229,0)+6,1))</f>
        <v>#NUM!</v>
      </c>
      <c r="AF234" s="12" t="str" cm="1">
        <f t="array" aca="1" ref="AF234" ca="1">INDIRECT(ADDRESS(MATCH(LARGE(_xlfn._xlws.FILTER(AF7:AF229,AF7:AF229&gt;cr),5),AF7:AF229,0)+6,1))</f>
        <v>AI01.Jaccard</v>
      </c>
      <c r="AG234" s="12" t="str" cm="1">
        <f t="array" aca="1" ref="AG234" ca="1">INDIRECT(ADDRESS(MATCH(SMALL(_xlfn._xlws.FILTER(AG7:AG229,AF7:AF229&gt;cr),5),AG7:AG229,0)+6,1))</f>
        <v>BU03.PearsonJ</v>
      </c>
      <c r="AH234" s="8" t="str" cm="1">
        <f t="array" aca="1" ref="AH234" ca="1">INDIRECT(ADDRESS(MATCH(SMALL(_xlfn._xlws.FILTER(AH7:AH229,AN7:AN229&gt;cr),5),AH7:AH229,0)+6,1))</f>
        <v>BI01.PNCR</v>
      </c>
      <c r="AI234" s="8" t="str" cm="1">
        <f t="array" aca="1" ref="AI234" ca="1">INDIRECT(ADDRESS(MATCH(SMALL(_xlfn._xlws.FILTER(AI7:AI229,AN7:AN229&gt;cr),5),AI7:AI229,0)+6,1))</f>
        <v>AU19.KL</v>
      </c>
      <c r="AJ234" s="8" t="str" cm="1">
        <f t="array" aca="1" ref="AJ234" ca="1">INDIRECT(ADDRESS(MATCH(LARGE(_xlfn._xlws.FILTER(AJ7:AJ229,AN7:AN229&gt;cr),5),AJ7:AJ229,0)+6,1))</f>
        <v>BI22.ESim2</v>
      </c>
      <c r="AK234" s="8" t="str" cm="1">
        <f t="array" aca="1" ref="AK234" ca="1">INDIRECT(ADDRESS(MATCH(LARGE(_xlfn._xlws.FILTER(AK7:AK229,AN7:AN229&gt;cr),5),AK7:AK229,0)+6,1))</f>
        <v>AI03.Pearson</v>
      </c>
      <c r="AL234" s="8" t="str" cm="1">
        <f t="array" aca="1" ref="AL234" ca="1">INDIRECT(ADDRESS(MATCH(LARGE(_xlfn._xlws.FILTER(AL7:AL229,AN7:AN229&gt;cr),5),AL7:AL229,0)+6,1))</f>
        <v>BI14.HSMD</v>
      </c>
      <c r="AM234" s="8" t="e" cm="1">
        <f t="array" aca="1" ref="AM234" ca="1">INDIRECT(ADDRESS(MATCH(LARGE(_xlfn._xlws.FILTER(AM7:AM229,AN7:AN229&gt;cr),5),AM7:AM229,0)+6,1))</f>
        <v>#NUM!</v>
      </c>
      <c r="AN234" s="8" t="str" cm="1">
        <f t="array" aca="1" ref="AN234" ca="1">INDIRECT(ADDRESS(MATCH(LARGE(_xlfn._xlws.FILTER(AN7:AN229,AN7:AN229&gt;cr),5),AN7:AN229,0)+6,1))</f>
        <v>AI01.Jaccard</v>
      </c>
      <c r="AO234" s="8" t="str" cm="1">
        <f t="array" aca="1" ref="AO234" ca="1">INDIRECT(ADDRESS(MATCH(SMALL(_xlfn._xlws.FILTER(AO7:AO229,AN7:AN229&gt;cr),5),AO7:AO229,0)+6,1))</f>
        <v>CU14.Amer.Pearson</v>
      </c>
      <c r="AP234" s="12" t="e" cm="1" vm="1">
        <f t="array" aca="1" ref="AP234" ca="1">INDIRECT(ADDRESS(MATCH(SMALL(_xlfn._xlws.FILTER(AP7:AP229,AV7:AV229&gt;cr),5),AP7:AP229,0)+6,1))</f>
        <v>#VALUE!</v>
      </c>
      <c r="AQ234" s="12" t="e" cm="1" vm="1">
        <f t="array" aca="1" ref="AQ234" ca="1">INDIRECT(ADDRESS(MATCH(SMALL(_xlfn._xlws.FILTER(AQ7:AQ229,AV7:AV229&gt;cr),5),AQ7:AQ229,0)+6,1))</f>
        <v>#VALUE!</v>
      </c>
      <c r="AR234" s="12" t="e" cm="1" vm="1">
        <f t="array" aca="1" ref="AR234" ca="1">INDIRECT(ADDRESS(MATCH(LARGE(_xlfn._xlws.FILTER(AR7:AR229,AV7:AV229&gt;cr),5),AR7:AR229,0)+6,1))</f>
        <v>#VALUE!</v>
      </c>
      <c r="AS234" s="12" t="e" cm="1" vm="1">
        <f t="array" aca="1" ref="AS234" ca="1">INDIRECT(ADDRESS(MATCH(LARGE(_xlfn._xlws.FILTER(AS7:AS229,AV7:AV229&gt;cr),5),AS7:AS229,0)+6,1))</f>
        <v>#VALUE!</v>
      </c>
      <c r="AT234" s="12" t="e" cm="1" vm="1">
        <f t="array" aca="1" ref="AT234" ca="1">INDIRECT(ADDRESS(MATCH(LARGE(_xlfn._xlws.FILTER(AT7:AT229,AV7:AV229&gt;cr),5),AT7:AT229,0)+6,1))</f>
        <v>#VALUE!</v>
      </c>
      <c r="AU234" s="12" t="e" cm="1" vm="1">
        <f t="array" aca="1" ref="AU234" ca="1">INDIRECT(ADDRESS(MATCH(LARGE(_xlfn._xlws.FILTER(AU7:AU229,AV7:AV229&gt;cr),5),AU7:AU229,0)+6,1))</f>
        <v>#VALUE!</v>
      </c>
      <c r="AV234" s="12" t="e" cm="1" vm="1">
        <f t="array" aca="1" ref="AV234" ca="1">INDIRECT(ADDRESS(MATCH(LARGE(_xlfn._xlws.FILTER(AV7:AV229,AV7:AV229&gt;cr),5),AV7:AV229,0)+6,1))</f>
        <v>#VALUE!</v>
      </c>
      <c r="AW234" s="12" t="e" cm="1" vm="1">
        <f t="array" aca="1" ref="AW234" ca="1">INDIRECT(ADDRESS(MATCH(SMALL(_xlfn._xlws.FILTER(AW7:AW229,AV7:AV229&gt;cr),5),AW7:AW229,0)+6,1))</f>
        <v>#VALUE!</v>
      </c>
      <c r="AX234" s="8" t="e" cm="1" vm="1">
        <f t="array" aca="1" ref="AX234" ca="1">INDIRECT(ADDRESS(MATCH(SMALL(_xlfn._xlws.FILTER(AX7:AX229,BD7:BD229&gt;cr),5),AX7:AX229,0)+6,1))</f>
        <v>#VALUE!</v>
      </c>
      <c r="AY234" s="8" t="e" cm="1" vm="1">
        <f t="array" aca="1" ref="AY234" ca="1">INDIRECT(ADDRESS(MATCH(SMALL(_xlfn._xlws.FILTER(AY7:AY229,BD7:BD229&gt;cr),5),AY7:AY229,0)+6,1))</f>
        <v>#VALUE!</v>
      </c>
      <c r="AZ234" s="8" t="e" cm="1" vm="1">
        <f t="array" aca="1" ref="AZ234" ca="1">INDIRECT(ADDRESS(MATCH(LARGE(_xlfn._xlws.FILTER(AZ7:AZ229,BD7:BD229&gt;cr),5),AZ7:AZ229,0)+6,1))</f>
        <v>#VALUE!</v>
      </c>
      <c r="BA234" s="8" t="e" cm="1" vm="1">
        <f t="array" aca="1" ref="BA234" ca="1">INDIRECT(ADDRESS(MATCH(LARGE(_xlfn._xlws.FILTER(BA7:BA229,BD7:BD229&gt;cr),5),BA7:BA229,0)+6,1))</f>
        <v>#VALUE!</v>
      </c>
      <c r="BB234" s="8" t="e" cm="1" vm="1">
        <f t="array" aca="1" ref="BB234" ca="1">INDIRECT(ADDRESS(MATCH(LARGE(_xlfn._xlws.FILTER(BB7:BB229,BD7:BD229&gt;cr),5),BB7:BB229,0)+6,1))</f>
        <v>#VALUE!</v>
      </c>
      <c r="BC234" s="8" t="e" cm="1" vm="1">
        <f t="array" aca="1" ref="BC234" ca="1">INDIRECT(ADDRESS(MATCH(LARGE(_xlfn._xlws.FILTER(BC7:BC229,BD7:BD229&gt;cr),5),BC7:BC229,0)+6,1))</f>
        <v>#VALUE!</v>
      </c>
      <c r="BD234" s="8" t="e" cm="1" vm="1">
        <f t="array" aca="1" ref="BD234" ca="1">INDIRECT(ADDRESS(MATCH(LARGE(_xlfn._xlws.FILTER(BD7:BD229,BD7:BD229&gt;cr),5),BD7:BD229,0)+6,1))</f>
        <v>#VALUE!</v>
      </c>
      <c r="BE234" s="8" t="e" cm="1" vm="1">
        <f t="array" aca="1" ref="BE234" ca="1">INDIRECT(ADDRESS(MATCH(SMALL(_xlfn._xlws.FILTER(BE7:BE229,BD7:BD229&gt;cr),5),BE7:BE229,0)+6,1))</f>
        <v>#VALUE!</v>
      </c>
      <c r="BF234" s="12" t="str" cm="1">
        <f t="array" aca="1" ref="BF234" ca="1">INDIRECT(ADDRESS(MATCH(SMALL(_xlfn._xlws.FILTER(BF7:BF229,BL7:BL229&gt;cr),5),BF7:BF229,0)+6,1))</f>
        <v>BI07.NHMS.Amer</v>
      </c>
      <c r="BG234" s="12" t="str" cm="1">
        <f t="array" aca="1" ref="BG234" ca="1">INDIRECT(ADDRESS(MATCH(SMALL(_xlfn._xlws.FILTER(BG7:BG229,BL7:BL229&gt;cr),5),BG7:BG229,0)+6,1))</f>
        <v>CI14.SMD.EMX1</v>
      </c>
      <c r="BH234" s="12" t="str" cm="1">
        <f t="array" aca="1" ref="BH234" ca="1">INDIRECT(ADDRESS(MATCH(LARGE(_xlfn._xlws.FILTER(BH7:BH229,BL7:BL229&gt;cr),5),BH7:BH229,0)+6,1))</f>
        <v>CI14.SMD.PSS</v>
      </c>
      <c r="BI234" s="12" t="str" cm="1">
        <f t="array" aca="1" ref="BI234" ca="1">INDIRECT(ADDRESS(MATCH(LARGE(_xlfn._xlws.FILTER(BI7:BI229,BL7:BL229&gt;cr),5),BI7:BI229,0)+6,1))</f>
        <v>BU15.NNSMJ</v>
      </c>
      <c r="BJ234" s="12" t="str" cm="1">
        <f t="array" aca="1" ref="BJ234" ca="1">INDIRECT(ADDRESS(MATCH(LARGE(_xlfn._xlws.FILTER(BJ7:BJ229,BL7:BL229&gt;cr),5),BJ7:BJ229,0)+6,1))</f>
        <v>BI14.Amer</v>
      </c>
      <c r="BK234" s="12" t="str" cm="1">
        <f t="array" aca="1" ref="BK234" ca="1">INDIRECT(ADDRESS(MATCH(LARGE(_xlfn._xlws.FILTER(BK7:BK229,BL7:BL229&gt;cr),5),BK7:BK229,0)+6,1))</f>
        <v>BI14.AmerJ</v>
      </c>
      <c r="BL234" s="12" t="str" cm="1">
        <f t="array" aca="1" ref="BL234" ca="1">INDIRECT(ADDRESS(MATCH(LARGE(_xlfn._xlws.FILTER(BL7:BL229,BL7:BL229&gt;cr),5),BL7:BL229,0)+6,1))</f>
        <v>AI01.Jaccard</v>
      </c>
      <c r="BM234" s="12" t="str" cm="1">
        <f t="array" aca="1" ref="BM234" ca="1">INDIRECT(ADDRESS(MATCH(SMALL(_xlfn._xlws.FILTER(BM7:BM229,BL7:BL229&gt;cr),5),BM7:BM229,0)+6,1))</f>
        <v>BU07.PSSJ</v>
      </c>
      <c r="BN234" s="8" t="e" cm="1" vm="1">
        <f t="array" aca="1" ref="BN234" ca="1">INDIRECT(ADDRESS(MATCH(SMALL(_xlfn._xlws.FILTER(BN7:BN229,BT7:BT229&gt;cr),5),BN7:BN229,0)+6,1))</f>
        <v>#VALUE!</v>
      </c>
      <c r="BO234" s="8" t="e" cm="1" vm="1">
        <f t="array" aca="1" ref="BO234" ca="1">INDIRECT(ADDRESS(MATCH(SMALL(_xlfn._xlws.FILTER(BO7:BO229,BT7:BT229&gt;cr),5),BO7:BO229,0)+6,1))</f>
        <v>#VALUE!</v>
      </c>
      <c r="BP234" s="8" t="e" cm="1" vm="1">
        <f t="array" aca="1" ref="BP234" ca="1">INDIRECT(ADDRESS(MATCH(LARGE(_xlfn._xlws.FILTER(BP7:BP229,BT7:BT229&gt;cr),5),BP7:BP229,0)+6,1))</f>
        <v>#VALUE!</v>
      </c>
      <c r="BQ234" s="8" t="e" cm="1" vm="1">
        <f t="array" aca="1" ref="BQ234" ca="1">INDIRECT(ADDRESS(MATCH(LARGE(_xlfn._xlws.FILTER(BQ7:BQ229,BT7:BT229&gt;cr),5),BQ7:BQ229,0)+6,1))</f>
        <v>#VALUE!</v>
      </c>
      <c r="BR234" s="8" t="e" cm="1" vm="1">
        <f t="array" aca="1" ref="BR234" ca="1">INDIRECT(ADDRESS(MATCH(LARGE(_xlfn._xlws.FILTER(BR7:BR229,BT7:BT229&gt;cr),5),BR7:BR229,0)+6,1))</f>
        <v>#VALUE!</v>
      </c>
      <c r="BS234" s="8" t="e" cm="1" vm="1">
        <f t="array" aca="1" ref="BS234" ca="1">INDIRECT(ADDRESS(MATCH(LARGE(_xlfn._xlws.FILTER(BS7:BS229,BT7:BT229&gt;cr),5),BS7:BS229,0)+6,1))</f>
        <v>#VALUE!</v>
      </c>
      <c r="BT234" s="8" t="e" cm="1" vm="1">
        <f t="array" aca="1" ref="BT234" ca="1">INDIRECT(ADDRESS(MATCH(LARGE(_xlfn._xlws.FILTER(BT7:BT229,BT7:BT229&gt;cr),5),BT7:BT229,0)+6,1))</f>
        <v>#VALUE!</v>
      </c>
      <c r="BU234" s="8" t="e" cm="1" vm="1">
        <f t="array" aca="1" ref="BU234" ca="1">INDIRECT(ADDRESS(MATCH(SMALL(_xlfn._xlws.FILTER(BU7:BU229,BT7:BT229&gt;cr),5),BU7:BU229,0)+6,1))</f>
        <v>#VALUE!</v>
      </c>
      <c r="BV234" s="12" t="e" cm="1" vm="1">
        <f t="array" aca="1" ref="BV234" ca="1">INDIRECT(ADDRESS(MATCH(SMALL(_xlfn._xlws.FILTER(BV7:BV229,CB7:CB229&gt;cr),5),BV7:BV229,0)+6,1))</f>
        <v>#VALUE!</v>
      </c>
      <c r="BW234" s="12" t="e" cm="1" vm="1">
        <f t="array" aca="1" ref="BW234" ca="1">INDIRECT(ADDRESS(MATCH(SMALL(_xlfn._xlws.FILTER(BW7:BW229,CB7:CB229&gt;cr),5),BW7:BW229,0)+6,1))</f>
        <v>#VALUE!</v>
      </c>
      <c r="BX234" s="12" t="e" cm="1" vm="1">
        <f t="array" aca="1" ref="BX234" ca="1">INDIRECT(ADDRESS(MATCH(LARGE(_xlfn._xlws.FILTER(BX7:BX229,CB7:CB229&gt;cr),5),BX7:BX229,0)+6,1))</f>
        <v>#VALUE!</v>
      </c>
      <c r="BY234" s="12" t="e" cm="1" vm="1">
        <f t="array" aca="1" ref="BY234" ca="1">INDIRECT(ADDRESS(MATCH(LARGE(_xlfn._xlws.FILTER(BY7:BY229,CB7:CB229&gt;cr),5),BY7:BY229,0)+6,1))</f>
        <v>#VALUE!</v>
      </c>
      <c r="BZ234" s="12" t="e" cm="1" vm="1">
        <f t="array" aca="1" ref="BZ234" ca="1">INDIRECT(ADDRESS(MATCH(LARGE(_xlfn._xlws.FILTER(BZ7:BZ229,CB7:CB229&gt;cr),5),BZ7:BZ229,0)+6,1))</f>
        <v>#VALUE!</v>
      </c>
      <c r="CA234" s="12" t="e" cm="1" vm="1">
        <f t="array" aca="1" ref="CA234" ca="1">INDIRECT(ADDRESS(MATCH(LARGE(_xlfn._xlws.FILTER(CA7:CA229,CB7:CB229&gt;cr),5),CA7:CA229,0)+6,1))</f>
        <v>#VALUE!</v>
      </c>
      <c r="CB234" s="12" t="e" cm="1" vm="1">
        <f t="array" aca="1" ref="CB234" ca="1">INDIRECT(ADDRESS(MATCH(LARGE(_xlfn._xlws.FILTER(CB7:CB229,CB7:CB229&gt;cr),5),CB7:CB229,0)+6,1))</f>
        <v>#VALUE!</v>
      </c>
      <c r="CC234" s="12" t="e" cm="1" vm="1">
        <f t="array" aca="1" ref="CC234" ca="1">INDIRECT(ADDRESS(MATCH(SMALL(_xlfn._xlws.FILTER(CC7:CC229,CB7:CB229&gt;cr),5),CC7:CC229,0)+6,1))</f>
        <v>#VALUE!</v>
      </c>
      <c r="CD234" s="8" t="e" cm="1" vm="1">
        <f t="array" aca="1" ref="CD234" ca="1">INDIRECT(ADDRESS(MATCH(SMALL(_xlfn._xlws.FILTER(CD7:CD229,CJ7:CJ229&gt;cr),5),CD7:CD229,0)+6,1))</f>
        <v>#VALUE!</v>
      </c>
      <c r="CE234" s="8" t="e" cm="1" vm="1">
        <f t="array" aca="1" ref="CE234" ca="1">INDIRECT(ADDRESS(MATCH(SMALL(_xlfn._xlws.FILTER(CE7:CE229,CJ7:CJ229&gt;cr),5),CE7:CE229,0)+6,1))</f>
        <v>#VALUE!</v>
      </c>
      <c r="CF234" s="8" t="e" cm="1" vm="1">
        <f t="array" aca="1" ref="CF234" ca="1">INDIRECT(ADDRESS(MATCH(LARGE(_xlfn._xlws.FILTER(CF7:CF229,CJ7:CJ229&gt;cr),5),CF7:CF229,0)+6,1))</f>
        <v>#VALUE!</v>
      </c>
      <c r="CG234" s="8" t="e" cm="1" vm="1">
        <f t="array" aca="1" ref="CG234" ca="1">INDIRECT(ADDRESS(MATCH(LARGE(_xlfn._xlws.FILTER(CG7:CG229,CJ7:CJ229&gt;cr),5),CG7:CG229,0)+6,1))</f>
        <v>#VALUE!</v>
      </c>
      <c r="CH234" s="8" t="e" cm="1" vm="1">
        <f t="array" aca="1" ref="CH234" ca="1">INDIRECT(ADDRESS(MATCH(LARGE(_xlfn._xlws.FILTER(CH7:CH229,CJ7:CJ229&gt;cr),5),CH7:CH229,0)+6,1))</f>
        <v>#VALUE!</v>
      </c>
      <c r="CI234" s="8" t="e" cm="1" vm="1">
        <f t="array" aca="1" ref="CI234" ca="1">INDIRECT(ADDRESS(MATCH(LARGE(_xlfn._xlws.FILTER(CI7:CI229,CJ7:CJ229&gt;cr),5),CI7:CI229,0)+6,1))</f>
        <v>#VALUE!</v>
      </c>
      <c r="CJ234" s="8" t="e" cm="1" vm="1">
        <f t="array" aca="1" ref="CJ234" ca="1">INDIRECT(ADDRESS(MATCH(LARGE(_xlfn._xlws.FILTER(CJ7:CJ229,CJ7:CJ229&gt;cr),5),CJ7:CJ229,0)+6,1))</f>
        <v>#VALUE!</v>
      </c>
      <c r="CK234" s="8" t="e" cm="1" vm="1">
        <f t="array" aca="1" ref="CK234" ca="1">INDIRECT(ADDRESS(MATCH(SMALL(_xlfn._xlws.FILTER(CK7:CK229,CJ7:CJ229&gt;cr),5),CK7:CK229,0)+6,1))</f>
        <v>#VALUE!</v>
      </c>
      <c r="CL234" s="12" t="e" cm="1" vm="1">
        <f t="array" aca="1" ref="CL234" ca="1">INDIRECT(ADDRESS(MATCH(SMALL(_xlfn._xlws.FILTER(CL7:CL229,CR7:CR229&gt;cr),5),CL7:CL229,0)+6,1))</f>
        <v>#VALUE!</v>
      </c>
      <c r="CM234" s="12" t="e" cm="1" vm="1">
        <f t="array" aca="1" ref="CM234" ca="1">INDIRECT(ADDRESS(MATCH(SMALL(_xlfn._xlws.FILTER(CM7:CM229,CR7:CR229&gt;cr),5),CM7:CM229,0)+6,1))</f>
        <v>#VALUE!</v>
      </c>
      <c r="CN234" s="12" t="e" cm="1" vm="1">
        <f t="array" aca="1" ref="CN234" ca="1">INDIRECT(ADDRESS(MATCH(LARGE(_xlfn._xlws.FILTER(CN7:CN229,CR7:CR229&gt;cr),5),CN7:CN229,0)+6,1))</f>
        <v>#VALUE!</v>
      </c>
      <c r="CO234" s="12" t="e" cm="1" vm="1">
        <f t="array" aca="1" ref="CO234" ca="1">INDIRECT(ADDRESS(MATCH(LARGE(_xlfn._xlws.FILTER(CO7:CO229,CR7:CR229&gt;cr),5),CO7:CO229,0)+6,1))</f>
        <v>#VALUE!</v>
      </c>
      <c r="CP234" s="12" t="e" cm="1" vm="1">
        <f t="array" aca="1" ref="CP234" ca="1">INDIRECT(ADDRESS(MATCH(LARGE(_xlfn._xlws.FILTER(CP7:CP229,CR7:CR229&gt;cr),5),CP7:CP229,0)+6,1))</f>
        <v>#VALUE!</v>
      </c>
      <c r="CQ234" s="12" t="e" cm="1" vm="1">
        <f t="array" aca="1" ref="CQ234" ca="1">INDIRECT(ADDRESS(MATCH(LARGE(_xlfn._xlws.FILTER(CQ7:CQ229,CR7:CR229&gt;cr),5),CQ7:CQ229,0)+6,1))</f>
        <v>#VALUE!</v>
      </c>
      <c r="CR234" s="12" t="e" cm="1" vm="1">
        <f t="array" aca="1" ref="CR234" ca="1">INDIRECT(ADDRESS(MATCH(LARGE(_xlfn._xlws.FILTER(CR7:CR229,CR7:CR229&gt;cr),5),CR7:CR229,0)+6,1))</f>
        <v>#VALUE!</v>
      </c>
      <c r="CS234" s="12" t="e" cm="1" vm="1">
        <f t="array" aca="1" ref="CS234" ca="1">INDIRECT(ADDRESS(MATCH(SMALL(_xlfn._xlws.FILTER(CS7:CS229,CR7:CR229&gt;cr),5),CS7:CS229,0)+6,1))</f>
        <v>#VALUE!</v>
      </c>
      <c r="CT234" s="8" t="str" cm="1">
        <f t="array" aca="1" ref="CT234" ca="1">INDIRECT(ADDRESS(MATCH(SMALL(_xlfn._xlws.FILTER(CT7:CT229,CZ7:CZ229&gt;cr),5),CT7:CT229,0)+6,1))</f>
        <v>BI07.NHMS.Amer</v>
      </c>
      <c r="CU234" s="8" t="str" cm="1">
        <f t="array" aca="1" ref="CU234" ca="1">INDIRECT(ADDRESS(MATCH(SMALL(_xlfn._xlws.FILTER(CU7:CU229,CZ7:CZ229&gt;cr),5),CU7:CU229,0)+6,1))</f>
        <v>BI07.NHMS.Amer</v>
      </c>
      <c r="CV234" s="8" t="str" cm="1">
        <f t="array" aca="1" ref="CV234" ca="1">INDIRECT(ADDRESS(MATCH(LARGE(_xlfn._xlws.FILTER(CV7:CV229,CZ7:CZ229&gt;cr),5),CV7:CV229,0)+6,1))</f>
        <v>CI14.SMD.PSS</v>
      </c>
      <c r="CW234" s="8" t="str" cm="1">
        <f t="array" aca="1" ref="CW234" ca="1">INDIRECT(ADDRESS(MATCH(LARGE(_xlfn._xlws.FILTER(CW7:CW229,CZ7:CZ229&gt;cr),5),CW7:CW229,0)+6,1))</f>
        <v>BU15.NNSMJ</v>
      </c>
      <c r="CX234" s="8" t="str" cm="1">
        <f t="array" aca="1" ref="CX234" ca="1">INDIRECT(ADDRESS(MATCH(LARGE(_xlfn._xlws.FILTER(CX7:CX229,CZ7:CZ229&gt;cr),5),CX7:CX229,0)+6,1))</f>
        <v>BI01.JacDual</v>
      </c>
      <c r="CY234" s="8" t="str" cm="1">
        <f t="array" aca="1" ref="CY234" ca="1">INDIRECT(ADDRESS(MATCH(LARGE(_xlfn._xlws.FILTER(CY7:CY229,CZ7:CZ229&gt;cr),5),CY7:CY229,0)+6,1))</f>
        <v>AI01.Jaccard</v>
      </c>
      <c r="CZ234" s="8" t="str" cm="1">
        <f t="array" aca="1" ref="CZ234" ca="1">INDIRECT(ADDRESS(MATCH(LARGE(_xlfn._xlws.FILTER(CZ7:CZ229,CZ7:CZ229&gt;cr),5),CZ7:CZ229,0)+6,1))</f>
        <v>AI01.Jaccard</v>
      </c>
      <c r="DA234" s="8" t="str" cm="1">
        <f t="array" aca="1" ref="DA234" ca="1">INDIRECT(ADDRESS(MATCH(SMALL(_xlfn._xlws.FILTER(DA7:DA229,CZ7:CZ229&gt;cr),5),DA7:DA229,0)+6,1))</f>
        <v>BU07.NHMS</v>
      </c>
      <c r="DB234" s="12" t="e" cm="1" vm="1">
        <f t="array" aca="1" ref="DB234" ca="1">INDIRECT(ADDRESS(MATCH(SMALL(_xlfn._xlws.FILTER(DB7:DB229,DH7:DH229&gt;cr),5),DB7:DB229,0)+6,1))</f>
        <v>#VALUE!</v>
      </c>
      <c r="DC234" s="12" t="e" cm="1" vm="1">
        <f t="array" aca="1" ref="DC234" ca="1">INDIRECT(ADDRESS(MATCH(SMALL(_xlfn._xlws.FILTER(DC7:DC229,DH7:DH229&gt;cr),5),DC7:DC229,0)+6,1))</f>
        <v>#VALUE!</v>
      </c>
      <c r="DD234" s="12" t="e" cm="1" vm="1">
        <f t="array" aca="1" ref="DD234" ca="1">INDIRECT(ADDRESS(MATCH(LARGE(_xlfn._xlws.FILTER(DD7:DD229,DH7:DH229&gt;cr),5),DD7:DD229,0)+6,1))</f>
        <v>#VALUE!</v>
      </c>
      <c r="DE234" s="12" t="e" cm="1" vm="1">
        <f t="array" aca="1" ref="DE234" ca="1">INDIRECT(ADDRESS(MATCH(LARGE(_xlfn._xlws.FILTER(DE7:DE229,DH7:DH229&gt;cr),5),DE7:DE229,0)+6,1))</f>
        <v>#VALUE!</v>
      </c>
      <c r="DF234" s="12" t="e" cm="1" vm="1">
        <f t="array" aca="1" ref="DF234" ca="1">INDIRECT(ADDRESS(MATCH(LARGE(_xlfn._xlws.FILTER(DF7:DF229,DH7:DH229&gt;cr),5),DF7:DF229,0)+6,1))</f>
        <v>#VALUE!</v>
      </c>
      <c r="DG234" s="12" t="e" cm="1" vm="1">
        <f t="array" aca="1" ref="DG234" ca="1">INDIRECT(ADDRESS(MATCH(LARGE(_xlfn._xlws.FILTER(DG7:DG229,DH7:DH229&gt;cr),5),DG7:DG229,0)+6,1))</f>
        <v>#VALUE!</v>
      </c>
      <c r="DH234" s="12" t="e" cm="1" vm="1">
        <f t="array" aca="1" ref="DH234" ca="1">INDIRECT(ADDRESS(MATCH(LARGE(_xlfn._xlws.FILTER(DH7:DH229,DH7:DH229&gt;cr),5),DH7:DH229,0)+6,1))</f>
        <v>#VALUE!</v>
      </c>
      <c r="DI234" s="12" t="e" cm="1" vm="1">
        <f t="array" aca="1" ref="DI234" ca="1">INDIRECT(ADDRESS(MATCH(SMALL(_xlfn._xlws.FILTER(DI7:DI229,DH7:DH229&gt;cr),5),DI7:DI229,0)+6,1))</f>
        <v>#VALUE!</v>
      </c>
      <c r="DJ234" s="8" t="e" cm="1" vm="1">
        <f t="array" aca="1" ref="DJ234" ca="1">INDIRECT(ADDRESS(MATCH(SMALL(_xlfn._xlws.FILTER(DJ7:DJ229,DP7:DP229&gt;cr),5),DJ7:DJ229,0)+6,1))</f>
        <v>#VALUE!</v>
      </c>
      <c r="DK234" s="8" t="e" cm="1" vm="1">
        <f t="array" aca="1" ref="DK234" ca="1">INDIRECT(ADDRESS(MATCH(SMALL(_xlfn._xlws.FILTER(DK7:DK229,DP7:DP229&gt;cr),5),DK7:DK229,0)+6,1))</f>
        <v>#VALUE!</v>
      </c>
      <c r="DL234" s="8" t="e" cm="1" vm="1">
        <f t="array" aca="1" ref="DL234" ca="1">INDIRECT(ADDRESS(MATCH(LARGE(_xlfn._xlws.FILTER(DL7:DL229,DP7:DP229&gt;cr),5),DL7:DL229,0)+6,1))</f>
        <v>#VALUE!</v>
      </c>
      <c r="DM234" s="8" t="e" cm="1" vm="1">
        <f t="array" aca="1" ref="DM234" ca="1">INDIRECT(ADDRESS(MATCH(LARGE(_xlfn._xlws.FILTER(DM7:DM229,DP7:DP229&gt;cr),5),DM7:DM229,0)+6,1))</f>
        <v>#VALUE!</v>
      </c>
      <c r="DN234" s="8" t="e" cm="1" vm="1">
        <f t="array" aca="1" ref="DN234" ca="1">INDIRECT(ADDRESS(MATCH(LARGE(_xlfn._xlws.FILTER(DN7:DN229,DP7:DP229&gt;cr),5),DN7:DN229,0)+6,1))</f>
        <v>#VALUE!</v>
      </c>
      <c r="DO234" s="8" t="e" cm="1" vm="1">
        <f t="array" aca="1" ref="DO234" ca="1">INDIRECT(ADDRESS(MATCH(LARGE(_xlfn._xlws.FILTER(DO7:DO229,DP7:DP229&gt;cr),5),DO7:DO229,0)+6,1))</f>
        <v>#VALUE!</v>
      </c>
      <c r="DP234" s="8" t="e" cm="1" vm="1">
        <f t="array" aca="1" ref="DP234" ca="1">INDIRECT(ADDRESS(MATCH(LARGE(_xlfn._xlws.FILTER(DP7:DP229,DP7:DP229&gt;cr),5),DP7:DP229,0)+6,1))</f>
        <v>#VALUE!</v>
      </c>
      <c r="DQ234" s="8" t="e" cm="1" vm="1">
        <f t="array" aca="1" ref="DQ234" ca="1">INDIRECT(ADDRESS(MATCH(SMALL(_xlfn._xlws.FILTER(DQ7:DQ229,DP7:DP229&gt;cr),5),DQ7:DQ229,0)+6,1))</f>
        <v>#VALUE!</v>
      </c>
      <c r="DR234" s="12" t="str" cm="1">
        <f t="array" aca="1" ref="DR234" ca="1">INDIRECT(ADDRESS(MATCH(SMALL(_xlfn._xlws.FILTER(DR7:DR229,DX7:DX229&gt;cr),5),DR7:DR229,0)+6,1))</f>
        <v>AI05.SRC</v>
      </c>
      <c r="DS234" s="12" t="str" cm="1">
        <f t="array" aca="1" ref="DS234" ca="1">INDIRECT(ADDRESS(MATCH(SMALL(_xlfn._xlws.FILTER(DS7:DS229,DX7:DX229&gt;cr),5),DS7:DS229,0)+6,1))</f>
        <v>BI01.RatingJaccard</v>
      </c>
      <c r="DT234" s="12" t="str" cm="1">
        <f t="array" aca="1" ref="DT234" ca="1">INDIRECT(ADDRESS(MATCH(LARGE(_xlfn._xlws.FILTER(DT7:DT229,DX7:DX229&gt;cr),5),DT7:DT229,0)+6,1))</f>
        <v>BI01.JacLMH</v>
      </c>
      <c r="DU234" s="12" t="str" cm="1">
        <f t="array" aca="1" ref="DU234" ca="1">INDIRECT(ADDRESS(MATCH(LARGE(_xlfn._xlws.FILTER(DU7:DU229,DX7:DX229&gt;cr),5),DU7:DU229,0)+6,1))</f>
        <v>AU01.Jaccard</v>
      </c>
      <c r="DV234" s="12" t="str" cm="1">
        <f t="array" aca="1" ref="DV234" ca="1">INDIRECT(ADDRESS(MATCH(LARGE(_xlfn._xlws.FILTER(DV7:DV229,DX7:DX229&gt;cr),5),DV7:DV229,0)+6,1))</f>
        <v>BI01.JacDual</v>
      </c>
      <c r="DW234" s="12" t="str" cm="1">
        <f t="array" aca="1" ref="DW234" ca="1">INDIRECT(ADDRESS(MATCH(LARGE(_xlfn._xlws.FILTER(DW7:DW229,DX7:DX229&gt;cr),5),DW7:DW229,0)+6,1))</f>
        <v>BI01.JaccardMulti</v>
      </c>
      <c r="DX234" s="12" t="str" cm="1">
        <f t="array" aca="1" ref="DX234" ca="1">INDIRECT(ADDRESS(MATCH(LARGE(_xlfn._xlws.FILTER(DX7:DX229,DX7:DX229&gt;cr),5),DX7:DX229,0)+6,1))</f>
        <v>AI01.Jaccard</v>
      </c>
      <c r="DY234" s="12" t="str" cm="1">
        <f t="array" aca="1" ref="DY234" ca="1">INDIRECT(ADDRESS(MATCH(SMALL(_xlfn._xlws.FILTER(DY7:DY229,DX7:DX229&gt;cr),5),DY7:DY229,0)+6,1))</f>
        <v>AU13.SMTP</v>
      </c>
      <c r="DZ234" s="8" t="str" cm="1">
        <f t="array" aca="1" ref="DZ234" ca="1">INDIRECT(ADDRESS(MATCH(SMALL(_xlfn._xlws.FILTER(DZ7:DZ229,EF7:EF229&gt;cr),5),DZ7:DZ229,0)+6,1))</f>
        <v>AI21.SMC</v>
      </c>
      <c r="EA234" s="8" t="str" cm="1">
        <f t="array" aca="1" ref="EA234" ca="1">INDIRECT(ADDRESS(MATCH(SMALL(_xlfn._xlws.FILTER(EA7:EA229,EF7:EF229&gt;cr),5),EA7:EA229,0)+6,1))</f>
        <v>BI07.PSSJ</v>
      </c>
      <c r="EB234" s="8" t="str" cm="1">
        <f t="array" aca="1" ref="EB234" ca="1">INDIRECT(ADDRESS(MATCH(LARGE(_xlfn._xlws.FILTER(EB7:EB229,EF7:EF229&gt;cr),5),EB7:EB229,0)+6,1))</f>
        <v>BI03.WPC</v>
      </c>
      <c r="EC234" s="8" t="str" cm="1">
        <f t="array" aca="1" ref="EC234" ca="1">INDIRECT(ADDRESS(MATCH(LARGE(_xlfn._xlws.FILTER(EC7:EC229,EF7:EF229&gt;cr),5),EC7:EC229,0)+6,1))</f>
        <v>AU14.SMD</v>
      </c>
      <c r="ED234" s="8" t="str" cm="1">
        <f t="array" aca="1" ref="ED234" ca="1">INDIRECT(ADDRESS(MATCH(LARGE(_xlfn._xlws.FILTER(ED7:ED229,EF7:EF229&gt;cr),5),ED7:ED229,0)+6,1))</f>
        <v>BI14.Amer</v>
      </c>
      <c r="EE234" s="8" t="str" cm="1">
        <f t="array" aca="1" ref="EE234" ca="1">INDIRECT(ADDRESS(MATCH(LARGE(_xlfn._xlws.FILTER(EE7:EE229,EF7:EF229&gt;cr),5),EE7:EE229,0)+6,1))</f>
        <v>BI01.JaccardMulti</v>
      </c>
      <c r="EF234" s="8" t="str" cm="1">
        <f t="array" aca="1" ref="EF234" ca="1">INDIRECT(ADDRESS(MATCH(LARGE(_xlfn._xlws.FILTER(EF7:EF229,EF7:EF229&gt;cr),5),EF7:EF229,0)+6,1))</f>
        <v>AI01.Jaccard</v>
      </c>
      <c r="EG234" s="8" t="str" cm="1">
        <f t="array" aca="1" ref="EG234" ca="1">INDIRECT(ADDRESS(MATCH(SMALL(_xlfn._xlws.FILTER(EG7:EG229,EF7:EF229&gt;cr),5),EG7:EG229,0)+6,1))</f>
        <v>AU24.SM</v>
      </c>
      <c r="EH234" s="12" t="str" cm="1">
        <f t="array" aca="1" ref="EH234" ca="1">INDIRECT(ADDRESS(MATCH(SMALL(_xlfn._xlws.FILTER(EH7:EH229,EN7:EN229&gt;cr),5),EH7:EH229,0)+6,1))</f>
        <v>CI14.Amer.EMX2</v>
      </c>
      <c r="EI234" s="12" t="str" cm="1">
        <f t="array" aca="1" ref="EI234" ca="1">INDIRECT(ADDRESS(MATCH(SMALL(_xlfn._xlws.FILTER(EI7:EI229,EN7:EN229&gt;cr),5),EI7:EI229,0)+6,1))</f>
        <v>BI07.NHMS</v>
      </c>
      <c r="EJ234" s="12" t="str" cm="1">
        <f t="array" aca="1" ref="EJ234" ca="1">INDIRECT(ADDRESS(MATCH(LARGE(_xlfn._xlws.FILTER(EJ7:EJ229,EN7:EN229&gt;cr),5),EJ7:EJ229,0)+6,1))</f>
        <v>BI22.ESim3</v>
      </c>
      <c r="EK234" s="12" t="str" cm="1">
        <f t="array" aca="1" ref="EK234" ca="1">INDIRECT(ADDRESS(MATCH(LARGE(_xlfn._xlws.FILTER(EK7:EK229,EN7:EN229&gt;cr),5),EK7:EK229,0)+6,1))</f>
        <v>BU02.CosineJ</v>
      </c>
      <c r="EL234" s="12" t="str" cm="1">
        <f t="array" aca="1" ref="EL234" ca="1">INDIRECT(ADDRESS(MATCH(LARGE(_xlfn._xlws.FILTER(EL7:EL229,EN7:EN229&gt;cr),5),EL7:EL229,0)+6,1))</f>
        <v>CI01.IJ.Amer</v>
      </c>
      <c r="EM234" s="12" t="str" cm="1">
        <f t="array" aca="1" ref="EM234" ca="1">INDIRECT(ADDRESS(MATCH(LARGE(_xlfn._xlws.FILTER(EM7:EM229,EN7:EN229&gt;cr),5),EM7:EM229,0)+6,1))</f>
        <v>AI25.Coco</v>
      </c>
      <c r="EN234" s="12" t="str" cm="1">
        <f t="array" aca="1" ref="EN234" ca="1">INDIRECT(ADDRESS(MATCH(LARGE(_xlfn._xlws.FILTER(EN7:EN229,EN7:EN229&gt;cr),5),EN7:EN229,0)+6,1))</f>
        <v>AI01.Jaccard</v>
      </c>
      <c r="EO234" s="12" t="str" cm="1">
        <f t="array" aca="1" ref="EO234" ca="1">INDIRECT(ADDRESS(MATCH(SMALL(_xlfn._xlws.FILTER(EO7:EO229,EN7:EN229&gt;cr),5),EO7:EO229,0)+6,1))</f>
        <v>BU03.CPC</v>
      </c>
      <c r="EP234" s="8" t="e" cm="1" vm="1">
        <f t="array" aca="1" ref="EP234" ca="1">INDIRECT(ADDRESS(MATCH(SMALL(_xlfn._xlws.FILTER(EP7:EP229,EV7:EV229&gt;cr),5),EP7:EP229,0)+6,1))</f>
        <v>#VALUE!</v>
      </c>
      <c r="EQ234" s="8" t="e" cm="1" vm="1">
        <f t="array" aca="1" ref="EQ234" ca="1">INDIRECT(ADDRESS(MATCH(SMALL(_xlfn._xlws.FILTER(EQ7:EQ229,EV7:EV229&gt;cr),5),EQ7:EQ229,0)+6,1))</f>
        <v>#VALUE!</v>
      </c>
      <c r="ER234" s="8" t="e" cm="1" vm="1">
        <f t="array" aca="1" ref="ER234" ca="1">INDIRECT(ADDRESS(MATCH(LARGE(_xlfn._xlws.FILTER(ER7:ER229,EV7:EV229&gt;cr),5),ER7:ER229,0)+6,1))</f>
        <v>#VALUE!</v>
      </c>
      <c r="ES234" s="8" t="e" cm="1" vm="1">
        <f t="array" aca="1" ref="ES234" ca="1">INDIRECT(ADDRESS(MATCH(LARGE(_xlfn._xlws.FILTER(ES7:ES229,EV7:EV229&gt;cr),5),ES7:ES229,0)+6,1))</f>
        <v>#VALUE!</v>
      </c>
      <c r="ET234" s="8" t="e" cm="1" vm="1">
        <f t="array" aca="1" ref="ET234" ca="1">INDIRECT(ADDRESS(MATCH(LARGE(_xlfn._xlws.FILTER(ET7:ET229,EV7:EV229&gt;cr),5),ET7:ET229,0)+6,1))</f>
        <v>#VALUE!</v>
      </c>
      <c r="EU234" s="8" t="e" cm="1" vm="1">
        <f t="array" aca="1" ref="EU234" ca="1">INDIRECT(ADDRESS(MATCH(LARGE(_xlfn._xlws.FILTER(EU7:EU229,EV7:EV229&gt;cr),5),EU7:EU229,0)+6,1))</f>
        <v>#VALUE!</v>
      </c>
      <c r="EV234" s="8" t="e" cm="1" vm="1">
        <f t="array" aca="1" ref="EV234" ca="1">INDIRECT(ADDRESS(MATCH(LARGE(_xlfn._xlws.FILTER(EV7:EV229,EV7:EV229&gt;cr),5),EV7:EV229,0)+6,1))</f>
        <v>#VALUE!</v>
      </c>
      <c r="EW234" s="8" t="e" cm="1" vm="1">
        <f t="array" aca="1" ref="EW234" ca="1">INDIRECT(ADDRESS(MATCH(SMALL(_xlfn._xlws.FILTER(EW7:EW229,EV7:EV229&gt;cr),5),EW7:EW229,0)+6,1))</f>
        <v>#VALUE!</v>
      </c>
      <c r="EX234" s="12" t="e" cm="1" vm="1">
        <f t="array" aca="1" ref="EX234" ca="1">INDIRECT(ADDRESS(MATCH(SMALL(_xlfn._xlws.FILTER(EX7:EX229,FD7:FD229&gt;cr),5),EX7:EX229,0)+6,1))</f>
        <v>#VALUE!</v>
      </c>
      <c r="EY234" s="12" t="e" cm="1" vm="1">
        <f t="array" aca="1" ref="EY234" ca="1">INDIRECT(ADDRESS(MATCH(SMALL(_xlfn._xlws.FILTER(EY7:EY229,FD7:FD229&gt;cr),5),EY7:EY229,0)+6,1))</f>
        <v>#VALUE!</v>
      </c>
      <c r="EZ234" s="12" t="e" cm="1" vm="1">
        <f t="array" aca="1" ref="EZ234" ca="1">INDIRECT(ADDRESS(MATCH(LARGE(_xlfn._xlws.FILTER(EZ7:EZ229,FD7:FD229&gt;cr),5),EZ7:EZ229,0)+6,1))</f>
        <v>#VALUE!</v>
      </c>
      <c r="FA234" s="12" t="e" cm="1" vm="1">
        <f t="array" aca="1" ref="FA234" ca="1">INDIRECT(ADDRESS(MATCH(LARGE(_xlfn._xlws.FILTER(FA7:FA229,FD7:FD229&gt;cr),5),FA7:FA229,0)+6,1))</f>
        <v>#VALUE!</v>
      </c>
      <c r="FB234" s="12" t="e" cm="1" vm="1">
        <f t="array" aca="1" ref="FB234" ca="1">INDIRECT(ADDRESS(MATCH(LARGE(_xlfn._xlws.FILTER(FB7:FB229,FD7:FD229&gt;cr),5),FB7:FB229,0)+6,1))</f>
        <v>#VALUE!</v>
      </c>
      <c r="FC234" s="12" t="e" cm="1" vm="1">
        <f t="array" aca="1" ref="FC234" ca="1">INDIRECT(ADDRESS(MATCH(LARGE(_xlfn._xlws.FILTER(FC7:FC229,FD7:FD229&gt;cr),5),FC7:FC229,0)+6,1))</f>
        <v>#VALUE!</v>
      </c>
      <c r="FD234" s="12" t="e" cm="1" vm="1">
        <f t="array" aca="1" ref="FD234" ca="1">INDIRECT(ADDRESS(MATCH(LARGE(_xlfn._xlws.FILTER(FD7:FD229,FD7:FD229&gt;cr),5),FD7:FD229,0)+6,1))</f>
        <v>#VALUE!</v>
      </c>
      <c r="FE234" s="12" t="e" cm="1" vm="1">
        <f t="array" aca="1" ref="FE234" ca="1">INDIRECT(ADDRESS(MATCH(SMALL(_xlfn._xlws.FILTER(FE7:FE229,FD7:FD229&gt;cr),5),FE7:FE229,0)+6,1))</f>
        <v>#VALUE!</v>
      </c>
      <c r="FF234" s="8" t="e" cm="1" vm="1">
        <f t="array" aca="1" ref="FF234" ca="1">INDIRECT(ADDRESS(MATCH(SMALL(_xlfn._xlws.FILTER(FF7:FF229,FL7:FL229&gt;cr),5),FF7:FF229,0)+6,1))</f>
        <v>#VALUE!</v>
      </c>
      <c r="FG234" s="8" t="e" cm="1" vm="1">
        <f t="array" aca="1" ref="FG234" ca="1">INDIRECT(ADDRESS(MATCH(SMALL(_xlfn._xlws.FILTER(FG7:FG229,FL7:FL229&gt;cr),5),FG7:FG229,0)+6,1))</f>
        <v>#VALUE!</v>
      </c>
      <c r="FH234" s="8" t="e" cm="1" vm="1">
        <f t="array" aca="1" ref="FH234" ca="1">INDIRECT(ADDRESS(MATCH(LARGE(_xlfn._xlws.FILTER(FH7:FH229,FL7:FL229&gt;cr),5),FH7:FH229,0)+6,1))</f>
        <v>#VALUE!</v>
      </c>
      <c r="FI234" s="8" t="e" cm="1" vm="1">
        <f t="array" aca="1" ref="FI234" ca="1">INDIRECT(ADDRESS(MATCH(LARGE(_xlfn._xlws.FILTER(FI7:FI229,FL7:FL229&gt;cr),5),FI7:FI229,0)+6,1))</f>
        <v>#VALUE!</v>
      </c>
      <c r="FJ234" s="8" t="e" cm="1" vm="1">
        <f t="array" aca="1" ref="FJ234" ca="1">INDIRECT(ADDRESS(MATCH(LARGE(_xlfn._xlws.FILTER(FJ7:FJ229,FL7:FL229&gt;cr),5),FJ7:FJ229,0)+6,1))</f>
        <v>#VALUE!</v>
      </c>
      <c r="FK234" s="8" t="e" cm="1" vm="1">
        <f t="array" aca="1" ref="FK234" ca="1">INDIRECT(ADDRESS(MATCH(LARGE(_xlfn._xlws.FILTER(FK7:FK229,FL7:FL229&gt;cr),5),FK7:FK229,0)+6,1))</f>
        <v>#VALUE!</v>
      </c>
      <c r="FL234" s="8" t="e" cm="1" vm="1">
        <f t="array" aca="1" ref="FL234" ca="1">INDIRECT(ADDRESS(MATCH(LARGE(_xlfn._xlws.FILTER(FL7:FL229,FL7:FL229&gt;cr),5),FL7:FL229,0)+6,1))</f>
        <v>#VALUE!</v>
      </c>
      <c r="FM234" s="8" t="e" cm="1" vm="1">
        <f t="array" aca="1" ref="FM234" ca="1">INDIRECT(ADDRESS(MATCH(SMALL(_xlfn._xlws.FILTER(FM7:FM229,FL7:FL229&gt;cr),5),FM7:FM229,0)+6,1))</f>
        <v>#VALUE!</v>
      </c>
      <c r="FN234" s="12" t="e" cm="1" vm="1">
        <f t="array" aca="1" ref="FN234" ca="1">INDIRECT(ADDRESS(MATCH(SMALL(_xlfn._xlws.FILTER(FN7:FN229,FT7:FT229&gt;cr),5),FN7:FN229,0)+6,1))</f>
        <v>#VALUE!</v>
      </c>
      <c r="FO234" s="12" t="e" cm="1" vm="1">
        <f t="array" aca="1" ref="FO234" ca="1">INDIRECT(ADDRESS(MATCH(SMALL(_xlfn._xlws.FILTER(FO7:FO229,FT7:FT229&gt;cr),5),FO7:FO229,0)+6,1))</f>
        <v>#VALUE!</v>
      </c>
      <c r="FP234" s="12" t="e" cm="1" vm="1">
        <f t="array" aca="1" ref="FP234" ca="1">INDIRECT(ADDRESS(MATCH(LARGE(_xlfn._xlws.FILTER(FP7:FP229,FT7:FT229&gt;cr),5),FP7:FP229,0)+6,1))</f>
        <v>#VALUE!</v>
      </c>
      <c r="FQ234" s="12" t="e" cm="1" vm="1">
        <f t="array" aca="1" ref="FQ234" ca="1">INDIRECT(ADDRESS(MATCH(LARGE(_xlfn._xlws.FILTER(FQ7:FQ229,FT7:FT229&gt;cr),5),FQ7:FQ229,0)+6,1))</f>
        <v>#VALUE!</v>
      </c>
      <c r="FR234" s="12" t="e" cm="1" vm="1">
        <f t="array" aca="1" ref="FR234" ca="1">INDIRECT(ADDRESS(MATCH(LARGE(_xlfn._xlws.FILTER(FR7:FR229,FT7:FT229&gt;cr),5),FR7:FR229,0)+6,1))</f>
        <v>#VALUE!</v>
      </c>
      <c r="FS234" s="12" t="e" cm="1" vm="1">
        <f t="array" aca="1" ref="FS234" ca="1">INDIRECT(ADDRESS(MATCH(LARGE(_xlfn._xlws.FILTER(FS7:FS229,FT7:FT229&gt;cr),5),FS7:FS229,0)+6,1))</f>
        <v>#VALUE!</v>
      </c>
      <c r="FT234" s="12" t="e" cm="1" vm="1">
        <f t="array" aca="1" ref="FT234" ca="1">INDIRECT(ADDRESS(MATCH(LARGE(_xlfn._xlws.FILTER(FT7:FT229,FT7:FT229&gt;cr),5),FT7:FT229,0)+6,1))</f>
        <v>#VALUE!</v>
      </c>
      <c r="FU234" s="12" t="e" cm="1" vm="1">
        <f t="array" aca="1" ref="FU234" ca="1">INDIRECT(ADDRESS(MATCH(SMALL(_xlfn._xlws.FILTER(FU7:FU229,FT7:FT229&gt;cr),5),FU7:FU229,0)+6,1))</f>
        <v>#VALUE!</v>
      </c>
      <c r="FV234" s="8" t="str" cm="1">
        <f t="array" aca="1" ref="FV234" ca="1">INDIRECT(ADDRESS(MATCH(SMALL(_xlfn._xlws.FILTER(FV7:FV229,GB7:GB229&gt;cr),5),FV7:FV229,0)+6,1))</f>
        <v>BI01.JacRA</v>
      </c>
      <c r="FW234" s="8" t="str" cm="1">
        <f t="array" aca="1" ref="FW234" ca="1">INDIRECT(ADDRESS(MATCH(SMALL(_xlfn._xlws.FILTER(FW7:FW229,GB7:GB229&gt;cr),5),FW7:FW229,0)+6,1))</f>
        <v>BI16.TAJ</v>
      </c>
      <c r="FX234" s="8" t="str" cm="1">
        <f t="array" aca="1" ref="FX234" ca="1">INDIRECT(ADDRESS(MATCH(LARGE(_xlfn._xlws.FILTER(FX7:FX229,GB7:GB229&gt;cr),5),FX7:FX229,0)+6,1))</f>
        <v>BI01.JacRA</v>
      </c>
      <c r="FY234" s="8" t="str" cm="1">
        <f t="array" aca="1" ref="FY234" ca="1">INDIRECT(ADDRESS(MATCH(LARGE(_xlfn._xlws.FILTER(FY7:FY229,GB7:GB229&gt;cr),5),FY7:FY229,0)+6,1))</f>
        <v>AU01.Jaccard</v>
      </c>
      <c r="FZ234" s="8" t="str" cm="1">
        <f t="array" aca="1" ref="FZ234" ca="1">INDIRECT(ADDRESS(MATCH(LARGE(_xlfn._xlws.FILTER(FZ7:FZ229,GB7:GB229&gt;cr),5),FZ7:FZ229,0)+6,1))</f>
        <v>BI01.Dice</v>
      </c>
      <c r="GA234" s="8" t="str" cm="1">
        <f t="array" aca="1" ref="GA234" ca="1">INDIRECT(ADDRESS(MATCH(LARGE(_xlfn._xlws.FILTER(GA7:GA229,GB7:GB229&gt;cr),5),GA7:GA229,0)+6,1))</f>
        <v>BI01.RelevantJaccard</v>
      </c>
      <c r="GB234" s="8" t="str" cm="1">
        <f t="array" aca="1" ref="GB234" ca="1">INDIRECT(ADDRESS(MATCH(LARGE(_xlfn._xlws.FILTER(GB7:GB229,GB7:GB229&gt;cr),5),GB7:GB229,0)+6,1))</f>
        <v>AI01.Jaccard</v>
      </c>
      <c r="GC234" s="8" t="str" cm="1">
        <f t="array" aca="1" ref="GC234" ca="1">INDIRECT(ADDRESS(MATCH(SMALL(_xlfn._xlws.FILTER(GC7:GC229,GB7:GB229&gt;cr),5),GC7:GC229,0)+6,1))</f>
        <v>CU01.IJ.Cosine</v>
      </c>
      <c r="GD234" s="12" t="e" cm="1" vm="1">
        <f t="array" aca="1" ref="GD234" ca="1">INDIRECT(ADDRESS(MATCH(SMALL(_xlfn._xlws.FILTER(GD7:GD229,GJ7:GJ229&gt;cr),5),GD7:GD229,0)+6,1))</f>
        <v>#VALUE!</v>
      </c>
      <c r="GE234" s="12" t="e" cm="1" vm="1">
        <f t="array" aca="1" ref="GE234" ca="1">INDIRECT(ADDRESS(MATCH(SMALL(_xlfn._xlws.FILTER(GE7:GE229,GJ7:GJ229&gt;cr),5),GE7:GE229,0)+6,1))</f>
        <v>#VALUE!</v>
      </c>
      <c r="GF234" s="12" t="e" cm="1" vm="1">
        <f t="array" aca="1" ref="GF234" ca="1">INDIRECT(ADDRESS(MATCH(LARGE(_xlfn._xlws.FILTER(GF7:GF229,GJ7:GJ229&gt;cr),5),GF7:GF229,0)+6,1))</f>
        <v>#VALUE!</v>
      </c>
      <c r="GG234" s="12" t="e" cm="1" vm="1">
        <f t="array" aca="1" ref="GG234" ca="1">INDIRECT(ADDRESS(MATCH(LARGE(_xlfn._xlws.FILTER(GG7:GG229,GJ7:GJ229&gt;cr),5),GG7:GG229,0)+6,1))</f>
        <v>#VALUE!</v>
      </c>
      <c r="GH234" s="12" t="e" cm="1" vm="1">
        <f t="array" aca="1" ref="GH234" ca="1">INDIRECT(ADDRESS(MATCH(LARGE(_xlfn._xlws.FILTER(GH7:GH229,GJ7:GJ229&gt;cr),5),GH7:GH229,0)+6,1))</f>
        <v>#VALUE!</v>
      </c>
      <c r="GI234" s="12" t="e" cm="1" vm="1">
        <f t="array" aca="1" ref="GI234" ca="1">INDIRECT(ADDRESS(MATCH(LARGE(_xlfn._xlws.FILTER(GI7:GI229,GJ7:GJ229&gt;cr),5),GI7:GI229,0)+6,1))</f>
        <v>#VALUE!</v>
      </c>
      <c r="GJ234" s="12" t="e" cm="1" vm="1">
        <f t="array" aca="1" ref="GJ234" ca="1">INDIRECT(ADDRESS(MATCH(LARGE(_xlfn._xlws.FILTER(GJ7:GJ229,GJ7:GJ229&gt;cr),5),GJ7:GJ229,0)+6,1))</f>
        <v>#VALUE!</v>
      </c>
      <c r="GK234" s="12" t="e" cm="1" vm="1">
        <f t="array" aca="1" ref="GK234" ca="1">INDIRECT(ADDRESS(MATCH(SMALL(_xlfn._xlws.FILTER(GK7:GK229,GJ7:GJ229&gt;cr),5),GK7:GK229,0)+6,1))</f>
        <v>#VALUE!</v>
      </c>
      <c r="GL234" s="8" t="e" cm="1" vm="1">
        <f t="array" aca="1" ref="GL234" ca="1">INDIRECT(ADDRESS(MATCH(SMALL(_xlfn._xlws.FILTER(GL7:GL229,GR7:GR229&gt;cr),5),GL7:GL229,0)+6,1))</f>
        <v>#VALUE!</v>
      </c>
      <c r="GM234" s="8" t="e" cm="1" vm="1">
        <f t="array" aca="1" ref="GM234" ca="1">INDIRECT(ADDRESS(MATCH(SMALL(_xlfn._xlws.FILTER(GM7:GM229,GR7:GR229&gt;cr),5),GM7:GM229,0)+6,1))</f>
        <v>#VALUE!</v>
      </c>
      <c r="GN234" s="8" t="e" cm="1" vm="1">
        <f t="array" aca="1" ref="GN234" ca="1">INDIRECT(ADDRESS(MATCH(LARGE(_xlfn._xlws.FILTER(GN7:GN229,GR7:GR229&gt;cr),5),GN7:GN229,0)+6,1))</f>
        <v>#VALUE!</v>
      </c>
      <c r="GO234" s="8" t="e" cm="1" vm="1">
        <f t="array" aca="1" ref="GO234" ca="1">INDIRECT(ADDRESS(MATCH(LARGE(_xlfn._xlws.FILTER(GO7:GO229,GR7:GR229&gt;cr),5),GO7:GO229,0)+6,1))</f>
        <v>#VALUE!</v>
      </c>
      <c r="GP234" s="8" t="e" cm="1" vm="1">
        <f t="array" aca="1" ref="GP234" ca="1">INDIRECT(ADDRESS(MATCH(LARGE(_xlfn._xlws.FILTER(GP7:GP229,GR7:GR229&gt;cr),5),GP7:GP229,0)+6,1))</f>
        <v>#VALUE!</v>
      </c>
      <c r="GQ234" s="8" t="e" cm="1" vm="1">
        <f t="array" aca="1" ref="GQ234" ca="1">INDIRECT(ADDRESS(MATCH(LARGE(_xlfn._xlws.FILTER(GQ7:GQ229,GR7:GR229&gt;cr),5),GQ7:GQ229,0)+6,1))</f>
        <v>#VALUE!</v>
      </c>
      <c r="GR234" s="8" t="e" cm="1" vm="1">
        <f t="array" aca="1" ref="GR234" ca="1">INDIRECT(ADDRESS(MATCH(LARGE(_xlfn._xlws.FILTER(GR7:GR229,GR7:GR229&gt;cr),5),GR7:GR229,0)+6,1))</f>
        <v>#VALUE!</v>
      </c>
      <c r="GS234" s="8" t="e" cm="1" vm="1">
        <f t="array" aca="1" ref="GS234" ca="1">INDIRECT(ADDRESS(MATCH(SMALL(_xlfn._xlws.FILTER(GS7:GS229,GR7:GR229&gt;cr),5),GS7:GS229,0)+6,1))</f>
        <v>#VALUE!</v>
      </c>
      <c r="GT234" s="12" t="e" cm="1" vm="1">
        <f t="array" aca="1" ref="GT234" ca="1">INDIRECT(ADDRESS(MATCH(SMALL(_xlfn._xlws.FILTER(GT7:GT229,GZ7:GZ229&gt;cr),5),GT7:GT229,0)+6,1))</f>
        <v>#VALUE!</v>
      </c>
      <c r="GU234" s="12" t="e" cm="1" vm="1">
        <f t="array" aca="1" ref="GU234" ca="1">INDIRECT(ADDRESS(MATCH(SMALL(_xlfn._xlws.FILTER(GU7:GU229,GZ7:GZ229&gt;cr),5),GU7:GU229,0)+6,1))</f>
        <v>#VALUE!</v>
      </c>
      <c r="GV234" s="12" t="e" cm="1" vm="1">
        <f t="array" aca="1" ref="GV234" ca="1">INDIRECT(ADDRESS(MATCH(LARGE(_xlfn._xlws.FILTER(GV7:GV229,GZ7:GZ229&gt;cr),5),GV7:GV229,0)+6,1))</f>
        <v>#VALUE!</v>
      </c>
      <c r="GW234" s="12" t="e" cm="1" vm="1">
        <f t="array" aca="1" ref="GW234" ca="1">INDIRECT(ADDRESS(MATCH(LARGE(_xlfn._xlws.FILTER(GW7:GW229,GZ7:GZ229&gt;cr),5),GW7:GW229,0)+6,1))</f>
        <v>#VALUE!</v>
      </c>
      <c r="GX234" s="12" t="e" cm="1" vm="1">
        <f t="array" aca="1" ref="GX234" ca="1">INDIRECT(ADDRESS(MATCH(LARGE(_xlfn._xlws.FILTER(GX7:GX229,GZ7:GZ229&gt;cr),5),GX7:GX229,0)+6,1))</f>
        <v>#VALUE!</v>
      </c>
      <c r="GY234" s="12" t="e" cm="1" vm="1">
        <f t="array" aca="1" ref="GY234" ca="1">INDIRECT(ADDRESS(MATCH(LARGE(_xlfn._xlws.FILTER(GY7:GY229,GZ7:GZ229&gt;cr),5),GY7:GY229,0)+6,1))</f>
        <v>#VALUE!</v>
      </c>
      <c r="GZ234" s="12" t="e" cm="1" vm="1">
        <f t="array" aca="1" ref="GZ234" ca="1">INDIRECT(ADDRESS(MATCH(LARGE(_xlfn._xlws.FILTER(GZ7:GZ229,GZ7:GZ229&gt;cr),5),GZ7:GZ229,0)+6,1))</f>
        <v>#VALUE!</v>
      </c>
      <c r="HA234" s="12" t="e" cm="1" vm="1">
        <f t="array" aca="1" ref="HA234" ca="1">INDIRECT(ADDRESS(MATCH(SMALL(_xlfn._xlws.FILTER(HA7:HA229,GZ7:GZ229&gt;cr),5),HA7:HA229,0)+6,1))</f>
        <v>#VALUE!</v>
      </c>
      <c r="HB234" s="8" t="e" cm="1" vm="1">
        <f t="array" aca="1" ref="HB234" ca="1">INDIRECT(ADDRESS(MATCH(SMALL(_xlfn._xlws.FILTER(HB7:HB229,HH7:HH229&gt;cr),5),HB7:HB229,0)+6,1))</f>
        <v>#VALUE!</v>
      </c>
      <c r="HC234" s="8" t="e" cm="1" vm="1">
        <f t="array" aca="1" ref="HC234" ca="1">INDIRECT(ADDRESS(MATCH(SMALL(_xlfn._xlws.FILTER(HC7:HC229,HH7:HH229&gt;cr),5),HC7:HC229,0)+6,1))</f>
        <v>#VALUE!</v>
      </c>
      <c r="HD234" s="8" t="e" cm="1" vm="1">
        <f t="array" aca="1" ref="HD234" ca="1">INDIRECT(ADDRESS(MATCH(LARGE(_xlfn._xlws.FILTER(HD7:HD229,HH7:HH229&gt;cr),5),HD7:HD229,0)+6,1))</f>
        <v>#VALUE!</v>
      </c>
      <c r="HE234" s="8" t="e" cm="1" vm="1">
        <f t="array" aca="1" ref="HE234" ca="1">INDIRECT(ADDRESS(MATCH(LARGE(_xlfn._xlws.FILTER(HE7:HE229,HH7:HH229&gt;cr),5),HE7:HE229,0)+6,1))</f>
        <v>#VALUE!</v>
      </c>
      <c r="HF234" s="8" t="e" cm="1" vm="1">
        <f t="array" aca="1" ref="HF234" ca="1">INDIRECT(ADDRESS(MATCH(LARGE(_xlfn._xlws.FILTER(HF7:HF229,HH7:HH229&gt;cr),5),HF7:HF229,0)+6,1))</f>
        <v>#VALUE!</v>
      </c>
      <c r="HG234" s="8" t="e" cm="1" vm="1">
        <f t="array" aca="1" ref="HG234" ca="1">INDIRECT(ADDRESS(MATCH(LARGE(_xlfn._xlws.FILTER(HG7:HG229,HH7:HH229&gt;cr),5),HG7:HG229,0)+6,1))</f>
        <v>#VALUE!</v>
      </c>
      <c r="HH234" s="8" t="e" cm="1" vm="1">
        <f t="array" aca="1" ref="HH234" ca="1">INDIRECT(ADDRESS(MATCH(LARGE(_xlfn._xlws.FILTER(HH7:HH229,HH7:HH229&gt;cr),5),HH7:HH229,0)+6,1))</f>
        <v>#VALUE!</v>
      </c>
      <c r="HI234" s="8" t="e" cm="1" vm="1">
        <f t="array" aca="1" ref="HI234" ca="1">INDIRECT(ADDRESS(MATCH(SMALL(_xlfn._xlws.FILTER(HI7:HI229,HH7:HH229&gt;cr),5),HI7:HI229,0)+6,1))</f>
        <v>#VALUE!</v>
      </c>
      <c r="HJ234" s="12" t="e" cm="1" vm="1">
        <f t="array" aca="1" ref="HJ234" ca="1">INDIRECT(ADDRESS(MATCH(SMALL(_xlfn._xlws.FILTER(HJ7:HJ229,HP7:HP229&gt;cr),5),HJ7:HJ229,0)+6,1))</f>
        <v>#VALUE!</v>
      </c>
      <c r="HK234" s="12" t="e" cm="1" vm="1">
        <f t="array" aca="1" ref="HK234" ca="1">INDIRECT(ADDRESS(MATCH(SMALL(_xlfn._xlws.FILTER(HK7:HK229,HP7:HP229&gt;cr),5),HK7:HK229,0)+6,1))</f>
        <v>#VALUE!</v>
      </c>
      <c r="HL234" s="12" t="e" cm="1" vm="1">
        <f t="array" aca="1" ref="HL234" ca="1">INDIRECT(ADDRESS(MATCH(LARGE(_xlfn._xlws.FILTER(HL7:HL229,HP7:HP229&gt;cr),5),HL7:HL229,0)+6,1))</f>
        <v>#VALUE!</v>
      </c>
      <c r="HM234" s="12" t="e" cm="1" vm="1">
        <f t="array" aca="1" ref="HM234" ca="1">INDIRECT(ADDRESS(MATCH(LARGE(_xlfn._xlws.FILTER(HM7:HM229,HP7:HP229&gt;cr),5),HM7:HM229,0)+6,1))</f>
        <v>#VALUE!</v>
      </c>
      <c r="HN234" s="12" t="e" cm="1" vm="1">
        <f t="array" aca="1" ref="HN234" ca="1">INDIRECT(ADDRESS(MATCH(LARGE(_xlfn._xlws.FILTER(HN7:HN229,HP7:HP229&gt;cr),5),HN7:HN229,0)+6,1))</f>
        <v>#VALUE!</v>
      </c>
      <c r="HO234" s="12" t="e" cm="1" vm="1">
        <f t="array" aca="1" ref="HO234" ca="1">INDIRECT(ADDRESS(MATCH(LARGE(_xlfn._xlws.FILTER(HO7:HO229,HP7:HP229&gt;cr),5),HO7:HO229,0)+6,1))</f>
        <v>#VALUE!</v>
      </c>
      <c r="HP234" s="12" t="e" cm="1" vm="1">
        <f t="array" aca="1" ref="HP234" ca="1">INDIRECT(ADDRESS(MATCH(LARGE(_xlfn._xlws.FILTER(HP7:HP229,HP7:HP229&gt;cr),5),HP7:HP229,0)+6,1))</f>
        <v>#VALUE!</v>
      </c>
      <c r="HQ234" s="12" t="e" cm="1" vm="1">
        <f t="array" aca="1" ref="HQ234" ca="1">INDIRECT(ADDRESS(MATCH(SMALL(_xlfn._xlws.FILTER(HQ7:HQ229,HP7:HP229&gt;cr),5),HQ7:HQ229,0)+6,1))</f>
        <v>#VALUE!</v>
      </c>
      <c r="HR234" s="8" t="e" cm="1" vm="1">
        <f t="array" aca="1" ref="HR234" ca="1">INDIRECT(ADDRESS(MATCH(SMALL(_xlfn._xlws.FILTER(HR7:HR229,HX7:HX229&gt;cr),5),HR7:HR229,0)+6,1))</f>
        <v>#VALUE!</v>
      </c>
      <c r="HS234" s="8" t="e" cm="1" vm="1">
        <f t="array" aca="1" ref="HS234" ca="1">INDIRECT(ADDRESS(MATCH(SMALL(_xlfn._xlws.FILTER(HS7:HS229,HX7:HX229&gt;cr),5),HS7:HS229,0)+6,1))</f>
        <v>#VALUE!</v>
      </c>
      <c r="HT234" s="8" t="e" cm="1" vm="1">
        <f t="array" aca="1" ref="HT234" ca="1">INDIRECT(ADDRESS(MATCH(LARGE(_xlfn._xlws.FILTER(HT7:HT229,HX7:HX229&gt;cr),5),HT7:HT229,0)+6,1))</f>
        <v>#VALUE!</v>
      </c>
      <c r="HU234" s="8" t="e" cm="1" vm="1">
        <f t="array" aca="1" ref="HU234" ca="1">INDIRECT(ADDRESS(MATCH(LARGE(_xlfn._xlws.FILTER(HU7:HU229,HX7:HX229&gt;cr),5),HU7:HU229,0)+6,1))</f>
        <v>#VALUE!</v>
      </c>
      <c r="HV234" s="8" t="e" cm="1" vm="1">
        <f t="array" aca="1" ref="HV234" ca="1">INDIRECT(ADDRESS(MATCH(LARGE(_xlfn._xlws.FILTER(HV7:HV229,HX7:HX229&gt;cr),5),HV7:HV229,0)+6,1))</f>
        <v>#VALUE!</v>
      </c>
      <c r="HW234" s="8" t="e" cm="1" vm="1">
        <f t="array" aca="1" ref="HW234" ca="1">INDIRECT(ADDRESS(MATCH(LARGE(_xlfn._xlws.FILTER(HW7:HW229,HX7:HX229&gt;cr),5),HW7:HW229,0)+6,1))</f>
        <v>#VALUE!</v>
      </c>
      <c r="HX234" s="8" t="e" cm="1" vm="1">
        <f t="array" aca="1" ref="HX234" ca="1">INDIRECT(ADDRESS(MATCH(LARGE(_xlfn._xlws.FILTER(HX7:HX229,HX7:HX229&gt;cr),5),HX7:HX229,0)+6,1))</f>
        <v>#VALUE!</v>
      </c>
      <c r="HY234" s="8" t="e" cm="1" vm="1">
        <f t="array" aca="1" ref="HY234" ca="1">INDIRECT(ADDRESS(MATCH(SMALL(_xlfn._xlws.FILTER(HY7:HY229,HX7:HX229&gt;cr),5),HY7:HY229,0)+6,1))</f>
        <v>#VALUE!</v>
      </c>
      <c r="HZ234" s="12" t="e" cm="1" vm="1">
        <f t="array" aca="1" ref="HZ234" ca="1">INDIRECT(ADDRESS(MATCH(SMALL(_xlfn._xlws.FILTER(HZ7:HZ229,IF7:IF229&gt;cr),5),HZ7:HZ229,0)+6,1))</f>
        <v>#VALUE!</v>
      </c>
      <c r="IA234" s="12" t="e" cm="1" vm="1">
        <f t="array" aca="1" ref="IA234" ca="1">INDIRECT(ADDRESS(MATCH(SMALL(_xlfn._xlws.FILTER(IA7:IA229,IF7:IF229&gt;cr),5),IA7:IA229,0)+6,1))</f>
        <v>#VALUE!</v>
      </c>
      <c r="IB234" s="12" t="e" cm="1" vm="1">
        <f t="array" aca="1" ref="IB234" ca="1">INDIRECT(ADDRESS(MATCH(LARGE(_xlfn._xlws.FILTER(IB7:IB229,IF7:IF229&gt;cr),5),IB7:IB229,0)+6,1))</f>
        <v>#VALUE!</v>
      </c>
      <c r="IC234" s="12" t="e" cm="1" vm="1">
        <f t="array" aca="1" ref="IC234" ca="1">INDIRECT(ADDRESS(MATCH(LARGE(_xlfn._xlws.FILTER(IC7:IC229,IF7:IF229&gt;cr),5),IC7:IC229,0)+6,1))</f>
        <v>#VALUE!</v>
      </c>
      <c r="ID234" s="12" t="e" cm="1" vm="1">
        <f t="array" aca="1" ref="ID234" ca="1">INDIRECT(ADDRESS(MATCH(LARGE(_xlfn._xlws.FILTER(ID7:ID229,IF7:IF229&gt;cr),5),ID7:ID229,0)+6,1))</f>
        <v>#VALUE!</v>
      </c>
      <c r="IE234" s="12" t="e" cm="1" vm="1">
        <f t="array" aca="1" ref="IE234" ca="1">INDIRECT(ADDRESS(MATCH(LARGE(_xlfn._xlws.FILTER(IE7:IE229,IF7:IF229&gt;cr),5),IE7:IE229,0)+6,1))</f>
        <v>#VALUE!</v>
      </c>
      <c r="IF234" s="12" t="e" cm="1" vm="1">
        <f t="array" aca="1" ref="IF234" ca="1">INDIRECT(ADDRESS(MATCH(LARGE(_xlfn._xlws.FILTER(IF7:IF229,IF7:IF229&gt;cr),5),IF7:IF229,0)+6,1))</f>
        <v>#VALUE!</v>
      </c>
      <c r="IG234" s="12" t="e" cm="1" vm="1">
        <f t="array" aca="1" ref="IG234" ca="1">INDIRECT(ADDRESS(MATCH(SMALL(_xlfn._xlws.FILTER(IG7:IG229,IF7:IF229&gt;cr),5),IG7:IG229,0)+6,1))</f>
        <v>#VALUE!</v>
      </c>
      <c r="IH234" s="15" t="str" cm="1">
        <f t="array" aca="1" ref="IH234" ca="1">INDIRECT(ADDRESS(MATCH(SMALL(_xlfn.LET(_xlpm.x,IF(ISNUMBER(IH7:IH229),IH7:IH229),_xlpm.y,IF(ISNUMBER(IN7:IN229),IN7:IN229),_xlfn._xlws.FILTER(_xlpm.x,_xlpm.y&gt;cr)),5),IH7:IH229,0)+6,1))</f>
        <v>BI07.NHMS.Amer</v>
      </c>
      <c r="II234" s="15" t="str" cm="1">
        <f t="array" aca="1" ref="II234" ca="1">INDIRECT(ADDRESS(MATCH(SMALL(_xlfn.LET(_xlpm.x,IF(ISNUMBER(II7:II229),II7:II229),_xlpm.y,IF(ISNUMBER(IN7:IN229),IN7:IN229),_xlfn._xlws.FILTER(_xlpm.x,_xlpm.y&gt;cr)),5),II7:II229,0)+6,1))</f>
        <v>CI14.SMD.NNSM</v>
      </c>
      <c r="IJ234" s="15" t="str" cm="1">
        <f t="array" aca="1" ref="IJ234" ca="1">INDIRECT(ADDRESS(MATCH(LARGE(_xlfn.LET(_xlpm.x,IF(ISNUMBER(IJ7:IJ229),IJ7:IJ229),_xlpm.y,IF(ISNUMBER(IN7:IN229),IN7:IN229),_xlfn._xlws.FILTER(_xlpm.x,_xlpm.y&gt;cr)),5),IJ7:IJ229,0)+6,1))</f>
        <v>BI07.NHMS.SMD</v>
      </c>
      <c r="IK234" s="15" t="str" cm="1">
        <f t="array" aca="1" ref="IK234" ca="1">INDIRECT(ADDRESS(MATCH(LARGE(_xlfn.LET(_xlpm.x,IF(ISNUMBER(IK7:IK229),IK7:IK229),_xlpm.y,IF(ISNUMBER(IN7:IN229),IN7:IN229),_xlfn._xlws.FILTER(_xlpm.x,_xlpm.y&gt;cr)),5),IK7:IK229,0)+6,1))</f>
        <v>BU10.TMJ</v>
      </c>
      <c r="IL234" s="15" t="str" cm="1">
        <f t="array" aca="1" ref="IL234" ca="1">INDIRECT(ADDRESS(MATCH(LARGE(_xlfn.LET(_xlpm.x,IF(ISNUMBER(IL7:IL229),IL7:IL229),_xlpm.y,IF(ISNUMBER(IN7:IN229),IN7:IN229),_xlfn._xlws.FILTER(_xlpm.x,_xlpm.y&gt;cr)),5),IL7:IL229,0)+6,1))</f>
        <v>CI14.SMD.TA</v>
      </c>
      <c r="IM234" s="15" t="str" cm="1">
        <f t="array" aca="1" ref="IM234" ca="1">INDIRECT(ADDRESS(MATCH(LARGE(_xlfn.LET(_xlpm.x,IF(ISNUMBER(IM7:IM229),IM7:IM229),_xlpm.y,IF(ISNUMBER(IN7:IN229),IN7:IN229),_xlfn._xlws.FILTER(_xlpm.x,_xlpm.y&gt;cr)),5),IM7:IM229,0)+6,1))</f>
        <v>BI01.JaccardMulti</v>
      </c>
      <c r="IN234" s="15" t="str" cm="1">
        <f t="array" aca="1" ref="IN234" ca="1">INDIRECT(ADDRESS(MATCH(LARGE(_xlfn.LET(_xlpm.x,IF(ISNUMBER(IN7:IN229),IN7:IN229),_xlpm.y,IF(ISNUMBER(IN7:IN229),IN7:IN229),_xlfn._xlws.FILTER(_xlpm.x,_xlpm.y&gt;cr)),5),IN7:IN229,0)+6,1))</f>
        <v>AI30.Singularity</v>
      </c>
      <c r="IO234" s="15" t="str" cm="1">
        <f t="array" aca="1" ref="IO234" ca="1">INDIRECT(ADDRESS(MATCH(SMALL(_xlfn.LET(_xlpm.x,IF(ISNUMBER(IO7:IO229),IO7:IO229),_xlpm.y,IF(ISNUMBER(IN7:IN229),IN7:IN229),_xlfn._xlws.FILTER(_xlpm.x,_xlpm.y&gt;cr)),5),IO7:IO229,0)+6,1))</f>
        <v>CU14.SMD.PSS</v>
      </c>
      <c r="IP234" s="9" t="str" cm="1">
        <f t="array" aca="1" ref="IP234" ca="1">INDEX(_xlfn._xlws.FILTER(IP7:IP229,ISTEXT(IP7:IP229)),MODE(MATCH(_xlfn._xlws.FILTER(IP7:IP229,ISTEXT(IP7:IP229)),_xlfn._xlws.FILTER(IP7:IP229,ISTEXT(IP7:IP229)),0)))</f>
        <v>k=5, r=0.1</v>
      </c>
      <c r="IQ234" s="9" t="str" cm="1">
        <f t="array" aca="1" ref="IQ234" ca="1">INDEX(_xlfn._xlws.FILTER(IQ7:IQ229,ISTEXT(IQ7:IQ229)),MODE(MATCH(_xlfn._xlws.FILTER(IQ7:IQ229,ISTEXT(IQ7:IQ229)),_xlfn._xlws.FILTER(IQ7:IQ229,ISTEXT(IQ7:IQ229)),0)))</f>
        <v>k=5, r=0.1</v>
      </c>
      <c r="IR234" s="9" t="str" cm="1">
        <f t="array" aca="1" ref="IR234" ca="1">INDEX(_xlfn._xlws.FILTER(IR7:IR229,ISTEXT(IR7:IR229)),MODE(MATCH(_xlfn._xlws.FILTER(IR7:IR229,ISTEXT(IR7:IR229)),_xlfn._xlws.FILTER(IR7:IR229,ISTEXT(IR7:IR229)),0)))</f>
        <v>k=5, r=0.1</v>
      </c>
      <c r="IS234" s="9" t="str" cm="1">
        <f t="array" aca="1" ref="IS234" ca="1">INDEX(_xlfn._xlws.FILTER(IS7:IS229,ISTEXT(IS7:IS229)),MODE(MATCH(_xlfn._xlws.FILTER(IS7:IS229,ISTEXT(IS7:IS229)),_xlfn._xlws.FILTER(IS7:IS229,ISTEXT(IS7:IS229)),0)))</f>
        <v>k=5, r=0.9</v>
      </c>
      <c r="IT234" s="9" t="str" cm="1">
        <f t="array" aca="1" ref="IT234" ca="1">INDEX(_xlfn._xlws.FILTER(IT7:IT229,ISTEXT(IT7:IT229)),MODE(MATCH(_xlfn._xlws.FILTER(IT7:IT229,ISTEXT(IT7:IT229)),_xlfn._xlws.FILTER(IT7:IT229,ISTEXT(IT7:IT229)),0)))</f>
        <v>k=5, r=0.1</v>
      </c>
      <c r="IU234" s="9" t="str" cm="1">
        <f t="array" aca="1" ref="IU234" ca="1">INDEX(_xlfn._xlws.FILTER(IU7:IU229,ISTEXT(IU7:IU229)),MODE(MATCH(_xlfn._xlws.FILTER(IU7:IU229,ISTEXT(IU7:IU229)),_xlfn._xlws.FILTER(IU7:IU229,ISTEXT(IU7:IU229)),0)))</f>
        <v>k=20, r=0.5</v>
      </c>
      <c r="IV234" s="9" t="str" cm="1">
        <f t="array" aca="1" ref="IV234" ca="1">INDEX(_xlfn._xlws.FILTER(IV7:IV229,ISTEXT(IV7:IV229)),MODE(MATCH(_xlfn._xlws.FILTER(IV7:IV229,ISTEXT(IV7:IV229)),_xlfn._xlws.FILTER(IV7:IV229,ISTEXT(IV7:IV229)),0)))</f>
        <v>k=5, r=0.1</v>
      </c>
      <c r="IW234" s="9" t="str" cm="1">
        <f t="array" aca="1" ref="IW234" ca="1">INDEX(_xlfn._xlws.FILTER(IW7:IW229,ISTEXT(IW7:IW229)),MODE(MATCH(_xlfn._xlws.FILTER(IW7:IW229,ISTEXT(IW7:IW229)),_xlfn._xlws.FILTER(IW7:IW229,ISTEXT(IW7:IW229)),0)))</f>
        <v>k=5, r=0.9</v>
      </c>
    </row>
  </sheetData>
  <mergeCells count="38">
    <mergeCell ref="CD4:DQ4"/>
    <mergeCell ref="CD5:CK5"/>
    <mergeCell ref="CL5:CS5"/>
    <mergeCell ref="CT5:DA5"/>
    <mergeCell ref="DB5:DI5"/>
    <mergeCell ref="DJ5:DQ5"/>
    <mergeCell ref="AP4:CC4"/>
    <mergeCell ref="AP5:AW5"/>
    <mergeCell ref="AX5:BE5"/>
    <mergeCell ref="BF5:BM5"/>
    <mergeCell ref="BN5:BU5"/>
    <mergeCell ref="BV5:CC5"/>
    <mergeCell ref="IH4:IO5"/>
    <mergeCell ref="EH5:EO5"/>
    <mergeCell ref="EP5:EW5"/>
    <mergeCell ref="EX5:FE5"/>
    <mergeCell ref="GT4:IG4"/>
    <mergeCell ref="GT5:HA5"/>
    <mergeCell ref="HB5:HI5"/>
    <mergeCell ref="HJ5:HQ5"/>
    <mergeCell ref="HR5:HY5"/>
    <mergeCell ref="HZ5:IG5"/>
    <mergeCell ref="IP4:IW5"/>
    <mergeCell ref="B4:AO4"/>
    <mergeCell ref="B5:I5"/>
    <mergeCell ref="J5:Q5"/>
    <mergeCell ref="R5:Y5"/>
    <mergeCell ref="Z5:AG5"/>
    <mergeCell ref="AH5:AO5"/>
    <mergeCell ref="FF4:GS4"/>
    <mergeCell ref="FF5:FM5"/>
    <mergeCell ref="FN5:FU5"/>
    <mergeCell ref="FV5:GC5"/>
    <mergeCell ref="GD5:GK5"/>
    <mergeCell ref="GL5:GS5"/>
    <mergeCell ref="DR4:FE4"/>
    <mergeCell ref="DR5:DY5"/>
    <mergeCell ref="DZ5:EG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2022-11-15T13:08:27Z</dcterms:modified>
</cp:coreProperties>
</file>