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9DFBCCCC-9EB4-4559-8352-40C9D6ECDF87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FD214" i="2" a="1"/>
  <c r="O233" i="4" a="1"/>
  <c r="FD162" i="2" a="1"/>
  <c r="BC233" i="2" a="1"/>
  <c r="DK230" i="2" a="1"/>
  <c r="IT199" i="4" a="1"/>
  <c r="FC167" i="2" a="1"/>
  <c r="E230" i="4" a="1"/>
  <c r="CY234" i="2" a="1"/>
  <c r="EK234" i="2" a="1"/>
  <c r="BH234" i="4" a="1"/>
  <c r="FC228" i="2" a="1"/>
  <c r="FO231" i="4" a="1"/>
  <c r="U231" i="4" a="1"/>
  <c r="FD221" i="2" a="1"/>
  <c r="DC230" i="2" a="1"/>
  <c r="CQ234" i="4" a="1"/>
  <c r="IV177" i="4" a="1"/>
  <c r="FC226" i="2" a="1"/>
  <c r="IP201" i="4" a="1"/>
  <c r="CD231" i="4" a="1"/>
  <c r="FB90" i="2" a="1"/>
  <c r="FA224" i="2" a="1"/>
  <c r="DI232" i="4" a="1"/>
  <c r="IS65" i="4" a="1"/>
  <c r="IW89" i="4" a="1"/>
  <c r="CX232" i="2" a="1"/>
  <c r="BX231" i="4" a="1"/>
  <c r="IV146" i="4" a="1"/>
  <c r="FA38" i="2" a="1"/>
  <c r="FC129" i="2" a="1"/>
  <c r="FO233" i="4" a="1"/>
  <c r="FD149" i="2" a="1"/>
  <c r="AH231" i="4" a="1"/>
  <c r="FE41" i="2" a="1"/>
  <c r="DW231" i="4" a="1"/>
  <c r="IW193" i="4" a="1"/>
  <c r="IS175" i="4" a="1"/>
  <c r="IP210" i="4" a="1"/>
  <c r="FA89" i="2" a="1"/>
  <c r="CD230" i="4" a="1"/>
  <c r="DY231" i="2" a="1"/>
  <c r="IS126" i="4" a="1"/>
  <c r="HQ232" i="4" a="1"/>
  <c r="FB88" i="2" a="1"/>
  <c r="IP24" i="4" a="1"/>
  <c r="DE231" i="2" a="1"/>
  <c r="FA188" i="2" a="1"/>
  <c r="IT90" i="4" a="1"/>
  <c r="BO233" i="2" a="1"/>
  <c r="FC81" i="2" a="1"/>
  <c r="FB25" i="2" a="1"/>
  <c r="IW192" i="4" a="1"/>
  <c r="IT228" i="4" a="1"/>
  <c r="FD51" i="2" a="1"/>
  <c r="IA233" i="4" a="1"/>
  <c r="IT107" i="4" a="1"/>
  <c r="EC233" i="4" a="1"/>
  <c r="FB217" i="2" a="1"/>
  <c r="FC112" i="2" a="1"/>
  <c r="HQ231" i="4" a="1"/>
  <c r="GX232" i="4" a="1"/>
  <c r="IW149" i="4" a="1"/>
  <c r="BN231" i="2" a="1"/>
  <c r="FE97" i="2" a="1"/>
  <c r="AR234" i="4" a="1"/>
  <c r="FE48" i="2" a="1"/>
  <c r="IU37" i="4" a="1"/>
  <c r="DR231" i="2" a="1"/>
  <c r="FB84" i="2" a="1"/>
  <c r="BB232" i="4" a="1"/>
  <c r="X230" i="4" a="1"/>
  <c r="IU16" i="4" a="1"/>
  <c r="CK232" i="4" a="1"/>
  <c r="FD225" i="2" a="1"/>
  <c r="IS93" i="4" a="1"/>
  <c r="EI232" i="4" a="1"/>
  <c r="IU72" i="4" a="1"/>
  <c r="IW161" i="4" a="1"/>
  <c r="FC35" i="2" a="1"/>
  <c r="DI231" i="2" a="1"/>
  <c r="IU98" i="4" a="1"/>
  <c r="BG232" i="2" a="1"/>
  <c r="HG232" i="4" a="1"/>
  <c r="FH234" i="4" a="1"/>
  <c r="IP26" i="4" a="1"/>
  <c r="EN233" i="4" a="1"/>
  <c r="GM230" i="4" a="1"/>
  <c r="DC233" i="2" a="1"/>
  <c r="FB35" i="2" a="1"/>
  <c r="FC123" i="2" a="1"/>
  <c r="IR70" i="4" a="1"/>
  <c r="FA72" i="2" a="1"/>
  <c r="IW119" i="4" a="1"/>
  <c r="DO234" i="4" a="1"/>
  <c r="FE151" i="2" a="1"/>
  <c r="BV230" i="2" a="1"/>
  <c r="O232" i="4" a="1"/>
  <c r="FA117" i="2" a="1"/>
  <c r="FC145" i="2" a="1"/>
  <c r="IT58" i="4" a="1"/>
  <c r="BB230" i="4" a="1"/>
  <c r="AF230" i="4" a="1"/>
  <c r="AK232" i="2" a="1"/>
  <c r="GW230" i="4" a="1"/>
  <c r="BY234" i="4" a="1"/>
  <c r="IR119" i="4" a="1"/>
  <c r="IR218" i="4" a="1"/>
  <c r="IQ188" i="4" a="1"/>
  <c r="FB128" i="2" a="1"/>
  <c r="BB231" i="4" a="1"/>
  <c r="DO234" i="2" a="1"/>
  <c r="IR50" i="4" a="1"/>
  <c r="CC232" i="4" a="1"/>
  <c r="Y234" i="2" a="1"/>
  <c r="IW209" i="4" a="1"/>
  <c r="FA181" i="2" a="1"/>
  <c r="IV204" i="4" a="1"/>
  <c r="IR153" i="4" a="1"/>
  <c r="BD232" i="2" a="1"/>
  <c r="IQ127" i="4" a="1"/>
  <c r="FA118" i="2" a="1"/>
  <c r="IT14" i="4" a="1"/>
  <c r="GT232" i="4" a="1"/>
  <c r="X230" i="2" a="1"/>
  <c r="IV32" i="4" a="1"/>
  <c r="CH231" i="2" a="1"/>
  <c r="AW234" i="4" a="1"/>
  <c r="IT135" i="4" a="1"/>
  <c r="BI233" i="2" a="1"/>
  <c r="FA101" i="2" a="1"/>
  <c r="IV179" i="4" a="1"/>
  <c r="IU75" i="4" a="1"/>
  <c r="IQ25" i="4" a="1"/>
  <c r="IR112" i="4" a="1"/>
  <c r="EH230" i="2" a="1"/>
  <c r="BD230" i="4" a="1"/>
  <c r="FC136" i="2" a="1"/>
  <c r="IP115" i="4" a="1"/>
  <c r="IU192" i="4" a="1"/>
  <c r="J233" i="2" a="1"/>
  <c r="EW232" i="4" a="1"/>
  <c r="N232" i="2" a="1"/>
  <c r="EK233" i="4" a="1"/>
  <c r="IW19" i="4" a="1"/>
  <c r="FE165" i="2" a="1"/>
  <c r="IT8" i="4" a="1"/>
  <c r="GY231" i="4" a="1"/>
  <c r="DU233" i="2" a="1"/>
  <c r="IR212" i="4" a="1"/>
  <c r="IN230" i="4" a="1"/>
  <c r="CT233" i="2" a="1"/>
  <c r="IP11" i="4" a="1"/>
  <c r="FD151" i="2" a="1"/>
  <c r="EE234" i="2" a="1"/>
  <c r="AB230" i="4" a="1"/>
  <c r="IS165" i="4" a="1"/>
  <c r="DR232" i="2" a="1"/>
  <c r="IU183" i="4" a="1"/>
  <c r="IV109" i="4" a="1"/>
  <c r="FB210" i="2" a="1"/>
  <c r="N233" i="2" a="1"/>
  <c r="IW177" i="4" a="1"/>
  <c r="IW166" i="4" a="1"/>
  <c r="IP113" i="4" a="1"/>
  <c r="FE116" i="2" a="1"/>
  <c r="CG234" i="2" a="1"/>
  <c r="CZ232" i="2" a="1"/>
  <c r="BT233" i="4" a="1"/>
  <c r="FC196" i="2" a="1"/>
  <c r="CX234" i="4" a="1"/>
  <c r="FB108" i="2" a="1"/>
  <c r="GA231" i="4" a="1"/>
  <c r="IS101" i="4" a="1"/>
  <c r="FB14" i="2" a="1"/>
  <c r="IW40" i="4" a="1"/>
  <c r="IR141" i="4" a="1"/>
  <c r="FP232" i="4" a="1"/>
  <c r="IU219" i="4" a="1"/>
  <c r="FC77" i="2" a="1"/>
  <c r="IS131" i="4" a="1"/>
  <c r="IQ227" i="4" a="1"/>
  <c r="IQ192" i="4" a="1"/>
  <c r="DC231" i="4" a="1"/>
  <c r="IW221" i="4" a="1"/>
  <c r="IQ138" i="4" a="1"/>
  <c r="EP233" i="4" a="1"/>
  <c r="GK232" i="4" a="1"/>
  <c r="CL230" i="4" a="1"/>
  <c r="IP183" i="4" a="1"/>
  <c r="EA230" i="2" a="1"/>
  <c r="EB230" i="2" a="1"/>
  <c r="CB233" i="4" a="1"/>
  <c r="FB189" i="2" a="1"/>
  <c r="K231" i="2" a="1"/>
  <c r="FA160" i="2" a="1"/>
  <c r="IQ132" i="4" a="1"/>
  <c r="O232" i="2" a="1"/>
  <c r="DX231" i="4" a="1"/>
  <c r="IS66" i="4" a="1"/>
  <c r="IW130" i="4" a="1"/>
  <c r="IS140" i="4" a="1"/>
  <c r="IP169" i="4" a="1"/>
  <c r="CO233" i="2" a="1"/>
  <c r="IP47" i="4" a="1"/>
  <c r="BY232" i="4" a="1"/>
  <c r="IS98" i="4" a="1"/>
  <c r="HS233" i="4" a="1"/>
  <c r="HN233" i="4" a="1"/>
  <c r="IH230" i="4" a="1"/>
  <c r="IW68" i="4" a="1"/>
  <c r="GE232" i="4" a="1"/>
  <c r="BA230" i="4" a="1"/>
  <c r="EU231" i="4" a="1"/>
  <c r="G233" i="4" a="1"/>
  <c r="AV234" i="4" a="1"/>
  <c r="IU118" i="4" a="1"/>
  <c r="IS176" i="4" a="1"/>
  <c r="HU233" i="4" a="1"/>
  <c r="IU203" i="4" a="1"/>
  <c r="FE56" i="2" a="1"/>
  <c r="IR58" i="4" a="1"/>
  <c r="IW150" i="4" a="1"/>
  <c r="IS136" i="4" a="1"/>
  <c r="B231" i="4" a="1"/>
  <c r="W234" i="2" a="1"/>
  <c r="FC170" i="2" a="1"/>
  <c r="CR234" i="2" a="1"/>
  <c r="EX230" i="2" a="1"/>
  <c r="IQ177" i="4" a="1"/>
  <c r="IU201" i="4" a="1"/>
  <c r="DW231" i="2" a="1"/>
  <c r="FB179" i="2" a="1"/>
  <c r="BZ233" i="4" a="1"/>
  <c r="EJ234" i="2" a="1"/>
  <c r="IV117" i="4" a="1"/>
  <c r="FB129" i="2" a="1"/>
  <c r="AS232" i="2" a="1"/>
  <c r="IS212" i="4" a="1"/>
  <c r="DF233" i="2" a="1"/>
  <c r="IR201" i="4" a="1"/>
  <c r="AM231" i="4" a="1"/>
  <c r="FB110" i="2" a="1"/>
  <c r="GX234" i="4" a="1"/>
  <c r="DT230" i="2" a="1"/>
  <c r="FD181" i="2" a="1"/>
  <c r="IS142" i="4" a="1"/>
  <c r="IQ72" i="4" a="1"/>
  <c r="AF233" i="4" a="1"/>
  <c r="GG231" i="4" a="1"/>
  <c r="DE233" i="2" a="1"/>
  <c r="FB156" i="2" a="1"/>
  <c r="FE81" i="2" a="1"/>
  <c r="BR232" i="2" a="1"/>
  <c r="IP217" i="4" a="1"/>
  <c r="FC23" i="2" a="1"/>
  <c r="IW213" i="4" a="1"/>
  <c r="Z234" i="4" a="1"/>
  <c r="BQ232" i="2" a="1"/>
  <c r="H234" i="4" a="1"/>
  <c r="IS141" i="4" a="1"/>
  <c r="AF230" i="2" a="1"/>
  <c r="BY231" i="4" a="1"/>
  <c r="IU22" i="4" a="1"/>
  <c r="IV82" i="4" a="1"/>
  <c r="IQ205" i="4" a="1"/>
  <c r="AJ230" i="2" a="1"/>
  <c r="IV11" i="4" a="1"/>
  <c r="BX234" i="4" a="1"/>
  <c r="H230" i="2" a="1"/>
  <c r="IU143" i="4" a="1"/>
  <c r="FD141" i="2" a="1"/>
  <c r="DS230" i="4" a="1"/>
  <c r="HU231" i="4" a="1"/>
  <c r="DO233" i="4" a="1"/>
  <c r="BF233" i="4" a="1"/>
  <c r="FA103" i="2" a="1"/>
  <c r="EL234" i="4" a="1"/>
  <c r="FD155" i="2" a="1"/>
  <c r="ET230" i="4" a="1"/>
  <c r="IQ137" i="4" a="1"/>
  <c r="CP231" i="4" a="1"/>
  <c r="AX232" i="4" a="1"/>
  <c r="IP194" i="4" a="1"/>
  <c r="FM231" i="4" a="1"/>
  <c r="AL230" i="4" a="1"/>
  <c r="IP228" i="4" a="1"/>
  <c r="IQ180" i="4" a="1"/>
  <c r="CS232" i="2" a="1"/>
  <c r="IQ189" i="4" a="1"/>
  <c r="ES231" i="2" a="1"/>
  <c r="EB233" i="2" a="1"/>
  <c r="IS225" i="4" a="1"/>
  <c r="DT233" i="2" a="1"/>
  <c r="IU44" i="4" a="1"/>
  <c r="IR158" i="4" a="1"/>
  <c r="BT233" i="2" a="1"/>
  <c r="T232" i="4" a="1"/>
  <c r="CM231" i="4" a="1"/>
  <c r="IV92" i="4" a="1"/>
  <c r="BX231" i="2" a="1"/>
  <c r="IT222" i="4" a="1"/>
  <c r="W231" i="4" a="1"/>
  <c r="IV139" i="4" a="1"/>
  <c r="IT13" i="4" a="1"/>
  <c r="AK231" i="2" a="1"/>
  <c r="IU23" i="4" a="1"/>
  <c r="IR186" i="4" a="1"/>
  <c r="FA19" i="2" a="1"/>
  <c r="P230" i="4" a="1"/>
  <c r="EA231" i="2" a="1"/>
  <c r="DH230" i="2" a="1"/>
  <c r="FA163" i="2" a="1"/>
  <c r="FC57" i="2" a="1"/>
  <c r="CX231" i="2" a="1"/>
  <c r="DK230" i="4" a="1"/>
  <c r="FD156" i="2" a="1"/>
  <c r="K233" i="2" a="1"/>
  <c r="IB234" i="4" a="1"/>
  <c r="CZ231" i="4" a="1"/>
  <c r="FC190" i="2" a="1"/>
  <c r="FC135" i="2" a="1"/>
  <c r="IP96" i="4" a="1"/>
  <c r="FD231" i="4" a="1"/>
  <c r="FC36" i="2" a="1"/>
  <c r="IQ206" i="4" a="1"/>
  <c r="IW210" i="4" a="1"/>
  <c r="DJ232" i="2" a="1"/>
  <c r="FB208" i="2" a="1"/>
  <c r="FC169" i="2" a="1"/>
  <c r="DT234" i="2" a="1"/>
  <c r="IS33" i="4" a="1"/>
  <c r="IP177" i="4" a="1"/>
  <c r="FB170" i="2" a="1"/>
  <c r="S230" i="2" a="1"/>
  <c r="IT177" i="4" a="1"/>
  <c r="FA35" i="2" a="1"/>
  <c r="R234" i="2" a="1"/>
  <c r="DQ231" i="2" a="1"/>
  <c r="IP199" i="4" a="1"/>
  <c r="DD232" i="4" a="1"/>
  <c r="IU170" i="4" a="1"/>
  <c r="IR139" i="4" a="1"/>
  <c r="FQ231" i="4" a="1"/>
  <c r="FC175" i="2" a="1"/>
  <c r="IP103" i="4" a="1"/>
  <c r="IQ133" i="4" a="1"/>
  <c r="IU229" i="4" a="1"/>
  <c r="AZ234" i="2" a="1"/>
  <c r="FA43" i="2" a="1"/>
  <c r="EL233" i="4" a="1"/>
  <c r="FD13" i="2" a="1"/>
  <c r="IV180" i="4" a="1"/>
  <c r="AB232" i="2" a="1"/>
  <c r="IS197" i="4" a="1"/>
  <c r="DS234" i="2" a="1"/>
  <c r="CG231" i="2" a="1"/>
  <c r="FU230" i="4" a="1"/>
  <c r="GP233" i="4" a="1"/>
  <c r="FC90" i="2" a="1"/>
  <c r="FD37" i="2" a="1"/>
  <c r="U232" i="4" a="1"/>
  <c r="FD104" i="2" a="1"/>
  <c r="FE186" i="2" a="1"/>
  <c r="IU207" i="4" a="1"/>
  <c r="DF231" i="2" a="1"/>
  <c r="GY234" i="4" a="1"/>
  <c r="IU211" i="4" a="1"/>
  <c r="AI234" i="2" a="1"/>
  <c r="EP233" i="2" a="1"/>
  <c r="FB227" i="2" a="1"/>
  <c r="BA233" i="4" a="1"/>
  <c r="IV206" i="4" a="1"/>
  <c r="IQ84" i="4" a="1"/>
  <c r="ER230" i="2" a="1"/>
  <c r="IR65" i="4" a="1"/>
  <c r="FD199" i="2" a="1"/>
  <c r="BP234" i="2" a="1"/>
  <c r="EN232" i="2" a="1"/>
  <c r="IV189" i="4" a="1"/>
  <c r="IQ119" i="4" a="1"/>
  <c r="BV232" i="2" a="1"/>
  <c r="GQ232" i="4" a="1"/>
  <c r="AW230" i="2" a="1"/>
  <c r="DU230" i="2" a="1"/>
  <c r="DI233" i="4" a="1"/>
  <c r="FT230" i="4" a="1"/>
  <c r="FQ233" i="4" a="1"/>
  <c r="IU34" i="4" a="1"/>
  <c r="IP211" i="4" a="1"/>
  <c r="IQ223" i="4" a="1"/>
  <c r="HW230" i="4" a="1"/>
  <c r="ER232" i="2" a="1"/>
  <c r="BX233" i="4" a="1"/>
  <c r="CU234" i="2" a="1"/>
  <c r="FB185" i="2" a="1"/>
  <c r="FB103" i="2" a="1"/>
  <c r="IR76" i="4" a="1"/>
  <c r="FE177" i="2" a="1"/>
  <c r="FA216" i="2" a="1"/>
  <c r="IL233" i="4" a="1"/>
  <c r="GN233" i="4" a="1"/>
  <c r="HI232" i="4" a="1"/>
  <c r="IQ101" i="4" a="1"/>
  <c r="EV233" i="2" a="1"/>
  <c r="IS14" i="4" a="1"/>
  <c r="FD158" i="2" a="1"/>
  <c r="FE170" i="2" a="1"/>
  <c r="IP10" i="4" a="1"/>
  <c r="FB149" i="2" a="1"/>
  <c r="BY233" i="4" a="1"/>
  <c r="IQ50" i="4" a="1"/>
  <c r="FA207" i="2" a="1"/>
  <c r="IW10" i="4" a="1"/>
  <c r="FC122" i="2" a="1"/>
  <c r="IQ109" i="4" a="1"/>
  <c r="FC56" i="2" a="1"/>
  <c r="BO234" i="2" a="1"/>
  <c r="CP233" i="4" a="1"/>
  <c r="CZ230" i="4" a="1"/>
  <c r="IV157" i="4" a="1"/>
  <c r="IW57" i="4" a="1"/>
  <c r="DS232" i="2" a="1"/>
  <c r="IU114" i="4" a="1"/>
  <c r="FC21" i="2" a="1"/>
  <c r="IT157" i="4" a="1"/>
  <c r="CL234" i="2" a="1"/>
  <c r="DN233" i="4" a="1"/>
  <c r="DD234" i="4" a="1"/>
  <c r="IU91" i="4" a="1"/>
  <c r="EX234" i="2" a="1"/>
  <c r="IW190" i="4" a="1"/>
  <c r="IV183" i="4" a="1"/>
  <c r="IR151" i="4" a="1"/>
  <c r="BJ233" i="4" a="1"/>
  <c r="BN230" i="2" a="1"/>
  <c r="CI231" i="2" a="1"/>
  <c r="DC234" i="2" a="1"/>
  <c r="IT23" i="4" a="1"/>
  <c r="FB216" i="2" a="1"/>
  <c r="EI230" i="4" a="1"/>
  <c r="IU225" i="4" a="1"/>
  <c r="IR74" i="4" a="1"/>
  <c r="IS191" i="4" a="1"/>
  <c r="EH233" i="2" a="1"/>
  <c r="IF234" i="4" a="1"/>
  <c r="IA234" i="4" a="1"/>
  <c r="DK233" i="2" a="1"/>
  <c r="BS233" i="4" a="1"/>
  <c r="EB232" i="2" a="1"/>
  <c r="FB146" i="2" a="1"/>
  <c r="IP221" i="4" a="1"/>
  <c r="FC222" i="2" a="1"/>
  <c r="CE233" i="2" a="1"/>
  <c r="FA155" i="2" a="1"/>
  <c r="IQ161" i="4" a="1"/>
  <c r="IP36" i="4" a="1"/>
  <c r="FB181" i="2" a="1"/>
  <c r="EU230" i="4" a="1"/>
  <c r="IS189" i="4" a="1"/>
  <c r="IR160" i="4" a="1"/>
  <c r="IP224" i="4" a="1"/>
  <c r="DC233" i="4" a="1"/>
  <c r="IQ221" i="4" a="1"/>
  <c r="I232" i="2" a="1"/>
  <c r="GQ234" i="4" a="1"/>
  <c r="IR49" i="4" a="1"/>
  <c r="EH231" i="2" a="1"/>
  <c r="V233" i="4" a="1"/>
  <c r="FD87" i="2" a="1"/>
  <c r="FC171" i="2" a="1"/>
  <c r="K233" i="4" a="1"/>
  <c r="HW231" i="4" a="1"/>
  <c r="DM234" i="2" a="1"/>
  <c r="FD180" i="2" a="1"/>
  <c r="Z233" i="2" a="1"/>
  <c r="C234" i="2" a="1"/>
  <c r="BN230" i="4" a="1"/>
  <c r="IP88" i="4" a="1"/>
  <c r="IT82" i="4" a="1"/>
  <c r="C234" i="4" a="1"/>
  <c r="FB221" i="2" a="1"/>
  <c r="FC210" i="2" a="1"/>
  <c r="IR224" i="4" a="1"/>
  <c r="DF233" i="4" a="1"/>
  <c r="FD148" i="2" a="1"/>
  <c r="FD139" i="2" a="1"/>
  <c r="AB231" i="2" a="1"/>
  <c r="IP20" i="4" a="1"/>
  <c r="DM230" i="4" a="1"/>
  <c r="FY234" i="4" a="1"/>
  <c r="GB230" i="4" a="1"/>
  <c r="EE231" i="4" a="1"/>
  <c r="IT121" i="4" a="1"/>
  <c r="IU104" i="4" a="1"/>
  <c r="IU113" i="4" a="1"/>
  <c r="DW232" i="2" a="1"/>
  <c r="CK231" i="4" a="1"/>
  <c r="AI230" i="2" a="1"/>
  <c r="FC40" i="2" a="1"/>
  <c r="M233" i="2" a="1"/>
  <c r="IS95" i="4" a="1"/>
  <c r="IV108" i="4" a="1"/>
  <c r="IW31" i="4" a="1"/>
  <c r="IS138" i="4" a="1"/>
  <c r="DP230" i="4" a="1"/>
  <c r="CV234" i="2" a="1"/>
  <c r="DX233" i="4" a="1"/>
  <c r="IQ16" i="4" a="1"/>
  <c r="FN232" i="4" a="1"/>
  <c r="BU230" i="4" a="1"/>
  <c r="FB109" i="2" a="1"/>
  <c r="FB49" i="2" a="1"/>
  <c r="FB94" i="2" a="1"/>
  <c r="IW12" i="4" a="1"/>
  <c r="IS210" i="4" a="1"/>
  <c r="CW232" i="4" a="1"/>
  <c r="BO231" i="4" a="1"/>
  <c r="IU161" i="4" a="1"/>
  <c r="FB39" i="2" a="1"/>
  <c r="FE142" i="2" a="1"/>
  <c r="FD136" i="2" a="1"/>
  <c r="FL232" i="4" a="1"/>
  <c r="IT148" i="4" a="1"/>
  <c r="IS26" i="4" a="1"/>
  <c r="FC216" i="2" a="1"/>
  <c r="IW91" i="4" a="1"/>
  <c r="DX234" i="4" a="1"/>
  <c r="FD223" i="2" a="1"/>
  <c r="V233" i="2" a="1"/>
  <c r="BE232" i="4" a="1"/>
  <c r="ED232" i="2" a="1"/>
  <c r="BF231" i="4" a="1"/>
  <c r="AA231" i="4" a="1"/>
  <c r="CV231" i="4" a="1"/>
  <c r="IR211" i="4" a="1"/>
  <c r="HU232" i="4" a="1"/>
  <c r="CJ233" i="4" a="1"/>
  <c r="IT21" i="4" a="1"/>
  <c r="FA158" i="2" a="1"/>
  <c r="FA131" i="2" a="1"/>
  <c r="IW128" i="4" a="1"/>
  <c r="IT182" i="4" a="1"/>
  <c r="IC230" i="4" a="1"/>
  <c r="IQ71" i="4" a="1"/>
  <c r="FA126" i="2" a="1"/>
  <c r="FD66" i="2" a="1"/>
  <c r="CV233" i="4" a="1"/>
  <c r="IP192" i="4" a="1"/>
  <c r="FD61" i="2" a="1"/>
  <c r="FE149" i="2" a="1"/>
  <c r="DU231" i="4" a="1"/>
  <c r="BU234" i="2" a="1"/>
  <c r="FE92" i="2" a="1"/>
  <c r="IT71" i="4" a="1"/>
  <c r="IT211" i="4" a="1"/>
  <c r="ES233" i="4" a="1"/>
  <c r="IQ157" i="4" a="1"/>
  <c r="IP188" i="4" a="1"/>
  <c r="X234" i="2" a="1"/>
  <c r="IS185" i="4" a="1"/>
  <c r="IU171" i="4" a="1"/>
  <c r="FA177" i="2" a="1"/>
  <c r="BM231" i="2" a="1"/>
  <c r="IQ31" i="4" a="1"/>
  <c r="FB22" i="2" a="1"/>
  <c r="IV31" i="4" a="1"/>
  <c r="G234" i="2" a="1"/>
  <c r="IW226" i="4" a="1"/>
  <c r="IS111" i="4" a="1"/>
  <c r="IR104" i="4" a="1"/>
  <c r="FE110" i="2" a="1"/>
  <c r="CS231" i="4" a="1"/>
  <c r="FB113" i="2" a="1"/>
  <c r="FI233" i="4" a="1"/>
  <c r="FE19" i="2" a="1"/>
  <c r="FA54" i="2" a="1"/>
  <c r="BV230" i="4" a="1"/>
  <c r="I233" i="4" a="1"/>
  <c r="IV99" i="4" a="1"/>
  <c r="ER230" i="4" a="1"/>
  <c r="IR199" i="4" a="1"/>
  <c r="CK234" i="2" a="1"/>
  <c r="IU102" i="4" a="1"/>
  <c r="EO234" i="4" a="1"/>
  <c r="BE231" i="4" a="1"/>
  <c r="CV233" i="2" a="1"/>
  <c r="IT132" i="4" a="1"/>
  <c r="IS122" i="4" a="1"/>
  <c r="GY232" i="4" a="1"/>
  <c r="FN234" i="4" a="1"/>
  <c r="ET231" i="2" a="1"/>
  <c r="DF234" i="2" a="1"/>
  <c r="GU230" i="4" a="1"/>
  <c r="IR115" i="4" a="1"/>
  <c r="FC39" i="2" a="1"/>
  <c r="CG232" i="4" a="1"/>
  <c r="R234" i="4" a="1"/>
  <c r="GW231" i="4" a="1"/>
  <c r="IP186" i="4" a="1"/>
  <c r="DE232" i="4" a="1"/>
  <c r="IR228" i="4" a="1"/>
  <c r="IT196" i="4" a="1"/>
  <c r="IR152" i="4" a="1"/>
  <c r="AA231" i="2" a="1"/>
  <c r="IR130" i="4" a="1"/>
  <c r="IS77" i="4" a="1"/>
  <c r="FE220" i="2" a="1"/>
  <c r="IT83" i="4" a="1"/>
  <c r="FE30" i="2" a="1"/>
  <c r="CS233" i="2" a="1"/>
  <c r="IT117" i="4" a="1"/>
  <c r="FB73" i="2" a="1"/>
  <c r="FE21" i="2" a="1"/>
  <c r="IV133" i="4" a="1"/>
  <c r="IS108" i="4" a="1"/>
  <c r="DT230" i="4" a="1"/>
  <c r="IP66" i="4" a="1"/>
  <c r="DN230" i="2" a="1"/>
  <c r="HP232" i="4" a="1"/>
  <c r="HD234" i="4" a="1"/>
  <c r="FA55" i="2" a="1"/>
  <c r="DD233" i="4" a="1"/>
  <c r="IV169" i="4" a="1"/>
  <c r="DY232" i="2" a="1"/>
  <c r="FB232" i="4" a="1"/>
  <c r="BP230" i="4" a="1"/>
  <c r="U233" i="4" a="1"/>
  <c r="IQ88" i="4" a="1"/>
  <c r="HY231" i="4" a="1"/>
  <c r="DI233" i="2" a="1"/>
  <c r="EX233" i="4" a="1"/>
  <c r="DY233" i="4" a="1"/>
  <c r="FB107" i="2" a="1"/>
  <c r="IV127" i="4" a="1"/>
  <c r="FB65" i="2" a="1"/>
  <c r="FC140" i="2" a="1"/>
  <c r="FC183" i="2" a="1"/>
  <c r="IS27" i="4" a="1"/>
  <c r="AJ234" i="2" a="1"/>
  <c r="BS230" i="2" a="1"/>
  <c r="CQ230" i="2" a="1"/>
  <c r="F232" i="4" a="1"/>
  <c r="EF231" i="2" a="1"/>
  <c r="FA67" i="2" a="1"/>
  <c r="HV233" i="4" a="1"/>
  <c r="FD17" i="2" a="1"/>
  <c r="IS39" i="4" a="1"/>
  <c r="IS172" i="4" a="1"/>
  <c r="FC207" i="2" a="1"/>
  <c r="FB51" i="2" a="1"/>
  <c r="HO232" i="4" a="1"/>
  <c r="BP233" i="2" a="1"/>
  <c r="HO233" i="4" a="1"/>
  <c r="FC221" i="2" a="1"/>
  <c r="IV194" i="4" a="1"/>
  <c r="IT43" i="4" a="1"/>
  <c r="IR164" i="4" a="1"/>
  <c r="DA231" i="2" a="1"/>
  <c r="IW194" i="4" a="1"/>
  <c r="IV151" i="4" a="1"/>
  <c r="IT172" i="4" a="1"/>
  <c r="IW138" i="4" a="1"/>
  <c r="FB29" i="2" a="1"/>
  <c r="AO232" i="2" a="1"/>
  <c r="FC206" i="2" a="1"/>
  <c r="CP234" i="2" a="1"/>
  <c r="IU68" i="4" a="1"/>
  <c r="CM233" i="2" a="1"/>
  <c r="IS202" i="4" a="1"/>
  <c r="BK233" i="4" a="1"/>
  <c r="IW167" i="4" a="1"/>
  <c r="IW63" i="4" a="1"/>
  <c r="EY234" i="2" a="1"/>
  <c r="FE42" i="2" a="1"/>
  <c r="IQ186" i="4" a="1"/>
  <c r="DK232" i="2" a="1"/>
  <c r="FC47" i="2" a="1"/>
  <c r="IT189" i="4" a="1"/>
  <c r="IU62" i="4" a="1"/>
  <c r="FE44" i="2" a="1"/>
  <c r="IV81" i="4" a="1"/>
  <c r="IR23" i="4" a="1"/>
  <c r="IV10" i="4" a="1"/>
  <c r="EE234" i="4" a="1"/>
  <c r="HM233" i="4" a="1"/>
  <c r="CI230" i="4" a="1"/>
  <c r="CU234" i="4" a="1"/>
  <c r="HK231" i="4" a="1"/>
  <c r="FA214" i="2" a="1"/>
  <c r="CA233" i="4" a="1"/>
  <c r="FD90" i="2" a="1"/>
  <c r="FA135" i="2" a="1"/>
  <c r="IT190" i="4" a="1"/>
  <c r="EL230" i="2" a="1"/>
  <c r="IV30" i="4" a="1"/>
  <c r="IU10" i="4" a="1"/>
  <c r="IR102" i="4" a="1"/>
  <c r="DG232" i="4" a="1"/>
  <c r="FD8" i="2" a="1"/>
  <c r="FB223" i="2" a="1"/>
  <c r="BF231" i="2" a="1"/>
  <c r="AP231" i="2" a="1"/>
  <c r="FD125" i="2" a="1"/>
  <c r="IR184" i="4" a="1"/>
  <c r="IQ155" i="4" a="1"/>
  <c r="FB60" i="2" a="1"/>
  <c r="DB231" i="2" a="1"/>
  <c r="IU195" i="4" a="1"/>
  <c r="IQ225" i="4" a="1"/>
  <c r="IU145" i="4" a="1"/>
  <c r="IO230" i="4" a="1"/>
  <c r="GZ234" i="4" a="1"/>
  <c r="IQ173" i="4" a="1"/>
  <c r="IS139" i="4" a="1"/>
  <c r="DJ232" i="4" a="1"/>
  <c r="S232" i="4" a="1"/>
  <c r="IW203" i="4" a="1"/>
  <c r="EJ230" i="2" a="1"/>
  <c r="FS234" i="4" a="1"/>
  <c r="EV231" i="2" a="1"/>
  <c r="FE204" i="2" a="1"/>
  <c r="AL230" i="2" a="1"/>
  <c r="FB134" i="2" a="1"/>
  <c r="EF230" i="4" a="1"/>
  <c r="IQ40" i="4" a="1"/>
  <c r="FD35" i="2" a="1"/>
  <c r="FE155" i="2" a="1"/>
  <c r="FD191" i="2" a="1"/>
  <c r="BU233" i="2" a="1"/>
  <c r="AX233" i="4" a="1"/>
  <c r="HH231" i="4" a="1"/>
  <c r="EY230" i="4" a="1"/>
  <c r="CI233" i="4" a="1"/>
  <c r="FB80" i="2" a="1"/>
  <c r="BU231" i="2" a="1"/>
  <c r="IV110" i="4" a="1"/>
  <c r="HF231" i="4" a="1"/>
  <c r="CU233" i="2" a="1"/>
  <c r="FE54" i="2" a="1"/>
  <c r="IP52" i="4" a="1"/>
  <c r="FC12" i="2" a="1"/>
  <c r="FD46" i="2" a="1"/>
  <c r="IV201" i="4" a="1"/>
  <c r="EX231" i="4" a="1"/>
  <c r="IU11" i="4" a="1"/>
  <c r="IT120" i="4" a="1"/>
  <c r="FC130" i="2" a="1"/>
  <c r="FC143" i="2" a="1"/>
  <c r="FE7" i="2" a="1"/>
  <c r="IR194" i="4" a="1"/>
  <c r="IW76" i="4" a="1"/>
  <c r="CX231" i="4" a="1"/>
  <c r="FC59" i="2" a="1"/>
  <c r="AK234" i="4" a="1"/>
  <c r="AL234" i="2" a="1"/>
  <c r="FA229" i="2" a="1"/>
  <c r="IU90" i="4" a="1"/>
  <c r="FE11" i="2" a="1"/>
  <c r="IT219" i="4" a="1"/>
  <c r="IR33" i="4" a="1"/>
  <c r="FD159" i="2" a="1"/>
  <c r="FG234" i="4" a="1"/>
  <c r="FA178" i="2" a="1"/>
  <c r="S231" i="4" a="1"/>
  <c r="P231" i="2" a="1"/>
  <c r="IT176" i="4" a="1"/>
  <c r="IS159" i="4" a="1"/>
  <c r="FA174" i="2" a="1"/>
  <c r="FB98" i="2" a="1"/>
  <c r="E231" i="4" a="1"/>
  <c r="FE9" i="2" a="1"/>
  <c r="IT65" i="4" a="1"/>
  <c r="FC179" i="2" a="1"/>
  <c r="S234" i="2" a="1"/>
  <c r="FA63" i="2" a="1"/>
  <c r="FD228" i="2" a="1"/>
  <c r="AD233" i="4" a="1"/>
  <c r="IR17" i="4" a="1"/>
  <c r="IQ38" i="4" a="1"/>
  <c r="FC201" i="2" a="1"/>
  <c r="IL232" i="4" a="1"/>
  <c r="BN232" i="2" a="1"/>
  <c r="HC230" i="4" a="1"/>
  <c r="EE233" i="4" a="1"/>
  <c r="CD234" i="2" a="1"/>
  <c r="IF230" i="4" a="1"/>
  <c r="IP27" i="4" a="1"/>
  <c r="CP230" i="2" a="1"/>
  <c r="DA234" i="4" a="1"/>
  <c r="FD122" i="2" a="1"/>
  <c r="FE119" i="2" a="1"/>
  <c r="FE184" i="2" a="1"/>
  <c r="FD12" i="2" a="1"/>
  <c r="FD189" i="2" a="1"/>
  <c r="BW233" i="2" a="1"/>
  <c r="FY232" i="4" a="1"/>
  <c r="CY231" i="4" a="1"/>
  <c r="FD177" i="2" a="1"/>
  <c r="IP200" i="4" a="1"/>
  <c r="EY230" i="2" a="1"/>
  <c r="IW202" i="4" a="1"/>
  <c r="FA71" i="2" a="1"/>
  <c r="AU231" i="4" a="1"/>
  <c r="IU216" i="4" a="1"/>
  <c r="EW230" i="4" a="1"/>
  <c r="FA95" i="2" a="1"/>
  <c r="BB234" i="4" a="1"/>
  <c r="GY230" i="4" a="1"/>
  <c r="EU231" i="2" a="1"/>
  <c r="FD94" i="2" a="1"/>
  <c r="AV230" i="4" a="1"/>
  <c r="IQ162" i="4" a="1"/>
  <c r="HD230" i="4" a="1"/>
  <c r="CC231" i="4" a="1"/>
  <c r="FC104" i="2" a="1"/>
  <c r="AC233" i="2" a="1"/>
  <c r="ID232" i="4" a="1"/>
  <c r="IU63" i="4" a="1"/>
  <c r="IP90" i="4" a="1"/>
  <c r="EA230" i="4" a="1"/>
  <c r="FC114" i="2" a="1"/>
  <c r="CB234" i="2" a="1"/>
  <c r="IU111" i="4" a="1"/>
  <c r="IQ122" i="4" a="1"/>
  <c r="DJ230" i="4" a="1"/>
  <c r="FC163" i="2" a="1"/>
  <c r="IP120" i="4" a="1"/>
  <c r="FB164" i="2" a="1"/>
  <c r="IS31" i="4" a="1"/>
  <c r="IR100" i="4" a="1"/>
  <c r="IP67" i="4" a="1"/>
  <c r="E231" i="2" a="1"/>
  <c r="IT41" i="4" a="1"/>
  <c r="GS231" i="4" a="1"/>
  <c r="FC60" i="2" a="1"/>
  <c r="FK232" i="4" a="1"/>
  <c r="IW208" i="4" a="1"/>
  <c r="GD230" i="4" a="1"/>
  <c r="BL232" i="2" a="1"/>
  <c r="IR135" i="4" a="1"/>
  <c r="FC31" i="2" a="1"/>
  <c r="IR180" i="4" a="1"/>
  <c r="IS214" i="4" a="1"/>
  <c r="IU126" i="4" a="1"/>
  <c r="CN231" i="2" a="1"/>
  <c r="FE196" i="2" a="1"/>
  <c r="HA234" i="4" a="1"/>
  <c r="IR216" i="4" a="1"/>
  <c r="ED232" i="4" a="1"/>
  <c r="FA62" i="2" a="1"/>
  <c r="BF232" i="4" a="1"/>
  <c r="HB233" i="4" a="1"/>
  <c r="IP181" i="4" a="1"/>
  <c r="IW18" i="4" a="1"/>
  <c r="BN234" i="4" a="1"/>
  <c r="EQ231" i="2" a="1"/>
  <c r="IS208" i="4" a="1"/>
  <c r="FC111" i="2" a="1"/>
  <c r="FC72" i="2" a="1"/>
  <c r="GF231" i="4" a="1"/>
  <c r="FD206" i="2" a="1"/>
  <c r="CE230" i="4" a="1"/>
  <c r="FE73" i="2" a="1"/>
  <c r="AV233" i="2" a="1"/>
  <c r="FA206" i="2" a="1"/>
  <c r="CF234" i="2" a="1"/>
  <c r="AA234" i="2" a="1"/>
  <c r="ES230" i="4" a="1"/>
  <c r="FD202" i="2" a="1"/>
  <c r="IP48" i="4" a="1"/>
  <c r="IV51" i="4" a="1"/>
  <c r="IU210" i="4" a="1"/>
  <c r="GI234" i="4" a="1"/>
  <c r="BD233" i="2" a="1"/>
  <c r="BC231" i="2" a="1"/>
  <c r="IW111" i="4" a="1"/>
  <c r="M232" i="2" a="1"/>
  <c r="ES232" i="4" a="1"/>
  <c r="FC86" i="2" a="1"/>
  <c r="CX230" i="2" a="1"/>
  <c r="HR231" i="4" a="1"/>
  <c r="IV118" i="4" a="1"/>
  <c r="IU187" i="4" a="1"/>
  <c r="GC233" i="4" a="1"/>
  <c r="FJ234" i="4" a="1"/>
  <c r="CO231" i="2" a="1"/>
  <c r="EH231" i="4" a="1"/>
  <c r="CT231" i="4" a="1"/>
  <c r="EC230" i="4" a="1"/>
  <c r="EM232" i="4" a="1"/>
  <c r="FD72" i="2" a="1"/>
  <c r="IQ46" i="4" a="1"/>
  <c r="FW234" i="4" a="1"/>
  <c r="DP230" i="2" a="1"/>
  <c r="IQ197" i="4" a="1"/>
  <c r="HZ232" i="4" a="1"/>
  <c r="CA230" i="2" a="1"/>
  <c r="Y231" i="4" a="1"/>
  <c r="AG230" i="4" a="1"/>
  <c r="FD102" i="2" a="1"/>
  <c r="FB38" i="2" a="1"/>
  <c r="CA230" i="4" a="1"/>
  <c r="IR71" i="4" a="1"/>
  <c r="FD106" i="2" a="1"/>
  <c r="FA146" i="2" a="1"/>
  <c r="IT99" i="4" a="1"/>
  <c r="IU181" i="4" a="1"/>
  <c r="IU179" i="4" a="1"/>
  <c r="IS85" i="4" a="1"/>
  <c r="IP193" i="4" a="1"/>
  <c r="IP180" i="4" a="1"/>
  <c r="EG231" i="2" a="1"/>
  <c r="FE127" i="2" a="1"/>
  <c r="IR167" i="4" a="1"/>
  <c r="IV153" i="4" a="1"/>
  <c r="IU35" i="4" a="1"/>
  <c r="DX233" i="2" a="1"/>
  <c r="IT141" i="4" a="1"/>
  <c r="IV29" i="4" a="1"/>
  <c r="AD231" i="4" a="1"/>
  <c r="FB172" i="2" a="1"/>
  <c r="IV176" i="4" a="1"/>
  <c r="BG232" i="4" a="1"/>
  <c r="FA166" i="2" a="1"/>
  <c r="IQ191" i="4" a="1"/>
  <c r="IW133" i="4" a="1"/>
  <c r="FY231" i="4" a="1"/>
  <c r="IU169" i="4" a="1"/>
  <c r="DX230" i="2" a="1"/>
  <c r="FD205" i="2" a="1"/>
  <c r="FE224" i="2" a="1"/>
  <c r="IU21" i="4" a="1"/>
  <c r="IP49" i="4" a="1"/>
  <c r="FA21" i="2" a="1"/>
  <c r="IR222" i="4" a="1"/>
  <c r="IT129" i="4" a="1"/>
  <c r="IL230" i="4" a="1"/>
  <c r="FD113" i="2" a="1"/>
  <c r="IR187" i="4" a="1"/>
  <c r="AG233" i="4" a="1"/>
  <c r="IT123" i="4" a="1"/>
  <c r="FB120" i="2" a="1"/>
  <c r="DP234" i="2" a="1"/>
  <c r="GR234" i="4" a="1"/>
  <c r="FD138" i="2" a="1"/>
  <c r="IP100" i="4" a="1"/>
  <c r="DU232" i="4" a="1"/>
  <c r="FX231" i="4" a="1"/>
  <c r="FA98" i="2" a="1"/>
  <c r="FD208" i="2" a="1"/>
  <c r="IE231" i="4" a="1"/>
  <c r="FE188" i="2" a="1"/>
  <c r="DN230" i="4" a="1"/>
  <c r="FD16" i="2" a="1"/>
  <c r="EX233" i="2" a="1"/>
  <c r="EZ230" i="2" a="1"/>
  <c r="FD34" i="2" a="1"/>
  <c r="FE121" i="2" a="1"/>
  <c r="FA110" i="2" a="1"/>
  <c r="FA141" i="2" a="1"/>
  <c r="IR110" i="4" a="1"/>
  <c r="IR87" i="4" a="1"/>
  <c r="G230" i="4" a="1"/>
  <c r="IS135" i="4" a="1"/>
  <c r="FE160" i="2" a="1"/>
  <c r="IU156" i="4" a="1"/>
  <c r="IS220" i="4" a="1"/>
  <c r="IU49" i="4" a="1"/>
  <c r="FD67" i="2" a="1"/>
  <c r="M230" i="4" a="1"/>
  <c r="FA120" i="2" a="1"/>
  <c r="J234" i="4" a="1"/>
  <c r="IR35" i="4" a="1"/>
  <c r="FD187" i="2" a="1"/>
  <c r="E233" i="4" a="1"/>
  <c r="DR230" i="4" a="1"/>
  <c r="IS188" i="4" a="1"/>
  <c r="FB211" i="2" a="1"/>
  <c r="FA151" i="2" a="1"/>
  <c r="FB8" i="2" a="1"/>
  <c r="CU233" i="4" a="1"/>
  <c r="II232" i="4" a="1"/>
  <c r="IH234" i="4" a="1"/>
  <c r="CC230" i="4" a="1"/>
  <c r="DJ233" i="4" a="1"/>
  <c r="IW181" i="4" a="1"/>
  <c r="FA168" i="2" a="1"/>
  <c r="T233" i="2" a="1"/>
  <c r="CK234" i="4" a="1"/>
  <c r="FD134" i="2" a="1"/>
  <c r="IV178" i="4" a="1"/>
  <c r="EO234" i="2" a="1"/>
  <c r="IP28" i="4" a="1"/>
  <c r="Y232" i="4" a="1"/>
  <c r="FD111" i="2" a="1"/>
  <c r="FA104" i="2" a="1"/>
  <c r="FE99" i="2" a="1"/>
  <c r="FD45" i="2" a="1"/>
  <c r="CS233" i="4" a="1"/>
  <c r="BO232" i="2" a="1"/>
  <c r="FK230" i="4" a="1"/>
  <c r="IO232" i="4" a="1"/>
  <c r="HB234" i="4" a="1"/>
  <c r="FD78" i="2" a="1"/>
  <c r="IU186" i="4" a="1"/>
  <c r="EB234" i="2" a="1"/>
  <c r="DZ233" i="2" a="1"/>
  <c r="DL234" i="2" a="1"/>
  <c r="FB200" i="2" a="1"/>
  <c r="IR79" i="4" a="1"/>
  <c r="FA193" i="2" a="1"/>
  <c r="FB169" i="2" a="1"/>
  <c r="IW61" i="4" a="1"/>
  <c r="IT119" i="4" a="1"/>
  <c r="IV140" i="4" a="1"/>
  <c r="BE230" i="2" a="1"/>
  <c r="FD44" i="2" a="1"/>
  <c r="IT61" i="4" a="1"/>
  <c r="IW28" i="4" a="1"/>
  <c r="GN232" i="4" a="1"/>
  <c r="IW216" i="4" a="1"/>
  <c r="FA37" i="2" a="1"/>
  <c r="IQ23" i="4" a="1"/>
  <c r="IQ193" i="4" a="1"/>
  <c r="H233" i="2" a="1"/>
  <c r="IQ104" i="4" a="1"/>
  <c r="DN234" i="2" a="1"/>
  <c r="IP87" i="4" a="1"/>
  <c r="AG234" i="4" a="1"/>
  <c r="DR233" i="2" a="1"/>
  <c r="IT218" i="4" a="1"/>
  <c r="FE136" i="2" a="1"/>
  <c r="IP79" i="4" a="1"/>
  <c r="IU191" i="4" a="1"/>
  <c r="FE90" i="2" a="1"/>
  <c r="IS78" i="4" a="1"/>
  <c r="IP22" i="4" a="1"/>
  <c r="GV234" i="4" a="1"/>
  <c r="FB36" i="2" a="1"/>
  <c r="IT142" i="4" a="1"/>
  <c r="FE148" i="2" a="1"/>
  <c r="FA100" i="2" a="1"/>
  <c r="IU71" i="4" a="1"/>
  <c r="EL232" i="4" a="1"/>
  <c r="FB199" i="2" a="1"/>
  <c r="FB47" i="2" a="1"/>
  <c r="IK233" i="4" a="1"/>
  <c r="CU232" i="2" a="1"/>
  <c r="FA91" i="2" a="1"/>
  <c r="FB13" i="2" a="1"/>
  <c r="GR232" i="4" a="1"/>
  <c r="FC26" i="2" a="1"/>
  <c r="FA156" i="2" a="1"/>
  <c r="EH232" i="2" a="1"/>
  <c r="IP85" i="4" a="1"/>
  <c r="FD165" i="2" a="1"/>
  <c r="HJ234" i="4" a="1"/>
  <c r="IQ100" i="4" a="1"/>
  <c r="IP161" i="4" a="1"/>
  <c r="IT156" i="4" a="1"/>
  <c r="DS231" i="2" a="1"/>
  <c r="IU212" i="4" a="1"/>
  <c r="AB233" i="4" a="1"/>
  <c r="IP197" i="4" a="1"/>
  <c r="DL234" i="4" a="1"/>
  <c r="FE178" i="2" a="1"/>
  <c r="FD70" i="2" a="1"/>
  <c r="IP8" i="4" a="1"/>
  <c r="HH233" i="4" a="1"/>
  <c r="AO234" i="4" a="1"/>
  <c r="FA50" i="2" a="1"/>
  <c r="IV13" i="4" a="1"/>
  <c r="IP166" i="4" a="1"/>
  <c r="FB45" i="2" a="1"/>
  <c r="IP173" i="4" a="1"/>
  <c r="IS94" i="4" a="1"/>
  <c r="IT131" i="4" a="1"/>
  <c r="J232" i="2" a="1"/>
  <c r="BN234" i="2" a="1"/>
  <c r="IT166" i="4" a="1"/>
  <c r="IT126" i="4" a="1"/>
  <c r="FD43" i="2" a="1"/>
  <c r="BR234" i="4" a="1"/>
  <c r="IV223" i="4" a="1"/>
  <c r="IQ82" i="4" a="1"/>
  <c r="EC234" i="2" a="1"/>
  <c r="IW222" i="4" a="1"/>
  <c r="IQ207" i="4" a="1"/>
  <c r="AH230" i="2" a="1"/>
  <c r="IT102" i="4" a="1"/>
  <c r="IW9" i="4" a="1"/>
  <c r="V231" i="2" a="1"/>
  <c r="BK234" i="2" a="1"/>
  <c r="HP230" i="4" a="1"/>
  <c r="R231" i="2" a="1"/>
  <c r="IV65" i="4" a="1"/>
  <c r="FE78" i="2" a="1"/>
  <c r="FD142" i="2" a="1"/>
  <c r="GR233" i="4" a="1"/>
  <c r="DG232" i="2" a="1"/>
  <c r="BV231" i="2" a="1"/>
  <c r="FD222" i="2" a="1"/>
  <c r="ES233" i="2" a="1"/>
  <c r="IT105" i="4" a="1"/>
  <c r="FC213" i="2" a="1"/>
  <c r="EG231" i="4" a="1"/>
  <c r="FC148" i="2" a="1"/>
  <c r="IT20" i="4" a="1"/>
  <c r="IQ139" i="4" a="1"/>
  <c r="FA219" i="2" a="1"/>
  <c r="AZ233" i="4" a="1"/>
  <c r="IW92" i="4" a="1"/>
  <c r="FE28" i="2" a="1"/>
  <c r="GH231" i="4" a="1"/>
  <c r="IQ136" i="4" a="1"/>
  <c r="IW49" i="4" a="1"/>
  <c r="J234" i="2" a="1"/>
  <c r="I231" i="4" a="1"/>
  <c r="FC180" i="2" a="1"/>
  <c r="IR30" i="4" a="1"/>
  <c r="DG231" i="4" a="1"/>
  <c r="DB234" i="2" a="1"/>
  <c r="C230" i="4" a="1"/>
  <c r="FC150" i="2" a="1"/>
  <c r="FB96" i="2" a="1"/>
  <c r="IU36" i="4" a="1"/>
  <c r="IR227" i="4" a="1"/>
  <c r="CU230" i="2" a="1"/>
  <c r="AJ232" i="4" a="1"/>
  <c r="AD233" i="2" a="1"/>
  <c r="EJ231" i="2" a="1"/>
  <c r="IU59" i="4" a="1"/>
  <c r="IS174" i="4" a="1"/>
  <c r="FC231" i="4" a="1"/>
  <c r="IU117" i="4" a="1"/>
  <c r="T231" i="4" a="1"/>
  <c r="IR197" i="4" a="1"/>
  <c r="IS88" i="4" a="1"/>
  <c r="CY233" i="2" a="1"/>
  <c r="FE229" i="2" a="1"/>
  <c r="FA49" i="2" a="1"/>
  <c r="AN234" i="2" a="1"/>
  <c r="EE231" i="2" a="1"/>
  <c r="IU125" i="4" a="1"/>
  <c r="FA225" i="2" a="1"/>
  <c r="IT149" i="4" a="1"/>
  <c r="ET231" i="4" a="1"/>
  <c r="FA40" i="2" a="1"/>
  <c r="IS162" i="4" a="1"/>
  <c r="EA233" i="2" a="1"/>
  <c r="E233" i="2" a="1"/>
  <c r="IQ208" i="4" a="1"/>
  <c r="FA45" i="2" a="1"/>
  <c r="EL232" i="2" a="1"/>
  <c r="IS56" i="4" a="1"/>
  <c r="IW141" i="4" a="1"/>
  <c r="DI230" i="2" a="1"/>
  <c r="IQ8" i="4" a="1"/>
  <c r="FE159" i="2" a="1"/>
  <c r="FB207" i="2" a="1"/>
  <c r="IR31" i="4" a="1"/>
  <c r="FS231" i="4" a="1"/>
  <c r="BA230" i="2" a="1"/>
  <c r="IV132" i="4" a="1"/>
  <c r="W230" i="4" a="1"/>
  <c r="FB44" i="2" a="1"/>
  <c r="IR137" i="4" a="1"/>
  <c r="EO232" i="4" a="1"/>
  <c r="FA190" i="2" a="1"/>
  <c r="IU94" i="4" a="1"/>
  <c r="IT164" i="4" a="1"/>
  <c r="FE40" i="2" a="1"/>
  <c r="BS231" i="2" a="1"/>
  <c r="IR172" i="4" a="1"/>
  <c r="GR230" i="4" a="1"/>
  <c r="L234" i="2" a="1"/>
  <c r="AE231" i="2" a="1"/>
  <c r="FD146" i="2" a="1"/>
  <c r="GF233" i="4" a="1"/>
  <c r="EI232" i="2" a="1"/>
  <c r="FE209" i="2" a="1"/>
  <c r="FM232" i="4" a="1"/>
  <c r="IT84" i="4" a="1"/>
  <c r="GL234" i="4" a="1"/>
  <c r="GI230" i="4" a="1"/>
  <c r="BR233" i="2" a="1"/>
  <c r="IW56" i="4" a="1"/>
  <c r="IV43" i="4" a="1"/>
  <c r="FC37" i="2" a="1"/>
  <c r="FC76" i="2" a="1"/>
  <c r="IR168" i="4" a="1"/>
  <c r="DR232" i="4" a="1"/>
  <c r="FD192" i="2" a="1"/>
  <c r="IW191" i="4" a="1"/>
  <c r="FA209" i="2" a="1"/>
  <c r="IS167" i="4" a="1"/>
  <c r="CE232" i="4" a="1"/>
  <c r="FB26" i="2" a="1"/>
  <c r="IR174" i="4" a="1"/>
  <c r="AH230" i="4" a="1"/>
  <c r="DM230" i="2" a="1"/>
  <c r="BL233" i="2" a="1"/>
  <c r="IQ69" i="4" a="1"/>
  <c r="FN233" i="4" a="1"/>
  <c r="FF230" i="4" a="1"/>
  <c r="IP204" i="4" a="1"/>
  <c r="DY230" i="4" a="1"/>
  <c r="FE24" i="2" a="1"/>
  <c r="AD234" i="4" a="1"/>
  <c r="IW220" i="4" a="1"/>
  <c r="DZ233" i="4" a="1"/>
  <c r="IW41" i="4" a="1"/>
  <c r="IS70" i="4" a="1"/>
  <c r="FC195" i="2" a="1"/>
  <c r="CG232" i="2" a="1"/>
  <c r="IT191" i="4" a="1"/>
  <c r="IR138" i="4" a="1"/>
  <c r="DM233" i="2" a="1"/>
  <c r="DE234" i="2" a="1"/>
  <c r="IK230" i="4" a="1"/>
  <c r="DU234" i="2" a="1"/>
  <c r="J233" i="4" a="1"/>
  <c r="IV37" i="4" a="1"/>
  <c r="Y230" i="4" a="1"/>
  <c r="IT67" i="4" a="1"/>
  <c r="IN233" i="4" a="1"/>
  <c r="FD215" i="2" a="1"/>
  <c r="IS118" i="4" a="1"/>
  <c r="EC233" i="2" a="1"/>
  <c r="IV25" i="4" a="1"/>
  <c r="GO231" i="4" a="1"/>
  <c r="FM233" i="4" a="1"/>
  <c r="FB33" i="2" a="1"/>
  <c r="DB232" i="4" a="1"/>
  <c r="FD9" i="2" a="1"/>
  <c r="BR232" i="4" a="1"/>
  <c r="FD232" i="4" a="1"/>
  <c r="ET233" i="4" a="1"/>
  <c r="FE124" i="2" a="1"/>
  <c r="AO233" i="4" a="1"/>
  <c r="T231" i="2" a="1"/>
  <c r="IQ199" i="4" a="1"/>
  <c r="IS149" i="4" a="1"/>
  <c r="CC233" i="2" a="1"/>
  <c r="J231" i="4" a="1"/>
  <c r="AT234" i="4" a="1"/>
  <c r="FB196" i="2" a="1"/>
  <c r="BL233" i="4" a="1"/>
  <c r="CF233" i="4" a="1"/>
  <c r="FE213" i="2" a="1"/>
  <c r="FA175" i="2" a="1"/>
  <c r="FD197" i="2" a="1"/>
  <c r="FB193" i="2" a="1"/>
  <c r="FC191" i="2" a="1"/>
  <c r="IP151" i="4" a="1"/>
  <c r="K234" i="2" a="1"/>
  <c r="FE132" i="2" a="1"/>
  <c r="EN230" i="2" a="1"/>
  <c r="FE225" i="2" a="1"/>
  <c r="AQ230" i="4" a="1"/>
  <c r="FA162" i="2" a="1"/>
  <c r="IP198" i="4" a="1"/>
  <c r="Q230" i="2" a="1"/>
  <c r="AA232" i="4" a="1"/>
  <c r="IT10" i="4" a="1"/>
  <c r="DK234" i="2" a="1"/>
  <c r="IQ66" i="4" a="1"/>
  <c r="HH232" i="4" a="1"/>
  <c r="IW135" i="4" a="1"/>
  <c r="EI234" i="2" a="1"/>
  <c r="IQ215" i="4" a="1"/>
  <c r="IU208" i="4" a="1"/>
  <c r="FL231" i="4" a="1"/>
  <c r="CB230" i="2" a="1"/>
  <c r="IV163" i="4" a="1"/>
  <c r="IU215" i="4" a="1"/>
  <c r="IQ147" i="4" a="1"/>
  <c r="EA234" i="4" a="1"/>
  <c r="EO230" i="2" a="1"/>
  <c r="IS60" i="4" a="1"/>
  <c r="FC91" i="2" a="1"/>
  <c r="GK230" i="4" a="1"/>
  <c r="EL234" i="2" a="1"/>
  <c r="IP13" i="4" a="1"/>
  <c r="CL233" i="2" a="1"/>
  <c r="IT29" i="4" a="1"/>
  <c r="DJ231" i="2" a="1"/>
  <c r="HE234" i="4" a="1"/>
  <c r="CO230" i="4" a="1"/>
  <c r="FX233" i="4" a="1"/>
  <c r="Q234" i="2" a="1"/>
  <c r="IP150" i="4" a="1"/>
  <c r="IW34" i="4" a="1"/>
  <c r="IU106" i="4" a="1"/>
  <c r="IT178" i="4" a="1"/>
  <c r="EK231" i="2" a="1"/>
  <c r="CG234" i="4" a="1"/>
  <c r="HA233" i="4" a="1"/>
  <c r="AO232" i="4" a="1"/>
  <c r="IT73" i="4" a="1"/>
  <c r="BK231" i="2" a="1"/>
  <c r="IQ114" i="4" a="1"/>
  <c r="CS234" i="4" a="1"/>
  <c r="IQ174" i="4" a="1"/>
  <c r="IQ144" i="4" a="1"/>
  <c r="FF232" i="4" a="1"/>
  <c r="IP33" i="4" a="1"/>
  <c r="EC231" i="4" a="1"/>
  <c r="IU48" i="4" a="1"/>
  <c r="I234" i="2" a="1"/>
  <c r="EY234" i="4" a="1"/>
  <c r="CG233" i="2" a="1"/>
  <c r="FE86" i="2" a="1"/>
  <c r="IP14" i="4" a="1"/>
  <c r="IW42" i="4" a="1"/>
  <c r="FE133" i="2" a="1"/>
  <c r="IR27" i="4" a="1"/>
  <c r="BH231" i="2" a="1"/>
  <c r="EZ233" i="2" a="1"/>
  <c r="FB10" i="2" a="1"/>
  <c r="BN233" i="2" a="1"/>
  <c r="BS230" i="4" a="1"/>
  <c r="IV171" i="4" a="1"/>
  <c r="IU74" i="4" a="1"/>
  <c r="IA230" i="4" a="1"/>
  <c r="EU230" i="2" a="1"/>
  <c r="DM234" i="4" a="1"/>
  <c r="IS183" i="4" a="1"/>
  <c r="IW44" i="4" a="1"/>
  <c r="FC61" i="2" a="1"/>
  <c r="AC231" i="2" a="1"/>
  <c r="FB141" i="2" a="1"/>
  <c r="IP187" i="4" a="1"/>
  <c r="CS232" i="4" a="1"/>
  <c r="IT179" i="4" a="1"/>
  <c r="FD11" i="2" a="1"/>
  <c r="AL231" i="4" a="1"/>
  <c r="IO234" i="4" a="1"/>
  <c r="BC232" i="4" a="1"/>
  <c r="GM234" i="4" a="1"/>
  <c r="FB127" i="2" a="1"/>
  <c r="FB15" i="2" a="1"/>
  <c r="CR232" i="4" a="1"/>
  <c r="FA52" i="2" a="1"/>
  <c r="AD231" i="2" a="1"/>
  <c r="IU206" i="4" a="1"/>
  <c r="IQ83" i="4" a="1"/>
  <c r="HT231" i="4" a="1"/>
  <c r="N232" i="4" a="1"/>
  <c r="FD121" i="2" a="1"/>
  <c r="IW145" i="4" a="1"/>
  <c r="GK233" i="4" a="1"/>
  <c r="IQ224" i="4" a="1"/>
  <c r="IQ42" i="4" a="1"/>
  <c r="CM234" i="2" a="1"/>
  <c r="FB114" i="2" a="1"/>
  <c r="D233" i="4" a="1"/>
  <c r="IU86" i="4" a="1"/>
  <c r="AH233" i="4" a="1"/>
  <c r="FB203" i="2" a="1"/>
  <c r="IJ231" i="4" a="1"/>
  <c r="Q234" i="4" a="1"/>
  <c r="FB118" i="2" a="1"/>
  <c r="D234" i="2" a="1"/>
  <c r="IP89" i="4" a="1"/>
  <c r="FD204" i="2" a="1"/>
  <c r="IP57" i="4" a="1"/>
  <c r="BZ234" i="4" a="1"/>
  <c r="GB232" i="4" a="1"/>
  <c r="IT210" i="4" a="1"/>
  <c r="IW107" i="4" a="1"/>
  <c r="BZ230" i="4" a="1"/>
  <c r="FB52" i="2" a="1"/>
  <c r="FA105" i="2" a="1"/>
  <c r="IU33" i="4" a="1"/>
  <c r="DM231" i="2" a="1"/>
  <c r="BA233" i="2" a="1"/>
  <c r="FE72" i="2" a="1"/>
  <c r="IP205" i="4" a="1"/>
  <c r="FB168" i="2" a="1"/>
  <c r="IV220" i="4" a="1"/>
  <c r="IQ54" i="4" a="1"/>
  <c r="FA139" i="2" a="1"/>
  <c r="IV34" i="4" a="1"/>
  <c r="IW187" i="4" a="1"/>
  <c r="IQ32" i="4" a="1"/>
  <c r="IS193" i="4" a="1"/>
  <c r="AD232" i="2" a="1"/>
  <c r="HS231" i="4" a="1"/>
  <c r="AQ232" i="2" a="1"/>
  <c r="HX234" i="4" a="1"/>
  <c r="IQ98" i="4" a="1"/>
  <c r="IW211" i="4" a="1"/>
  <c r="IQ164" i="4" a="1"/>
  <c r="FH232" i="4" a="1"/>
  <c r="IV113" i="4" a="1"/>
  <c r="CB231" i="2" a="1"/>
  <c r="IV87" i="4" a="1"/>
  <c r="BX230" i="4" a="1"/>
  <c r="DT232" i="4" a="1"/>
  <c r="IS61" i="4" a="1"/>
  <c r="BA231" i="2" a="1"/>
  <c r="FC82" i="2" a="1"/>
  <c r="IV17" i="4" a="1"/>
  <c r="FE158" i="2" a="1"/>
  <c r="O234" i="4" a="1"/>
  <c r="EB230" i="4" a="1"/>
  <c r="AP231" i="4" a="1"/>
  <c r="IW13" i="4" a="1"/>
  <c r="EV232" i="4" a="1"/>
  <c r="IT136" i="4" a="1"/>
  <c r="ED231" i="2" a="1"/>
  <c r="P232" i="4" a="1"/>
  <c r="HZ234" i="4" a="1"/>
  <c r="DY230" i="2" a="1"/>
  <c r="GG232" i="4" a="1"/>
  <c r="AC232" i="4" a="1"/>
  <c r="GQ230" i="4" a="1"/>
  <c r="HK230" i="4" a="1"/>
  <c r="DG233" i="2" a="1"/>
  <c r="IS62" i="4" a="1"/>
  <c r="FB121" i="2" a="1"/>
  <c r="IP133" i="4" a="1"/>
  <c r="DN234" i="4" a="1"/>
  <c r="ES234" i="2" a="1"/>
  <c r="AP233" i="4" a="1"/>
  <c r="IT175" i="4" a="1"/>
  <c r="IQ159" i="4" a="1"/>
  <c r="GH234" i="4" a="1"/>
  <c r="FA111" i="2" a="1"/>
  <c r="P230" i="2" a="1"/>
  <c r="IS168" i="4" a="1"/>
  <c r="FC164" i="2" a="1"/>
  <c r="DB233" i="2" a="1"/>
  <c r="CJ231" i="4" a="1"/>
  <c r="AE232" i="4" a="1"/>
  <c r="IH233" i="4" a="1"/>
  <c r="AX232" i="2" a="1"/>
  <c r="IW143" i="4" a="1"/>
  <c r="IS194" i="4" a="1"/>
  <c r="FD98" i="2" a="1"/>
  <c r="FC155" i="2" a="1"/>
  <c r="IS47" i="4" a="1"/>
  <c r="IP146" i="4" a="1"/>
  <c r="IS22" i="4" a="1"/>
  <c r="BW233" i="4" a="1"/>
  <c r="IU24" i="4" a="1"/>
  <c r="FC68" i="2" a="1"/>
  <c r="IV210" i="4" a="1"/>
  <c r="CV231" i="2" a="1"/>
  <c r="FE202" i="2" a="1"/>
  <c r="IR213" i="4" a="1"/>
  <c r="IQ65" i="4" a="1"/>
  <c r="L231" i="4" a="1"/>
  <c r="IQ158" i="4" a="1"/>
  <c r="DP231" i="4" a="1"/>
  <c r="IQ226" i="4" a="1"/>
  <c r="FV231" i="4" a="1"/>
  <c r="IP45" i="4" a="1"/>
  <c r="FA32" i="2" a="1"/>
  <c r="IS120" i="4" a="1"/>
  <c r="IU56" i="4" a="1"/>
  <c r="IR179" i="4" a="1"/>
  <c r="FB20" i="2" a="1"/>
  <c r="IM232" i="4" a="1"/>
  <c r="IU228" i="4" a="1"/>
  <c r="FC177" i="2" a="1"/>
  <c r="AV231" i="2" a="1"/>
  <c r="HM231" i="4" a="1"/>
  <c r="IQ81" i="4" a="1"/>
  <c r="IR156" i="4" a="1"/>
  <c r="FE62" i="2" a="1"/>
  <c r="HZ230" i="4" a="1"/>
  <c r="IW197" i="4" a="1"/>
  <c r="IW214" i="4" a="1"/>
  <c r="GV230" i="4" a="1"/>
  <c r="ID230" i="4" a="1"/>
  <c r="IR132" i="4" a="1"/>
  <c r="FE207" i="2" a="1"/>
  <c r="IS23" i="4" a="1"/>
  <c r="DW233" i="2" a="1"/>
  <c r="IU221" i="4" a="1"/>
  <c r="IU95" i="4" a="1"/>
  <c r="IW212" i="4" a="1"/>
  <c r="HF230" i="4" a="1"/>
  <c r="GV232" i="4" a="1"/>
  <c r="FC181" i="2" a="1"/>
  <c r="AF232" i="2" a="1"/>
  <c r="EF230" i="2" a="1"/>
  <c r="IS32" i="4" a="1"/>
  <c r="DV230" i="2" a="1"/>
  <c r="IW37" i="4" a="1"/>
  <c r="IT78" i="4" a="1"/>
  <c r="FC83" i="2" a="1"/>
  <c r="GG234" i="4" a="1"/>
  <c r="BD234" i="2" a="1"/>
  <c r="IV21" i="4" a="1"/>
  <c r="DW230" i="4" a="1"/>
  <c r="Y234" i="4" a="1"/>
  <c r="FB198" i="2" a="1"/>
  <c r="IQ125" i="4" a="1"/>
  <c r="IQ202" i="4" a="1"/>
  <c r="DA233" i="2" a="1"/>
  <c r="FC151" i="2" a="1"/>
  <c r="BD234" i="4" a="1"/>
  <c r="FB63" i="2" a="1"/>
  <c r="IT152" i="4" a="1"/>
  <c r="IV101" i="4" a="1"/>
  <c r="IW33" i="4" a="1"/>
  <c r="DS231" i="4" a="1"/>
  <c r="BQ230" i="4" a="1"/>
  <c r="GU232" i="4" a="1"/>
  <c r="CR232" i="2" a="1"/>
  <c r="IQ220" i="4" a="1"/>
  <c r="AL234" i="4" a="1"/>
  <c r="FA92" i="2" a="1"/>
  <c r="FA138" i="2" a="1"/>
  <c r="IS190" i="4" a="1"/>
  <c r="IV74" i="4" a="1"/>
  <c r="FD217" i="2" a="1"/>
  <c r="FC43" i="2" a="1"/>
  <c r="IS152" i="4" a="1"/>
  <c r="ED231" i="4" a="1"/>
  <c r="DL232" i="2" a="1"/>
  <c r="IV9" i="4" a="1"/>
  <c r="FA154" i="2" a="1"/>
  <c r="IS34" i="4" a="1"/>
  <c r="IR25" i="4" a="1"/>
  <c r="IW223" i="4" a="1"/>
  <c r="FR231" i="4" a="1"/>
  <c r="ES234" i="4" a="1"/>
  <c r="AV232" i="2" a="1"/>
  <c r="HJ231" i="4" a="1"/>
  <c r="IV114" i="4" a="1"/>
  <c r="CS230" i="2" a="1"/>
  <c r="BT231" i="2" a="1"/>
  <c r="DS230" i="2" a="1"/>
  <c r="DR231" i="4" a="1"/>
  <c r="IT163" i="4" a="1"/>
  <c r="FC214" i="2" a="1"/>
  <c r="IV141" i="4" a="1"/>
  <c r="IQ152" i="4" a="1"/>
  <c r="IT151" i="4" a="1"/>
  <c r="HJ230" i="4" a="1"/>
  <c r="IS211" i="4" a="1"/>
  <c r="IQ120" i="4" a="1"/>
  <c r="IU149" i="4" a="1"/>
  <c r="IV88" i="4" a="1"/>
  <c r="IQ64" i="4" a="1"/>
  <c r="FA128" i="2" a="1"/>
  <c r="E234" i="4" a="1"/>
  <c r="IR54" i="4" a="1"/>
  <c r="IW25" i="4" a="1"/>
  <c r="IP91" i="4" a="1"/>
  <c r="IT184" i="4" a="1"/>
  <c r="IT112" i="4" a="1"/>
  <c r="IW117" i="4" a="1"/>
  <c r="G231" i="4" a="1"/>
  <c r="IH232" i="4" a="1"/>
  <c r="GT230" i="4" a="1"/>
  <c r="FE218" i="2" a="1"/>
  <c r="R230" i="4" a="1"/>
  <c r="IW165" i="4" a="1"/>
  <c r="FD160" i="2" a="1"/>
  <c r="GO233" i="4" a="1"/>
  <c r="HS232" i="4" a="1"/>
  <c r="IS13" i="4" a="1"/>
  <c r="IP130" i="4" a="1"/>
  <c r="II233" i="4" a="1"/>
  <c r="DZ232" i="2" a="1"/>
  <c r="IT200" i="4" a="1"/>
  <c r="ET234" i="4" a="1"/>
  <c r="FA16" i="2" a="1"/>
  <c r="FD58" i="2" a="1"/>
  <c r="FB79" i="2" a="1"/>
  <c r="IQ11" i="4" a="1"/>
  <c r="FE68" i="2" a="1"/>
  <c r="EZ231" i="4" a="1"/>
  <c r="FD207" i="2" a="1"/>
  <c r="IM231" i="4" a="1"/>
  <c r="HM230" i="4" a="1"/>
  <c r="IR200" i="4" a="1"/>
  <c r="FG230" i="4" a="1"/>
  <c r="EE230" i="4" a="1"/>
  <c r="AW231" i="2" a="1"/>
  <c r="IQ113" i="4" a="1"/>
  <c r="FB101" i="2" a="1"/>
  <c r="P233" i="2" a="1"/>
  <c r="IU60" i="4" a="1"/>
  <c r="BJ230" i="4" a="1"/>
  <c r="IU133" i="4" a="1"/>
  <c r="EF233" i="4" a="1"/>
  <c r="AY234" i="4" a="1"/>
  <c r="FE102" i="2" a="1"/>
  <c r="DG234" i="4" a="1"/>
  <c r="FE161" i="2" a="1"/>
  <c r="AT232" i="4" a="1"/>
  <c r="IW67" i="4" a="1"/>
  <c r="GI231" i="4" a="1"/>
  <c r="IQ212" i="4" a="1"/>
  <c r="EI231" i="4" a="1"/>
  <c r="IR169" i="4" a="1"/>
  <c r="DT233" i="4" a="1"/>
  <c r="IW106" i="4" a="1"/>
  <c r="IQ210" i="4" a="1"/>
  <c r="FB131" i="2" a="1"/>
  <c r="FC20" i="2" a="1"/>
  <c r="FD143" i="2" a="1"/>
  <c r="AS230" i="4" a="1"/>
  <c r="CS230" i="4" a="1"/>
  <c r="IV190" i="4" a="1"/>
  <c r="FV230" i="4" a="1"/>
  <c r="BG230" i="4" a="1"/>
  <c r="CP232" i="2" a="1"/>
  <c r="FA22" i="2" a="1"/>
  <c r="IR147" i="4" a="1"/>
  <c r="IW225" i="4" a="1"/>
  <c r="FC96" i="2" a="1"/>
  <c r="BW231" i="2" a="1"/>
  <c r="DC231" i="2" a="1"/>
  <c r="FC14" i="2" a="1"/>
  <c r="IS115" i="4" a="1"/>
  <c r="IE232" i="4" a="1"/>
  <c r="IQ49" i="4" a="1"/>
  <c r="IJ230" i="4" a="1"/>
  <c r="IP94" i="4" a="1"/>
  <c r="IW224" i="4" a="1"/>
  <c r="IT12" i="4" a="1"/>
  <c r="IW62" i="4" a="1"/>
  <c r="IQ67" i="4" a="1"/>
  <c r="IV143" i="4" a="1"/>
  <c r="IT37" i="4" a="1"/>
  <c r="IS181" i="4" a="1"/>
  <c r="IV122" i="4" a="1"/>
  <c r="IP140" i="4" a="1"/>
  <c r="FC133" i="2" a="1"/>
  <c r="IP179" i="4" a="1"/>
  <c r="FA56" i="2" a="1"/>
  <c r="IT174" i="4" a="1"/>
  <c r="EV232" i="2" a="1"/>
  <c r="FP234" i="4" a="1"/>
  <c r="DN232" i="4" a="1"/>
  <c r="FB117" i="2" a="1"/>
  <c r="CZ230" i="2" a="1"/>
  <c r="FD49" i="2" a="1"/>
  <c r="IQ24" i="4" a="1"/>
  <c r="P234" i="4" a="1"/>
  <c r="IQ185" i="4" a="1"/>
  <c r="FD130" i="2" a="1"/>
  <c r="FC185" i="2" a="1"/>
  <c r="IP225" i="4" a="1"/>
  <c r="IR109" i="4" a="1"/>
  <c r="IP18" i="4" a="1"/>
  <c r="IW71" i="4" a="1"/>
  <c r="IW204" i="4" a="1"/>
  <c r="IR92" i="4" a="1"/>
  <c r="HH230" i="4" a="1"/>
  <c r="IP55" i="4" a="1"/>
  <c r="FA102" i="2" a="1"/>
  <c r="EV231" i="4" a="1"/>
  <c r="FB231" i="4" a="1"/>
  <c r="EO233" i="2" a="1"/>
  <c r="GJ232" i="4" a="1"/>
  <c r="IP168" i="4" a="1"/>
  <c r="DC232" i="2" a="1"/>
  <c r="FC66" i="2" a="1"/>
  <c r="CJ230" i="2" a="1"/>
  <c r="GZ233" i="4" a="1"/>
  <c r="DA230" i="2" a="1"/>
  <c r="IP99" i="4" a="1"/>
  <c r="FE219" i="2" a="1"/>
  <c r="BQ233" i="4" a="1"/>
  <c r="FP230" i="4" a="1"/>
  <c r="IW45" i="4" a="1"/>
  <c r="HE233" i="4" a="1"/>
  <c r="AE231" i="4" a="1"/>
  <c r="FB213" i="2" a="1"/>
  <c r="EM234" i="2" a="1"/>
  <c r="AI232" i="2" a="1"/>
  <c r="AS233" i="2" a="1"/>
  <c r="IT125" i="4" a="1"/>
  <c r="IT128" i="4" a="1"/>
  <c r="H232" i="4" a="1"/>
  <c r="IS173" i="4" a="1"/>
  <c r="HX230" i="4" a="1"/>
  <c r="CN233" i="2" a="1"/>
  <c r="IV116" i="4" a="1"/>
  <c r="FC218" i="2" a="1"/>
  <c r="IV135" i="4" a="1"/>
  <c r="FI232" i="4" a="1"/>
  <c r="IP62" i="4" a="1"/>
  <c r="FD226" i="2" a="1"/>
  <c r="IU153" i="4" a="1"/>
  <c r="IR93" i="4" a="1"/>
  <c r="FB184" i="2" a="1"/>
  <c r="BV234" i="4" a="1"/>
  <c r="FD80" i="2" a="1"/>
  <c r="ED230" i="4" a="1"/>
  <c r="IW58" i="4" a="1"/>
  <c r="IQ145" i="4" a="1"/>
  <c r="IR202" i="4" a="1"/>
  <c r="IP138" i="4" a="1"/>
  <c r="BF230" i="4" a="1"/>
  <c r="FB154" i="2" a="1"/>
  <c r="IQ57" i="4" a="1"/>
  <c r="FA96" i="2" a="1"/>
  <c r="K234" i="4" a="1"/>
  <c r="FC144" i="2" a="1"/>
  <c r="IT59" i="4" a="1"/>
  <c r="CX233" i="4" a="1"/>
  <c r="IV173" i="4" a="1"/>
  <c r="EB233" i="4" a="1"/>
  <c r="CZ234" i="4" a="1"/>
  <c r="IV187" i="4" a="1"/>
  <c r="AR231" i="4" a="1"/>
  <c r="FW230" i="4" a="1"/>
  <c r="FE182" i="2" a="1"/>
  <c r="FD234" i="4" a="1"/>
  <c r="BE231" i="2" a="1"/>
  <c r="IQ28" i="4" a="1"/>
  <c r="IU180" i="4" a="1"/>
  <c r="EM233" i="4" a="1"/>
  <c r="IV36" i="4" a="1"/>
  <c r="FC69" i="2" a="1"/>
  <c r="AE233" i="2" a="1"/>
  <c r="IV76" i="4" a="1"/>
  <c r="IP21" i="4" a="1"/>
  <c r="HP234" i="4" a="1"/>
  <c r="BH231" i="4" a="1"/>
  <c r="DP234" i="4" a="1"/>
  <c r="FC98" i="2" a="1"/>
  <c r="CU232" i="4" a="1"/>
  <c r="EQ233" i="2" a="1"/>
  <c r="AW230" i="4" a="1"/>
  <c r="FC116" i="2" a="1"/>
  <c r="IT154" i="4" a="1"/>
  <c r="FE126" i="2" a="1"/>
  <c r="IQ150" i="4" a="1"/>
  <c r="IR114" i="4" a="1"/>
  <c r="IP97" i="4" a="1"/>
  <c r="W231" i="2" a="1"/>
  <c r="HV234" i="4" a="1"/>
  <c r="IT180" i="4" a="1"/>
  <c r="HQ233" i="4" a="1"/>
  <c r="BQ231" i="4" a="1"/>
  <c r="IS30" i="4" a="1"/>
  <c r="IP73" i="4" a="1"/>
  <c r="FE217" i="2" a="1"/>
  <c r="FE231" i="4" a="1"/>
  <c r="IG231" i="4" a="1"/>
  <c r="FC29" i="2" a="1"/>
  <c r="IS166" i="4" a="1"/>
  <c r="IW101" i="4" a="1"/>
  <c r="IT9" i="4" a="1"/>
  <c r="GK234" i="4" a="1"/>
  <c r="EE232" i="4" a="1"/>
  <c r="IV42" i="4" a="1"/>
  <c r="HD233" i="4" a="1"/>
  <c r="IT95" i="4" a="1"/>
  <c r="EQ234" i="2" a="1"/>
  <c r="FD129" i="2" a="1"/>
  <c r="IR217" i="4" a="1"/>
  <c r="IJ233" i="4" a="1"/>
  <c r="GG230" i="4" a="1"/>
  <c r="X231" i="4" a="1"/>
  <c r="IU164" i="4" a="1"/>
  <c r="BA234" i="2" a="1"/>
  <c r="FE154" i="2" a="1"/>
  <c r="CP231" i="2" a="1"/>
  <c r="FA29" i="2" a="1"/>
  <c r="FA187" i="2" a="1"/>
  <c r="FE98" i="2" a="1"/>
  <c r="FB40" i="2" a="1"/>
  <c r="IQ178" i="4" a="1"/>
  <c r="IQ19" i="4" a="1"/>
  <c r="FA23" i="2" a="1"/>
  <c r="IO233" i="4" a="1"/>
  <c r="FA189" i="2" a="1"/>
  <c r="FC134" i="2" a="1"/>
  <c r="EG233" i="2" a="1"/>
  <c r="FC162" i="2" a="1"/>
  <c r="HY232" i="4" a="1"/>
  <c r="FX232" i="4" a="1"/>
  <c r="IT85" i="4" a="1"/>
  <c r="FB150" i="2" a="1"/>
  <c r="IR48" i="4" a="1"/>
  <c r="BD233" i="4" a="1"/>
  <c r="IS137" i="4" a="1"/>
  <c r="CF230" i="4" a="1"/>
  <c r="FE135" i="2" a="1"/>
  <c r="IQ26" i="4" a="1"/>
  <c r="IP106" i="4" a="1"/>
  <c r="IV164" i="4" a="1"/>
  <c r="FD118" i="2" a="1"/>
  <c r="FA227" i="2" a="1"/>
  <c r="FC156" i="2" a="1"/>
  <c r="FC165" i="2" a="1"/>
  <c r="EH233" i="4" a="1"/>
  <c r="CL231" i="2" a="1"/>
  <c r="IP220" i="4" a="1"/>
  <c r="HI230" i="4" a="1"/>
  <c r="DI234" i="4" a="1"/>
  <c r="IV130" i="4" a="1"/>
  <c r="IV198" i="4" a="1"/>
  <c r="FB99" i="2" a="1"/>
  <c r="GM233" i="4" a="1"/>
  <c r="AM234" i="4" a="1"/>
  <c r="HB231" i="4" a="1"/>
  <c r="GP234" i="4" a="1"/>
  <c r="AY234" i="2" a="1"/>
  <c r="EZ232" i="4" a="1"/>
  <c r="FC67" i="2" a="1"/>
  <c r="IR19" i="4" a="1"/>
  <c r="IW157" i="4" a="1"/>
  <c r="IT167" i="4" a="1"/>
  <c r="FW233" i="4" a="1"/>
  <c r="FB180" i="2" a="1"/>
  <c r="IU40" i="4" a="1"/>
  <c r="IT86" i="4" a="1"/>
  <c r="FC229" i="2" a="1"/>
  <c r="D230" i="4" a="1"/>
  <c r="IU184" i="4" a="1"/>
  <c r="HG230" i="4" a="1"/>
  <c r="ET234" i="2" a="1"/>
  <c r="BE234" i="4" a="1"/>
  <c r="CN232" i="4" a="1"/>
  <c r="FD68" i="2" a="1"/>
  <c r="IW99" i="4" a="1"/>
  <c r="IQ39" i="4" a="1"/>
  <c r="FE181" i="2" a="1"/>
  <c r="IT62" i="4" a="1"/>
  <c r="EG230" i="2" a="1"/>
  <c r="IQ229" i="4" a="1"/>
  <c r="IW172" i="4" a="1"/>
  <c r="IW103" i="4" a="1"/>
  <c r="IQ154" i="4" a="1"/>
  <c r="Z232" i="4" a="1"/>
  <c r="IQ27" i="4" a="1"/>
  <c r="IU185" i="4" a="1"/>
  <c r="IS100" i="4" a="1"/>
  <c r="IV47" i="4" a="1"/>
  <c r="IP93" i="4" a="1"/>
  <c r="AZ232" i="2" a="1"/>
  <c r="AE233" i="4" a="1"/>
  <c r="D232" i="2" a="1"/>
  <c r="IP38" i="4" a="1"/>
  <c r="EW234" i="2" a="1"/>
  <c r="BW234" i="4" a="1"/>
  <c r="CJ230" i="4" a="1"/>
  <c r="DV233" i="2" a="1"/>
  <c r="CQ232" i="2" a="1"/>
  <c r="IQ176" i="4" a="1"/>
  <c r="CG231" i="4" a="1"/>
  <c r="FD38" i="2" a="1"/>
  <c r="FA136" i="2" a="1"/>
  <c r="HD232" i="4" a="1"/>
  <c r="W230" i="2" a="1"/>
  <c r="CZ234" i="2" a="1"/>
  <c r="FC70" i="2" a="1"/>
  <c r="IP163" i="4" a="1"/>
  <c r="IS8" i="4" a="1"/>
  <c r="IQ179" i="4" a="1"/>
  <c r="FT231" i="4" a="1"/>
  <c r="CD231" i="2" a="1"/>
  <c r="HK232" i="4" a="1"/>
  <c r="FH231" i="4" a="1"/>
  <c r="HL233" i="4" a="1"/>
  <c r="IW66" i="4" a="1"/>
  <c r="IU138" i="4" a="1"/>
  <c r="FE137" i="2" a="1"/>
  <c r="FE118" i="2" a="1"/>
  <c r="IR66" i="4" a="1"/>
  <c r="AT234" i="2" a="1"/>
  <c r="IQ75" i="4" a="1"/>
  <c r="IS228" i="4" a="1"/>
  <c r="IR129" i="4" a="1"/>
  <c r="FB104" i="2" a="1"/>
  <c r="FB37" i="2" a="1"/>
  <c r="FD76" i="2" a="1"/>
  <c r="FD114" i="2" a="1"/>
  <c r="FA150" i="2" a="1"/>
  <c r="IT183" i="4" a="1"/>
  <c r="DU230" i="4" a="1"/>
  <c r="IS147" i="4" a="1"/>
  <c r="AD230" i="2" a="1"/>
  <c r="BF234" i="2" a="1"/>
  <c r="IS160" i="4" a="1"/>
  <c r="FC74" i="2" a="1"/>
  <c r="FE52" i="2" a="1"/>
  <c r="IR78" i="4" a="1"/>
  <c r="IU190" i="4" a="1"/>
  <c r="FI231" i="4" a="1"/>
  <c r="CX230" i="4" a="1"/>
  <c r="IQ108" i="4" a="1"/>
  <c r="BT234" i="4" a="1"/>
  <c r="IU109" i="4" a="1"/>
  <c r="IR96" i="4" a="1"/>
  <c r="IU121" i="4" a="1"/>
  <c r="BQ232" i="4" a="1"/>
  <c r="FC204" i="2" a="1"/>
  <c r="FD32" i="2" a="1"/>
  <c r="FB42" i="2" a="1"/>
  <c r="DG230" i="4" a="1"/>
  <c r="IQ184" i="4" a="1"/>
  <c r="IW55" i="4" a="1"/>
  <c r="BL232" i="4" a="1"/>
  <c r="ID233" i="4" a="1"/>
  <c r="FD57" i="2" a="1"/>
  <c r="FH233" i="4" a="1"/>
  <c r="CT231" i="2" a="1"/>
  <c r="AB231" i="4" a="1"/>
  <c r="L233" i="4" a="1"/>
  <c r="EN230" i="4" a="1"/>
  <c r="HY230" i="4" a="1"/>
  <c r="GF230" i="4" a="1"/>
  <c r="IP80" i="4" a="1"/>
  <c r="DL232" i="4" a="1"/>
  <c r="FC58" i="2" a="1"/>
  <c r="IP216" i="4" a="1"/>
  <c r="AC230" i="2" a="1"/>
  <c r="EC231" i="2" a="1"/>
  <c r="EY232" i="4" a="1"/>
  <c r="GM232" i="4" a="1"/>
  <c r="IQ148" i="4" a="1"/>
  <c r="FD184" i="2" a="1"/>
  <c r="IU146" i="4" a="1"/>
  <c r="IS177" i="4" a="1"/>
  <c r="IU196" i="4" a="1"/>
  <c r="FC8" i="2" a="1"/>
  <c r="IW64" i="4" a="1"/>
  <c r="GC230" i="4" a="1"/>
  <c r="AH234" i="4" a="1"/>
  <c r="EB234" i="4" a="1"/>
  <c r="FC139" i="2" a="1"/>
  <c r="BL231" i="4" a="1"/>
  <c r="DJ230" i="2" a="1"/>
  <c r="IP167" i="4" a="1"/>
  <c r="FG233" i="4" a="1"/>
  <c r="AR231" i="2" a="1"/>
  <c r="IK232" i="4" a="1"/>
  <c r="AP230" i="4" a="1"/>
  <c r="FE89" i="2" a="1"/>
  <c r="IM230" i="4" a="1"/>
  <c r="S230" i="4" a="1"/>
  <c r="IR189" i="4" a="1"/>
  <c r="IT72" i="4" a="1"/>
  <c r="DR234" i="4" a="1"/>
  <c r="IT87" i="4" a="1"/>
  <c r="IT116" i="4" a="1"/>
  <c r="IV154" i="4" a="1"/>
  <c r="IU165" i="4" a="1"/>
  <c r="FB111" i="2" a="1"/>
  <c r="L234" i="4" a="1"/>
  <c r="EH234" i="2" a="1"/>
  <c r="IU110" i="4" a="1"/>
  <c r="IQ70" i="4" a="1"/>
  <c r="CL234" i="4" a="1"/>
  <c r="IU227" i="4" a="1"/>
  <c r="FD188" i="2" a="1"/>
  <c r="R233" i="2" a="1"/>
  <c r="IT146" i="4" a="1"/>
  <c r="IP229" i="4" a="1"/>
  <c r="IQ92" i="4" a="1"/>
  <c r="IR178" i="4" a="1"/>
  <c r="FB23" i="2" a="1"/>
  <c r="IP30" i="4" a="1"/>
  <c r="DX231" i="2" a="1"/>
  <c r="IW179" i="4" a="1"/>
  <c r="EJ233" i="2" a="1"/>
  <c r="CT233" i="4" a="1"/>
  <c r="EI230" i="2" a="1"/>
  <c r="IU220" i="4" a="1"/>
  <c r="IU116" i="4" a="1"/>
  <c r="DE234" i="4" a="1"/>
  <c r="FD229" i="2" a="1"/>
  <c r="IQ91" i="4" a="1"/>
  <c r="IV152" i="4" a="1"/>
  <c r="IP51" i="4" a="1"/>
  <c r="IV211" i="4" a="1"/>
  <c r="FC153" i="2" a="1"/>
  <c r="IW147" i="4" a="1"/>
  <c r="IS81" i="4" a="1"/>
  <c r="IW83" i="4" a="1"/>
  <c r="FC24" i="2" a="1"/>
  <c r="FA59" i="2" a="1"/>
  <c r="IU119" i="4" a="1"/>
  <c r="AY230" i="4" a="1"/>
  <c r="FA53" i="2" a="1"/>
  <c r="HR233" i="4" a="1"/>
  <c r="IP141" i="4" a="1"/>
  <c r="IQ45" i="4" a="1"/>
  <c r="DP231" i="2" a="1"/>
  <c r="IV193" i="4" a="1"/>
  <c r="FE163" i="2" a="1"/>
  <c r="IV147" i="4" a="1"/>
  <c r="FT232" i="4" a="1"/>
  <c r="CB230" i="4" a="1"/>
  <c r="FE131" i="2" a="1"/>
  <c r="FE138" i="2" a="1"/>
  <c r="EN233" i="2" a="1"/>
  <c r="IV26" i="4" a="1"/>
  <c r="H234" i="2" a="1"/>
  <c r="FA61" i="2" a="1"/>
  <c r="IQ13" i="4" a="1"/>
  <c r="IR47" i="4" a="1"/>
  <c r="IS123" i="4" a="1"/>
  <c r="CT234" i="2" a="1"/>
  <c r="IW200" i="4" a="1"/>
  <c r="FE38" i="2" a="1"/>
  <c r="J232" i="4" a="1"/>
  <c r="IQ111" i="4" a="1"/>
  <c r="DG231" i="2" a="1"/>
  <c r="BM230" i="2" a="1"/>
  <c r="FE232" i="4" a="1"/>
  <c r="IV83" i="4" a="1"/>
  <c r="IR86" i="4" a="1"/>
  <c r="FE58" i="2" a="1"/>
  <c r="FA169" i="2" a="1"/>
  <c r="FE130" i="2" a="1"/>
  <c r="FB83" i="2" a="1"/>
  <c r="IT197" i="4" a="1"/>
  <c r="IS132" i="4" a="1"/>
  <c r="IU144" i="4" a="1"/>
  <c r="DW232" i="4" a="1"/>
  <c r="HX231" i="4" a="1"/>
  <c r="FB55" i="2" a="1"/>
  <c r="FT234" i="4" a="1"/>
  <c r="IR45" i="4" a="1"/>
  <c r="AX234" i="2" a="1"/>
  <c r="AJ233" i="2" a="1"/>
  <c r="IW116" i="4" a="1"/>
  <c r="FD21" i="2" a="1"/>
  <c r="GJ231" i="4" a="1"/>
  <c r="FA130" i="2" a="1"/>
  <c r="IQ187" i="4" a="1"/>
  <c r="FC22" i="2" a="1"/>
  <c r="IQ151" i="4" a="1"/>
  <c r="FC109" i="2" a="1"/>
  <c r="CN230" i="2" a="1"/>
  <c r="Q231" i="4" a="1"/>
  <c r="FD18" i="2" a="1"/>
  <c r="BI234" i="2" a="1"/>
  <c r="FB124" i="2" a="1"/>
  <c r="IS63" i="4" a="1"/>
  <c r="IV182" i="4" a="1"/>
  <c r="AS232" i="4" a="1"/>
  <c r="FB132" i="2" a="1"/>
  <c r="IQ172" i="4" a="1"/>
  <c r="IP223" i="4" a="1"/>
  <c r="BC231" i="4" a="1"/>
  <c r="IV58" i="4" a="1"/>
  <c r="BZ233" i="2" a="1"/>
  <c r="IR192" i="4" a="1"/>
  <c r="IS68" i="4" a="1"/>
  <c r="IQ9" i="4" a="1"/>
  <c r="FE223" i="2" a="1"/>
  <c r="AQ231" i="2" a="1"/>
  <c r="IQ102" i="4" a="1"/>
  <c r="FU234" i="4" a="1"/>
  <c r="AD232" i="4" a="1"/>
  <c r="IQ36" i="4" a="1"/>
  <c r="B234" i="4" a="1"/>
  <c r="FC97" i="2" a="1"/>
  <c r="FD167" i="2" a="1"/>
  <c r="FA223" i="2" a="1"/>
  <c r="IS224" i="4" a="1"/>
  <c r="FE25" i="2" a="1"/>
  <c r="FX234" i="4" a="1"/>
  <c r="IB231" i="4" a="1"/>
  <c r="AD234" i="2" a="1"/>
  <c r="FD209" i="2" a="1"/>
  <c r="FC200" i="2" a="1"/>
  <c r="R232" i="4" a="1"/>
  <c r="ED230" i="2" a="1"/>
  <c r="G234" i="4" a="1"/>
  <c r="IS46" i="4" a="1"/>
  <c r="IS119" i="4" a="1"/>
  <c r="Q232" i="4" a="1"/>
  <c r="EJ233" i="4" a="1"/>
  <c r="FC38" i="2" a="1"/>
  <c r="FB140" i="2" a="1"/>
  <c r="IT124" i="4" a="1"/>
  <c r="FB123" i="2" a="1"/>
  <c r="IV105" i="4" a="1"/>
  <c r="GV231" i="4" a="1"/>
  <c r="IS10" i="4" a="1"/>
  <c r="U234" i="2" a="1"/>
  <c r="DE230" i="2" a="1"/>
  <c r="FC41" i="2" a="1"/>
  <c r="Y232" i="2" a="1"/>
  <c r="FA197" i="2" a="1"/>
  <c r="FA24" i="2" a="1"/>
  <c r="DG233" i="4" a="1"/>
  <c r="Z232" i="2" a="1"/>
  <c r="IV68" i="4" a="1"/>
  <c r="FX230" i="4" a="1"/>
  <c r="FA205" i="2" a="1"/>
  <c r="IW79" i="4" a="1"/>
  <c r="IR69" i="4" a="1"/>
  <c r="EM230" i="2" a="1"/>
  <c r="FE85" i="2" a="1"/>
  <c r="F231" i="4" a="1"/>
  <c r="DA232" i="4" a="1"/>
  <c r="IS164" i="4" a="1"/>
  <c r="EX232" i="4" a="1"/>
  <c r="IR157" i="4" a="1"/>
  <c r="IS109" i="4" a="1"/>
  <c r="IS87" i="4" a="1"/>
  <c r="IT207" i="4" a="1"/>
  <c r="EP232" i="4" a="1"/>
  <c r="IP63" i="4" a="1"/>
  <c r="AH234" i="2" a="1"/>
  <c r="FD203" i="2" a="1"/>
  <c r="IS229" i="4" a="1"/>
  <c r="IA231" i="4" a="1"/>
  <c r="FE157" i="2" a="1"/>
  <c r="CW230" i="2" a="1"/>
  <c r="IP124" i="4" a="1"/>
  <c r="IR165" i="4" a="1"/>
  <c r="C230" i="2" a="1"/>
  <c r="FE63" i="2" a="1"/>
  <c r="FE91" i="2" a="1"/>
  <c r="DU232" i="2" a="1"/>
  <c r="CH233" i="2" a="1"/>
  <c r="GW234" i="4" a="1"/>
  <c r="FS230" i="4" a="1"/>
  <c r="IR177" i="4" a="1"/>
  <c r="IU224" i="4" a="1"/>
  <c r="BK231" i="4" a="1"/>
  <c r="CZ231" i="2" a="1"/>
  <c r="ED234" i="4" a="1"/>
  <c r="IT56" i="4" a="1"/>
  <c r="IP68" i="4" a="1"/>
  <c r="B234" i="2" a="1"/>
  <c r="IU31" i="4" a="1"/>
  <c r="GN234" i="4" a="1"/>
  <c r="FD120" i="2" a="1"/>
  <c r="IV212" i="4" a="1"/>
  <c r="FD91" i="2" a="1"/>
  <c r="DQ234" i="2" a="1"/>
  <c r="IW121" i="4" a="1"/>
  <c r="IQ129" i="4" a="1"/>
  <c r="DW234" i="4" a="1"/>
  <c r="IP23" i="4" a="1"/>
  <c r="IV67" i="4" a="1"/>
  <c r="FE214" i="2" a="1"/>
  <c r="IQ74" i="4" a="1"/>
  <c r="IU41" i="4" a="1"/>
  <c r="IP128" i="4" a="1"/>
  <c r="IR150" i="4" a="1"/>
  <c r="AC234" i="4" a="1"/>
  <c r="IU174" i="4" a="1"/>
  <c r="IR36" i="4" a="1"/>
  <c r="EW234" i="4" a="1"/>
  <c r="IP162" i="4" a="1"/>
  <c r="FD186" i="2" a="1"/>
  <c r="EM232" i="2" a="1"/>
  <c r="EX232" i="2" a="1"/>
  <c r="AH231" i="2" a="1"/>
  <c r="IV98" i="4" a="1"/>
  <c r="CH234" i="4" a="1"/>
  <c r="DX232" i="2" a="1"/>
  <c r="FD110" i="2" a="1"/>
  <c r="AU233" i="4" a="1"/>
  <c r="IQ14" i="4" a="1"/>
  <c r="Q232" i="2" a="1"/>
  <c r="BW230" i="2" a="1"/>
  <c r="IW14" i="4" a="1"/>
  <c r="IU197" i="4" a="1"/>
  <c r="CA234" i="2" a="1"/>
  <c r="HA232" i="4" a="1"/>
  <c r="EZ234" i="4" a="1"/>
  <c r="FE203" i="2" a="1"/>
  <c r="FB194" i="2" a="1"/>
  <c r="IW80" i="4" a="1"/>
  <c r="Z231" i="4" a="1"/>
  <c r="IR97" i="4" a="1"/>
  <c r="CD233" i="4" a="1"/>
  <c r="IW195" i="4" a="1"/>
  <c r="HU234" i="4" a="1"/>
  <c r="IV185" i="4" a="1"/>
  <c r="FC233" i="4" a="1"/>
  <c r="IS121" i="4" a="1"/>
  <c r="FB7" i="2" a="1"/>
  <c r="IT147" i="4" a="1"/>
  <c r="IT75" i="4" a="1"/>
  <c r="EZ232" i="2" a="1"/>
  <c r="FA97" i="2" a="1"/>
  <c r="D231" i="2" a="1"/>
  <c r="FB233" i="4" a="1"/>
  <c r="BX234" i="2" a="1"/>
  <c r="IQ200" i="4" a="1"/>
  <c r="FA212" i="2" a="1"/>
  <c r="AC231" i="4" a="1"/>
  <c r="IS21" i="4" a="1"/>
  <c r="IU135" i="4" a="1"/>
  <c r="IU178" i="4" a="1"/>
  <c r="AJ231" i="4" a="1"/>
  <c r="IR183" i="4" a="1"/>
  <c r="FE112" i="2" a="1"/>
  <c r="FB186" i="2" a="1"/>
  <c r="T234" i="4" a="1"/>
  <c r="CA232" i="2" a="1"/>
  <c r="IQ218" i="4" a="1"/>
  <c r="IU157" i="4" a="1"/>
  <c r="AE230" i="4" a="1"/>
  <c r="CO231" i="4" a="1"/>
  <c r="IW229" i="4" a="1"/>
  <c r="BJ231" i="4" a="1"/>
  <c r="IP39" i="4" a="1"/>
  <c r="Q233" i="4" a="1"/>
  <c r="IU189" i="4" a="1"/>
  <c r="DA231" i="4" a="1"/>
  <c r="CK233" i="4" a="1"/>
  <c r="CA233" i="2" a="1"/>
  <c r="IR182" i="4" a="1"/>
  <c r="FS233" i="4" a="1"/>
  <c r="K230" i="2" a="1"/>
  <c r="IP25" i="4" a="1"/>
  <c r="CV232" i="4" a="1"/>
  <c r="IP75" i="4" a="1"/>
  <c r="GA234" i="4" a="1"/>
  <c r="IU69" i="4" a="1"/>
  <c r="DM232" i="2" a="1"/>
  <c r="FA222" i="2" a="1"/>
  <c r="BM233" i="2" a="1"/>
  <c r="IS182" i="4" a="1"/>
  <c r="IS112" i="4" a="1"/>
  <c r="DD233" i="2" a="1"/>
  <c r="IT50" i="4" a="1"/>
  <c r="CW230" i="4" a="1"/>
  <c r="FF231" i="4" a="1"/>
  <c r="FR233" i="4" a="1"/>
  <c r="IP212" i="4" a="1"/>
  <c r="IU97" i="4" a="1"/>
  <c r="IQ51" i="4" a="1"/>
  <c r="IR81" i="4" a="1"/>
  <c r="BS234" i="2" a="1"/>
  <c r="FD178" i="2" a="1"/>
  <c r="IT80" i="4" a="1"/>
  <c r="GB234" i="4" a="1"/>
  <c r="IW51" i="4" a="1"/>
  <c r="CJ234" i="4" a="1"/>
  <c r="FD195" i="2" a="1"/>
  <c r="CR231" i="2" a="1"/>
  <c r="HV232" i="4" a="1"/>
  <c r="FD86" i="2" a="1"/>
  <c r="FD194" i="2" a="1"/>
  <c r="DI234" i="2" a="1"/>
  <c r="FB46" i="2" a="1"/>
  <c r="IS133" i="4" a="1"/>
  <c r="BU232" i="4" a="1"/>
  <c r="IV156" i="4" a="1"/>
  <c r="FC215" i="2" a="1"/>
  <c r="IR8" i="4" a="1"/>
  <c r="HK233" i="4" a="1"/>
  <c r="IN234" i="4" a="1"/>
  <c r="IV129" i="4" a="1"/>
  <c r="M233" i="4" a="1"/>
  <c r="HT234" i="4" a="1"/>
  <c r="IU130" i="4" a="1"/>
  <c r="FA13" i="2" a="1"/>
  <c r="DL231" i="4" a="1"/>
  <c r="GN231" i="4" a="1"/>
  <c r="HL232" i="4" a="1"/>
  <c r="IS28" i="4" a="1"/>
  <c r="DF230" i="4" a="1"/>
  <c r="IU100" i="4" a="1"/>
  <c r="IT17" i="4" a="1"/>
  <c r="IW134" i="4" a="1"/>
  <c r="IV224" i="4" a="1"/>
  <c r="GS230" i="4" a="1"/>
  <c r="EE232" i="2" a="1"/>
  <c r="M234" i="2" a="1"/>
  <c r="IS125" i="4" a="1"/>
  <c r="FE173" i="2" a="1"/>
  <c r="AP232" i="4" a="1"/>
  <c r="ED233" i="2" a="1"/>
  <c r="AP233" i="2" a="1"/>
  <c r="DG234" i="2" a="1"/>
  <c r="FE101" i="2" a="1"/>
  <c r="GO230" i="4" a="1"/>
  <c r="IS146" i="4" a="1"/>
  <c r="IS105" i="4" a="1"/>
  <c r="IJ234" i="4" a="1"/>
  <c r="AN230" i="4" a="1"/>
  <c r="AI234" i="4" a="1"/>
  <c r="P231" i="4" a="1"/>
  <c r="IP15" i="4" a="1"/>
  <c r="IV55" i="4" a="1"/>
  <c r="FC209" i="2" a="1"/>
  <c r="AK230" i="2" a="1"/>
  <c r="FN230" i="4" a="1"/>
  <c r="DR234" i="2" a="1"/>
  <c r="IW72" i="4" a="1"/>
  <c r="IR215" i="4" a="1"/>
  <c r="IS24" i="4" a="1"/>
  <c r="FD126" i="2" a="1"/>
  <c r="CF232" i="4" a="1"/>
  <c r="IR145" i="4" a="1"/>
  <c r="IW100" i="4" a="1"/>
  <c r="HJ232" i="4" a="1"/>
  <c r="FD200" i="2" a="1"/>
  <c r="FC25" i="2" a="1"/>
  <c r="EJ231" i="4" a="1"/>
  <c r="IP171" i="4" a="1"/>
  <c r="IP209" i="4" a="1"/>
  <c r="E232" i="2" a="1"/>
  <c r="IV188" i="4" a="1"/>
  <c r="FA125" i="2" a="1"/>
  <c r="EZ234" i="2" a="1"/>
  <c r="CZ232" i="4" a="1"/>
  <c r="HM234" i="4" a="1"/>
  <c r="IT48" i="4" a="1"/>
  <c r="CL232" i="4" a="1"/>
  <c r="BL234" i="4" a="1"/>
  <c r="FD163" i="2" a="1"/>
  <c r="IT221" i="4" a="1"/>
  <c r="EB231" i="2" a="1"/>
  <c r="BC230" i="2" a="1"/>
  <c r="IV39" i="4" a="1"/>
  <c r="IS180" i="4" a="1"/>
  <c r="Z233" i="4" a="1"/>
  <c r="IQ115" i="4" a="1"/>
  <c r="BW230" i="4" a="1"/>
  <c r="EG233" i="4" a="1"/>
  <c r="FE194" i="2" a="1"/>
  <c r="FC27" i="2" a="1"/>
  <c r="AB233" i="2" a="1"/>
  <c r="HL230" i="4" a="1"/>
  <c r="FA180" i="2" a="1"/>
  <c r="FJ231" i="4" a="1"/>
  <c r="IN232" i="4" a="1"/>
  <c r="EA233" i="4" a="1"/>
  <c r="IR72" i="4" a="1"/>
  <c r="IQ21" i="4" a="1"/>
  <c r="IP117" i="4" a="1"/>
  <c r="FA47" i="2" a="1"/>
  <c r="IU51" i="4" a="1"/>
  <c r="FH230" i="4" a="1"/>
  <c r="BO233" i="4" a="1"/>
  <c r="IQ116" i="4" a="1"/>
  <c r="FB28" i="2" a="1"/>
  <c r="IU84" i="4" a="1"/>
  <c r="IV103" i="4" a="1"/>
  <c r="IU66" i="4" a="1"/>
  <c r="FC205" i="2" a="1"/>
  <c r="IU26" i="4" a="1"/>
  <c r="P232" i="2" a="1"/>
  <c r="DV231" i="4" a="1"/>
  <c r="IS16" i="4" a="1"/>
  <c r="GH233" i="4" a="1"/>
  <c r="X232" i="4" a="1"/>
  <c r="IV106" i="4" a="1"/>
  <c r="AL233" i="2" a="1"/>
  <c r="BY230" i="2" a="1"/>
  <c r="FC173" i="2" a="1"/>
  <c r="CJ232" i="4" a="1"/>
  <c r="AR232" i="2" a="1"/>
  <c r="IQ53" i="4" a="1"/>
  <c r="IW90" i="4" a="1"/>
  <c r="AX230" i="2" a="1"/>
  <c r="FE134" i="2" a="1"/>
  <c r="IQ117" i="4" a="1"/>
  <c r="BG233" i="4" a="1"/>
  <c r="CD232" i="4" a="1"/>
  <c r="BH234" i="2" a="1"/>
  <c r="CD234" i="4" a="1"/>
  <c r="IV221" i="4" a="1"/>
  <c r="FE8" i="2" a="1"/>
  <c r="HO230" i="4" a="1"/>
  <c r="IR176" i="4" a="1"/>
  <c r="HZ231" i="4" a="1"/>
  <c r="EJ232" i="4" a="1"/>
  <c r="IW47" i="4" a="1"/>
  <c r="IU205" i="4" a="1"/>
  <c r="DH231" i="2" a="1"/>
  <c r="BF230" i="2" a="1"/>
  <c r="IR84" i="4" a="1"/>
  <c r="FC106" i="2" a="1"/>
  <c r="IR163" i="4" a="1"/>
  <c r="FB229" i="2" a="1"/>
  <c r="IQ194" i="4" a="1"/>
  <c r="FB41" i="2" a="1"/>
  <c r="IQ106" i="4" a="1"/>
  <c r="GO232" i="4" a="1"/>
  <c r="CY234" i="4" a="1"/>
  <c r="IQ87" i="4" a="1"/>
  <c r="P234" i="2" a="1"/>
  <c r="FD212" i="2" a="1"/>
  <c r="FB77" i="2" a="1"/>
  <c r="GL233" i="4" a="1"/>
  <c r="IR196" i="4" a="1"/>
  <c r="GH230" i="4" a="1"/>
  <c r="ER234" i="4" a="1"/>
  <c r="FB18" i="2" a="1"/>
  <c r="BH232" i="2" a="1"/>
  <c r="IU139" i="4" a="1"/>
  <c r="IR154" i="4" a="1"/>
  <c r="IW173" i="4" a="1"/>
  <c r="AB230" i="2" a="1"/>
  <c r="AQ232" i="4" a="1"/>
  <c r="IW112" i="4" a="1"/>
  <c r="FB138" i="2" a="1"/>
  <c r="IS92" i="4" a="1"/>
  <c r="DB234" i="4" a="1"/>
  <c r="DM233" i="4" a="1"/>
  <c r="BP230" i="2" a="1"/>
  <c r="DK231" i="4" a="1"/>
  <c r="AF231" i="2" a="1"/>
  <c r="V231" i="4" a="1"/>
  <c r="DY234" i="4" a="1"/>
  <c r="FE106" i="2" a="1"/>
  <c r="GU231" i="4" a="1"/>
  <c r="IQ77" i="4" a="1"/>
  <c r="FC178" i="2" a="1"/>
  <c r="BF233" i="2" a="1"/>
  <c r="GD233" i="4" a="1"/>
  <c r="CT230" i="4" a="1"/>
  <c r="FD93" i="2" a="1"/>
  <c r="CJ234" i="2" a="1"/>
  <c r="EU233" i="2" a="1"/>
  <c r="IV125" i="4" a="1"/>
  <c r="IR75" i="4" a="1"/>
  <c r="EA231" i="4" a="1"/>
  <c r="FB133" i="2" a="1"/>
  <c r="HR232" i="4" a="1"/>
  <c r="IT225" i="4" a="1"/>
  <c r="IT42" i="4" a="1"/>
  <c r="GZ232" i="4" a="1"/>
  <c r="DZ231" i="2" a="1"/>
  <c r="FB62" i="2" a="1"/>
  <c r="BW231" i="4" a="1"/>
  <c r="FC138" i="2" a="1"/>
  <c r="AU232" i="4" a="1"/>
  <c r="IU140" i="4" a="1"/>
  <c r="IP111" i="4" a="1"/>
  <c r="FC65" i="2" a="1"/>
  <c r="AM230" i="2" a="1"/>
  <c r="FC80" i="2" a="1"/>
  <c r="FE156" i="2" a="1"/>
  <c r="FA39" i="2" a="1"/>
  <c r="EF234" i="4" a="1"/>
  <c r="FD219" i="2" a="1"/>
  <c r="FD161" i="2" a="1"/>
  <c r="EQ230" i="4" a="1"/>
  <c r="Z231" i="2" a="1"/>
  <c r="AU230" i="2" a="1"/>
  <c r="EW231" i="2" a="1"/>
  <c r="FB177" i="2" a="1"/>
  <c r="AO231" i="2" a="1"/>
  <c r="IR226" i="4" a="1"/>
  <c r="FE210" i="2" a="1"/>
  <c r="FS232" i="4" a="1"/>
  <c r="CG233" i="4" a="1"/>
  <c r="IP109" i="4" a="1"/>
  <c r="IW54" i="4" a="1"/>
  <c r="FD97" i="2" a="1"/>
  <c r="FE37" i="2" a="1"/>
  <c r="D232" i="4" a="1"/>
  <c r="CF230" i="2" a="1"/>
  <c r="FD36" i="2" a="1"/>
  <c r="FB230" i="4" a="1"/>
  <c r="FB176" i="2" a="1"/>
  <c r="IT201" i="4" a="1"/>
  <c r="EA232" i="4" a="1"/>
  <c r="IU136" i="4" a="1"/>
  <c r="EZ231" i="2" a="1"/>
  <c r="IU27" i="4" a="1"/>
  <c r="FB219" i="2" a="1"/>
  <c r="FD82" i="2" a="1"/>
  <c r="FC11" i="2" a="1"/>
  <c r="FC51" i="2" a="1"/>
  <c r="AO234" i="2" a="1"/>
  <c r="BI231" i="4" a="1"/>
  <c r="IW153" i="4" a="1"/>
  <c r="IS192" i="4" a="1"/>
  <c r="IT137" i="4" a="1"/>
  <c r="IR41" i="4" a="1"/>
  <c r="ET230" i="2" a="1"/>
  <c r="FI234" i="4" a="1"/>
  <c r="FE79" i="2" a="1"/>
  <c r="IS35" i="4" a="1"/>
  <c r="IQ34" i="4" a="1"/>
  <c r="IP208" i="4" a="1"/>
  <c r="FA208" i="2" a="1"/>
  <c r="L231" i="2" a="1"/>
  <c r="FE70" i="2" a="1"/>
  <c r="IW144" i="4" a="1"/>
  <c r="FR232" i="4" a="1"/>
  <c r="FD41" i="2" a="1"/>
  <c r="EP232" i="2" a="1"/>
  <c r="AT233" i="2" a="1"/>
  <c r="IW140" i="4" a="1"/>
  <c r="FB173" i="2" a="1"/>
  <c r="FD65" i="2" a="1"/>
  <c r="FB69" i="2" a="1"/>
  <c r="IQ190" i="4" a="1"/>
  <c r="IW199" i="4" a="1"/>
  <c r="AL231" i="2" a="1"/>
  <c r="IW131" i="4" a="1"/>
  <c r="FA184" i="2" a="1"/>
  <c r="FC147" i="2" a="1"/>
  <c r="FA15" i="2" a="1"/>
  <c r="FE26" i="2" a="1"/>
  <c r="IV102" i="4" a="1"/>
  <c r="FA84" i="2" a="1"/>
  <c r="IU76" i="4" a="1"/>
  <c r="IU57" i="4" a="1"/>
  <c r="IU162" i="4" a="1"/>
  <c r="IW206" i="4" a="1"/>
  <c r="AA230" i="4" a="1"/>
  <c r="FE176" i="2" a="1"/>
  <c r="IU28" i="4" a="1"/>
  <c r="FB139" i="2" a="1"/>
  <c r="IV202" i="4" a="1"/>
  <c r="AW234" i="2" a="1"/>
  <c r="Q231" i="2" a="1"/>
  <c r="IR144" i="4" a="1"/>
  <c r="FE103" i="2" a="1"/>
  <c r="FA171" i="2" a="1"/>
  <c r="CC234" i="4" a="1"/>
  <c r="IV134" i="4" a="1"/>
  <c r="BB232" i="2" a="1"/>
  <c r="FE66" i="2" a="1"/>
  <c r="N230" i="4" a="1"/>
  <c r="M230" i="2" a="1"/>
  <c r="IU8" i="4" a="1"/>
  <c r="IR44" i="4" a="1"/>
  <c r="IR63" i="4" a="1"/>
  <c r="BJ230" i="2" a="1"/>
  <c r="IR128" i="4" a="1"/>
  <c r="CI234" i="4" a="1"/>
  <c r="AI233" i="4" a="1"/>
  <c r="IS106" i="4" a="1"/>
  <c r="BH232" i="4" a="1"/>
  <c r="BO234" i="4" a="1"/>
  <c r="IU18" i="4" a="1"/>
  <c r="IT227" i="4" a="1"/>
  <c r="IR125" i="4" a="1"/>
  <c r="FD170" i="2" a="1"/>
  <c r="FD176" i="2" a="1"/>
  <c r="GR231" i="4" a="1"/>
  <c r="IS7" i="4" a="1"/>
  <c r="GZ231" i="4" a="1"/>
  <c r="FE65" i="2" a="1"/>
  <c r="CY232" i="4" a="1"/>
  <c r="FE16" i="2" a="1"/>
  <c r="IV215" i="4" a="1"/>
  <c r="IQ219" i="4" a="1"/>
  <c r="FE195" i="2" a="1"/>
  <c r="IR146" i="4" a="1"/>
  <c r="IR64" i="4" a="1"/>
  <c r="IA232" i="4" a="1"/>
  <c r="FE117" i="2" a="1"/>
  <c r="IR134" i="4" a="1"/>
  <c r="IR16" i="4" a="1"/>
  <c r="IQ33" i="4" a="1"/>
  <c r="HI234" i="4" a="1"/>
  <c r="FE141" i="2" a="1"/>
  <c r="DO230" i="4" a="1"/>
  <c r="EU233" i="4" a="1"/>
  <c r="CW234" i="2" a="1"/>
  <c r="BJ232" i="4" a="1"/>
  <c r="DP232" i="2" a="1"/>
  <c r="H231" i="4" a="1"/>
  <c r="IV207" i="4" a="1"/>
  <c r="IV192" i="4" a="1"/>
  <c r="DY234" i="2" a="1"/>
  <c r="IS145" i="4" a="1"/>
  <c r="IV111" i="4" a="1"/>
  <c r="IR159" i="4" a="1"/>
  <c r="FE192" i="2" a="1"/>
  <c r="FE175" i="2" a="1"/>
  <c r="AK232" i="4" a="1"/>
  <c r="IQ56" i="4" a="1"/>
  <c r="IW178" i="4" a="1"/>
  <c r="FD233" i="4" a="1"/>
  <c r="FB68" i="2" a="1"/>
  <c r="FO234" i="4" a="1"/>
  <c r="EJ232" i="2" a="1"/>
  <c r="CM233" i="4" a="1"/>
  <c r="FE183" i="2" a="1"/>
  <c r="IT22" i="4" a="1"/>
  <c r="IQ141" i="4" a="1"/>
  <c r="IR133" i="4" a="1"/>
  <c r="IV166" i="4" a="1"/>
  <c r="BH233" i="2" a="1"/>
  <c r="FD172" i="2" a="1"/>
  <c r="IS127" i="4" a="1"/>
  <c r="GO234" i="4" a="1"/>
  <c r="IW151" i="4" a="1"/>
  <c r="IW160" i="4" a="1"/>
  <c r="CE231" i="2" a="1"/>
  <c r="FD133" i="2" a="1"/>
  <c r="ER231" i="4" a="1"/>
  <c r="IQ168" i="4" a="1"/>
  <c r="FB105" i="2" a="1"/>
  <c r="DQ230" i="4" a="1"/>
  <c r="FB91" i="2" a="1"/>
  <c r="IR38" i="4" a="1"/>
  <c r="FE226" i="2" a="1"/>
  <c r="IQ204" i="4" a="1"/>
  <c r="FB209" i="2" a="1"/>
  <c r="IP190" i="4" a="1"/>
  <c r="AH233" i="2" a="1"/>
  <c r="IW201" i="4" a="1"/>
  <c r="FA85" i="2" a="1"/>
  <c r="IP131" i="4" a="1"/>
  <c r="HP231" i="4" a="1"/>
  <c r="FD39" i="2" a="1"/>
  <c r="IQ62" i="4" a="1"/>
  <c r="IT55" i="4" a="1"/>
  <c r="C231" i="2" a="1"/>
  <c r="IC233" i="4" a="1"/>
  <c r="DB231" i="4" a="1"/>
  <c r="AI230" i="4" a="1"/>
  <c r="IV145" i="4" a="1"/>
  <c r="FE67" i="2" a="1"/>
  <c r="W232" i="4" a="1"/>
  <c r="HK234" i="4" a="1"/>
  <c r="DN231" i="4" a="1"/>
  <c r="AJ233" i="4" a="1"/>
  <c r="IW20" i="4" a="1"/>
  <c r="FD62" i="2" a="1"/>
  <c r="IP78" i="4" a="1"/>
  <c r="FD69" i="2" a="1"/>
  <c r="BG231" i="4" a="1"/>
  <c r="FC87" i="2" a="1"/>
  <c r="BY231" i="2" a="1"/>
  <c r="DF231" i="4" a="1"/>
  <c r="IW48" i="4" a="1"/>
  <c r="IP72" i="4" a="1"/>
  <c r="BQ231" i="2" a="1"/>
  <c r="L233" i="2" a="1"/>
  <c r="FE71" i="2" a="1"/>
  <c r="GC231" i="4" a="1"/>
  <c r="IP123" i="4" a="1"/>
  <c r="FB174" i="2" a="1"/>
  <c r="FE191" i="2" a="1"/>
  <c r="IS37" i="4" a="1"/>
  <c r="IW15" i="4" a="1"/>
  <c r="IT168" i="4" a="1"/>
  <c r="AF231" i="4" a="1"/>
  <c r="FD220" i="2" a="1"/>
  <c r="IV85" i="4" a="1"/>
  <c r="BG234" i="2" a="1"/>
  <c r="FB151" i="2" a="1"/>
  <c r="FC157" i="2" a="1"/>
  <c r="IV128" i="4" a="1"/>
  <c r="IV208" i="4" a="1"/>
  <c r="FU231" i="4" a="1"/>
  <c r="FE125" i="2" a="1"/>
  <c r="ES230" i="2" a="1"/>
  <c r="CK230" i="2" a="1"/>
  <c r="FC227" i="2" a="1"/>
  <c r="BV231" i="4" a="1"/>
  <c r="CW233" i="2" a="1"/>
  <c r="FE120" i="2" a="1"/>
  <c r="IT153" i="4" a="1"/>
  <c r="AW232" i="2" a="1"/>
  <c r="IV138" i="4" a="1"/>
  <c r="DQ233" i="2" a="1"/>
  <c r="FD185" i="2" a="1"/>
  <c r="FC119" i="2" a="1"/>
  <c r="HB232" i="4" a="1"/>
  <c r="HR234" i="4" a="1"/>
  <c r="IP159" i="4" a="1"/>
  <c r="CW232" i="2" a="1"/>
  <c r="CF234" i="4" a="1"/>
  <c r="IV7" i="4" a="1"/>
  <c r="DD230" i="4" a="1"/>
  <c r="FD127" i="2" a="1"/>
  <c r="BB234" i="2" a="1"/>
  <c r="EP234" i="4" a="1"/>
  <c r="IU120" i="4" a="1"/>
  <c r="EQ234" i="4" a="1"/>
  <c r="IV165" i="4" a="1"/>
  <c r="IV69" i="4" a="1"/>
  <c r="IT40" i="4" a="1"/>
  <c r="IT74" i="4" a="1"/>
  <c r="FB76" i="2" a="1"/>
  <c r="FA86" i="2" a="1"/>
  <c r="Y230" i="2" a="1"/>
  <c r="IQ181" i="4" a="1"/>
  <c r="BO230" i="2" a="1"/>
  <c r="FE111" i="2" a="1"/>
  <c r="BT232" i="2" a="1"/>
  <c r="BR230" i="2" a="1"/>
  <c r="IU194" i="4" a="1"/>
  <c r="FC208" i="2" a="1"/>
  <c r="CA231" i="4" a="1"/>
  <c r="FB228" i="2" a="1"/>
  <c r="IR122" i="4" a="1"/>
  <c r="IW16" i="4" a="1"/>
  <c r="IS38" i="4" a="1"/>
  <c r="GL231" i="4" a="1"/>
  <c r="IQ183" i="4" a="1"/>
  <c r="IT144" i="4" a="1"/>
  <c r="IR22" i="4" a="1"/>
  <c r="CQ234" i="2" a="1"/>
  <c r="FD154" i="2" a="1"/>
  <c r="Z230" i="4" a="1"/>
  <c r="IW81" i="4" a="1"/>
  <c r="CK233" i="2" a="1"/>
  <c r="O230" i="4" a="1"/>
  <c r="FB95" i="2" a="1"/>
  <c r="FA20" i="2" a="1"/>
  <c r="IV160" i="4" a="1"/>
  <c r="M232" i="4" a="1"/>
  <c r="DV231" i="2" a="1"/>
  <c r="IW175" i="4" a="1"/>
  <c r="S232" i="2" a="1"/>
  <c r="IQ105" i="4" a="1"/>
  <c r="IW32" i="4" a="1"/>
  <c r="EC232" i="2" a="1"/>
  <c r="AB232" i="4" a="1"/>
  <c r="AF234" i="4" a="1"/>
  <c r="FB48" i="2" a="1"/>
  <c r="IS18" i="4" a="1"/>
  <c r="FE36" i="2" a="1"/>
  <c r="FE146" i="2" a="1"/>
  <c r="EY231" i="4" a="1"/>
  <c r="FA173" i="2" a="1"/>
  <c r="IV96" i="4" a="1"/>
  <c r="IP176" i="4" a="1"/>
  <c r="FE51" i="2" a="1"/>
  <c r="IS113" i="4" a="1"/>
  <c r="FD227" i="2" a="1"/>
  <c r="IW164" i="4" a="1"/>
  <c r="IT205" i="4" a="1"/>
  <c r="IP170" i="4" a="1"/>
  <c r="FB153" i="2" a="1"/>
  <c r="FE46" i="2" a="1"/>
  <c r="DT231" i="4" a="1"/>
  <c r="DY231" i="4" a="1"/>
  <c r="IU223" i="4" a="1"/>
  <c r="FL230" i="4" a="1"/>
  <c r="IT81" i="4" a="1"/>
  <c r="DV234" i="2" a="1"/>
  <c r="FB32" i="2" a="1"/>
  <c r="FE31" i="2" a="1"/>
  <c r="IR108" i="4" a="1"/>
  <c r="GU233" i="4" a="1"/>
  <c r="IS205" i="4" a="1"/>
  <c r="IU124" i="4" a="1"/>
  <c r="FG231" i="4" a="1"/>
  <c r="IU147" i="4" a="1"/>
  <c r="AB234" i="4" a="1"/>
  <c r="FZ230" i="4" a="1"/>
  <c r="IT209" i="4" a="1"/>
  <c r="AY233" i="4" a="1"/>
  <c r="IW77" i="4" a="1"/>
  <c r="BX230" i="2" a="1"/>
  <c r="EE230" i="2" a="1"/>
  <c r="IS227" i="4" a="1"/>
  <c r="IQ135" i="4" a="1"/>
  <c r="EK231" i="4" a="1"/>
  <c r="FC120" i="2" a="1"/>
  <c r="BE233" i="2" a="1"/>
  <c r="DR233" i="4" a="1"/>
  <c r="FA68" i="2" a="1"/>
  <c r="IU20" i="4" a="1"/>
  <c r="FB204" i="2" a="1"/>
  <c r="FL233" i="4" a="1"/>
  <c r="AW233" i="4" a="1"/>
  <c r="AN233" i="2" a="1"/>
  <c r="BS234" i="4" a="1"/>
  <c r="IR94" i="4" a="1"/>
  <c r="IW127" i="4" a="1"/>
  <c r="EK234" i="4" a="1"/>
  <c r="FE64" i="2" a="1"/>
  <c r="IR103" i="4" a="1"/>
  <c r="AE234" i="4" a="1"/>
  <c r="BK230" i="4" a="1"/>
  <c r="IP84" i="4" a="1"/>
  <c r="FD25" i="2" a="1"/>
  <c r="BK232" i="2" a="1"/>
  <c r="IV123" i="4" a="1"/>
  <c r="IR40" i="4" a="1"/>
  <c r="DF232" i="2" a="1"/>
  <c r="IW148" i="4" a="1"/>
  <c r="IW137" i="4" a="1"/>
  <c r="FB190" i="2" a="1"/>
  <c r="FB195" i="2" a="1"/>
  <c r="HY233" i="4" a="1"/>
  <c r="FE57" i="2" a="1"/>
  <c r="S231" i="2" a="1"/>
  <c r="IW27" i="4" a="1"/>
  <c r="CF232" i="2" a="1"/>
  <c r="IS48" i="4" a="1"/>
  <c r="EI233" i="2" a="1"/>
  <c r="FA33" i="2" a="1"/>
  <c r="EC234" i="4" a="1"/>
  <c r="IP59" i="4" a="1"/>
  <c r="IS157" i="4" a="1"/>
  <c r="IW26" i="4" a="1"/>
  <c r="AQ234" i="2" a="1"/>
  <c r="IT206" i="4" a="1"/>
  <c r="AF233" i="2" a="1"/>
  <c r="FA148" i="2" a="1"/>
  <c r="FA210" i="2" a="1"/>
  <c r="IV162" i="4" a="1"/>
  <c r="BP232" i="4" a="1"/>
  <c r="IT150" i="4" a="1"/>
  <c r="FB50" i="2" a="1"/>
  <c r="IV161" i="4" a="1"/>
  <c r="CJ231" i="2" a="1"/>
  <c r="IR166" i="4" a="1"/>
  <c r="IS97" i="4" a="1"/>
  <c r="DD232" i="2" a="1"/>
  <c r="FB165" i="2" a="1"/>
  <c r="IU142" i="4" a="1"/>
  <c r="BI234" i="4" a="1"/>
  <c r="IW102" i="4" a="1"/>
  <c r="AR230" i="4" a="1"/>
  <c r="IR120" i="4" a="1"/>
  <c r="CB233" i="2" a="1"/>
  <c r="DH233" i="4" a="1"/>
  <c r="IU132" i="4" a="1"/>
  <c r="FB182" i="2" a="1"/>
  <c r="FA9" i="2" a="1"/>
  <c r="IU54" i="4" a="1"/>
  <c r="FA202" i="2" a="1"/>
  <c r="DO232" i="4" a="1"/>
  <c r="CI232" i="4" a="1"/>
  <c r="IT122" i="4" a="1"/>
  <c r="U234" i="4" a="1"/>
  <c r="FB212" i="2" a="1"/>
  <c r="IR32" i="4" a="1"/>
  <c r="IW21" i="4" a="1"/>
  <c r="IV115" i="4" a="1"/>
  <c r="DV232" i="2" a="1"/>
  <c r="FV233" i="4" a="1"/>
  <c r="FE233" i="4" a="1"/>
  <c r="IU32" i="4" a="1"/>
  <c r="IW8" i="4" a="1"/>
  <c r="FC118" i="2" a="1"/>
  <c r="FD157" i="2" a="1"/>
  <c r="FB89" i="2" a="1"/>
  <c r="AT231" i="2" a="1"/>
  <c r="ET233" i="2" a="1"/>
  <c r="FA25" i="2" a="1"/>
  <c r="GX231" i="4" a="1"/>
  <c r="IW36" i="4" a="1"/>
  <c r="IT229" i="4" a="1"/>
  <c r="IP136" i="4" a="1"/>
  <c r="AT230" i="2" a="1"/>
  <c r="FC84" i="2" a="1"/>
  <c r="BS232" i="2" a="1"/>
  <c r="DD234" i="2" a="1"/>
  <c r="EG232" i="2" a="1"/>
  <c r="CL231" i="4" a="1"/>
  <c r="IT181" i="4" a="1"/>
  <c r="HW232" i="4" a="1"/>
  <c r="V232" i="2" a="1"/>
  <c r="CO234" i="2" a="1"/>
  <c r="AI231" i="4" a="1"/>
  <c r="FC7" i="2" a="1"/>
  <c r="IW94" i="4" a="1"/>
  <c r="IW142" i="4" a="1"/>
  <c r="FA191" i="2" a="1"/>
  <c r="AC234" i="2" a="1"/>
  <c r="IR205" i="4" a="1"/>
  <c r="R232" i="2" a="1"/>
  <c r="IT89" i="4" a="1"/>
  <c r="AG234" i="2" a="1"/>
  <c r="CC230" i="2" a="1"/>
  <c r="DI230" i="4" a="1"/>
  <c r="IW188" i="4" a="1"/>
  <c r="IQ30" i="4" a="1"/>
  <c r="AG230" i="2" a="1"/>
  <c r="CJ232" i="2" a="1"/>
  <c r="AZ230" i="2" a="1"/>
  <c r="AY232" i="2" a="1"/>
  <c r="FD85" i="2" a="1"/>
  <c r="GD231" i="4" a="1"/>
  <c r="IQ170" i="4" a="1"/>
  <c r="IV50" i="4" a="1"/>
  <c r="FE185" i="2" a="1"/>
  <c r="FE27" i="2" a="1"/>
  <c r="FE34" i="2" a="1"/>
  <c r="G230" i="2" a="1"/>
  <c r="IQ216" i="4" a="1"/>
  <c r="FA46" i="2" a="1"/>
  <c r="IW105" i="4" a="1"/>
  <c r="CE232" i="2" a="1"/>
  <c r="AX234" i="4" a="1"/>
  <c r="FE75" i="2" a="1"/>
  <c r="DE230" i="4" a="1"/>
  <c r="FA121" i="2" a="1"/>
  <c r="BN231" i="4" a="1"/>
  <c r="IS219" i="4" a="1"/>
  <c r="IQ118" i="4" a="1"/>
  <c r="DA230" i="4" a="1"/>
  <c r="FC19" i="2" a="1"/>
  <c r="DO232" i="2" a="1"/>
  <c r="BT230" i="2" a="1"/>
  <c r="IU58" i="4" a="1"/>
  <c r="FC18" i="2" a="1"/>
  <c r="IP37" i="4" a="1"/>
  <c r="IV142" i="4" a="1"/>
  <c r="ED233" i="4" a="1"/>
  <c r="EU234" i="2" a="1"/>
  <c r="J230" i="2" a="1"/>
  <c r="IS44" i="4" a="1"/>
  <c r="FA66" i="2" a="1"/>
  <c r="IS90" i="4" a="1"/>
  <c r="IQ44" i="4" a="1"/>
  <c r="IV95" i="4" a="1"/>
  <c r="FA36" i="2" a="1"/>
  <c r="IT109" i="4" a="1"/>
  <c r="FE215" i="2" a="1"/>
  <c r="HF233" i="4" a="1"/>
  <c r="IV126" i="4" a="1"/>
  <c r="FB19" i="2" a="1"/>
  <c r="IT100" i="4" a="1"/>
  <c r="BU232" i="2" a="1"/>
  <c r="HO234" i="4" a="1"/>
  <c r="IP132" i="4" a="1"/>
  <c r="IT66" i="4" a="1"/>
  <c r="IR18" i="4" a="1"/>
  <c r="IW207" i="4" a="1"/>
  <c r="IV28" i="4" a="1"/>
  <c r="CR231" i="4" a="1"/>
  <c r="IS187" i="4" a="1"/>
  <c r="GK231" i="4" a="1"/>
  <c r="FD83" i="2" a="1"/>
  <c r="FD213" i="2" a="1"/>
  <c r="BZ231" i="4" a="1"/>
  <c r="IT11" i="4" a="1"/>
  <c r="IS154" i="4" a="1"/>
  <c r="HT230" i="4" a="1"/>
  <c r="IV225" i="4" a="1"/>
  <c r="HC232" i="4" a="1"/>
  <c r="IU115" i="4" a="1"/>
  <c r="IP189" i="4" a="1"/>
  <c r="BG234" i="4" a="1"/>
  <c r="EO232" i="2" a="1"/>
  <c r="FD109" i="2" a="1"/>
  <c r="BH230" i="2" a="1"/>
  <c r="CM232" i="4" a="1"/>
  <c r="IS201" i="4" a="1"/>
  <c r="IT187" i="4" a="1"/>
  <c r="FA7" i="2" a="1"/>
  <c r="CC233" i="4" a="1"/>
  <c r="IP219" i="4" a="1"/>
  <c r="FW231" i="4" a="1"/>
  <c r="AA233" i="4" a="1"/>
  <c r="FA228" i="2" a="1"/>
  <c r="DX230" i="4" a="1"/>
  <c r="IV226" i="4" a="1"/>
  <c r="BO232" i="4" a="1"/>
  <c r="IR13" i="4" a="1"/>
  <c r="FE187" i="2" a="1"/>
  <c r="IR52" i="4" a="1"/>
  <c r="FA140" i="2" a="1"/>
  <c r="EK233" i="2" a="1"/>
  <c r="DH230" i="4" a="1"/>
  <c r="IR15" i="4" a="1"/>
  <c r="AO231" i="4" a="1"/>
  <c r="IU193" i="4" a="1"/>
  <c r="IW183" i="4" a="1"/>
  <c r="IV66" i="4" a="1"/>
  <c r="DV233" i="4" a="1"/>
  <c r="AU234" i="4" a="1"/>
  <c r="FY233" i="4" a="1"/>
  <c r="IU160" i="4" a="1"/>
  <c r="FD22" i="2" a="1"/>
  <c r="IV70" i="4" a="1"/>
  <c r="AY231" i="4" a="1"/>
  <c r="IU163" i="4" a="1"/>
  <c r="HC234" i="4" a="1"/>
  <c r="S234" i="4" a="1"/>
  <c r="IQ86" i="4" a="1"/>
  <c r="FA77" i="2" a="1"/>
  <c r="ET232" i="2" a="1"/>
  <c r="EC232" i="4" a="1"/>
  <c r="IT32" i="4" a="1"/>
  <c r="IR229" i="4" a="1"/>
  <c r="FC115" i="2" a="1"/>
  <c r="FC182" i="2" a="1"/>
  <c r="IS199" i="4" a="1"/>
  <c r="FD119" i="2" a="1"/>
  <c r="FE150" i="2" a="1"/>
  <c r="FB166" i="2" a="1"/>
  <c r="FD147" i="2" a="1"/>
  <c r="EG230" i="4" a="1"/>
  <c r="IF233" i="4" a="1"/>
  <c r="AS234" i="4" a="1"/>
  <c r="IU173" i="4" a="1"/>
  <c r="IR95" i="4" a="1"/>
  <c r="BQ230" i="2" a="1"/>
  <c r="IR105" i="4" a="1"/>
  <c r="FQ234" i="4" a="1"/>
  <c r="U230" i="4" a="1"/>
  <c r="CM230" i="4" a="1"/>
  <c r="IQ93" i="4" a="1"/>
  <c r="D231" i="4" a="1"/>
  <c r="GE233" i="4" a="1"/>
  <c r="FD153" i="2" a="1"/>
  <c r="IP107" i="4" a="1"/>
  <c r="FC137" i="2" a="1"/>
  <c r="IP213" i="4" a="1"/>
  <c r="IQ124" i="4" a="1"/>
  <c r="IB230" i="4" a="1"/>
  <c r="DL233" i="2" a="1"/>
  <c r="CA231" i="2" a="1"/>
  <c r="EF233" i="2" a="1"/>
  <c r="IU52" i="4" a="1"/>
  <c r="K232" i="2" a="1"/>
  <c r="IU29" i="4" a="1"/>
  <c r="IU77" i="4" a="1"/>
  <c r="IP222" i="4" a="1"/>
  <c r="DS233" i="4" a="1"/>
  <c r="IS144" i="4" a="1"/>
  <c r="FZ233" i="4" a="1"/>
  <c r="HF232" i="4" a="1"/>
  <c r="EN231" i="2" a="1"/>
  <c r="DA232" i="2" a="1"/>
  <c r="FE162" i="2" a="1"/>
  <c r="FB64" i="2" a="1"/>
  <c r="FB144" i="2" a="1"/>
  <c r="F234" i="4" a="1"/>
  <c r="FE47" i="2" a="1"/>
  <c r="FA161" i="2" a="1"/>
  <c r="DK234" i="4" a="1"/>
  <c r="IU83" i="4" a="1"/>
  <c r="IR60" i="4" a="1"/>
  <c r="IP139" i="4" a="1"/>
  <c r="AN231" i="2" a="1"/>
  <c r="AK233" i="2" a="1"/>
  <c r="IT145" i="4" a="1"/>
  <c r="CF233" i="2" a="1"/>
  <c r="BU230" i="2" a="1"/>
  <c r="IE230" i="4" a="1"/>
  <c r="FE206" i="2" a="1"/>
  <c r="FE77" i="2" a="1"/>
  <c r="FD53" i="2" a="1"/>
  <c r="CE230" i="2" a="1"/>
  <c r="IT214" i="4" a="1"/>
  <c r="FC108" i="2" a="1"/>
  <c r="DZ234" i="2" a="1"/>
  <c r="BG233" i="2" a="1"/>
  <c r="HN231" i="4" a="1"/>
  <c r="FE108" i="2" a="1"/>
  <c r="FE53" i="2" a="1"/>
  <c r="IW86" i="4" a="1"/>
  <c r="BB230" i="2" a="1"/>
  <c r="FA12" i="2" a="1"/>
  <c r="FB122" i="2" a="1"/>
  <c r="IQ140" i="4" a="1"/>
  <c r="FD60" i="2" a="1"/>
  <c r="IQ195" i="4" a="1"/>
  <c r="BM230" i="4" a="1"/>
  <c r="AA234" i="4" a="1"/>
  <c r="BK232" i="4" a="1"/>
  <c r="IS75" i="4" a="1"/>
  <c r="IQ213" i="4" a="1"/>
  <c r="AL233" i="4" a="1"/>
  <c r="IP60" i="4" a="1"/>
  <c r="IP154" i="4" a="1"/>
  <c r="HL234" i="4" a="1"/>
  <c r="GF232" i="4" a="1"/>
  <c r="CT232" i="4" a="1"/>
  <c r="FE18" i="2" a="1"/>
  <c r="IQ121" i="4" a="1"/>
  <c r="IQ123" i="4" a="1"/>
  <c r="FB119" i="2" a="1"/>
  <c r="IR121" i="4" a="1"/>
  <c r="FA8" i="2" a="1"/>
  <c r="IQ103" i="4" a="1"/>
  <c r="IW185" i="4" a="1"/>
  <c r="IS58" i="4" a="1"/>
  <c r="IU198" i="4" a="1"/>
  <c r="HW233" i="4" a="1"/>
  <c r="FD55" i="2" a="1"/>
  <c r="EQ230" i="2" a="1"/>
  <c r="FB135" i="2" a="1"/>
  <c r="AT233" i="4" a="1"/>
  <c r="B232" i="2" a="1"/>
  <c r="FD183" i="2" a="1"/>
  <c r="FB92" i="2" a="1"/>
  <c r="BJ232" i="2" a="1"/>
  <c r="IT101" i="4" a="1"/>
  <c r="IS169" i="4" a="1"/>
  <c r="AO233" i="2" a="1"/>
  <c r="FB74" i="2" a="1"/>
  <c r="IR90" i="4" a="1"/>
  <c r="FB171" i="2" a="1"/>
  <c r="IV214" i="4" a="1"/>
  <c r="Y233" i="4" a="1"/>
  <c r="IS40" i="4" a="1"/>
  <c r="IV49" i="4" a="1"/>
  <c r="BP234" i="4" a="1"/>
  <c r="IU82" i="4" a="1"/>
  <c r="FA221" i="2" a="1"/>
  <c r="IV72" i="4" a="1"/>
  <c r="FD175" i="2" a="1"/>
  <c r="GD232" i="4" a="1"/>
  <c r="DK233" i="4" a="1"/>
  <c r="FE33" i="2" a="1"/>
  <c r="IS179" i="4" a="1"/>
  <c r="AM233" i="4" a="1"/>
  <c r="IS204" i="4" a="1"/>
  <c r="BZ234" i="2" a="1"/>
  <c r="IS20" i="4" a="1"/>
  <c r="IW85" i="4" a="1"/>
  <c r="IT204" i="4" a="1"/>
  <c r="FB175" i="2" a="1"/>
  <c r="IP9" i="4" a="1"/>
  <c r="FC217" i="2" a="1"/>
  <c r="DG230" i="2" a="1"/>
  <c r="IQ163" i="4" a="1"/>
  <c r="FD52" i="2" a="1"/>
  <c r="IU148" i="4" a="1"/>
  <c r="IP32" i="4" a="1"/>
  <c r="N233" i="4" a="1"/>
  <c r="BE230" i="4" a="1"/>
  <c r="DJ231" i="4" a="1"/>
  <c r="F230" i="4" a="1"/>
  <c r="IP19" i="4" a="1"/>
  <c r="FA220" i="2" a="1"/>
  <c r="IW205" i="4" a="1"/>
  <c r="IU96" i="4" a="1"/>
  <c r="FA164" i="2" a="1"/>
  <c r="AJ230" i="4" a="1"/>
  <c r="FC184" i="2" a="1"/>
  <c r="IR89" i="4" a="1"/>
  <c r="FD145" i="2" a="1"/>
  <c r="DZ230" i="4" a="1"/>
  <c r="BS233" i="2" a="1"/>
  <c r="DC234" i="4" a="1"/>
  <c r="FC193" i="2" a="1"/>
  <c r="IW113" i="4" a="1"/>
  <c r="FV232" i="4" a="1"/>
  <c r="IR26" i="4" a="1"/>
  <c r="FE60" i="2" a="1"/>
  <c r="IT215" i="4" a="1"/>
  <c r="FC52" i="2" a="1"/>
  <c r="IW96" i="4" a="1"/>
  <c r="L230" i="2" a="1"/>
  <c r="IU13" i="4" a="1"/>
  <c r="CH234" i="2" a="1"/>
  <c r="BM233" i="4" a="1"/>
  <c r="FC192" i="2" a="1"/>
  <c r="IU12" i="4" a="1"/>
  <c r="HX232" i="4" a="1"/>
  <c r="V232" i="4" a="1"/>
  <c r="AS234" i="2" a="1"/>
  <c r="FC131" i="2" a="1"/>
  <c r="FE10" i="2" a="1"/>
  <c r="IW78" i="4" a="1"/>
  <c r="S233" i="4" a="1"/>
  <c r="IQ47" i="4" a="1"/>
  <c r="IQ203" i="4" a="1"/>
  <c r="IR28" i="4" a="1"/>
  <c r="FC224" i="2" a="1"/>
  <c r="EP231" i="4" a="1"/>
  <c r="IL234" i="4" a="1"/>
  <c r="IU122" i="4" a="1"/>
  <c r="IP218" i="4" a="1"/>
  <c r="CW234" i="4" a="1"/>
  <c r="IP227" i="4" a="1"/>
  <c r="HN232" i="4" a="1"/>
  <c r="FA28" i="2" a="1"/>
  <c r="B230" i="2" a="1"/>
  <c r="FC89" i="2" a="1"/>
  <c r="DP232" i="4" a="1"/>
  <c r="FA213" i="2" a="1"/>
  <c r="D230" i="2" a="1"/>
  <c r="FE39" i="2" a="1"/>
  <c r="IT213" i="4" a="1"/>
  <c r="FB56" i="2" a="1"/>
  <c r="ID231" i="4" a="1"/>
  <c r="FB167" i="2" a="1"/>
  <c r="IQ37" i="4" a="1"/>
  <c r="GI233" i="4" a="1"/>
  <c r="IV167" i="4" a="1"/>
  <c r="EQ232" i="4" a="1"/>
  <c r="F233" i="4" a="1"/>
  <c r="FA116" i="2" a="1"/>
  <c r="GZ230" i="4" a="1"/>
  <c r="IR191" i="4" a="1"/>
  <c r="GI232" i="4" a="1"/>
  <c r="CG230" i="2" a="1"/>
  <c r="FA119" i="2" a="1"/>
  <c r="IR12" i="4" a="1"/>
  <c r="FB31" i="2" a="1"/>
  <c r="BT231" i="4" a="1"/>
  <c r="IS218" i="4" a="1"/>
  <c r="FC44" i="2" a="1"/>
  <c r="EL233" i="2" a="1"/>
  <c r="IV57" i="4" a="1"/>
  <c r="FD131" i="2" a="1"/>
  <c r="CM230" i="2" a="1"/>
  <c r="IQ228" i="4" a="1"/>
  <c r="FB100" i="2" a="1"/>
  <c r="FF234" i="4" a="1"/>
  <c r="IU7" i="4" a="1"/>
  <c r="FD99" i="2" a="1"/>
  <c r="IW88" i="4" a="1"/>
  <c r="FQ232" i="4" a="1"/>
  <c r="EF231" i="4" a="1"/>
  <c r="IP92" i="4" a="1"/>
  <c r="FD173" i="2" a="1"/>
  <c r="B231" i="2" a="1"/>
  <c r="IS130" i="4" a="1"/>
  <c r="F230" i="2" a="1"/>
  <c r="BD230" i="2" a="1"/>
  <c r="IP86" i="4" a="1"/>
  <c r="FB102" i="2" a="1"/>
  <c r="CV234" i="4" a="1"/>
  <c r="EH234" i="4" a="1"/>
  <c r="IT46" i="4" a="1"/>
  <c r="FA211" i="2" a="1"/>
  <c r="IR101" i="4" a="1"/>
  <c r="IS134" i="4" a="1"/>
  <c r="IP127" i="4" a="1"/>
  <c r="EK230" i="4" a="1"/>
  <c r="IR85" i="4" a="1"/>
  <c r="V234" i="4" a="1"/>
  <c r="CC234" i="2" a="1"/>
  <c r="FA226" i="2" a="1"/>
  <c r="AN232" i="4" a="1"/>
  <c r="IW180" i="4" a="1"/>
  <c r="IB233" i="4" a="1"/>
  <c r="IS64" i="4" a="1"/>
  <c r="FC212" i="2" a="1"/>
  <c r="FD216" i="2" a="1"/>
  <c r="BL234" i="2" a="1"/>
  <c r="DC232" i="4" a="1"/>
  <c r="FC168" i="2" a="1"/>
  <c r="FC100" i="2" a="1"/>
  <c r="IR34" i="4" a="1"/>
  <c r="FA218" i="2" a="1"/>
  <c r="AQ234" i="4" a="1"/>
  <c r="FJ232" i="4" a="1"/>
  <c r="IV84" i="4" a="1"/>
  <c r="EP231" i="2" a="1"/>
  <c r="FC132" i="2" a="1"/>
  <c r="GW233" i="4" a="1"/>
  <c r="BR234" i="2" a="1"/>
  <c r="EV234" i="2" a="1"/>
  <c r="EV230" i="2" a="1"/>
  <c r="IQ17" i="4" a="1"/>
  <c r="IP110" i="4" a="1"/>
  <c r="IV94" i="4" a="1"/>
  <c r="IT98" i="4" a="1"/>
  <c r="V230" i="4" a="1"/>
  <c r="IV181" i="4" a="1"/>
  <c r="IP104" i="4" a="1"/>
  <c r="CP233" i="2" a="1"/>
  <c r="IW98" i="4" a="1"/>
  <c r="IR77" i="4" a="1"/>
  <c r="IR39" i="4" a="1"/>
  <c r="FB97" i="2" a="1"/>
  <c r="IW35" i="4" a="1"/>
  <c r="IP114" i="4" a="1"/>
  <c r="IR7" i="4" a="1"/>
  <c r="FA64" i="2" a="1"/>
  <c r="IW126" i="4" a="1"/>
  <c r="HH234" i="4" a="1"/>
  <c r="FA51" i="2" a="1"/>
  <c r="FA143" i="2" a="1"/>
  <c r="FM234" i="4" a="1"/>
  <c r="FC189" i="2" a="1"/>
  <c r="IP16" i="4" a="1"/>
  <c r="FA60" i="2" a="1"/>
  <c r="IP129" i="4" a="1"/>
  <c r="FA75" i="2" a="1"/>
  <c r="FO230" i="4" a="1"/>
  <c r="IR209" i="4" a="1"/>
  <c r="IS171" i="4" a="1"/>
  <c r="N231" i="2" a="1"/>
  <c r="CR234" i="4" a="1"/>
  <c r="FE49" i="2" a="1"/>
  <c r="AV233" i="4" a="1"/>
  <c r="AF232" i="4" a="1"/>
  <c r="IP40" i="4" a="1"/>
  <c r="CB232" i="2" a="1"/>
  <c r="CI232" i="2" a="1"/>
  <c r="FE113" i="2" a="1"/>
  <c r="HG234" i="4" a="1"/>
  <c r="FK231" i="4" a="1"/>
  <c r="IH231" i="4" a="1"/>
  <c r="IP53" i="4" a="1"/>
  <c r="FA124" i="2" a="1"/>
  <c r="IR206" i="4" a="1"/>
  <c r="DS232" i="4" a="1"/>
  <c r="EX231" i="2" a="1"/>
  <c r="HX233" i="4" a="1"/>
  <c r="BK234" i="4" a="1"/>
  <c r="FD29" i="2" a="1"/>
  <c r="HI231" i="4" a="1"/>
  <c r="IT16" i="4" a="1"/>
  <c r="FA215" i="2" a="1"/>
  <c r="IW154" i="4" a="1"/>
  <c r="IP202" i="4" a="1"/>
  <c r="IU101" i="4" a="1"/>
  <c r="IT106" i="4" a="1"/>
  <c r="W232" i="2" a="1"/>
  <c r="IR171" i="4" a="1"/>
  <c r="FD116" i="2" a="1"/>
  <c r="FD77" i="2" a="1"/>
  <c r="IR107" i="4" a="1"/>
  <c r="AG233" i="2" a="1"/>
  <c r="IU172" i="4" a="1"/>
  <c r="IV45" i="4" a="1"/>
  <c r="FP231" i="4" a="1"/>
  <c r="FC13" i="2" a="1"/>
  <c r="DO231" i="2" a="1"/>
  <c r="IW189" i="4" a="1"/>
  <c r="AI233" i="2" a="1"/>
  <c r="IP207" i="4" a="1"/>
  <c r="IS170" i="4" a="1"/>
  <c r="BD231" i="2" a="1"/>
  <c r="IW186" i="4" a="1"/>
  <c r="IR175" i="4" a="1"/>
  <c r="FC48" i="2" a="1"/>
  <c r="CP232" i="4" a="1"/>
  <c r="CR233" i="4" a="1"/>
  <c r="FD198" i="2" a="1"/>
  <c r="FE128" i="2" a="1"/>
  <c r="FA27" i="2" a="1"/>
  <c r="FC17" i="2" a="1"/>
  <c r="IT208" i="4" a="1"/>
  <c r="IS59" i="4" a="1"/>
  <c r="G233" i="2" a="1"/>
  <c r="IT202" i="4" a="1"/>
  <c r="IP195" i="4" a="1"/>
  <c r="FB61" i="2" a="1"/>
  <c r="FJ230" i="4" a="1"/>
  <c r="DV230" i="4" a="1"/>
  <c r="IP65" i="4" a="1"/>
  <c r="GC232" i="4" a="1"/>
  <c r="AZ231" i="2" a="1"/>
  <c r="FA183" i="2" a="1"/>
  <c r="EW231" i="4" a="1"/>
  <c r="BX232" i="2" a="1"/>
  <c r="FC149" i="2" a="1"/>
  <c r="CM234" i="4" a="1"/>
  <c r="GT231" i="4" a="1"/>
  <c r="GS232" i="4" a="1"/>
  <c r="FE129" i="2" a="1"/>
  <c r="FC34" i="2" a="1"/>
  <c r="T233" i="4" a="1"/>
  <c r="GN230" i="4" a="1"/>
  <c r="BY230" i="4" a="1"/>
  <c r="AK233" i="4" a="1"/>
  <c r="IP81" i="4" a="1"/>
  <c r="IQ146" i="4" a="1"/>
  <c r="CK230" i="4" a="1"/>
  <c r="FA70" i="2" a="1"/>
  <c r="FC64" i="2" a="1"/>
  <c r="CP234" i="4" a="1"/>
  <c r="IW124" i="4" a="1"/>
  <c r="IR51" i="4" a="1"/>
  <c r="FC79" i="2" a="1"/>
  <c r="FA44" i="2" a="1"/>
  <c r="CU231" i="2" a="1"/>
  <c r="IV205" i="4" a="1"/>
  <c r="FA132" i="2" a="1"/>
  <c r="FD218" i="2" a="1"/>
  <c r="E234" i="2" a="1"/>
  <c r="GJ230" i="4" a="1"/>
  <c r="FA90" i="2" a="1"/>
  <c r="FE80" i="2" a="1"/>
  <c r="FD105" i="2" a="1"/>
  <c r="IP215" i="4" a="1"/>
  <c r="IT133" i="4" a="1"/>
  <c r="IP76" i="4" a="1"/>
  <c r="FD73" i="2" a="1"/>
  <c r="IR219" i="4" a="1"/>
  <c r="IR73" i="4" a="1"/>
  <c r="IW73" i="4" a="1"/>
  <c r="FB66" i="2" a="1"/>
  <c r="IS67" i="4" a="1"/>
  <c r="R230" i="2" a="1"/>
  <c r="FA147" i="2" a="1"/>
  <c r="FE145" i="2" a="1"/>
  <c r="IT68" i="4" a="1"/>
  <c r="IF231" i="4" a="1"/>
  <c r="IS84" i="4" a="1"/>
  <c r="EI234" i="4" a="1"/>
  <c r="M234" i="4" a="1"/>
  <c r="Q230" i="4" a="1"/>
  <c r="IP125" i="4" a="1"/>
  <c r="I234" i="4" a="1"/>
  <c r="AM233" i="2" a="1"/>
  <c r="FB159" i="2" a="1"/>
  <c r="DU234" i="4" a="1"/>
  <c r="EV230" i="4" a="1"/>
  <c r="DH233" i="2" a="1"/>
  <c r="IS55" i="4" a="1"/>
  <c r="AJ231" i="2" a="1"/>
  <c r="FA144" i="2" a="1"/>
  <c r="FA231" i="4" a="1"/>
  <c r="DD230" i="2" a="1"/>
  <c r="IU158" i="4" a="1"/>
  <c r="AZ232" i="4" a="1"/>
  <c r="FB214" i="2" a="1"/>
  <c r="FB116" i="2" a="1"/>
  <c r="GT233" i="4" a="1"/>
  <c r="EO231" i="4" a="1"/>
  <c r="IP203" i="4" a="1"/>
  <c r="IU134" i="4" a="1"/>
  <c r="BW232" i="2" a="1"/>
  <c r="IW159" i="4" a="1"/>
  <c r="FC220" i="2" a="1"/>
  <c r="BN233" i="4" a="1"/>
  <c r="IV12" i="4" a="1"/>
  <c r="FE152" i="2" a="1"/>
  <c r="CQ230" i="4" a="1"/>
  <c r="AE234" i="2" a="1"/>
  <c r="IU218" i="4" a="1"/>
  <c r="EY232" i="2" a="1"/>
  <c r="IS96" i="4" a="1"/>
  <c r="IP112" i="4" a="1"/>
  <c r="CQ232" i="4" a="1"/>
  <c r="DU233" i="4" a="1"/>
  <c r="IU217" i="4" a="1"/>
  <c r="FB225" i="2" a="1"/>
  <c r="IQ198" i="4" a="1"/>
  <c r="IV22" i="4" a="1"/>
  <c r="I230" i="4" a="1"/>
  <c r="IT162" i="4" a="1"/>
  <c r="CJ233" i="2" a="1"/>
  <c r="FA137" i="2" a="1"/>
  <c r="DU231" i="2" a="1"/>
  <c r="FC234" i="4" a="1"/>
  <c r="DQ232" i="2" a="1"/>
  <c r="IS51" i="4" a="1"/>
  <c r="BA234" i="4" a="1"/>
  <c r="EK230" i="2" a="1"/>
  <c r="T230" i="2" a="1"/>
  <c r="IW84" i="4" a="1"/>
  <c r="IP185" i="4" a="1"/>
  <c r="IT158" i="4" a="1"/>
  <c r="IV219" i="4" a="1"/>
  <c r="O231" i="2" a="1"/>
  <c r="AA230" i="2" a="1"/>
  <c r="IT31" i="4" a="1"/>
  <c r="IU88" i="4" a="1"/>
  <c r="CK231" i="2" a="1"/>
  <c r="AX231" i="4" a="1"/>
  <c r="IS11" i="4" a="1"/>
  <c r="IU200" i="4" a="1"/>
  <c r="FE84" i="2" a="1"/>
  <c r="IV60" i="4" a="1"/>
  <c r="AV234" i="2" a="1"/>
  <c r="AU232" i="2" a="1"/>
  <c r="IQ89" i="4" a="1"/>
  <c r="EW232" i="2" a="1"/>
  <c r="IT45" i="4" a="1"/>
  <c r="AW231" i="4" a="1"/>
  <c r="IU105" i="4" a="1"/>
  <c r="BK233" i="2" a="1"/>
  <c r="IW110" i="4" a="1"/>
  <c r="IU137" i="4" a="1"/>
  <c r="DK232" i="4" a="1"/>
  <c r="IV222" i="4" a="1"/>
  <c r="C233" i="4" a="1"/>
  <c r="IW169" i="4" a="1"/>
  <c r="IR43" i="4" a="1"/>
  <c r="FE169" i="2" a="1"/>
  <c r="FE88" i="2" a="1"/>
  <c r="IW196" i="4" a="1"/>
  <c r="IW65" i="4" a="1"/>
  <c r="FE74" i="2" a="1"/>
  <c r="IW162" i="4" a="1"/>
  <c r="HG231" i="4" a="1"/>
  <c r="BA231" i="4" a="1"/>
  <c r="IT34" i="4" a="1"/>
  <c r="FB224" i="2" a="1"/>
  <c r="FC63" i="2" a="1"/>
  <c r="IV144" i="4" a="1"/>
  <c r="IP35" i="4" a="1"/>
  <c r="FD10" i="2" a="1"/>
  <c r="CA234" i="4" a="1"/>
  <c r="FD108" i="2" a="1"/>
  <c r="IR61" i="4" a="1"/>
  <c r="IP135" i="4" a="1"/>
  <c r="CW231" i="2" a="1"/>
  <c r="BE232" i="2" a="1"/>
  <c r="HU230" i="4" a="1"/>
  <c r="DT234" i="4" a="1"/>
  <c r="IW82" i="4" a="1"/>
  <c r="FA192" i="2" a="1"/>
  <c r="FC176" i="2" a="1"/>
  <c r="FD26" i="2" a="1"/>
  <c r="EW233" i="4" a="1"/>
  <c r="IS184" i="4" a="1"/>
  <c r="FD23" i="2" a="1"/>
  <c r="FD210" i="2" a="1"/>
  <c r="BI230" i="4" a="1"/>
  <c r="DJ233" i="2" a="1"/>
  <c r="IR181" i="4" a="1"/>
  <c r="IU67" i="4" a="1"/>
  <c r="DH234" i="2" a="1"/>
  <c r="D234" i="4" a="1"/>
  <c r="IV191" i="4" a="1"/>
  <c r="GA232" i="4" a="1"/>
  <c r="IQ175" i="4" a="1"/>
  <c r="EG234" i="4" a="1"/>
  <c r="IQ196" i="4" a="1"/>
  <c r="IV195" i="4" a="1"/>
  <c r="FA233" i="4" a="1"/>
  <c r="EM231" i="4" a="1"/>
  <c r="CV230" i="2" a="1"/>
  <c r="IV8" i="4" a="1"/>
  <c r="IS226" i="4" a="1"/>
  <c r="FA109" i="2" a="1"/>
  <c r="FE17" i="2" a="1"/>
  <c r="IT224" i="4" a="1"/>
  <c r="FA232" i="4" a="1"/>
  <c r="GJ233" i="4" a="1"/>
  <c r="FE199" i="2" a="1"/>
  <c r="FC103" i="2" a="1"/>
  <c r="DT231" i="2" a="1"/>
  <c r="FD140" i="2" a="1"/>
  <c r="CF231" i="4" a="1"/>
  <c r="CI230" i="2" a="1"/>
  <c r="FD30" i="2" a="1"/>
  <c r="FE29" i="2" a="1"/>
  <c r="FE144" i="2" a="1"/>
  <c r="IC232" i="4" a="1"/>
  <c r="IQ211" i="4" a="1"/>
  <c r="IT91" i="4" a="1"/>
  <c r="FD64" i="2" a="1"/>
  <c r="FD20" i="2" a="1"/>
  <c r="IQ142" i="4" a="1"/>
  <c r="FC16" i="2" a="1"/>
  <c r="DB230" i="4" a="1"/>
  <c r="FA76" i="2" a="1"/>
  <c r="Q233" i="2" a="1"/>
  <c r="FA167" i="2" a="1"/>
  <c r="IP98" i="4" a="1"/>
  <c r="IV131" i="4" a="1"/>
  <c r="EZ230" i="4" a="1"/>
  <c r="AR233" i="4" a="1"/>
  <c r="CF231" i="2" a="1"/>
  <c r="CY231" i="2" a="1"/>
  <c r="CO234" i="4" a="1"/>
  <c r="CH230" i="2" a="1"/>
  <c r="IW118" i="4" a="1"/>
  <c r="FA122" i="2" a="1"/>
  <c r="CK232" i="2" a="1"/>
  <c r="IU159" i="4" a="1"/>
  <c r="IQ94" i="4" a="1"/>
  <c r="FC62" i="2" a="1"/>
  <c r="FE15" i="2" a="1"/>
  <c r="GS233" i="4" a="1"/>
  <c r="FB137" i="2" a="1"/>
  <c r="IP160" i="4" a="1"/>
  <c r="IR42" i="4" a="1"/>
  <c r="CN233" i="4" a="1"/>
  <c r="FC158" i="2" a="1"/>
  <c r="IW93" i="4" a="1"/>
  <c r="IR46" i="4" a="1"/>
  <c r="EO231" i="2" a="1"/>
  <c r="FC30" i="2" a="1"/>
  <c r="IU19" i="4" a="1"/>
  <c r="EY233" i="4" a="1"/>
  <c r="DS233" i="2" a="1"/>
  <c r="FA88" i="2" a="1"/>
  <c r="IW227" i="4" a="1"/>
  <c r="FE109" i="2" a="1"/>
  <c r="IW215" i="4" a="1"/>
  <c r="J230" i="4" a="1"/>
  <c r="HE231" i="4" a="1"/>
  <c r="FC88" i="2" a="1"/>
  <c r="FD179" i="2" a="1"/>
  <c r="EA232" i="2" a="1"/>
  <c r="IW184" i="4" a="1"/>
  <c r="BA232" i="2" a="1"/>
  <c r="IV158" i="4" a="1"/>
  <c r="EO233" i="4" a="1"/>
  <c r="FD7" i="2" a="1"/>
  <c r="FD211" i="2" a="1"/>
  <c r="IT51" i="4" a="1"/>
  <c r="BI231" i="2" a="1"/>
  <c r="BN232" i="4" a="1"/>
  <c r="IU42" i="4" a="1"/>
  <c r="IV48" i="4" a="1"/>
  <c r="CN234" i="2" a="1"/>
  <c r="FC46" i="2" a="1"/>
  <c r="AP230" i="2" a="1"/>
  <c r="IR210" i="4" a="1"/>
  <c r="FD166" i="2" a="1"/>
  <c r="IR143" i="4" a="1"/>
  <c r="HC231" i="4" a="1"/>
  <c r="IR155" i="4" a="1"/>
  <c r="IW114" i="4" a="1"/>
  <c r="IU17" i="4" a="1"/>
  <c r="IP108" i="4" a="1"/>
  <c r="DJ234" i="2" a="1"/>
  <c r="IR214" i="4" a="1"/>
  <c r="ES232" i="2" a="1"/>
  <c r="AQ231" i="4" a="1"/>
  <c r="X231" i="2" a="1"/>
  <c r="O234" i="2" a="1"/>
  <c r="IP122" i="4" a="1"/>
  <c r="IR14" i="4" a="1"/>
  <c r="AJ232" i="2" a="1"/>
  <c r="FF233" i="4" a="1"/>
  <c r="IQ60" i="4" a="1"/>
  <c r="CC232" i="2" a="1"/>
  <c r="IU89" i="4" a="1"/>
  <c r="AO230" i="2" a="1"/>
  <c r="CV230" i="4" a="1"/>
  <c r="U232" i="2" a="1"/>
  <c r="AN230" i="2" a="1"/>
  <c r="IU209" i="4" a="1"/>
  <c r="FC152" i="2" a="1"/>
  <c r="I231" i="2" a="1"/>
  <c r="FE95" i="2" a="1"/>
  <c r="IQ128" i="4" a="1"/>
  <c r="FE168" i="2" a="1"/>
  <c r="BT230" i="4" a="1"/>
  <c r="DW234" i="2" a="1"/>
  <c r="BF234" i="4" a="1"/>
  <c r="IS195" i="4" a="1"/>
  <c r="FB16" i="2" a="1"/>
  <c r="DA234" i="2" a="1"/>
  <c r="FC95" i="2" a="1"/>
  <c r="IR88" i="4" a="1"/>
  <c r="FA73" i="2" a="1"/>
  <c r="K230" i="4" a="1"/>
  <c r="CI231" i="4" a="1"/>
  <c r="IV71" i="4" a="1"/>
  <c r="K231" i="4" a="1"/>
  <c r="FD128" i="2" a="1"/>
  <c r="HR230" i="4" a="1"/>
  <c r="IV228" i="4" a="1"/>
  <c r="IS50" i="4" a="1"/>
  <c r="FC230" i="4" a="1"/>
  <c r="IR116" i="4" a="1"/>
  <c r="HQ234" i="4" a="1"/>
  <c r="DM231" i="4" a="1"/>
  <c r="G232" i="2" a="1"/>
  <c r="FE140" i="2" a="1"/>
  <c r="IP54" i="4" a="1"/>
  <c r="IT212" i="4" a="1"/>
  <c r="IV159" i="4" a="1"/>
  <c r="CY233" i="4" a="1"/>
  <c r="CN234" i="4" a="1"/>
  <c r="FB192" i="2" a="1"/>
  <c r="AE232" i="2" a="1"/>
  <c r="IS155" i="4" a="1"/>
  <c r="AV230" i="2" a="1"/>
  <c r="FC160" i="2" a="1"/>
  <c r="CH232" i="4" a="1"/>
  <c r="BO230" i="4" a="1"/>
  <c r="IS222" i="4" a="1"/>
  <c r="IV78" i="4" a="1"/>
  <c r="IQ41" i="4" a="1"/>
  <c r="IT15" i="4" a="1"/>
  <c r="GA233" i="4" a="1"/>
  <c r="CR233" i="2" a="1"/>
  <c r="IS215" i="4" a="1"/>
  <c r="ER233" i="2" a="1"/>
  <c r="FD28" i="2" a="1"/>
  <c r="IT194" i="4" a="1"/>
  <c r="IW123" i="4" a="1"/>
  <c r="U230" i="2" a="1"/>
  <c r="BQ234" i="4" a="1"/>
  <c r="FC33" i="2" a="1"/>
  <c r="FE143" i="2" a="1"/>
  <c r="IP147" i="4" a="1"/>
  <c r="FC102" i="2" a="1"/>
  <c r="CN232" i="2" a="1"/>
  <c r="FG232" i="4" a="1"/>
  <c r="EL231" i="2" a="1"/>
  <c r="DQ233" i="4" a="1"/>
  <c r="AP232" i="2" a="1"/>
  <c r="FD74" i="2" a="1"/>
  <c r="IU226" i="4" a="1"/>
  <c r="CE234" i="2" a="1"/>
  <c r="FB222" i="2" a="1"/>
  <c r="IU150" i="4" a="1"/>
  <c r="IW122" i="4" a="1"/>
  <c r="FI230" i="4" a="1"/>
  <c r="IP152" i="4" a="1"/>
  <c r="IV44" i="4" a="1"/>
  <c r="FC92" i="2" a="1"/>
  <c r="FZ231" i="4" a="1"/>
  <c r="IW95" i="4" a="1"/>
  <c r="EM231" i="2" a="1"/>
  <c r="AM232" i="4" a="1"/>
  <c r="IU175" i="4" a="1"/>
  <c r="BJ234" i="2" a="1"/>
  <c r="FE190" i="2" a="1"/>
  <c r="AL232" i="2" a="1"/>
  <c r="IV52" i="4" a="1"/>
  <c r="FL234" i="4" a="1"/>
  <c r="AQ233" i="4" a="1"/>
  <c r="F234" i="2" a="1"/>
  <c r="CQ231" i="4" a="1"/>
  <c r="FA185" i="2" a="1"/>
  <c r="BK230" i="2" a="1"/>
  <c r="IS36" i="4" a="1"/>
  <c r="EQ231" i="4" a="1"/>
  <c r="EY233" i="2" a="1"/>
  <c r="IQ68" i="4" a="1"/>
  <c r="FD96" i="2" a="1"/>
  <c r="FD152" i="2" a="1"/>
  <c r="HE230" i="4" a="1"/>
  <c r="IV174" i="4" a="1"/>
  <c r="IV121" i="4" a="1"/>
  <c r="HT232" i="4" a="1"/>
  <c r="AK230" i="4" a="1"/>
  <c r="FC225" i="2" a="1"/>
  <c r="IQ73" i="4" a="1"/>
  <c r="IT39" i="4" a="1"/>
  <c r="IV62" i="4" a="1"/>
  <c r="ER231" i="2" a="1"/>
  <c r="IQ171" i="4" a="1"/>
  <c r="FC71" i="2" a="1"/>
  <c r="AW233" i="2" a="1"/>
  <c r="BI230" i="2" a="1"/>
  <c r="FE122" i="2" a="1"/>
  <c r="CO233" i="4" a="1"/>
  <c r="FE43" i="2" a="1"/>
  <c r="FC78" i="2" a="1"/>
  <c r="FC219" i="2" a="1"/>
  <c r="FQ230" i="4" a="1"/>
  <c r="GQ231" i="4" a="1"/>
  <c r="IU80" i="4" a="1"/>
  <c r="ER232" i="4" a="1"/>
  <c r="IT103" i="4" a="1"/>
  <c r="IU92" i="4" a="1"/>
  <c r="IV172" i="4" a="1"/>
  <c r="FA106" i="2" a="1"/>
  <c r="IT113" i="4" a="1"/>
  <c r="IV56" i="4" a="1"/>
  <c r="IP172" i="4" a="1"/>
  <c r="IV107" i="4" a="1"/>
  <c r="HB230" i="4" a="1"/>
  <c r="C232" i="2" a="1"/>
  <c r="FB163" i="2" a="1"/>
  <c r="EA234" i="2" a="1"/>
  <c r="CL230" i="2" a="1"/>
  <c r="FD144" i="2" a="1"/>
  <c r="FE201" i="2" a="1"/>
  <c r="BL231" i="2" a="1"/>
  <c r="IS158" i="4" a="1"/>
  <c r="IP77" i="4" a="1"/>
  <c r="FN231" i="4" a="1"/>
  <c r="IW52" i="4" a="1"/>
  <c r="IQ99" i="4" a="1"/>
  <c r="FE167" i="2" a="1"/>
  <c r="GB233" i="4" a="1"/>
  <c r="IV75" i="4" a="1"/>
  <c r="FD193" i="2" a="1"/>
  <c r="IR124" i="4" a="1"/>
  <c r="IW70" i="4" a="1"/>
  <c r="FB143" i="2" a="1"/>
  <c r="IT30" i="4" a="1"/>
  <c r="FE171" i="2" a="1"/>
  <c r="IR83" i="4" a="1"/>
  <c r="IW176" i="4" a="1"/>
  <c r="IU204" i="4" a="1"/>
  <c r="EB231" i="4" a="1"/>
  <c r="FB142" i="2" a="1"/>
  <c r="AT231" i="4" a="1"/>
  <c r="IT64" i="4" a="1"/>
  <c r="IQ29" i="4" a="1"/>
  <c r="IV40" i="4" a="1"/>
  <c r="FB206" i="2" a="1"/>
  <c r="IS221" i="4" a="1"/>
  <c r="IV150" i="4" a="1"/>
  <c r="CN231" i="4" a="1"/>
  <c r="FD169" i="2" a="1"/>
  <c r="IT54" i="4" a="1"/>
  <c r="FC50" i="2" a="1"/>
  <c r="IU107" i="4" a="1"/>
  <c r="GQ233" i="4" a="1"/>
  <c r="AV232" i="4" a="1"/>
  <c r="BC232" i="2" a="1"/>
  <c r="FC188" i="2" a="1"/>
  <c r="EN231" i="4" a="1"/>
  <c r="M231" i="2" a="1"/>
  <c r="FD230" i="4" a="1"/>
  <c r="EQ232" i="2" a="1"/>
  <c r="HD231" i="4" a="1"/>
  <c r="IS79" i="4" a="1"/>
  <c r="FD50" i="2" a="1"/>
  <c r="HI233" i="4" a="1"/>
  <c r="IP174" i="4" a="1"/>
  <c r="BY233" i="2" a="1"/>
  <c r="EH232" i="4" a="1"/>
  <c r="CC231" i="2" a="1"/>
  <c r="T230" i="4" a="1"/>
  <c r="IQ166" i="4" a="1"/>
  <c r="IV216" i="4" a="1"/>
  <c r="BJ234" i="4" a="1"/>
  <c r="DW233" i="4" a="1"/>
  <c r="EX234" i="4" a="1"/>
  <c r="IV196" i="4" a="1"/>
  <c r="IQ18" i="4" a="1"/>
  <c r="FD42" i="2" a="1"/>
  <c r="CW231" i="4" a="1"/>
  <c r="IU65" i="4" a="1"/>
  <c r="CT230" i="2" a="1"/>
  <c r="IT26" i="4" a="1"/>
  <c r="EM234" i="4" a="1"/>
  <c r="IW171" i="4" a="1"/>
  <c r="IR193" i="4" a="1"/>
  <c r="FD132" i="2" a="1"/>
  <c r="BG230" i="2" a="1"/>
  <c r="FB59" i="2" a="1"/>
  <c r="IS86" i="4" a="1"/>
  <c r="IU155" i="4" a="1"/>
  <c r="GE231" i="4" a="1"/>
  <c r="IM233" i="4" a="1"/>
  <c r="IV53" i="4" a="1"/>
  <c r="FA182" i="2" a="1"/>
  <c r="FA107" i="2" a="1"/>
  <c r="HN230" i="4" a="1"/>
  <c r="EK232" i="4" a="1"/>
  <c r="IV124" i="4" a="1"/>
  <c r="GL230" i="4" a="1"/>
  <c r="IE233" i="4" a="1"/>
  <c r="FB201" i="2" a="1"/>
  <c r="IW74" i="4" a="1"/>
  <c r="X233" i="4" a="1"/>
  <c r="W233" i="4" a="1"/>
  <c r="FB43" i="2" a="1"/>
  <c r="FC146" i="2" a="1"/>
  <c r="FC198" i="2" a="1"/>
  <c r="FA83" i="2" a="1"/>
  <c r="FE35" i="2" a="1"/>
  <c r="AS233" i="4" a="1"/>
  <c r="IS42" i="4" a="1"/>
  <c r="FA65" i="2" a="1"/>
  <c r="BM232" i="2" a="1"/>
  <c r="FE87" i="2" a="1"/>
  <c r="AS231" i="2" a="1"/>
  <c r="FD103" i="2" a="1"/>
  <c r="FE32" i="2" a="1"/>
  <c r="EV234" i="4" a="1"/>
  <c r="IS82" i="4" a="1"/>
  <c r="GP232" i="4" a="1"/>
  <c r="FE230" i="4" a="1"/>
  <c r="IP119" i="4" a="1"/>
  <c r="FE55" i="2" a="1"/>
  <c r="IQ214" i="4" a="1"/>
  <c r="IP226" i="4" a="1"/>
  <c r="IR149" i="4" a="1"/>
  <c r="IS148" i="4" a="1"/>
  <c r="DN233" i="2" a="1"/>
  <c r="DY232" i="4" a="1"/>
  <c r="BV233" i="2" a="1"/>
  <c r="FB70" i="2" a="1"/>
  <c r="IS116" i="4" a="1"/>
  <c r="IU182" i="4" a="1"/>
  <c r="FC121" i="2" a="1"/>
  <c r="BE234" i="2" a="1"/>
  <c r="BW234" i="2" a="1"/>
  <c r="IW218" i="4" a="1"/>
  <c r="IV136" i="4" a="1"/>
  <c r="IS196" i="4" a="1"/>
  <c r="EC230" i="2" a="1"/>
  <c r="IP102" i="4" a="1"/>
  <c r="AR233" i="2" a="1"/>
  <c r="BV232" i="4" a="1"/>
  <c r="IP164" i="4" a="1"/>
  <c r="FA149" i="2" a="1"/>
  <c r="IW29" i="4" a="1"/>
  <c r="IT186" i="4" a="1"/>
  <c r="H231" i="2" a="1"/>
  <c r="IQ201" i="4" a="1"/>
  <c r="FB191" i="2" a="1"/>
  <c r="FB145" i="2" a="1"/>
  <c r="CH231" i="4" a="1"/>
  <c r="IP70" i="4" a="1"/>
  <c r="GY233" i="4" a="1"/>
  <c r="IP196" i="4" a="1"/>
  <c r="IP182" i="4" a="1"/>
  <c r="R233" i="4" a="1"/>
  <c r="IV90" i="4" a="1"/>
  <c r="L230" i="4" a="1"/>
  <c r="IS217" i="4" a="1"/>
  <c r="CL232" i="2" a="1"/>
  <c r="IR148" i="4" a="1"/>
  <c r="H232" i="2" a="1"/>
  <c r="IU79" i="4" a="1"/>
  <c r="IU61" i="4" a="1"/>
  <c r="DI231" i="4" a="1"/>
  <c r="FA41" i="2" a="1"/>
  <c r="IQ149" i="4" a="1"/>
  <c r="Y231" i="2" a="1"/>
  <c r="CH232" i="2" a="1"/>
  <c r="EU232" i="4" a="1"/>
  <c r="N234" i="2" a="1"/>
  <c r="IL231" i="4" a="1"/>
  <c r="EP234" i="2" a="1"/>
  <c r="IU45" i="4" a="1"/>
  <c r="FD88" i="2" a="1"/>
  <c r="IV218" i="4" a="1"/>
  <c r="IK234" i="4" a="1"/>
  <c r="AM231" i="2" a="1"/>
  <c r="DF234" i="4" a="1"/>
  <c r="BC233" i="4" a="1"/>
  <c r="FC172" i="2" a="1"/>
  <c r="FB220" i="2" a="1"/>
  <c r="FU233" i="4" a="1"/>
  <c r="IP58" i="4" a="1"/>
  <c r="FC54" i="2" a="1"/>
  <c r="FB202" i="2" a="1"/>
  <c r="EI231" i="2" a="1"/>
  <c r="GA230" i="4" a="1"/>
  <c r="U231" i="2" a="1"/>
  <c r="IW23" i="4" a="1"/>
  <c r="FC32" i="2" a="1"/>
  <c r="FC187" i="2" a="1"/>
  <c r="DX232" i="4" a="1"/>
  <c r="HF234" i="4" a="1"/>
  <c r="FB161" i="2" a="1"/>
  <c r="IF232" i="4" a="1"/>
  <c r="IQ222" i="4" a="1"/>
  <c r="II231" i="4" a="1"/>
  <c r="IT143" i="4" a="1"/>
  <c r="GU234" i="4" a="1"/>
  <c r="FA200" i="2" a="1"/>
  <c r="CQ233" i="2" a="1"/>
  <c r="T234" i="2" a="1"/>
  <c r="CT232" i="2" a="1"/>
  <c r="AS231" i="4" a="1"/>
  <c r="FE105" i="2" a="1"/>
  <c r="BM231" i="4" a="1"/>
  <c r="IP34" i="4" a="1"/>
  <c r="BD232" i="4" a="1"/>
  <c r="HA231" i="4" a="1"/>
  <c r="FA81" i="2" a="1"/>
  <c r="IU47" i="4" a="1"/>
  <c r="CY232" i="2" a="1"/>
  <c r="IT96" i="4" a="1"/>
  <c r="FE211" i="2" a="1"/>
  <c r="IS19" i="4" a="1"/>
  <c r="EW233" i="2" a="1"/>
  <c r="IU9" i="4" a="1"/>
  <c r="AG232" i="4" a="1"/>
  <c r="IU15" i="4" a="1"/>
  <c r="IV41" i="4" a="1"/>
  <c r="AW232" i="4" a="1"/>
  <c r="IP149" i="4" a="1"/>
  <c r="CN230" i="4" a="1"/>
  <c r="FA123" i="2" a="1"/>
  <c r="IV229" i="4" a="1"/>
  <c r="H233" i="4" a="1"/>
  <c r="FE139" i="2" a="1"/>
  <c r="IS41" i="4" a="1"/>
  <c r="IW120" i="4" a="1"/>
  <c r="FB136" i="2" a="1"/>
  <c r="CY230" i="4" a="1"/>
  <c r="FA93" i="2" a="1"/>
  <c r="IP74" i="4" a="1"/>
  <c r="FD92" i="2" a="1"/>
  <c r="AQ230" i="2" a="1"/>
  <c r="IP50" i="4" a="1"/>
  <c r="IW30" i="4" a="1"/>
  <c r="IR173" i="4" a="1"/>
  <c r="IR80" i="4" a="1"/>
  <c r="FB188" i="2" a="1"/>
  <c r="IR190" i="4" a="1"/>
  <c r="GW232" i="4" a="1"/>
  <c r="FA74" i="2" a="1"/>
  <c r="FB126" i="2" a="1"/>
  <c r="IV100" i="4" a="1"/>
  <c r="IW87" i="4" a="1"/>
  <c r="EP230" i="4" a="1"/>
  <c r="IS216" i="4" a="1"/>
  <c r="FZ232" i="4" a="1"/>
  <c r="EN234" i="4" a="1"/>
  <c r="EQ233" i="4" a="1"/>
  <c r="IP42" i="4" a="1"/>
  <c r="IS129" i="4" a="1"/>
  <c r="FC174" i="2" a="1"/>
  <c r="BM232" i="4" a="1"/>
  <c r="IT33" i="4" a="1"/>
  <c r="DK231" i="2" a="1"/>
  <c r="DH234" i="4" a="1"/>
  <c r="FA94" i="2" a="1"/>
  <c r="IW46" i="4" a="1"/>
  <c r="DX234" i="2" a="1"/>
  <c r="IR185" i="4" a="1"/>
  <c r="FB85" i="2" a="1"/>
  <c r="IT88" i="4" a="1"/>
  <c r="FA114" i="2" a="1"/>
  <c r="IW228" i="4" a="1"/>
  <c r="HE232" i="4" a="1"/>
  <c r="IT198" i="4" a="1"/>
  <c r="IT159" i="4" a="1"/>
  <c r="IP178" i="4" a="1"/>
  <c r="IS91" i="4" a="1"/>
  <c r="AR232" i="4" a="1"/>
  <c r="FB78" i="2" a="1"/>
  <c r="W233" i="2" a="1"/>
  <c r="FE93" i="2" a="1"/>
  <c r="IQ95" i="4" a="1"/>
  <c r="FA204" i="2" a="1"/>
  <c r="FA78" i="2" a="1"/>
  <c r="IR207" i="4" a="1"/>
  <c r="IR98" i="4" a="1"/>
  <c r="IQ12" i="4" a="1"/>
  <c r="EM233" i="2" a="1"/>
  <c r="FB87" i="2" a="1"/>
  <c r="EM230" i="4" a="1"/>
  <c r="AC233" i="4" a="1"/>
  <c r="IQ58" i="4" a="1"/>
  <c r="G231" i="2" a="1"/>
  <c r="IT108" i="4" a="1"/>
  <c r="IT140" i="4" a="1"/>
  <c r="IV203" i="4" a="1"/>
  <c r="IR57" i="4" a="1"/>
  <c r="E232" i="4" a="1"/>
  <c r="IQ35" i="4" a="1"/>
  <c r="FC9" i="2" a="1"/>
  <c r="IS143" i="4" a="1"/>
  <c r="ET232" i="4" a="1"/>
  <c r="FA57" i="2" a="1"/>
  <c r="IP121" i="4" a="1"/>
  <c r="IS54" i="4" a="1"/>
  <c r="FB187" i="2" a="1"/>
  <c r="FA113" i="2" a="1"/>
  <c r="FC73" i="2" a="1"/>
  <c r="FE104" i="2" a="1"/>
  <c r="FC232" i="4" a="1"/>
  <c r="AY233" i="2" a="1"/>
  <c r="EK232" i="2" a="1"/>
  <c r="IT44" i="4" a="1"/>
  <c r="FB155" i="2" a="1"/>
  <c r="IW104" i="4" a="1"/>
  <c r="FA10" i="2" a="1"/>
  <c r="IW174" i="4" a="1"/>
  <c r="DE233" i="4" a="1"/>
  <c r="AN234" i="4" a="1"/>
  <c r="DO231" i="4" a="1"/>
  <c r="IR37" i="4" a="1"/>
  <c r="IU154" i="4" a="1"/>
  <c r="AM232" i="2" a="1"/>
  <c r="DH231" i="4" a="1"/>
  <c r="IQ76" i="4" a="1"/>
  <c r="IS104" i="4" a="1"/>
  <c r="IQ160" i="4" a="1"/>
  <c r="IQ110" i="4" a="1"/>
  <c r="IP83" i="4" a="1"/>
  <c r="FA48" i="2" a="1"/>
  <c r="FB58" i="2" a="1"/>
  <c r="IT171" i="4" a="1"/>
  <c r="CS231" i="2" a="1"/>
  <c r="BE233" i="4" a="1"/>
  <c r="IS53" i="4" a="1"/>
  <c r="IC231" i="4" a="1"/>
  <c r="IT226" i="4" a="1"/>
  <c r="IW219" i="4" a="1"/>
  <c r="GC234" i="4" a="1"/>
  <c r="H230" i="4" a="1"/>
  <c r="FB157" i="2" a="1"/>
  <c r="EG232" i="4" a="1"/>
  <c r="FA201" i="2" a="1"/>
  <c r="IP158" i="4" a="1"/>
  <c r="IP71" i="4" a="1"/>
  <c r="DZ232" i="4" a="1"/>
  <c r="F232" i="2" a="1"/>
  <c r="O233" i="2" a="1"/>
  <c r="IT70" i="4" a="1"/>
  <c r="FD75" i="2" a="1"/>
  <c r="IS9" i="4" a="1"/>
  <c r="IV104" i="4" a="1"/>
  <c r="IT25" i="4" a="1"/>
  <c r="IU141" i="4" a="1"/>
  <c r="DQ231" i="4" a="1"/>
  <c r="IU81" i="4" a="1"/>
  <c r="FC53" i="2" a="1"/>
  <c r="IR126" i="4" a="1"/>
  <c r="IP153" i="4" a="1"/>
  <c r="FB148" i="2" a="1"/>
  <c r="BB231" i="2" a="1"/>
  <c r="GL232" i="4" a="1"/>
  <c r="FD115" i="2" a="1"/>
  <c r="GS234" i="4" a="1"/>
  <c r="FB115" i="2" a="1"/>
  <c r="FD196" i="2" a="1"/>
  <c r="IV184" i="4" a="1"/>
  <c r="IQ130" i="4" a="1"/>
  <c r="BY234" i="2" a="1"/>
  <c r="IT7" i="4" a="1"/>
  <c r="BZ231" i="2" a="1"/>
  <c r="HZ233" i="4" a="1"/>
  <c r="BC230" i="4" a="1"/>
  <c r="FA145" i="2" a="1"/>
  <c r="IP126" i="4" a="1"/>
  <c r="I230" i="2" a="1"/>
  <c r="IV59" i="4" a="1"/>
  <c r="FC124" i="2" a="1"/>
  <c r="AU231" i="2" a="1"/>
  <c r="DV232" i="4" a="1"/>
  <c r="FA115" i="2" a="1"/>
  <c r="IB232" i="4" a="1"/>
  <c r="BR233" i="4" a="1"/>
  <c r="IR220" i="4" a="1"/>
  <c r="AH232" i="2" a="1"/>
  <c r="BL230" i="4" a="1"/>
  <c r="FA133" i="2" a="1"/>
  <c r="IV97" i="4" a="1"/>
  <c r="FB9" i="2" a="1"/>
  <c r="IT24" i="4" a="1"/>
  <c r="DF232" i="4" a="1"/>
  <c r="IP143" i="4" a="1"/>
  <c r="FA153" i="2" a="1"/>
  <c r="FD24" i="2" a="1"/>
  <c r="AO230" i="4" a="1"/>
  <c r="CQ233" i="4" a="1"/>
  <c r="AU234" i="2" a="1"/>
  <c r="EL230" i="4" a="1"/>
  <c r="AJ234" i="4" a="1"/>
  <c r="IW136" i="4" a="1"/>
  <c r="AY232" i="4" a="1"/>
  <c r="FB152" i="2" a="1"/>
  <c r="FD71" i="2" a="1"/>
  <c r="IT47" i="4" a="1"/>
  <c r="AZ231" i="4" a="1"/>
  <c r="FD56" i="2" a="1"/>
  <c r="IT220" i="4" a="1"/>
  <c r="IW182" i="4" a="1"/>
  <c r="BP231" i="2" a="1"/>
  <c r="IR68" i="4" a="1"/>
  <c r="IT111" i="4" a="1"/>
  <c r="W234" i="4" a="1"/>
  <c r="IT27" i="4" a="1"/>
  <c r="IT114" i="4" a="1"/>
  <c r="C231" i="4" a="1"/>
  <c r="IV33" i="4" a="1"/>
  <c r="AX233" i="2" a="1"/>
  <c r="GX233" i="4" a="1"/>
  <c r="BU234" i="4" a="1"/>
  <c r="IQ52" i="4" a="1"/>
  <c r="IU128" i="4" a="1"/>
  <c r="IR24" i="4" a="1"/>
  <c r="DV234" i="4" a="1"/>
  <c r="IS49" i="4" a="1"/>
  <c r="GG233" i="4" a="1"/>
  <c r="IP157" i="4" a="1"/>
  <c r="CP230" i="4" a="1"/>
  <c r="IR9" i="4" a="1"/>
  <c r="EG234" i="2" a="1"/>
  <c r="FA11" i="2" a="1"/>
  <c r="IR127" i="4" a="1"/>
  <c r="DM232" i="4" a="1"/>
  <c r="HA230" i="4" a="1"/>
  <c r="FB147" i="2" a="1"/>
  <c r="FU232" i="4" a="1"/>
  <c r="FP233" i="4" a="1"/>
  <c r="HQ230" i="4" a="1"/>
  <c r="IW69" i="4" a="1"/>
  <c r="FD123" i="2" a="1"/>
  <c r="FA234" i="4" a="1"/>
  <c r="FC141" i="2" a="1"/>
  <c r="IV200" i="4" a="1"/>
  <c r="IT18" i="4" a="1"/>
  <c r="FA80" i="2" a="1"/>
  <c r="IV73" i="4" a="1"/>
  <c r="IV93" i="4" a="1"/>
  <c r="IP29" i="4" a="1"/>
  <c r="EY231" i="2" a="1"/>
  <c r="IS17" i="4" a="1"/>
  <c r="FD79" i="2" a="1"/>
  <c r="EJ234" i="4" a="1"/>
  <c r="DZ234" i="4" a="1"/>
  <c r="V230" i="2" a="1"/>
  <c r="IR21" i="4" a="1"/>
  <c r="BP231" i="4" a="1"/>
  <c r="IV64" i="4" a="1"/>
  <c r="BT234" i="2" a="1"/>
  <c r="IT160" i="4" a="1"/>
  <c r="IS128" i="4" a="1"/>
  <c r="CE233" i="4" a="1"/>
  <c r="BR231" i="2" a="1"/>
  <c r="IU151" i="4" a="1"/>
  <c r="FD95" i="2" a="1"/>
  <c r="IT130" i="4" a="1"/>
  <c r="IW198" i="4" a="1"/>
  <c r="IR131" i="4" a="1"/>
  <c r="IQ169" i="4" a="1"/>
  <c r="FE76" i="2" a="1"/>
  <c r="CL233" i="4" a="1"/>
  <c r="CT234" i="4" a="1"/>
  <c r="IP69" i="4" a="1"/>
  <c r="I232" i="4" a="1"/>
  <c r="FB178" i="2" a="1"/>
  <c r="IU213" i="4" a="1"/>
  <c r="FE221" i="2" a="1"/>
  <c r="FK233" i="4" a="1"/>
  <c r="IP144" i="4" a="1"/>
  <c r="HL231" i="4" a="1"/>
  <c r="FA134" i="2" a="1"/>
  <c r="IV77" i="4" a="1"/>
  <c r="I233" i="2" a="1"/>
  <c r="IV38" i="4" a="1"/>
  <c r="IP12" i="4" a="1"/>
  <c r="IT60" i="4" a="1"/>
  <c r="IS15" i="4" a="1"/>
  <c r="DB232" i="2" a="1"/>
  <c r="IT104" i="4" a="1"/>
  <c r="L232" i="4" a="1"/>
  <c r="IS150" i="4" a="1"/>
  <c r="EF234" i="2" a="1"/>
  <c r="B233" i="2" a="1"/>
  <c r="FB130" i="2" a="1"/>
  <c r="IP184" i="4" a="1"/>
  <c r="IT36" i="4" a="1"/>
  <c r="FA157" i="2" a="1"/>
  <c r="FB112" i="2" a="1"/>
  <c r="FE123" i="2" a="1"/>
  <c r="IN231" i="4" a="1"/>
  <c r="AF234" i="2" a="1"/>
  <c r="C232" i="4" a="1"/>
  <c r="HC233" i="4" a="1"/>
  <c r="IT217" i="4" a="1"/>
  <c r="AI232" i="4" a="1"/>
  <c r="IW163" i="4" a="1"/>
  <c r="IT63" i="4" a="1"/>
  <c r="IW75" i="4" a="1"/>
  <c r="IP41" i="4" a="1"/>
  <c r="FA14" i="2" a="1"/>
  <c r="IR113" i="4" a="1"/>
  <c r="FE23" i="2" a="1"/>
  <c r="AT230" i="4" a="1"/>
  <c r="IS156" i="4" a="1"/>
  <c r="BB233" i="4" a="1"/>
  <c r="IT193" i="4" a="1"/>
  <c r="IG230" i="4" a="1"/>
  <c r="AX231" i="2" a="1"/>
  <c r="IU55" i="4" a="1"/>
  <c r="BI233" i="4" a="1"/>
  <c r="CI233" i="2" a="1"/>
  <c r="IS57" i="4" a="1"/>
  <c r="IQ48" i="4" a="1"/>
  <c r="FD168" i="2" a="1"/>
  <c r="IT216" i="4" a="1"/>
  <c r="HG233" i="4" a="1"/>
  <c r="EF232" i="4" a="1"/>
  <c r="FZ234" i="4" a="1"/>
  <c r="IW217" i="4" a="1"/>
  <c r="AC230" i="4" a="1"/>
  <c r="HO231" i="4" a="1"/>
  <c r="FC45" i="2" a="1"/>
  <c r="DB233" i="4" a="1"/>
  <c r="FA69" i="2" a="1"/>
  <c r="IS198" i="4" a="1"/>
  <c r="FA112" i="2" a="1"/>
  <c r="DL233" i="4" a="1"/>
  <c r="IU73" i="4" a="1"/>
  <c r="FD201" i="2" a="1"/>
  <c r="FB53" i="2" a="1"/>
  <c r="IU25" i="4" a="1"/>
  <c r="AM230" i="4" a="1"/>
  <c r="IS107" i="4" a="1"/>
  <c r="FE228" i="2" a="1"/>
  <c r="IS25" i="4" a="1"/>
  <c r="IP116" i="4" a="1"/>
  <c r="FE114" i="2" a="1"/>
  <c r="IU39" i="4" a="1"/>
  <c r="IS161" i="4" a="1"/>
  <c r="IW125" i="4" a="1"/>
  <c r="IV120" i="4" a="1"/>
  <c r="IT195" i="4" a="1"/>
  <c r="IW155" i="4" a="1"/>
  <c r="IP82" i="4" a="1"/>
  <c r="FC194" i="2" a="1"/>
  <c r="EF232" i="2" a="1"/>
  <c r="IG233" i="4" a="1"/>
  <c r="BH230" i="4" a="1"/>
  <c r="IU168" i="4" a="1"/>
  <c r="BR231" i="4" a="1"/>
  <c r="FE200" i="2" a="1"/>
  <c r="EW230" i="2" a="1"/>
  <c r="FD171" i="2" a="1"/>
  <c r="FE197" i="2" a="1"/>
  <c r="HS234" i="4" a="1"/>
  <c r="IT188" i="4" a="1"/>
  <c r="CZ233" i="4" a="1"/>
  <c r="FB81" i="2" a="1"/>
  <c r="N230" i="2" a="1"/>
  <c r="CM232" i="2" a="1"/>
  <c r="AX230" i="4" a="1"/>
  <c r="IV15" i="4" a="1"/>
  <c r="O230" i="2" a="1"/>
  <c r="IQ59" i="4" a="1"/>
  <c r="N234" i="4" a="1"/>
  <c r="FB30" i="2" a="1"/>
  <c r="IV149" i="4" a="1"/>
  <c r="ES231" i="4" a="1"/>
  <c r="DI232" i="2" a="1"/>
  <c r="IT38" i="4" a="1"/>
  <c r="FA17" i="2" a="1"/>
  <c r="FE193" i="2" a="1"/>
  <c r="AZ233" i="2" a="1"/>
  <c r="IR221" i="4" a="1"/>
  <c r="IT79" i="4" a="1"/>
  <c r="AK231" i="4" a="1"/>
  <c r="FA176" i="2" a="1"/>
  <c r="IV27" i="4" a="1"/>
  <c r="IM234" i="4" a="1"/>
  <c r="IV197" i="4" a="1"/>
  <c r="CY230" i="2" a="1"/>
  <c r="FA79" i="2" a="1"/>
  <c r="IU112" i="4" a="1"/>
  <c r="FD100" i="2" a="1"/>
  <c r="FA82" i="2" a="1"/>
  <c r="DE232" i="2" a="1"/>
  <c r="BJ233" i="2" a="1"/>
  <c r="IR162" i="4" a="1"/>
  <c r="CR230" i="4" a="1"/>
  <c r="FE20" i="2" a="1"/>
  <c r="IW109" i="4" a="1"/>
  <c r="FO232" i="4" a="1"/>
  <c r="BL230" i="2" a="1"/>
  <c r="FC211" i="2" a="1"/>
  <c r="FC42" i="2" a="1"/>
  <c r="IW152" i="4" a="1"/>
  <c r="IP43" i="4" a="1"/>
  <c r="IT52" i="4" a="1"/>
  <c r="AV231" i="4" a="1"/>
  <c r="IR67" i="4" a="1"/>
  <c r="FD27" i="2" a="1"/>
  <c r="IQ182" i="4" a="1"/>
  <c r="IT28" i="4" a="1"/>
  <c r="IT93" i="4" a="1"/>
  <c r="EX230" i="4" a="1"/>
  <c r="FE14" i="2" a="1"/>
  <c r="IS200" i="4" a="1"/>
  <c r="FC75" i="2" a="1"/>
  <c r="IS203" i="4" a="1"/>
  <c r="IT161" i="4" a="1"/>
  <c r="IS151" i="4" a="1"/>
  <c r="AN231" i="4" a="1"/>
  <c r="IV199" i="4" a="1"/>
  <c r="FE45" i="2" a="1"/>
  <c r="IT169" i="4" a="1"/>
  <c r="IU199" i="4" a="1"/>
  <c r="ID234" i="4" a="1"/>
  <c r="IU176" i="4" a="1"/>
  <c r="IV16" i="4" a="1"/>
  <c r="BZ230" i="2" a="1"/>
  <c r="IQ143" i="4" a="1"/>
  <c r="B232" i="4" a="1"/>
  <c r="IT94" i="4" a="1"/>
  <c r="FC125" i="2" a="1"/>
  <c r="IQ97" i="4" a="1"/>
  <c r="FD150" i="2" a="1"/>
  <c r="DN231" i="2" a="1"/>
  <c r="FE174" i="2" a="1"/>
  <c r="FE153" i="2" a="1"/>
  <c r="FC110" i="2" a="1"/>
  <c r="FD135" i="2" a="1"/>
  <c r="IR56" i="4" a="1"/>
  <c r="BT232" i="4" a="1"/>
  <c r="IP105" i="4" a="1"/>
  <c r="GT234" i="4" a="1"/>
  <c r="AA233" i="2" a="1"/>
  <c r="IP214" i="4" a="1"/>
  <c r="IT155" i="4" a="1"/>
  <c r="IS153" i="4" a="1"/>
  <c r="IQ134" i="4" a="1"/>
  <c r="L232" i="2" a="1"/>
  <c r="IS76" i="4" a="1"/>
  <c r="DN232" i="2" a="1"/>
  <c r="DH232" i="2" a="1"/>
  <c r="IW43" i="4" a="1"/>
  <c r="IQ79" i="4" a="1"/>
  <c r="FE166" i="2" a="1"/>
  <c r="IQ22" i="4" a="1"/>
  <c r="FB27" i="2" a="1"/>
  <c r="IE234" i="4" a="1"/>
  <c r="IU214" i="4" a="1"/>
  <c r="IW132" i="4" a="1"/>
  <c r="EP230" i="2" a="1"/>
  <c r="IU99" i="4" a="1"/>
  <c r="FB93" i="2" a="1"/>
  <c r="IS69" i="4" a="1"/>
  <c r="FB197" i="2" a="1"/>
  <c r="FA34" i="2" a="1"/>
  <c r="CO232" i="2" a="1"/>
  <c r="FB54" i="2" a="1"/>
  <c r="GP230" i="4" a="1"/>
  <c r="II230" i="4" a="1"/>
  <c r="EV233" i="4" a="1"/>
  <c r="AC232" i="2" a="1"/>
  <c r="DP233" i="2" a="1"/>
  <c r="HM232" i="4" a="1"/>
  <c r="AN232" i="2" a="1"/>
  <c r="IV227" i="4" a="1"/>
  <c r="GF234" i="4" a="1"/>
  <c r="FE83" i="2" a="1"/>
  <c r="FC101" i="2" a="1"/>
  <c r="DE231" i="4" a="1"/>
  <c r="IQ96" i="4" a="1"/>
  <c r="FA199" i="2" a="1"/>
  <c r="J231" i="2" a="1"/>
  <c r="DB230" i="2" a="1"/>
  <c r="EN234" i="2" a="1"/>
  <c r="FD15" i="2" a="1"/>
  <c r="FC161" i="2" a="1"/>
  <c r="IV213" i="4" a="1"/>
  <c r="IR140" i="4" a="1"/>
  <c r="FE208" i="2" a="1"/>
  <c r="IQ80" i="4" a="1"/>
  <c r="B230" i="4" a="1"/>
  <c r="BR230" i="4" a="1"/>
  <c r="FB218" i="2" a="1"/>
  <c r="FB215" i="2" a="1"/>
  <c r="EH230" i="4" a="1"/>
  <c r="BQ234" i="2" a="1"/>
  <c r="IP46" i="4" a="1"/>
  <c r="IQ78" i="4" a="1"/>
  <c r="FD124" i="2" a="1"/>
  <c r="IV79" i="4" a="1"/>
  <c r="DO233" i="2" a="1"/>
  <c r="IW168" i="4" a="1"/>
  <c r="IV155" i="4" a="1"/>
  <c r="IU87" i="4" a="1"/>
  <c r="IS43" i="4" a="1"/>
  <c r="DZ230" i="2" a="1"/>
  <c r="CM231" i="2" a="1"/>
  <c r="IW129" i="4" a="1"/>
  <c r="FE147" i="2" a="1"/>
  <c r="IV19" i="4" a="1"/>
  <c r="FB183" i="2" a="1"/>
  <c r="IV80" i="4" a="1"/>
  <c r="EL231" i="4" a="1"/>
  <c r="AZ234" i="4" a="1"/>
  <c r="C233" i="2" a="1"/>
  <c r="IU152" i="4" a="1"/>
  <c r="FA108" i="2" a="1"/>
  <c r="K232" i="4" a="1"/>
  <c r="AR230" i="2" a="1"/>
  <c r="IR223" i="4" a="1"/>
  <c r="CB231" i="4" a="1"/>
  <c r="BA232" i="4" a="1"/>
  <c r="CS234" i="2" a="1"/>
  <c r="IR29" i="4" a="1"/>
  <c r="IV186" i="4" a="1"/>
  <c r="IU103" i="4" a="1"/>
  <c r="IT92" i="4" a="1"/>
  <c r="IU50" i="4" a="1"/>
  <c r="IS103" i="4" a="1"/>
  <c r="II234" i="4" a="1"/>
  <c r="FC203" i="2" a="1"/>
  <c r="BP232" i="2" a="1"/>
  <c r="FA152" i="2" a="1"/>
  <c r="IV170" i="4" a="1"/>
  <c r="FD182" i="2" a="1"/>
  <c r="FC197" i="2" a="1"/>
  <c r="CR230" i="2" a="1"/>
  <c r="IW50" i="4" a="1"/>
  <c r="IQ55" i="4" a="1"/>
  <c r="CG230" i="4" a="1"/>
  <c r="EB232" i="4" a="1"/>
  <c r="IU131" i="4" a="1"/>
  <c r="IV168" i="4" a="1"/>
  <c r="IT19" i="4" a="1"/>
  <c r="IQ7" i="4" a="1"/>
  <c r="IP148" i="4" a="1"/>
  <c r="Z234" i="2" a="1"/>
  <c r="AM234" i="2" a="1"/>
  <c r="IV46" i="4" a="1"/>
  <c r="FB86" i="2" a="1"/>
  <c r="IW7" i="4" a="1"/>
  <c r="IT192" i="4" a="1"/>
  <c r="IQ156" i="4" a="1"/>
  <c r="FC28" i="2" a="1"/>
  <c r="DY233" i="2" a="1"/>
  <c r="IT97" i="4" a="1"/>
  <c r="FA195" i="2" a="1"/>
  <c r="FC113" i="2" a="1"/>
  <c r="DO230" i="2" a="1"/>
  <c r="HY234" i="4" a="1"/>
  <c r="BD231" i="4" a="1"/>
  <c r="CD232" i="2" a="1"/>
  <c r="CZ233" i="2" a="1"/>
  <c r="HT233" i="4" a="1"/>
  <c r="FC117" i="2" a="1"/>
  <c r="FD59" i="2" a="1"/>
  <c r="FT233" i="4" a="1"/>
  <c r="IP142" i="4" a="1"/>
  <c r="IW11" i="4" a="1"/>
  <c r="IV23" i="4" a="1"/>
  <c r="IV54" i="4" a="1"/>
  <c r="HP233" i="4" a="1"/>
  <c r="IU70" i="4" a="1"/>
  <c r="AU230" i="4" a="1"/>
  <c r="FW232" i="4" a="1"/>
  <c r="E230" i="2" a="1"/>
  <c r="AU233" i="2" a="1"/>
  <c r="AK234" i="2" a="1"/>
  <c r="FB75" i="2" a="1"/>
  <c r="IV24" i="4" a="1"/>
  <c r="AR234" i="2" a="1"/>
  <c r="FD48" i="2" a="1"/>
  <c r="IT57" i="4" a="1"/>
  <c r="IU43" i="4" a="1"/>
  <c r="IT49" i="4" a="1"/>
  <c r="CB234" i="4" a="1"/>
  <c r="IQ20" i="4" a="1"/>
  <c r="IU14" i="4" a="1"/>
  <c r="BC234" i="2" a="1"/>
  <c r="FD89" i="2" a="1"/>
  <c r="CV232" i="2" a="1"/>
  <c r="BX232" i="4" a="1"/>
  <c r="DP233" i="4" a="1"/>
  <c r="F233" i="2" a="1"/>
  <c r="IP145" i="4" a="1"/>
  <c r="IQ63" i="4" a="1"/>
  <c r="FB158" i="2" a="1"/>
  <c r="BO231" i="2" a="1"/>
  <c r="CD233" i="2" a="1"/>
  <c r="FD107" i="2" a="1"/>
  <c r="FK234" i="4" a="1"/>
  <c r="B233" i="4" a="1"/>
  <c r="IR106" i="4" a="1"/>
  <c r="FC223" i="2" a="1"/>
  <c r="CU230" i="4" a="1"/>
  <c r="FE61" i="2" a="1"/>
  <c r="IS72" i="4" a="1"/>
  <c r="CD230" i="2" a="1"/>
  <c r="BM234" i="4" a="1"/>
  <c r="IU127" i="4" a="1"/>
  <c r="IW156" i="4" a="1"/>
  <c r="IS71" i="4" a="1"/>
  <c r="IW139" i="4" a="1"/>
  <c r="IT118" i="4" a="1"/>
  <c r="FA99" i="2" a="1"/>
  <c r="EU234" i="4" a="1"/>
  <c r="FE12" i="2" a="1"/>
  <c r="BW232" i="4" a="1"/>
  <c r="CO230" i="2" a="1"/>
  <c r="IK231" i="4" a="1"/>
  <c r="FE172" i="2" a="1"/>
  <c r="CW233" i="4" a="1"/>
  <c r="FR234" i="4" a="1"/>
  <c r="FE227" i="2" a="1"/>
  <c r="FC142" i="2" a="1"/>
  <c r="IC234" i="4" a="1"/>
  <c r="IS186" i="4" a="1"/>
  <c r="IU93" i="4" a="1"/>
  <c r="FB21" i="2" a="1"/>
  <c r="IW22" i="4" a="1"/>
  <c r="FE212" i="2" a="1"/>
  <c r="IU167" i="4" a="1"/>
  <c r="IR225" i="4" a="1"/>
  <c r="IW115" i="4" a="1"/>
  <c r="DC230" i="4" a="1"/>
  <c r="X233" i="2" a="1"/>
  <c r="AD230" i="4" a="1"/>
  <c r="CO232" i="4" a="1"/>
  <c r="IT185" i="4" a="1"/>
  <c r="DA233" i="4" a="1"/>
  <c r="IW53" i="4" a="1"/>
  <c r="IS89" i="4" a="1"/>
  <c r="IP7" i="4" a="1"/>
  <c r="AQ233" i="2" a="1"/>
  <c r="IT134" i="4" a="1"/>
  <c r="ED234" i="2" a="1"/>
  <c r="IU166" i="4" a="1"/>
  <c r="FE22" i="2" a="1"/>
  <c r="IV175" i="4" a="1"/>
  <c r="FA18" i="2" a="1"/>
  <c r="FB125" i="2" a="1"/>
  <c r="FC15" i="2" a="1"/>
  <c r="IU123" i="4" a="1"/>
  <c r="HJ233" i="4" a="1"/>
  <c r="AY230" i="2" a="1"/>
  <c r="U233" i="2" a="1"/>
  <c r="IR123" i="4" a="1"/>
  <c r="FC126" i="2" a="1"/>
  <c r="IU64" i="4" a="1"/>
  <c r="IQ90" i="4" a="1"/>
  <c r="IS117" i="4" a="1"/>
  <c r="FE198" i="2" a="1"/>
  <c r="IU78" i="4" a="1"/>
  <c r="AT232" i="2" a="1"/>
  <c r="CB232" i="4" a="1"/>
  <c r="BQ233" i="2" a="1"/>
  <c r="BU233" i="4" a="1"/>
  <c r="FA186" i="2" a="1"/>
  <c r="IQ107" i="4" a="1"/>
  <c r="IQ126" i="4" a="1"/>
  <c r="FE205" i="2" a="1"/>
  <c r="FC10" i="2" a="1"/>
  <c r="IU53" i="4" a="1"/>
  <c r="FA26" i="2" a="1"/>
  <c r="FA217" i="2" a="1"/>
  <c r="IP156" i="4" a="1"/>
  <c r="FD40" i="2" a="1"/>
  <c r="IV112" i="4" a="1"/>
  <c r="IP101" i="4" a="1"/>
  <c r="IS99" i="4" a="1"/>
  <c r="IV217" i="4" a="1"/>
  <c r="FE179" i="2" a="1"/>
  <c r="IR55" i="4" a="1"/>
  <c r="IO231" i="4" a="1"/>
  <c r="FE13" i="2" a="1"/>
  <c r="AZ230" i="4" a="1"/>
  <c r="IQ10" i="4" a="1"/>
  <c r="IQ131" i="4" a="1"/>
  <c r="FD14" i="2" a="1"/>
  <c r="AP234" i="2" a="1"/>
  <c r="IP175" i="4" a="1"/>
  <c r="IV209" i="4" a="1"/>
  <c r="FC94" i="2" a="1"/>
  <c r="IT138" i="4" a="1"/>
  <c r="FA196" i="2" a="1"/>
  <c r="IS29" i="4" a="1"/>
  <c r="FC166" i="2" a="1"/>
  <c r="IG232" i="4" a="1"/>
  <c r="FD81" i="2" a="1"/>
  <c r="BG231" i="2" a="1"/>
  <c r="IT165" i="4" a="1"/>
  <c r="FE189" i="2" a="1"/>
  <c r="IR195" i="4" a="1"/>
  <c r="FD190" i="2" a="1"/>
  <c r="V234" i="2" a="1"/>
  <c r="FC159" i="2" a="1"/>
  <c r="DL230" i="4" a="1"/>
  <c r="IS52" i="4" a="1"/>
  <c r="M231" i="4" a="1"/>
  <c r="FC49" i="2" a="1"/>
  <c r="IR91" i="4" a="1"/>
  <c r="GM231" i="4" a="1"/>
  <c r="DD231" i="2" a="1"/>
  <c r="BZ232" i="2" a="1"/>
  <c r="GV233" i="4" a="1"/>
  <c r="BZ232" i="4" a="1"/>
  <c r="IP191" i="4" a="1"/>
  <c r="FE50" i="2" a="1"/>
  <c r="AG231" i="4" a="1"/>
  <c r="FC199" i="2" a="1"/>
  <c r="IS80" i="4" a="1"/>
  <c r="BI232" i="4" a="1"/>
  <c r="IS73" i="4" a="1"/>
  <c r="IV89" i="4" a="1"/>
  <c r="FA230" i="4" a="1"/>
  <c r="FD54" i="2" a="1"/>
  <c r="IS209" i="4" a="1"/>
  <c r="IT76" i="4" a="1"/>
  <c r="GE234" i="4" a="1"/>
  <c r="FB234" i="4" a="1"/>
  <c r="DW230" i="2" a="1"/>
  <c r="IU222" i="4" a="1"/>
  <c r="FC107" i="2" a="1"/>
  <c r="IU188" i="4" a="1"/>
  <c r="BP233" i="4" a="1"/>
  <c r="FC99" i="2" a="1"/>
  <c r="AE230" i="2" a="1"/>
  <c r="BU231" i="4" a="1"/>
  <c r="IR62" i="4" a="1"/>
  <c r="IU129" i="4" a="1"/>
  <c r="IP155" i="4" a="1"/>
  <c r="GD234" i="4" a="1"/>
  <c r="F231" i="2" a="1"/>
  <c r="FB17" i="2" a="1"/>
  <c r="IP95" i="4" a="1"/>
  <c r="IT69" i="4" a="1"/>
  <c r="FC85" i="2" a="1"/>
  <c r="BX233" i="2" a="1"/>
  <c r="IU46" i="4" a="1"/>
  <c r="AN233" i="4" a="1"/>
  <c r="IS213" i="4" a="1"/>
  <c r="FD19" i="2" a="1"/>
  <c r="IR188" i="4" a="1"/>
  <c r="HS230" i="4" a="1"/>
  <c r="FA203" i="2" a="1"/>
  <c r="R231" i="4" a="1"/>
  <c r="EN232" i="4" a="1"/>
  <c r="IQ112" i="4" a="1"/>
  <c r="IP31" i="4" a="1"/>
  <c r="BH233" i="4" a="1"/>
  <c r="IT53" i="4" a="1"/>
  <c r="FC93" i="2" a="1"/>
  <c r="IR208" i="4" a="1"/>
  <c r="DQ230" i="2" a="1"/>
  <c r="GH232" i="4" a="1"/>
  <c r="FB106" i="2" a="1"/>
  <c r="FC128" i="2" a="1"/>
  <c r="FD84" i="2" a="1"/>
  <c r="FE94" i="2" a="1"/>
  <c r="IT223" i="4" a="1"/>
  <c r="FB71" i="2" a="1"/>
  <c r="FB57" i="2" a="1"/>
  <c r="FE234" i="4" a="1"/>
  <c r="IR136" i="4" a="1"/>
  <c r="AS230" i="2" a="1"/>
  <c r="FA42" i="2" a="1"/>
  <c r="Z230" i="2" a="1"/>
  <c r="IP56" i="4" a="1"/>
  <c r="IR170" i="4" a="1"/>
  <c r="FA198" i="2" a="1"/>
  <c r="IQ217" i="4" a="1"/>
  <c r="IW60" i="4" a="1"/>
  <c r="GX230" i="4" a="1"/>
  <c r="IP118" i="4" a="1"/>
  <c r="FE115" i="2" a="1"/>
  <c r="IV63" i="4" a="1"/>
  <c r="IW108" i="4" a="1"/>
  <c r="FA142" i="2" a="1"/>
  <c r="X232" i="2" a="1"/>
  <c r="FD174" i="2" a="1"/>
  <c r="FD63" i="2" a="1"/>
  <c r="BJ231" i="2" a="1"/>
  <c r="EZ233" i="4" a="1"/>
  <c r="IU108" i="4" a="1"/>
  <c r="FB24" i="2" a="1"/>
  <c r="IW38" i="4" a="1"/>
  <c r="DD231" i="4" a="1"/>
  <c r="CU231" i="4" a="1"/>
  <c r="IS114" i="4" a="1"/>
  <c r="BV234" i="2" a="1"/>
  <c r="S233" i="2" a="1"/>
  <c r="FB162" i="2" a="1"/>
  <c r="IS163" i="4" a="1"/>
  <c r="IV148" i="4" a="1"/>
  <c r="FD33" i="2" a="1"/>
  <c r="AY231" i="2" a="1"/>
  <c r="IT35" i="4" a="1"/>
  <c r="IT127" i="4" a="1"/>
  <c r="EO230" i="4" a="1"/>
  <c r="GJ234" i="4" a="1"/>
  <c r="FA127" i="2" a="1"/>
  <c r="IV61" i="4" a="1"/>
  <c r="CQ231" i="2" a="1"/>
  <c r="EU232" i="2" a="1"/>
  <c r="IG234" i="4" a="1"/>
  <c r="IR142" i="4" a="1"/>
  <c r="FB67" i="2" a="1"/>
  <c r="IP134" i="4" a="1"/>
  <c r="HV230" i="4" a="1"/>
  <c r="IP44" i="4" a="1"/>
  <c r="IV91" i="4" a="1"/>
  <c r="IS74" i="4" a="1"/>
  <c r="IW146" i="4" a="1"/>
  <c r="D233" i="2" a="1"/>
  <c r="IW170" i="4" a="1"/>
  <c r="CX234" i="2" a="1"/>
  <c r="FC202" i="2" a="1"/>
  <c r="BS231" i="4" a="1"/>
  <c r="DZ231" i="4" a="1"/>
  <c r="IR203" i="4" a="1"/>
  <c r="FD31" i="2" a="1"/>
  <c r="IS102" i="4" a="1"/>
  <c r="X234" i="4" a="1"/>
  <c r="FB205" i="2" a="1"/>
  <c r="FB72" i="2" a="1"/>
  <c r="IS83" i="4" a="1"/>
  <c r="GE230" i="4" a="1"/>
  <c r="CA232" i="4" a="1"/>
  <c r="FD137" i="2" a="1"/>
  <c r="FD112" i="2" a="1"/>
  <c r="IS12" i="4" a="1"/>
  <c r="IU30" i="4" a="1"/>
  <c r="IS110" i="4" a="1"/>
  <c r="IS45" i="4" a="1"/>
  <c r="DL230" i="2" a="1"/>
  <c r="BM234" i="2" a="1"/>
  <c r="IS207" i="4" a="1"/>
  <c r="BC234" i="4" a="1"/>
  <c r="IT170" i="4" a="1"/>
  <c r="FA129" i="2" a="1"/>
  <c r="FD224" i="2" a="1"/>
  <c r="T232" i="2" a="1"/>
  <c r="IQ43" i="4" a="1"/>
  <c r="BI232" i="2" a="1"/>
  <c r="CX232" i="4" a="1"/>
  <c r="CX233" i="2" a="1"/>
  <c r="EJ230" i="4" a="1"/>
  <c r="FB12" i="2" a="1"/>
  <c r="FJ233" i="4" a="1"/>
  <c r="FE82" i="2" a="1"/>
  <c r="IQ209" i="4" a="1"/>
  <c r="AH232" i="4" a="1"/>
  <c r="FA194" i="2" a="1"/>
  <c r="FC105" i="2" a="1"/>
  <c r="FE222" i="2" a="1"/>
  <c r="DF230" i="2" a="1"/>
  <c r="IQ153" i="4" a="1"/>
  <c r="DS234" i="4" a="1"/>
  <c r="CE234" i="4" a="1"/>
  <c r="IV20" i="4" a="1"/>
  <c r="HN234" i="4" a="1"/>
  <c r="IR117" i="4" a="1"/>
  <c r="GB231" i="4" a="1"/>
  <c r="AA232" i="2" a="1"/>
  <c r="DL231" i="2" a="1"/>
  <c r="IT203" i="4" a="1"/>
  <c r="IV18" i="4" a="1"/>
  <c r="FE180" i="2" a="1"/>
  <c r="DQ234" i="4" a="1"/>
  <c r="FD101" i="2" a="1"/>
  <c r="FB226" i="2" a="1"/>
  <c r="IT77" i="4" a="1"/>
  <c r="G232" i="4" a="1"/>
  <c r="IR118" i="4" a="1"/>
  <c r="FC186" i="2" a="1"/>
  <c r="IS178" i="4" a="1"/>
  <c r="CH233" i="4" a="1"/>
  <c r="FA58" i="2" a="1"/>
  <c r="AL232" i="4" a="1"/>
  <c r="IR82" i="4" a="1"/>
  <c r="AB234" i="2" a="1"/>
  <c r="IR204" i="4" a="1"/>
  <c r="FE164" i="2" a="1"/>
  <c r="IU85" i="4" a="1"/>
  <c r="IP61" i="4" a="1"/>
  <c r="IV137" i="4" a="1"/>
  <c r="IW24" i="4" a="1"/>
  <c r="IU38" i="4" a="1"/>
  <c r="FM230" i="4" a="1"/>
  <c r="BF232" i="2" a="1"/>
  <c r="AP234" i="4" a="1"/>
  <c r="IU177" i="4" a="1"/>
  <c r="IQ61" i="4" a="1"/>
  <c r="DQ232" i="4" a="1"/>
  <c r="P233" i="4" a="1"/>
  <c r="IR11" i="4" a="1"/>
  <c r="FB160" i="2" a="1"/>
  <c r="N231" i="4" a="1"/>
  <c r="IT110" i="4" a="1"/>
  <c r="IV14" i="4" a="1"/>
  <c r="IW158" i="4" a="1"/>
  <c r="IS124" i="4" a="1"/>
  <c r="HV231" i="4" a="1"/>
  <c r="DR230" i="2" a="1"/>
  <c r="IR111" i="4" a="1"/>
  <c r="IJ232" i="4" a="1"/>
  <c r="IT115" i="4" a="1"/>
  <c r="AG231" i="2" a="1"/>
  <c r="IW59" i="4" a="1"/>
  <c r="HW234" i="4" a="1"/>
  <c r="IW39" i="4" a="1"/>
  <c r="FV234" i="4" a="1"/>
  <c r="IP17" i="4" a="1"/>
  <c r="IU202" i="4" a="1"/>
  <c r="GP231" i="4" a="1"/>
  <c r="O231" i="4" a="1"/>
  <c r="IR53" i="4" a="1"/>
  <c r="CH230" i="4" a="1"/>
  <c r="FE59" i="2" a="1"/>
  <c r="FC154" i="2" a="1"/>
  <c r="FE107" i="2" a="1"/>
  <c r="FB34" i="2" a="1"/>
  <c r="FA31" i="2" a="1"/>
  <c r="IV119" i="4" a="1"/>
  <c r="FC127" i="2" a="1"/>
  <c r="FA179" i="2" a="1"/>
  <c r="FE96" i="2" a="1"/>
  <c r="IQ85" i="4" a="1"/>
  <c r="IW17" i="4" a="1"/>
  <c r="FY230" i="4" a="1"/>
  <c r="IT173" i="4" a="1"/>
  <c r="IQ165" i="4" a="1"/>
  <c r="FC55" i="2" a="1"/>
  <c r="IQ167" i="4" a="1"/>
  <c r="IR198" i="4" a="1"/>
  <c r="FD117" i="2" a="1"/>
  <c r="FD47" i="2" a="1"/>
  <c r="FE216" i="2" a="1"/>
  <c r="FR230" i="4" a="1"/>
  <c r="IP137" i="4" a="1"/>
  <c r="EI233" i="4" a="1"/>
  <c r="FB82" i="2" a="1"/>
  <c r="IW97" i="4" a="1"/>
  <c r="BS232" i="4" a="1"/>
  <c r="FB11" i="2" a="1"/>
  <c r="CI234" i="2" a="1"/>
  <c r="CE231" i="4" a="1"/>
  <c r="ER233" i="4" a="1"/>
  <c r="IV86" i="4" a="1"/>
  <c r="IS206" i="4" a="1"/>
  <c r="IR161" i="4" a="1"/>
  <c r="IP206" i="4" a="1"/>
  <c r="FE69" i="2" a="1"/>
  <c r="BY232" i="2" a="1"/>
  <c r="FE100" i="2" a="1"/>
  <c r="IP165" i="4" a="1"/>
  <c r="FA159" i="2" a="1"/>
  <c r="DJ234" i="4" a="1"/>
  <c r="FA172" i="2" a="1"/>
  <c r="FA165" i="2" a="1"/>
  <c r="FA87" i="2" a="1"/>
  <c r="Y233" i="2" a="1"/>
  <c r="IR59" i="4" a="1"/>
  <c r="AG232" i="2" a="1"/>
  <c r="FA30" i="2" a="1"/>
  <c r="IV35" i="4" a="1"/>
  <c r="FA170" i="2" a="1"/>
  <c r="IR99" i="4" a="1"/>
  <c r="IR20" i="4" a="1"/>
  <c r="IT139" i="4" a="1"/>
  <c r="FD164" i="2" a="1"/>
  <c r="IP64" i="4" a="1"/>
  <c r="AI231" i="2" a="1"/>
  <c r="IQ15" i="4" a="1"/>
  <c r="IR10" i="4" a="1"/>
  <c r="EE233" i="2" a="1"/>
  <c r="ER234" i="2" a="1"/>
  <c r="DH232" i="4" a="1"/>
  <c r="IS223" i="4" a="1"/>
  <c r="BB233" i="2" a="1"/>
  <c r="BV233" i="4" a="1"/>
  <c r="DT232" i="2" a="1"/>
  <c r="DT232" i="2" l="1"/>
  <c r="BV233" i="4"/>
  <c r="BB233" i="2"/>
  <c r="IS223" i="4"/>
  <c r="DH232" i="4"/>
  <c r="ER234" i="2"/>
  <c r="EE233" i="2"/>
  <c r="IR10" i="4"/>
  <c r="IQ15" i="4"/>
  <c r="AI231" i="2"/>
  <c r="IP64" i="4"/>
  <c r="FD164" i="2"/>
  <c r="IT139" i="4"/>
  <c r="IR20" i="4"/>
  <c r="IR99" i="4"/>
  <c r="FA170" i="2"/>
  <c r="IV35" i="4"/>
  <c r="FA30" i="2"/>
  <c r="AG232" i="2"/>
  <c r="IR59" i="4"/>
  <c r="Y233" i="2"/>
  <c r="FA87" i="2"/>
  <c r="FA165" i="2"/>
  <c r="FA172" i="2"/>
  <c r="DJ234" i="4"/>
  <c r="FA159" i="2"/>
  <c r="IP165" i="4"/>
  <c r="FE100" i="2"/>
  <c r="BY232" i="2"/>
  <c r="FE69" i="2"/>
  <c r="IP206" i="4"/>
  <c r="IR161" i="4"/>
  <c r="IS206" i="4"/>
  <c r="IV86" i="4"/>
  <c r="ER233" i="4"/>
  <c r="CE231" i="4"/>
  <c r="CI234" i="2"/>
  <c r="FB11" i="2"/>
  <c r="BS232" i="4"/>
  <c r="IW97" i="4"/>
  <c r="FB82" i="2"/>
  <c r="EI233" i="4"/>
  <c r="IP137" i="4"/>
  <c r="FR230" i="4"/>
  <c r="FE216" i="2"/>
  <c r="FD47" i="2"/>
  <c r="FD117" i="2"/>
  <c r="IR198" i="4"/>
  <c r="IQ167" i="4"/>
  <c r="FC55" i="2"/>
  <c r="IQ165" i="4"/>
  <c r="IT173" i="4"/>
  <c r="FY230" i="4"/>
  <c r="IW17" i="4"/>
  <c r="IQ85" i="4"/>
  <c r="FE96" i="2"/>
  <c r="FA179" i="2"/>
  <c r="FC127" i="2"/>
  <c r="IV119" i="4"/>
  <c r="FA31" i="2"/>
  <c r="FB34" i="2"/>
  <c r="FE107" i="2"/>
  <c r="FC154" i="2"/>
  <c r="FE59" i="2"/>
  <c r="CH230" i="4"/>
  <c r="IR53" i="4"/>
  <c r="O231" i="4"/>
  <c r="GP231" i="4"/>
  <c r="IU202" i="4"/>
  <c r="IP17" i="4"/>
  <c r="FV234" i="4"/>
  <c r="IW39" i="4"/>
  <c r="HW234" i="4"/>
  <c r="IW59" i="4"/>
  <c r="AG231" i="2"/>
  <c r="IT115" i="4"/>
  <c r="IJ232" i="4"/>
  <c r="IR111" i="4"/>
  <c r="DR230" i="2"/>
  <c r="HV231" i="4"/>
  <c r="IS124" i="4"/>
  <c r="IW158" i="4"/>
  <c r="IV14" i="4"/>
  <c r="IT110" i="4"/>
  <c r="N231" i="4"/>
  <c r="FB160" i="2"/>
  <c r="IR11" i="4"/>
  <c r="P233" i="4"/>
  <c r="DQ232" i="4"/>
  <c r="IQ61" i="4"/>
  <c r="IU177" i="4"/>
  <c r="AP234" i="4"/>
  <c r="BF232" i="2"/>
  <c r="FM230" i="4"/>
  <c r="IU38" i="4"/>
  <c r="IW24" i="4"/>
  <c r="IV137" i="4"/>
  <c r="IP61" i="4"/>
  <c r="IU85" i="4"/>
  <c r="FE164" i="2"/>
  <c r="IR204" i="4"/>
  <c r="AB234" i="2"/>
  <c r="IR82" i="4"/>
  <c r="AL232" i="4"/>
  <c r="FA58" i="2"/>
  <c r="CH233" i="4"/>
  <c r="IS178" i="4"/>
  <c r="FC186" i="2"/>
  <c r="IR118" i="4"/>
  <c r="G232" i="4"/>
  <c r="IT77" i="4"/>
  <c r="FB226" i="2"/>
  <c r="FD101" i="2"/>
  <c r="DQ234" i="4"/>
  <c r="FE180" i="2"/>
  <c r="IV18" i="4"/>
  <c r="IT203" i="4"/>
  <c r="DL231" i="2"/>
  <c r="AA232" i="2"/>
  <c r="GB231" i="4"/>
  <c r="IR117" i="4"/>
  <c r="HN234" i="4"/>
  <c r="IV20" i="4"/>
  <c r="CE234" i="4"/>
  <c r="DS234" i="4"/>
  <c r="IQ153" i="4"/>
  <c r="DF230" i="2"/>
  <c r="FE222" i="2"/>
  <c r="FC105" i="2"/>
  <c r="FA194" i="2"/>
  <c r="AH232" i="4"/>
  <c r="IQ209" i="4"/>
  <c r="FE82" i="2"/>
  <c r="FJ233" i="4"/>
  <c r="FB12" i="2"/>
  <c r="EJ230" i="4"/>
  <c r="CX233" i="2"/>
  <c r="CX232" i="4"/>
  <c r="BI232" i="2"/>
  <c r="IQ43" i="4"/>
  <c r="T232" i="2"/>
  <c r="FD224" i="2"/>
  <c r="FA129" i="2"/>
  <c r="IT170" i="4"/>
  <c r="BC234" i="4"/>
  <c r="IS207" i="4"/>
  <c r="BM234" i="2"/>
  <c r="DL230" i="2"/>
  <c r="IS45" i="4"/>
  <c r="IS110" i="4"/>
  <c r="IU30" i="4"/>
  <c r="IS12" i="4"/>
  <c r="FD112" i="2"/>
  <c r="FD137" i="2"/>
  <c r="CA232" i="4"/>
  <c r="GE230" i="4"/>
  <c r="IS83" i="4"/>
  <c r="FB72" i="2"/>
  <c r="FB205" i="2"/>
  <c r="X234" i="4"/>
  <c r="IS102" i="4"/>
  <c r="FD31" i="2"/>
  <c r="IR203" i="4"/>
  <c r="DZ231" i="4"/>
  <c r="BS231" i="4"/>
  <c r="FC202" i="2"/>
  <c r="CX234" i="2"/>
  <c r="IW170" i="4"/>
  <c r="D233" i="2"/>
  <c r="IW146" i="4"/>
  <c r="IS74" i="4"/>
  <c r="IV91" i="4"/>
  <c r="IP44" i="4"/>
  <c r="HV230" i="4"/>
  <c r="IP134" i="4"/>
  <c r="FB67" i="2"/>
  <c r="IR142" i="4"/>
  <c r="IG234" i="4"/>
  <c r="EU232" i="2"/>
  <c r="CQ231" i="2"/>
  <c r="IV61" i="4"/>
  <c r="FA127" i="2"/>
  <c r="GJ234" i="4"/>
  <c r="EO230" i="4"/>
  <c r="IT127" i="4"/>
  <c r="IT35" i="4"/>
  <c r="AY231" i="2"/>
  <c r="FD33" i="2"/>
  <c r="IV148" i="4"/>
  <c r="IS163" i="4"/>
  <c r="FB162" i="2"/>
  <c r="S233" i="2"/>
  <c r="BV234" i="2"/>
  <c r="IS114" i="4"/>
  <c r="CU231" i="4"/>
  <c r="DD231" i="4"/>
  <c r="IW38" i="4"/>
  <c r="FB24" i="2"/>
  <c r="IU108" i="4"/>
  <c r="EZ233" i="4"/>
  <c r="BJ231" i="2"/>
  <c r="FD63" i="2"/>
  <c r="FD174" i="2"/>
  <c r="X232" i="2"/>
  <c r="FA142" i="2"/>
  <c r="IW108" i="4"/>
  <c r="IV63" i="4"/>
  <c r="FE115" i="2"/>
  <c r="IP118" i="4"/>
  <c r="GX230" i="4"/>
  <c r="IW60" i="4"/>
  <c r="IQ217" i="4"/>
  <c r="FA198" i="2"/>
  <c r="IR170" i="4"/>
  <c r="IP56" i="4"/>
  <c r="Z230" i="2"/>
  <c r="FA42" i="2"/>
  <c r="AS230" i="2"/>
  <c r="IR136" i="4"/>
  <c r="FE234" i="4"/>
  <c r="FB57" i="2"/>
  <c r="FB71" i="2"/>
  <c r="IT223" i="4"/>
  <c r="FE94" i="2"/>
  <c r="FD84" i="2"/>
  <c r="FC128" i="2"/>
  <c r="FB106" i="2"/>
  <c r="GH232" i="4"/>
  <c r="DQ230" i="2"/>
  <c r="IR208" i="4"/>
  <c r="FC93" i="2"/>
  <c r="IT53" i="4"/>
  <c r="BH233" i="4"/>
  <c r="IP31" i="4"/>
  <c r="IQ112" i="4"/>
  <c r="EN232" i="4"/>
  <c r="R231" i="4"/>
  <c r="FA203" i="2"/>
  <c r="HS230" i="4"/>
  <c r="IR188" i="4"/>
  <c r="FD19" i="2"/>
  <c r="IS213" i="4"/>
  <c r="AN233" i="4"/>
  <c r="IU46" i="4"/>
  <c r="BX233" i="2"/>
  <c r="FC85" i="2"/>
  <c r="IT69" i="4"/>
  <c r="IP95" i="4"/>
  <c r="FB17" i="2"/>
  <c r="F231" i="2"/>
  <c r="GD234" i="4"/>
  <c r="IP155" i="4"/>
  <c r="IU129" i="4"/>
  <c r="IR62" i="4"/>
  <c r="BU231" i="4"/>
  <c r="AE230" i="2"/>
  <c r="FC99" i="2"/>
  <c r="BP233" i="4"/>
  <c r="IU188" i="4"/>
  <c r="FC107" i="2"/>
  <c r="IU222" i="4"/>
  <c r="DW230" i="2"/>
  <c r="FB234" i="4"/>
  <c r="GE234" i="4"/>
  <c r="IT76" i="4"/>
  <c r="IS209" i="4"/>
  <c r="FD54" i="2"/>
  <c r="FA230" i="4"/>
  <c r="IV89" i="4"/>
  <c r="IS73" i="4"/>
  <c r="BI232" i="4"/>
  <c r="IS80" i="4"/>
  <c r="FC199" i="2"/>
  <c r="AG231" i="4"/>
  <c r="FE50" i="2"/>
  <c r="IP191" i="4"/>
  <c r="BZ232" i="4"/>
  <c r="GV233" i="4"/>
  <c r="BZ232" i="2"/>
  <c r="DD231" i="2"/>
  <c r="GM231" i="4"/>
  <c r="IR91" i="4"/>
  <c r="FC49" i="2"/>
  <c r="M231" i="4"/>
  <c r="IS52" i="4"/>
  <c r="DL230" i="4"/>
  <c r="FC159" i="2"/>
  <c r="V234" i="2"/>
  <c r="FD190" i="2"/>
  <c r="IR195" i="4"/>
  <c r="FE189" i="2"/>
  <c r="IT165" i="4"/>
  <c r="BG231" i="2"/>
  <c r="FD81" i="2"/>
  <c r="IG232" i="4"/>
  <c r="FC166" i="2"/>
  <c r="IS29" i="4"/>
  <c r="FA196" i="2"/>
  <c r="IT138" i="4"/>
  <c r="FC94" i="2"/>
  <c r="IV209" i="4"/>
  <c r="IP175" i="4"/>
  <c r="AP234" i="2"/>
  <c r="FD14" i="2"/>
  <c r="IQ131" i="4"/>
  <c r="IQ10" i="4"/>
  <c r="AZ230" i="4"/>
  <c r="FE13" i="2"/>
  <c r="IO231" i="4"/>
  <c r="IR55" i="4"/>
  <c r="FE179" i="2"/>
  <c r="IV217" i="4"/>
  <c r="IS99" i="4"/>
  <c r="IP101" i="4"/>
  <c r="IV112" i="4"/>
  <c r="FD40" i="2"/>
  <c r="IP156" i="4"/>
  <c r="FA217" i="2"/>
  <c r="FA26" i="2"/>
  <c r="IU53" i="4"/>
  <c r="FC10" i="2"/>
  <c r="FE205" i="2"/>
  <c r="IQ126" i="4"/>
  <c r="IQ107" i="4"/>
  <c r="FA186" i="2"/>
  <c r="BU233" i="4"/>
  <c r="BQ233" i="2"/>
  <c r="CB232" i="4"/>
  <c r="AT232" i="2"/>
  <c r="IU78" i="4"/>
  <c r="FE198" i="2"/>
  <c r="IS117" i="4"/>
  <c r="IQ90" i="4"/>
  <c r="IU64" i="4"/>
  <c r="FC126" i="2"/>
  <c r="IR123" i="4"/>
  <c r="U233" i="2"/>
  <c r="AY230" i="2"/>
  <c r="HJ233" i="4"/>
  <c r="IU123" i="4"/>
  <c r="FC15" i="2"/>
  <c r="FB125" i="2"/>
  <c r="FA18" i="2"/>
  <c r="IV175" i="4"/>
  <c r="FE22" i="2"/>
  <c r="IU166" i="4"/>
  <c r="ED234" i="2"/>
  <c r="IT134" i="4"/>
  <c r="AQ233" i="2"/>
  <c r="IP7" i="4"/>
  <c r="IS89" i="4"/>
  <c r="IW53" i="4"/>
  <c r="DA233" i="4"/>
  <c r="IT185" i="4"/>
  <c r="CO232" i="4"/>
  <c r="AD230" i="4"/>
  <c r="X233" i="2"/>
  <c r="DC230" i="4"/>
  <c r="IW115" i="4"/>
  <c r="IR225" i="4"/>
  <c r="IU167" i="4"/>
  <c r="FE212" i="2"/>
  <c r="IW22" i="4"/>
  <c r="FB21" i="2"/>
  <c r="IU93" i="4"/>
  <c r="IS186" i="4"/>
  <c r="IC234" i="4"/>
  <c r="FC142" i="2"/>
  <c r="FE227" i="2"/>
  <c r="FR234" i="4"/>
  <c r="CW233" i="4"/>
  <c r="FE172" i="2"/>
  <c r="IK231" i="4"/>
  <c r="CO230" i="2"/>
  <c r="BW232" i="4"/>
  <c r="FE12" i="2"/>
  <c r="EU234" i="4"/>
  <c r="FA99" i="2"/>
  <c r="IT118" i="4"/>
  <c r="IW139" i="4"/>
  <c r="IS71" i="4"/>
  <c r="IW156" i="4"/>
  <c r="IU127" i="4"/>
  <c r="BM234" i="4"/>
  <c r="CD230" i="2"/>
  <c r="IS72" i="4"/>
  <c r="FE61" i="2"/>
  <c r="CU230" i="4"/>
  <c r="FC223" i="2"/>
  <c r="IR106" i="4"/>
  <c r="B233" i="4"/>
  <c r="FK234" i="4"/>
  <c r="FD107" i="2"/>
  <c r="CD233" i="2"/>
  <c r="BO231" i="2"/>
  <c r="FB158" i="2"/>
  <c r="IQ63" i="4"/>
  <c r="IP145" i="4"/>
  <c r="F233" i="2"/>
  <c r="DP233" i="4"/>
  <c r="BX232" i="4"/>
  <c r="CV232" i="2"/>
  <c r="FD89" i="2"/>
  <c r="BC234" i="2"/>
  <c r="IU14" i="4"/>
  <c r="IQ20" i="4"/>
  <c r="CB234" i="4"/>
  <c r="IT49" i="4"/>
  <c r="IU43" i="4"/>
  <c r="IT57" i="4"/>
  <c r="FD48" i="2"/>
  <c r="AR234" i="2"/>
  <c r="IV24" i="4"/>
  <c r="FB75" i="2"/>
  <c r="AK234" i="2"/>
  <c r="AU233" i="2"/>
  <c r="E230" i="2"/>
  <c r="FW232" i="4"/>
  <c r="AU230" i="4"/>
  <c r="IU70" i="4"/>
  <c r="HP233" i="4"/>
  <c r="IV54" i="4"/>
  <c r="IV23" i="4"/>
  <c r="IW11" i="4"/>
  <c r="IP142" i="4"/>
  <c r="FT233" i="4"/>
  <c r="FD59" i="2"/>
  <c r="FC117" i="2"/>
  <c r="HT233" i="4"/>
  <c r="CZ233" i="2"/>
  <c r="CD232" i="2"/>
  <c r="BD231" i="4"/>
  <c r="HY234" i="4"/>
  <c r="DO230" i="2"/>
  <c r="FC113" i="2"/>
  <c r="FA195" i="2"/>
  <c r="IT97" i="4"/>
  <c r="DY233" i="2"/>
  <c r="FC28" i="2"/>
  <c r="IQ156" i="4"/>
  <c r="IT192" i="4"/>
  <c r="IW7" i="4"/>
  <c r="FB86" i="2"/>
  <c r="IV46" i="4"/>
  <c r="AM234" i="2"/>
  <c r="Z234" i="2"/>
  <c r="IP148" i="4"/>
  <c r="IQ7" i="4"/>
  <c r="IT19" i="4"/>
  <c r="IV168" i="4"/>
  <c r="IU131" i="4"/>
  <c r="EB232" i="4"/>
  <c r="CG230" i="4"/>
  <c r="IQ55" i="4"/>
  <c r="IW50" i="4"/>
  <c r="CR230" i="2"/>
  <c r="FC197" i="2"/>
  <c r="FD182" i="2"/>
  <c r="IV170" i="4"/>
  <c r="FA152" i="2"/>
  <c r="BP232" i="2"/>
  <c r="FC203" i="2"/>
  <c r="II234" i="4"/>
  <c r="IS103" i="4"/>
  <c r="IU50" i="4"/>
  <c r="IT92" i="4"/>
  <c r="IU103" i="4"/>
  <c r="IV186" i="4"/>
  <c r="IR29" i="4"/>
  <c r="CS234" i="2"/>
  <c r="BA232" i="4"/>
  <c r="CB231" i="4"/>
  <c r="IR223" i="4"/>
  <c r="AR230" i="2"/>
  <c r="K232" i="4"/>
  <c r="FA108" i="2"/>
  <c r="IU152" i="4"/>
  <c r="C233" i="2"/>
  <c r="AZ234" i="4"/>
  <c r="EL231" i="4"/>
  <c r="IV80" i="4"/>
  <c r="FB183" i="2"/>
  <c r="IV19" i="4"/>
  <c r="FE147" i="2"/>
  <c r="IW129" i="4"/>
  <c r="CM231" i="2"/>
  <c r="DZ230" i="2"/>
  <c r="IS43" i="4"/>
  <c r="IU87" i="4"/>
  <c r="IV155" i="4"/>
  <c r="IW168" i="4"/>
  <c r="DO233" i="2"/>
  <c r="IV79" i="4"/>
  <c r="FD124" i="2"/>
  <c r="IQ78" i="4"/>
  <c r="IP46" i="4"/>
  <c r="BQ234" i="2"/>
  <c r="EH230" i="4"/>
  <c r="FB215" i="2"/>
  <c r="FB218" i="2"/>
  <c r="BR230" i="4"/>
  <c r="B230" i="4"/>
  <c r="IQ80" i="4"/>
  <c r="FE208" i="2"/>
  <c r="IR140" i="4"/>
  <c r="IV213" i="4"/>
  <c r="FC161" i="2"/>
  <c r="FD15" i="2"/>
  <c r="EN234" i="2"/>
  <c r="DB230" i="2"/>
  <c r="J231" i="2"/>
  <c r="FA199" i="2"/>
  <c r="IQ96" i="4"/>
  <c r="DE231" i="4"/>
  <c r="FC101" i="2"/>
  <c r="FE83" i="2"/>
  <c r="GF234" i="4"/>
  <c r="IV227" i="4"/>
  <c r="AN232" i="2"/>
  <c r="HM232" i="4"/>
  <c r="DP233" i="2"/>
  <c r="AC232" i="2"/>
  <c r="EV233" i="4"/>
  <c r="II230" i="4"/>
  <c r="GP230" i="4"/>
  <c r="FB54" i="2"/>
  <c r="CO232" i="2"/>
  <c r="FA34" i="2"/>
  <c r="FB197" i="2"/>
  <c r="IS69" i="4"/>
  <c r="FB93" i="2"/>
  <c r="IU99" i="4"/>
  <c r="EP230" i="2"/>
  <c r="IW132" i="4"/>
  <c r="IU214" i="4"/>
  <c r="IE234" i="4"/>
  <c r="FB27" i="2"/>
  <c r="IQ22" i="4"/>
  <c r="FE166" i="2"/>
  <c r="IQ79" i="4"/>
  <c r="IW43" i="4"/>
  <c r="DH232" i="2"/>
  <c r="DN232" i="2"/>
  <c r="IS76" i="4"/>
  <c r="L232" i="2"/>
  <c r="IQ134" i="4"/>
  <c r="IS153" i="4"/>
  <c r="IT155" i="4"/>
  <c r="IP214" i="4"/>
  <c r="AA233" i="2"/>
  <c r="GT234" i="4"/>
  <c r="IP105" i="4"/>
  <c r="BT232" i="4"/>
  <c r="IR56" i="4"/>
  <c r="FD135" i="2"/>
  <c r="FC110" i="2"/>
  <c r="FE153" i="2"/>
  <c r="FE174" i="2"/>
  <c r="DN231" i="2"/>
  <c r="FD150" i="2"/>
  <c r="IQ97" i="4"/>
  <c r="FC125" i="2"/>
  <c r="IT94" i="4"/>
  <c r="B232" i="4"/>
  <c r="IQ143" i="4"/>
  <c r="BZ230" i="2"/>
  <c r="IV16" i="4"/>
  <c r="IU176" i="4"/>
  <c r="ID234" i="4"/>
  <c r="IU199" i="4"/>
  <c r="IT169" i="4"/>
  <c r="FE45" i="2"/>
  <c r="IV199" i="4"/>
  <c r="AN231" i="4"/>
  <c r="IS151" i="4"/>
  <c r="IT161" i="4"/>
  <c r="IS203" i="4"/>
  <c r="FC75" i="2"/>
  <c r="IS200" i="4"/>
  <c r="FE14" i="2"/>
  <c r="EX230" i="4"/>
  <c r="IT93" i="4"/>
  <c r="IT28" i="4"/>
  <c r="IQ182" i="4"/>
  <c r="FD27" i="2"/>
  <c r="IR67" i="4"/>
  <c r="AV231" i="4"/>
  <c r="IT52" i="4"/>
  <c r="IP43" i="4"/>
  <c r="IW152" i="4"/>
  <c r="FC42" i="2"/>
  <c r="FC211" i="2"/>
  <c r="BL230" i="2"/>
  <c r="FO232" i="4"/>
  <c r="IW109" i="4"/>
  <c r="FE20" i="2"/>
  <c r="CR230" i="4"/>
  <c r="IR162" i="4"/>
  <c r="BJ233" i="2"/>
  <c r="DE232" i="2"/>
  <c r="FA82" i="2"/>
  <c r="FD100" i="2"/>
  <c r="IU112" i="4"/>
  <c r="FA79" i="2"/>
  <c r="CY230" i="2"/>
  <c r="IV197" i="4"/>
  <c r="IM234" i="4"/>
  <c r="IV27" i="4"/>
  <c r="FA176" i="2"/>
  <c r="AK231" i="4"/>
  <c r="IT79" i="4"/>
  <c r="IR221" i="4"/>
  <c r="AZ233" i="2"/>
  <c r="FE193" i="2"/>
  <c r="FA17" i="2"/>
  <c r="IT38" i="4"/>
  <c r="DI232" i="2"/>
  <c r="ES231" i="4"/>
  <c r="IV149" i="4"/>
  <c r="FB30" i="2"/>
  <c r="N234" i="4"/>
  <c r="IQ59" i="4"/>
  <c r="O230" i="2"/>
  <c r="IV15" i="4"/>
  <c r="AX230" i="4"/>
  <c r="CM232" i="2"/>
  <c r="N230" i="2"/>
  <c r="FB81" i="2"/>
  <c r="CZ233" i="4"/>
  <c r="IT188" i="4"/>
  <c r="HS234" i="4"/>
  <c r="FE197" i="2"/>
  <c r="FD171" i="2"/>
  <c r="EW230" i="2"/>
  <c r="FE200" i="2"/>
  <c r="BR231" i="4"/>
  <c r="IU168" i="4"/>
  <c r="BH230" i="4"/>
  <c r="IG233" i="4"/>
  <c r="EF232" i="2"/>
  <c r="FC194" i="2"/>
  <c r="IP82" i="4"/>
  <c r="IW155" i="4"/>
  <c r="IT195" i="4"/>
  <c r="IV120" i="4"/>
  <c r="IW125" i="4"/>
  <c r="IS161" i="4"/>
  <c r="IU39" i="4"/>
  <c r="FE114" i="2"/>
  <c r="IP116" i="4"/>
  <c r="IS25" i="4"/>
  <c r="FE228" i="2"/>
  <c r="IS107" i="4"/>
  <c r="AM230" i="4"/>
  <c r="IU25" i="4"/>
  <c r="FB53" i="2"/>
  <c r="FD201" i="2"/>
  <c r="IU73" i="4"/>
  <c r="DL233" i="4"/>
  <c r="FA112" i="2"/>
  <c r="IS198" i="4"/>
  <c r="FA69" i="2"/>
  <c r="DB233" i="4"/>
  <c r="FC45" i="2"/>
  <c r="HO231" i="4"/>
  <c r="AC230" i="4"/>
  <c r="IW217" i="4"/>
  <c r="FZ234" i="4"/>
  <c r="EF232" i="4"/>
  <c r="HG233" i="4"/>
  <c r="IT216" i="4"/>
  <c r="FD168" i="2"/>
  <c r="IQ48" i="4"/>
  <c r="IS57" i="4"/>
  <c r="CI233" i="2"/>
  <c r="BI233" i="4"/>
  <c r="IU55" i="4"/>
  <c r="AX231" i="2"/>
  <c r="IG230" i="4"/>
  <c r="IT193" i="4"/>
  <c r="BB233" i="4"/>
  <c r="IS156" i="4"/>
  <c r="AT230" i="4"/>
  <c r="FE23" i="2"/>
  <c r="IR113" i="4"/>
  <c r="FA14" i="2"/>
  <c r="IP41" i="4"/>
  <c r="IW75" i="4"/>
  <c r="IT63" i="4"/>
  <c r="IW163" i="4"/>
  <c r="AI232" i="4"/>
  <c r="IT217" i="4"/>
  <c r="HC233" i="4"/>
  <c r="C232" i="4"/>
  <c r="AF234" i="2"/>
  <c r="IN231" i="4"/>
  <c r="FE123" i="2"/>
  <c r="FB112" i="2"/>
  <c r="FA157" i="2"/>
  <c r="IT36" i="4"/>
  <c r="IP184" i="4"/>
  <c r="FB130" i="2"/>
  <c r="B233" i="2"/>
  <c r="EF234" i="2"/>
  <c r="IS150" i="4"/>
  <c r="L232" i="4"/>
  <c r="IT104" i="4"/>
  <c r="DB232" i="2"/>
  <c r="IS15" i="4"/>
  <c r="IT60" i="4"/>
  <c r="IP12" i="4"/>
  <c r="IV38" i="4"/>
  <c r="I233" i="2"/>
  <c r="IV77" i="4"/>
  <c r="FA134" i="2"/>
  <c r="HL231" i="4"/>
  <c r="IP144" i="4"/>
  <c r="FK233" i="4"/>
  <c r="FE221" i="2"/>
  <c r="IU213" i="4"/>
  <c r="FB178" i="2"/>
  <c r="I232" i="4"/>
  <c r="IP69" i="4"/>
  <c r="CT234" i="4"/>
  <c r="CL233" i="4"/>
  <c r="FE76" i="2"/>
  <c r="IQ169" i="4"/>
  <c r="IR131" i="4"/>
  <c r="IW198" i="4"/>
  <c r="IT130" i="4"/>
  <c r="FD95" i="2"/>
  <c r="IU151" i="4"/>
  <c r="BR231" i="2"/>
  <c r="CE233" i="4"/>
  <c r="IS128" i="4"/>
  <c r="IT160" i="4"/>
  <c r="BT234" i="2"/>
  <c r="IV64" i="4"/>
  <c r="BP231" i="4"/>
  <c r="IR21" i="4"/>
  <c r="V230" i="2"/>
  <c r="DZ234" i="4"/>
  <c r="EJ234" i="4"/>
  <c r="FD79" i="2"/>
  <c r="IS17" i="4"/>
  <c r="EY231" i="2"/>
  <c r="IP29" i="4"/>
  <c r="IV93" i="4"/>
  <c r="IV73" i="4"/>
  <c r="FA80" i="2"/>
  <c r="IT18" i="4"/>
  <c r="IV200" i="4"/>
  <c r="FC141" i="2"/>
  <c r="FA234" i="4"/>
  <c r="FD123" i="2"/>
  <c r="IW69" i="4"/>
  <c r="HQ230" i="4"/>
  <c r="FP233" i="4"/>
  <c r="FU232" i="4"/>
  <c r="FB147" i="2"/>
  <c r="HA230" i="4"/>
  <c r="DM232" i="4"/>
  <c r="IR127" i="4"/>
  <c r="FA11" i="2"/>
  <c r="EG234" i="2"/>
  <c r="IR9" i="4"/>
  <c r="CP230" i="4"/>
  <c r="IP157" i="4"/>
  <c r="GG233" i="4"/>
  <c r="IS49" i="4"/>
  <c r="DV234" i="4"/>
  <c r="IR24" i="4"/>
  <c r="IU128" i="4"/>
  <c r="IQ52" i="4"/>
  <c r="BU234" i="4"/>
  <c r="GX233" i="4"/>
  <c r="AX233" i="2"/>
  <c r="IV33" i="4"/>
  <c r="C231" i="4"/>
  <c r="IT114" i="4"/>
  <c r="IT27" i="4"/>
  <c r="W234" i="4"/>
  <c r="IT111" i="4"/>
  <c r="IR68" i="4"/>
  <c r="BP231" i="2"/>
  <c r="IW182" i="4"/>
  <c r="IT220" i="4"/>
  <c r="FD56" i="2"/>
  <c r="AZ231" i="4"/>
  <c r="IT47" i="4"/>
  <c r="FD71" i="2"/>
  <c r="FB152" i="2"/>
  <c r="AY232" i="4"/>
  <c r="IW136" i="4"/>
  <c r="AJ234" i="4"/>
  <c r="EL230" i="4"/>
  <c r="AU234" i="2"/>
  <c r="CQ233" i="4"/>
  <c r="AO230" i="4"/>
  <c r="FD24" i="2"/>
  <c r="FA153" i="2"/>
  <c r="IP143" i="4"/>
  <c r="DF232" i="4"/>
  <c r="IT24" i="4"/>
  <c r="FB9" i="2"/>
  <c r="IV97" i="4"/>
  <c r="FA133" i="2"/>
  <c r="BL230" i="4"/>
  <c r="AH232" i="2"/>
  <c r="IR220" i="4"/>
  <c r="BR233" i="4"/>
  <c r="IB232" i="4"/>
  <c r="FA115" i="2"/>
  <c r="DV232" i="4"/>
  <c r="AU231" i="2"/>
  <c r="FC124" i="2"/>
  <c r="IV59" i="4"/>
  <c r="I230" i="2"/>
  <c r="IP126" i="4"/>
  <c r="FA145" i="2"/>
  <c r="BC230" i="4"/>
  <c r="HZ233" i="4"/>
  <c r="BZ231" i="2"/>
  <c r="IT7" i="4"/>
  <c r="BY234" i="2"/>
  <c r="IQ130" i="4"/>
  <c r="IV184" i="4"/>
  <c r="FD196" i="2"/>
  <c r="FB115" i="2"/>
  <c r="GS234" i="4"/>
  <c r="FD115" i="2"/>
  <c r="GL232" i="4"/>
  <c r="BB231" i="2"/>
  <c r="FB148" i="2"/>
  <c r="IP153" i="4"/>
  <c r="IR126" i="4"/>
  <c r="FC53" i="2"/>
  <c r="IU81" i="4"/>
  <c r="DQ231" i="4"/>
  <c r="IU141" i="4"/>
  <c r="IT25" i="4"/>
  <c r="IV104" i="4"/>
  <c r="IS9" i="4"/>
  <c r="FD75" i="2"/>
  <c r="IT70" i="4"/>
  <c r="O233" i="2"/>
  <c r="F232" i="2"/>
  <c r="DZ232" i="4"/>
  <c r="IP71" i="4"/>
  <c r="IP158" i="4"/>
  <c r="FA201" i="2"/>
  <c r="EG232" i="4"/>
  <c r="FB157" i="2"/>
  <c r="H230" i="4"/>
  <c r="GC234" i="4"/>
  <c r="IW219" i="4"/>
  <c r="IT226" i="4"/>
  <c r="IC231" i="4"/>
  <c r="IS53" i="4"/>
  <c r="BE233" i="4"/>
  <c r="CS231" i="2"/>
  <c r="IT171" i="4"/>
  <c r="FB58" i="2"/>
  <c r="FA48" i="2"/>
  <c r="IP83" i="4"/>
  <c r="IQ110" i="4"/>
  <c r="IQ160" i="4"/>
  <c r="IS104" i="4"/>
  <c r="IQ76" i="4"/>
  <c r="DH231" i="4"/>
  <c r="AM232" i="2"/>
  <c r="IU154" i="4"/>
  <c r="IR37" i="4"/>
  <c r="DO231" i="4"/>
  <c r="AN234" i="4"/>
  <c r="DE233" i="4"/>
  <c r="IW174" i="4"/>
  <c r="FA10" i="2"/>
  <c r="IW104" i="4"/>
  <c r="FB155" i="2"/>
  <c r="IT44" i="4"/>
  <c r="EK232" i="2"/>
  <c r="AY233" i="2"/>
  <c r="FC232" i="4"/>
  <c r="FE104" i="2"/>
  <c r="FC73" i="2"/>
  <c r="FA113" i="2"/>
  <c r="FB187" i="2"/>
  <c r="IS54" i="4"/>
  <c r="IP121" i="4"/>
  <c r="FA57" i="2"/>
  <c r="ET232" i="4"/>
  <c r="IS143" i="4"/>
  <c r="FC9" i="2"/>
  <c r="IQ35" i="4"/>
  <c r="E232" i="4"/>
  <c r="IR57" i="4"/>
  <c r="IV203" i="4"/>
  <c r="IT140" i="4"/>
  <c r="IT108" i="4"/>
  <c r="G231" i="2"/>
  <c r="IQ58" i="4"/>
  <c r="AC233" i="4"/>
  <c r="EM230" i="4"/>
  <c r="FB87" i="2"/>
  <c r="EM233" i="2"/>
  <c r="IQ12" i="4"/>
  <c r="IR98" i="4"/>
  <c r="IR207" i="4"/>
  <c r="FA78" i="2"/>
  <c r="FA204" i="2"/>
  <c r="IQ95" i="4"/>
  <c r="FE93" i="2"/>
  <c r="W233" i="2"/>
  <c r="FB78" i="2"/>
  <c r="AR232" i="4"/>
  <c r="IS91" i="4"/>
  <c r="IP178" i="4"/>
  <c r="IT159" i="4"/>
  <c r="IT198" i="4"/>
  <c r="HE232" i="4"/>
  <c r="IW228" i="4"/>
  <c r="FA114" i="2"/>
  <c r="IT88" i="4"/>
  <c r="FB85" i="2"/>
  <c r="IR185" i="4"/>
  <c r="DX234" i="2"/>
  <c r="IW46" i="4"/>
  <c r="FA94" i="2"/>
  <c r="DH234" i="4"/>
  <c r="DK231" i="2"/>
  <c r="IT33" i="4"/>
  <c r="BM232" i="4"/>
  <c r="FC174" i="2"/>
  <c r="IS129" i="4"/>
  <c r="IP42" i="4"/>
  <c r="EQ233" i="4"/>
  <c r="EN234" i="4"/>
  <c r="FZ232" i="4"/>
  <c r="IS216" i="4"/>
  <c r="EP230" i="4"/>
  <c r="IW87" i="4"/>
  <c r="IV100" i="4"/>
  <c r="FB126" i="2"/>
  <c r="FA74" i="2"/>
  <c r="GW232" i="4"/>
  <c r="IR190" i="4"/>
  <c r="FB188" i="2"/>
  <c r="IR80" i="4"/>
  <c r="IR173" i="4"/>
  <c r="IW30" i="4"/>
  <c r="IP50" i="4"/>
  <c r="AQ230" i="2"/>
  <c r="FD92" i="2"/>
  <c r="IP74" i="4"/>
  <c r="FA93" i="2"/>
  <c r="CY230" i="4"/>
  <c r="FB136" i="2"/>
  <c r="IW120" i="4"/>
  <c r="IS41" i="4"/>
  <c r="FE139" i="2"/>
  <c r="H233" i="4"/>
  <c r="IV229" i="4"/>
  <c r="FA123" i="2"/>
  <c r="CN230" i="4"/>
  <c r="IP149" i="4"/>
  <c r="AW232" i="4"/>
  <c r="IV41" i="4"/>
  <c r="IU15" i="4"/>
  <c r="AG232" i="4"/>
  <c r="IU9" i="4"/>
  <c r="EW233" i="2"/>
  <c r="IS19" i="4"/>
  <c r="FE211" i="2"/>
  <c r="IT96" i="4"/>
  <c r="CY232" i="2"/>
  <c r="IU47" i="4"/>
  <c r="FA81" i="2"/>
  <c r="HA231" i="4"/>
  <c r="BD232" i="4"/>
  <c r="IP34" i="4"/>
  <c r="BM231" i="4"/>
  <c r="FE105" i="2"/>
  <c r="AS231" i="4"/>
  <c r="CT232" i="2"/>
  <c r="T234" i="2"/>
  <c r="CQ233" i="2"/>
  <c r="FA200" i="2"/>
  <c r="GU234" i="4"/>
  <c r="IT143" i="4"/>
  <c r="II231" i="4"/>
  <c r="IQ222" i="4"/>
  <c r="IF232" i="4"/>
  <c r="FB161" i="2"/>
  <c r="HF234" i="4"/>
  <c r="DX232" i="4"/>
  <c r="FC187" i="2"/>
  <c r="FC32" i="2"/>
  <c r="IW23" i="4"/>
  <c r="U231" i="2"/>
  <c r="GA230" i="4"/>
  <c r="EI231" i="2"/>
  <c r="FB202" i="2"/>
  <c r="FC54" i="2"/>
  <c r="IP58" i="4"/>
  <c r="FU233" i="4"/>
  <c r="FB220" i="2"/>
  <c r="FC172" i="2"/>
  <c r="BC233" i="4"/>
  <c r="DF234" i="4"/>
  <c r="AM231" i="2"/>
  <c r="IK234" i="4"/>
  <c r="IV218" i="4"/>
  <c r="FD88" i="2"/>
  <c r="IU45" i="4"/>
  <c r="EP234" i="2"/>
  <c r="IL231" i="4"/>
  <c r="N234" i="2"/>
  <c r="EU232" i="4"/>
  <c r="CH232" i="2"/>
  <c r="Y231" i="2"/>
  <c r="IQ149" i="4"/>
  <c r="FA41" i="2"/>
  <c r="DI231" i="4"/>
  <c r="IU61" i="4"/>
  <c r="IU79" i="4"/>
  <c r="H232" i="2"/>
  <c r="IR148" i="4"/>
  <c r="CL232" i="2"/>
  <c r="IS217" i="4"/>
  <c r="L230" i="4"/>
  <c r="IV90" i="4"/>
  <c r="R233" i="4"/>
  <c r="IP182" i="4"/>
  <c r="IP196" i="4"/>
  <c r="GY233" i="4"/>
  <c r="IP70" i="4"/>
  <c r="CH231" i="4"/>
  <c r="FB145" i="2"/>
  <c r="FB191" i="2"/>
  <c r="IQ201" i="4"/>
  <c r="H231" i="2"/>
  <c r="IT186" i="4"/>
  <c r="IW29" i="4"/>
  <c r="FA149" i="2"/>
  <c r="IP164" i="4"/>
  <c r="BV232" i="4"/>
  <c r="AR233" i="2"/>
  <c r="IP102" i="4"/>
  <c r="EC230" i="2"/>
  <c r="IS196" i="4"/>
  <c r="IV136" i="4"/>
  <c r="IW218" i="4"/>
  <c r="BW234" i="2"/>
  <c r="BE234" i="2"/>
  <c r="FC121" i="2"/>
  <c r="IU182" i="4"/>
  <c r="IS116" i="4"/>
  <c r="FB70" i="2"/>
  <c r="BV233" i="2"/>
  <c r="DY232" i="4"/>
  <c r="DN233" i="2"/>
  <c r="IS148" i="4"/>
  <c r="IR149" i="4"/>
  <c r="IP226" i="4"/>
  <c r="IQ214" i="4"/>
  <c r="FE55" i="2"/>
  <c r="IP119" i="4"/>
  <c r="FE230" i="4"/>
  <c r="GP232" i="4"/>
  <c r="IS82" i="4"/>
  <c r="EV234" i="4"/>
  <c r="FE32" i="2"/>
  <c r="FD103" i="2"/>
  <c r="AS231" i="2"/>
  <c r="FE87" i="2"/>
  <c r="BM232" i="2"/>
  <c r="FA65" i="2"/>
  <c r="IS42" i="4"/>
  <c r="AS233" i="4"/>
  <c r="FE35" i="2"/>
  <c r="FA83" i="2"/>
  <c r="FC198" i="2"/>
  <c r="FC146" i="2"/>
  <c r="FB43" i="2"/>
  <c r="W233" i="4"/>
  <c r="X233" i="4"/>
  <c r="IW74" i="4"/>
  <c r="FB201" i="2"/>
  <c r="IE233" i="4"/>
  <c r="GL230" i="4"/>
  <c r="IV124" i="4"/>
  <c r="EK232" i="4"/>
  <c r="HN230" i="4"/>
  <c r="FA107" i="2"/>
  <c r="FA182" i="2"/>
  <c r="IV53" i="4"/>
  <c r="IM233" i="4"/>
  <c r="GE231" i="4"/>
  <c r="IU155" i="4"/>
  <c r="IS86" i="4"/>
  <c r="FB59" i="2"/>
  <c r="BG230" i="2"/>
  <c r="FD132" i="2"/>
  <c r="IR193" i="4"/>
  <c r="IW171" i="4"/>
  <c r="EM234" i="4"/>
  <c r="IT26" i="4"/>
  <c r="CT230" i="2"/>
  <c r="IU65" i="4"/>
  <c r="CW231" i="4"/>
  <c r="FD42" i="2"/>
  <c r="IQ18" i="4"/>
  <c r="IV196" i="4"/>
  <c r="EX234" i="4"/>
  <c r="DW233" i="4"/>
  <c r="BJ234" i="4"/>
  <c r="IV216" i="4"/>
  <c r="IQ166" i="4"/>
  <c r="T230" i="4"/>
  <c r="CC231" i="2"/>
  <c r="EH232" i="4"/>
  <c r="BY233" i="2"/>
  <c r="IP174" i="4"/>
  <c r="HI233" i="4"/>
  <c r="FD50" i="2"/>
  <c r="IS79" i="4"/>
  <c r="HD231" i="4"/>
  <c r="EQ232" i="2"/>
  <c r="FD230" i="4"/>
  <c r="M231" i="2"/>
  <c r="EN231" i="4"/>
  <c r="FC188" i="2"/>
  <c r="BC232" i="2"/>
  <c r="AV232" i="4"/>
  <c r="GQ233" i="4"/>
  <c r="IU107" i="4"/>
  <c r="FC50" i="2"/>
  <c r="IT54" i="4"/>
  <c r="FD169" i="2"/>
  <c r="CN231" i="4"/>
  <c r="IV150" i="4"/>
  <c r="IS221" i="4"/>
  <c r="FB206" i="2"/>
  <c r="IV40" i="4"/>
  <c r="IQ29" i="4"/>
  <c r="IT64" i="4"/>
  <c r="AT231" i="4"/>
  <c r="FB142" i="2"/>
  <c r="EB231" i="4"/>
  <c r="IU204" i="4"/>
  <c r="IW176" i="4"/>
  <c r="IR83" i="4"/>
  <c r="FE171" i="2"/>
  <c r="IT30" i="4"/>
  <c r="FB143" i="2"/>
  <c r="IW70" i="4"/>
  <c r="IR124" i="4"/>
  <c r="FD193" i="2"/>
  <c r="IV75" i="4"/>
  <c r="GB233" i="4"/>
  <c r="FE167" i="2"/>
  <c r="IQ99" i="4"/>
  <c r="IW52" i="4"/>
  <c r="FN231" i="4"/>
  <c r="IP77" i="4"/>
  <c r="IS158" i="4"/>
  <c r="BL231" i="2"/>
  <c r="FE201" i="2"/>
  <c r="FD144" i="2"/>
  <c r="CL230" i="2"/>
  <c r="EA234" i="2"/>
  <c r="FB163" i="2"/>
  <c r="C232" i="2"/>
  <c r="HB230" i="4"/>
  <c r="IV107" i="4"/>
  <c r="IP172" i="4"/>
  <c r="IV56" i="4"/>
  <c r="IT113" i="4"/>
  <c r="FA106" i="2"/>
  <c r="IV172" i="4"/>
  <c r="IU92" i="4"/>
  <c r="IT103" i="4"/>
  <c r="ER232" i="4"/>
  <c r="IU80" i="4"/>
  <c r="GQ231" i="4"/>
  <c r="FQ230" i="4"/>
  <c r="FC219" i="2"/>
  <c r="FC78" i="2"/>
  <c r="FE43" i="2"/>
  <c r="CO233" i="4"/>
  <c r="FE122" i="2"/>
  <c r="BI230" i="2"/>
  <c r="AW233" i="2"/>
  <c r="FC71" i="2"/>
  <c r="IQ171" i="4"/>
  <c r="ER231" i="2"/>
  <c r="IV62" i="4"/>
  <c r="IT39" i="4"/>
  <c r="IQ73" i="4"/>
  <c r="FC225" i="2"/>
  <c r="AK230" i="4"/>
  <c r="HT232" i="4"/>
  <c r="IV121" i="4"/>
  <c r="IV174" i="4"/>
  <c r="HE230" i="4"/>
  <c r="FD152" i="2"/>
  <c r="FD96" i="2"/>
  <c r="IQ68" i="4"/>
  <c r="EY233" i="2"/>
  <c r="EQ231" i="4"/>
  <c r="IS36" i="4"/>
  <c r="BK230" i="2"/>
  <c r="FA185" i="2"/>
  <c r="CQ231" i="4"/>
  <c r="F234" i="2"/>
  <c r="AQ233" i="4"/>
  <c r="FL234" i="4"/>
  <c r="IV52" i="4"/>
  <c r="AL232" i="2"/>
  <c r="FE190" i="2"/>
  <c r="BJ234" i="2"/>
  <c r="IU175" i="4"/>
  <c r="AM232" i="4"/>
  <c r="EM231" i="2"/>
  <c r="IW95" i="4"/>
  <c r="FZ231" i="4"/>
  <c r="FC92" i="2"/>
  <c r="IV44" i="4"/>
  <c r="IP152" i="4"/>
  <c r="FI230" i="4"/>
  <c r="IW122" i="4"/>
  <c r="IU150" i="4"/>
  <c r="FB222" i="2"/>
  <c r="CE234" i="2"/>
  <c r="IU226" i="4"/>
  <c r="FD74" i="2"/>
  <c r="AP232" i="2"/>
  <c r="DQ233" i="4"/>
  <c r="EL231" i="2"/>
  <c r="FG232" i="4"/>
  <c r="CN232" i="2"/>
  <c r="FC102" i="2"/>
  <c r="IP147" i="4"/>
  <c r="FE143" i="2"/>
  <c r="FC33" i="2"/>
  <c r="BQ234" i="4"/>
  <c r="U230" i="2"/>
  <c r="IW123" i="4"/>
  <c r="IT194" i="4"/>
  <c r="FD28" i="2"/>
  <c r="ER233" i="2"/>
  <c r="IS215" i="4"/>
  <c r="CR233" i="2"/>
  <c r="GA233" i="4"/>
  <c r="IT15" i="4"/>
  <c r="IQ41" i="4"/>
  <c r="IV78" i="4"/>
  <c r="IS222" i="4"/>
  <c r="BO230" i="4"/>
  <c r="CH232" i="4"/>
  <c r="FC160" i="2"/>
  <c r="AV230" i="2"/>
  <c r="IS155" i="4"/>
  <c r="AE232" i="2"/>
  <c r="FB192" i="2"/>
  <c r="CN234" i="4"/>
  <c r="CY233" i="4"/>
  <c r="IV159" i="4"/>
  <c r="IT212" i="4"/>
  <c r="IP54" i="4"/>
  <c r="FE140" i="2"/>
  <c r="G232" i="2"/>
  <c r="DM231" i="4"/>
  <c r="HQ234" i="4"/>
  <c r="IR116" i="4"/>
  <c r="FC230" i="4"/>
  <c r="IS50" i="4"/>
  <c r="IV228" i="4"/>
  <c r="HR230" i="4"/>
  <c r="FD128" i="2"/>
  <c r="K231" i="4"/>
  <c r="IV71" i="4"/>
  <c r="CI231" i="4"/>
  <c r="K230" i="4"/>
  <c r="FA73" i="2"/>
  <c r="IR88" i="4"/>
  <c r="FC95" i="2"/>
  <c r="DA234" i="2"/>
  <c r="FB16" i="2"/>
  <c r="IS195" i="4"/>
  <c r="BF234" i="4"/>
  <c r="DW234" i="2"/>
  <c r="BT230" i="4"/>
  <c r="FE168" i="2"/>
  <c r="IQ128" i="4"/>
  <c r="FE95" i="2"/>
  <c r="I231" i="2"/>
  <c r="FC152" i="2"/>
  <c r="IU209" i="4"/>
  <c r="AN230" i="2"/>
  <c r="U232" i="2"/>
  <c r="CV230" i="4"/>
  <c r="AO230" i="2"/>
  <c r="IU89" i="4"/>
  <c r="CC232" i="2"/>
  <c r="IQ60" i="4"/>
  <c r="FF233" i="4"/>
  <c r="AJ232" i="2"/>
  <c r="IR14" i="4"/>
  <c r="IP122" i="4"/>
  <c r="O234" i="2"/>
  <c r="X231" i="2"/>
  <c r="AQ231" i="4"/>
  <c r="ES232" i="2"/>
  <c r="IR214" i="4"/>
  <c r="DJ234" i="2"/>
  <c r="IP108" i="4"/>
  <c r="IU17" i="4"/>
  <c r="IW114" i="4"/>
  <c r="IR155" i="4"/>
  <c r="HC231" i="4"/>
  <c r="IR143" i="4"/>
  <c r="FD166" i="2"/>
  <c r="IR210" i="4"/>
  <c r="AP230" i="2"/>
  <c r="FC46" i="2"/>
  <c r="CN234" i="2"/>
  <c r="IV48" i="4"/>
  <c r="IU42" i="4"/>
  <c r="BN232" i="4"/>
  <c r="BI231" i="2"/>
  <c r="IT51" i="4"/>
  <c r="FD211" i="2"/>
  <c r="FD7" i="2"/>
  <c r="EO233" i="4"/>
  <c r="IV158" i="4"/>
  <c r="BA232" i="2"/>
  <c r="IW184" i="4"/>
  <c r="EA232" i="2"/>
  <c r="FD179" i="2"/>
  <c r="FC88" i="2"/>
  <c r="HE231" i="4"/>
  <c r="J230" i="4"/>
  <c r="IW215" i="4"/>
  <c r="FE109" i="2"/>
  <c r="IW227" i="4"/>
  <c r="FA88" i="2"/>
  <c r="DS233" i="2"/>
  <c r="EY233" i="4"/>
  <c r="IU19" i="4"/>
  <c r="FC30" i="2"/>
  <c r="EO231" i="2"/>
  <c r="IR46" i="4"/>
  <c r="IW93" i="4"/>
  <c r="FC158" i="2"/>
  <c r="CN233" i="4"/>
  <c r="IR42" i="4"/>
  <c r="IP160" i="4"/>
  <c r="FB137" i="2"/>
  <c r="GS233" i="4"/>
  <c r="FE15" i="2"/>
  <c r="FC62" i="2"/>
  <c r="IQ94" i="4"/>
  <c r="IU159" i="4"/>
  <c r="CK232" i="2"/>
  <c r="FA122" i="2"/>
  <c r="IW118" i="4"/>
  <c r="CH230" i="2"/>
  <c r="CO234" i="4"/>
  <c r="CY231" i="2"/>
  <c r="CF231" i="2"/>
  <c r="AR233" i="4"/>
  <c r="EZ230" i="4"/>
  <c r="IV131" i="4"/>
  <c r="IP98" i="4"/>
  <c r="FA167" i="2"/>
  <c r="Q233" i="2"/>
  <c r="FA76" i="2"/>
  <c r="DB230" i="4"/>
  <c r="FC16" i="2"/>
  <c r="IQ142" i="4"/>
  <c r="FD20" i="2"/>
  <c r="FD64" i="2"/>
  <c r="IT91" i="4"/>
  <c r="IQ211" i="4"/>
  <c r="IC232" i="4"/>
  <c r="FE144" i="2"/>
  <c r="FE29" i="2"/>
  <c r="FD30" i="2"/>
  <c r="CI230" i="2"/>
  <c r="CF231" i="4"/>
  <c r="FD140" i="2"/>
  <c r="DT231" i="2"/>
  <c r="FC103" i="2"/>
  <c r="FE199" i="2"/>
  <c r="GJ233" i="4"/>
  <c r="FA232" i="4"/>
  <c r="IT224" i="4"/>
  <c r="FE17" i="2"/>
  <c r="FA109" i="2"/>
  <c r="IS226" i="4"/>
  <c r="IV8" i="4"/>
  <c r="CV230" i="2"/>
  <c r="EM231" i="4"/>
  <c r="FA233" i="4"/>
  <c r="IV195" i="4"/>
  <c r="IQ196" i="4"/>
  <c r="EG234" i="4"/>
  <c r="IQ175" i="4"/>
  <c r="GA232" i="4"/>
  <c r="IV191" i="4"/>
  <c r="D234" i="4"/>
  <c r="DH234" i="2"/>
  <c r="IU67" i="4"/>
  <c r="IR181" i="4"/>
  <c r="DJ233" i="2"/>
  <c r="BI230" i="4"/>
  <c r="FD210" i="2"/>
  <c r="FD23" i="2"/>
  <c r="IS184" i="4"/>
  <c r="EW233" i="4"/>
  <c r="FD26" i="2"/>
  <c r="FC176" i="2"/>
  <c r="FA192" i="2"/>
  <c r="IW82" i="4"/>
  <c r="DT234" i="4"/>
  <c r="HU230" i="4"/>
  <c r="BE232" i="2"/>
  <c r="CW231" i="2"/>
  <c r="IP135" i="4"/>
  <c r="IR61" i="4"/>
  <c r="FD108" i="2"/>
  <c r="CA234" i="4"/>
  <c r="FD10" i="2"/>
  <c r="IP35" i="4"/>
  <c r="IV144" i="4"/>
  <c r="FC63" i="2"/>
  <c r="FB224" i="2"/>
  <c r="IT34" i="4"/>
  <c r="BA231" i="4"/>
  <c r="HG231" i="4"/>
  <c r="IW162" i="4"/>
  <c r="FE74" i="2"/>
  <c r="IW65" i="4"/>
  <c r="IW196" i="4"/>
  <c r="FE88" i="2"/>
  <c r="FE169" i="2"/>
  <c r="IR43" i="4"/>
  <c r="IW169" i="4"/>
  <c r="C233" i="4"/>
  <c r="IV222" i="4"/>
  <c r="DK232" i="4"/>
  <c r="IU137" i="4"/>
  <c r="IW110" i="4"/>
  <c r="BK233" i="2"/>
  <c r="IU105" i="4"/>
  <c r="AW231" i="4"/>
  <c r="IT45" i="4"/>
  <c r="EW232" i="2"/>
  <c r="IQ89" i="4"/>
  <c r="AU232" i="2"/>
  <c r="AV234" i="2"/>
  <c r="IV60" i="4"/>
  <c r="FE84" i="2"/>
  <c r="IU200" i="4"/>
  <c r="IS11" i="4"/>
  <c r="AX231" i="4"/>
  <c r="CK231" i="2"/>
  <c r="IU88" i="4"/>
  <c r="IT31" i="4"/>
  <c r="AA230" i="2"/>
  <c r="O231" i="2"/>
  <c r="IV219" i="4"/>
  <c r="IT158" i="4"/>
  <c r="IP185" i="4"/>
  <c r="IW84" i="4"/>
  <c r="T230" i="2"/>
  <c r="EK230" i="2"/>
  <c r="BA234" i="4"/>
  <c r="IS51" i="4"/>
  <c r="DQ232" i="2"/>
  <c r="FC234" i="4"/>
  <c r="DU231" i="2"/>
  <c r="FA137" i="2"/>
  <c r="CJ233" i="2"/>
  <c r="IT162" i="4"/>
  <c r="I230" i="4"/>
  <c r="IV22" i="4"/>
  <c r="IQ198" i="4"/>
  <c r="FB225" i="2"/>
  <c r="IU217" i="4"/>
  <c r="DU233" i="4"/>
  <c r="CQ232" i="4"/>
  <c r="IP112" i="4"/>
  <c r="IS96" i="4"/>
  <c r="EY232" i="2"/>
  <c r="IU218" i="4"/>
  <c r="AE234" i="2"/>
  <c r="CQ230" i="4"/>
  <c r="FE152" i="2"/>
  <c r="IV12" i="4"/>
  <c r="BN233" i="4"/>
  <c r="FC220" i="2"/>
  <c r="IW159" i="4"/>
  <c r="BW232" i="2"/>
  <c r="IU134" i="4"/>
  <c r="IP203" i="4"/>
  <c r="EO231" i="4"/>
  <c r="GT233" i="4"/>
  <c r="FB116" i="2"/>
  <c r="FB214" i="2"/>
  <c r="AZ232" i="4"/>
  <c r="IU158" i="4"/>
  <c r="DD230" i="2"/>
  <c r="FA231" i="4"/>
  <c r="FA144" i="2"/>
  <c r="AJ231" i="2"/>
  <c r="IS55" i="4"/>
  <c r="DH233" i="2"/>
  <c r="EV230" i="4"/>
  <c r="DU234" i="4"/>
  <c r="FB159" i="2"/>
  <c r="AM233" i="2"/>
  <c r="I234" i="4"/>
  <c r="IP125" i="4"/>
  <c r="Q230" i="4"/>
  <c r="M234" i="4"/>
  <c r="EI234" i="4"/>
  <c r="IS84" i="4"/>
  <c r="IF231" i="4"/>
  <c r="IT68" i="4"/>
  <c r="FE145" i="2"/>
  <c r="FA147" i="2"/>
  <c r="R230" i="2"/>
  <c r="IS67" i="4"/>
  <c r="FB66" i="2"/>
  <c r="IW73" i="4"/>
  <c r="IR73" i="4"/>
  <c r="IR219" i="4"/>
  <c r="FD73" i="2"/>
  <c r="IP76" i="4"/>
  <c r="IT133" i="4"/>
  <c r="IP215" i="4"/>
  <c r="FD105" i="2"/>
  <c r="FE80" i="2"/>
  <c r="FA90" i="2"/>
  <c r="GJ230" i="4"/>
  <c r="E234" i="2"/>
  <c r="FD218" i="2"/>
  <c r="FA132" i="2"/>
  <c r="IV205" i="4"/>
  <c r="CU231" i="2"/>
  <c r="FA44" i="2"/>
  <c r="FC79" i="2"/>
  <c r="IR51" i="4"/>
  <c r="IW124" i="4"/>
  <c r="CP234" i="4"/>
  <c r="FC64" i="2"/>
  <c r="FA70" i="2"/>
  <c r="CK230" i="4"/>
  <c r="IQ146" i="4"/>
  <c r="IP81" i="4"/>
  <c r="AK233" i="4"/>
  <c r="BY230" i="4"/>
  <c r="GN230" i="4"/>
  <c r="T233" i="4"/>
  <c r="FC34" i="2"/>
  <c r="FE129" i="2"/>
  <c r="GS232" i="4"/>
  <c r="GT231" i="4"/>
  <c r="CM234" i="4"/>
  <c r="FC149" i="2"/>
  <c r="BX232" i="2"/>
  <c r="EW231" i="4"/>
  <c r="FA183" i="2"/>
  <c r="AZ231" i="2"/>
  <c r="GC232" i="4"/>
  <c r="IP65" i="4"/>
  <c r="DV230" i="4"/>
  <c r="FJ230" i="4"/>
  <c r="FB61" i="2"/>
  <c r="IP195" i="4"/>
  <c r="IT202" i="4"/>
  <c r="G233" i="2"/>
  <c r="IS59" i="4"/>
  <c r="IT208" i="4"/>
  <c r="FC17" i="2"/>
  <c r="FA27" i="2"/>
  <c r="FE128" i="2"/>
  <c r="FD198" i="2"/>
  <c r="CR233" i="4"/>
  <c r="CP232" i="4"/>
  <c r="FC48" i="2"/>
  <c r="IR175" i="4"/>
  <c r="IW186" i="4"/>
  <c r="BD231" i="2"/>
  <c r="IS170" i="4"/>
  <c r="IP207" i="4"/>
  <c r="AI233" i="2"/>
  <c r="IW189" i="4"/>
  <c r="DO231" i="2"/>
  <c r="FC13" i="2"/>
  <c r="FP231" i="4"/>
  <c r="IV45" i="4"/>
  <c r="IU172" i="4"/>
  <c r="AG233" i="2"/>
  <c r="IR107" i="4"/>
  <c r="FD77" i="2"/>
  <c r="FD116" i="2"/>
  <c r="IR171" i="4"/>
  <c r="W232" i="2"/>
  <c r="IT106" i="4"/>
  <c r="IU101" i="4"/>
  <c r="IP202" i="4"/>
  <c r="IW154" i="4"/>
  <c r="FA215" i="2"/>
  <c r="IT16" i="4"/>
  <c r="HI231" i="4"/>
  <c r="FD29" i="2"/>
  <c r="BK234" i="4"/>
  <c r="HX233" i="4"/>
  <c r="EX231" i="2"/>
  <c r="DS232" i="4"/>
  <c r="IR206" i="4"/>
  <c r="FA124" i="2"/>
  <c r="IP53" i="4"/>
  <c r="IH231" i="4"/>
  <c r="FK231" i="4"/>
  <c r="HG234" i="4"/>
  <c r="FE113" i="2"/>
  <c r="CI232" i="2"/>
  <c r="CB232" i="2"/>
  <c r="IP40" i="4"/>
  <c r="AF232" i="4"/>
  <c r="AV233" i="4"/>
  <c r="FE49" i="2"/>
  <c r="CR234" i="4"/>
  <c r="N231" i="2"/>
  <c r="IS171" i="4"/>
  <c r="IR209" i="4"/>
  <c r="FO230" i="4"/>
  <c r="FA75" i="2"/>
  <c r="IP129" i="4"/>
  <c r="FA60" i="2"/>
  <c r="IP16" i="4"/>
  <c r="FC189" i="2"/>
  <c r="FM234" i="4"/>
  <c r="FA143" i="2"/>
  <c r="FA51" i="2"/>
  <c r="HH234" i="4"/>
  <c r="IW126" i="4"/>
  <c r="FA64" i="2"/>
  <c r="IR7" i="4"/>
  <c r="IP114" i="4"/>
  <c r="IW35" i="4"/>
  <c r="FB97" i="2"/>
  <c r="IR39" i="4"/>
  <c r="IR77" i="4"/>
  <c r="IW98" i="4"/>
  <c r="CP233" i="2"/>
  <c r="IP104" i="4"/>
  <c r="IV181" i="4"/>
  <c r="V230" i="4"/>
  <c r="IT98" i="4"/>
  <c r="IV94" i="4"/>
  <c r="IP110" i="4"/>
  <c r="IQ17" i="4"/>
  <c r="EV230" i="2"/>
  <c r="EV234" i="2"/>
  <c r="BR234" i="2"/>
  <c r="GW233" i="4"/>
  <c r="FC132" i="2"/>
  <c r="EP231" i="2"/>
  <c r="IV84" i="4"/>
  <c r="FJ232" i="4"/>
  <c r="AQ234" i="4"/>
  <c r="FA218" i="2"/>
  <c r="IR34" i="4"/>
  <c r="FC100" i="2"/>
  <c r="FC168" i="2"/>
  <c r="DC232" i="4"/>
  <c r="BL234" i="2"/>
  <c r="FD216" i="2"/>
  <c r="FC212" i="2"/>
  <c r="IS64" i="4"/>
  <c r="IB233" i="4"/>
  <c r="IW180" i="4"/>
  <c r="AN232" i="4"/>
  <c r="FA226" i="2"/>
  <c r="CC234" i="2"/>
  <c r="V234" i="4"/>
  <c r="IR85" i="4"/>
  <c r="EK230" i="4"/>
  <c r="IP127" i="4"/>
  <c r="IS134" i="4"/>
  <c r="IR101" i="4"/>
  <c r="FA211" i="2"/>
  <c r="IT46" i="4"/>
  <c r="EH234" i="4"/>
  <c r="CV234" i="4"/>
  <c r="FB102" i="2"/>
  <c r="IP86" i="4"/>
  <c r="BD230" i="2"/>
  <c r="F230" i="2"/>
  <c r="IS130" i="4"/>
  <c r="B231" i="2"/>
  <c r="FD173" i="2"/>
  <c r="IP92" i="4"/>
  <c r="EF231" i="4"/>
  <c r="FQ232" i="4"/>
  <c r="IW88" i="4"/>
  <c r="FD99" i="2"/>
  <c r="IU7" i="4"/>
  <c r="FF234" i="4"/>
  <c r="FB100" i="2"/>
  <c r="IQ228" i="4"/>
  <c r="CM230" i="2"/>
  <c r="FD131" i="2"/>
  <c r="IV57" i="4"/>
  <c r="EL233" i="2"/>
  <c r="FC44" i="2"/>
  <c r="IS218" i="4"/>
  <c r="BT231" i="4"/>
  <c r="FB31" i="2"/>
  <c r="IR12" i="4"/>
  <c r="FA119" i="2"/>
  <c r="CG230" i="2"/>
  <c r="GI232" i="4"/>
  <c r="IR191" i="4"/>
  <c r="GZ230" i="4"/>
  <c r="FA116" i="2"/>
  <c r="F233" i="4"/>
  <c r="EQ232" i="4"/>
  <c r="IV167" i="4"/>
  <c r="GI233" i="4"/>
  <c r="IQ37" i="4"/>
  <c r="FB167" i="2"/>
  <c r="ID231" i="4"/>
  <c r="FB56" i="2"/>
  <c r="IT213" i="4"/>
  <c r="FE39" i="2"/>
  <c r="D230" i="2"/>
  <c r="FA213" i="2"/>
  <c r="DP232" i="4"/>
  <c r="FC89" i="2"/>
  <c r="B230" i="2"/>
  <c r="FA28" i="2"/>
  <c r="HN232" i="4"/>
  <c r="IP227" i="4"/>
  <c r="CW234" i="4"/>
  <c r="IP218" i="4"/>
  <c r="IU122" i="4"/>
  <c r="IL234" i="4"/>
  <c r="EP231" i="4"/>
  <c r="FC224" i="2"/>
  <c r="IR28" i="4"/>
  <c r="IQ203" i="4"/>
  <c r="IQ47" i="4"/>
  <c r="S233" i="4"/>
  <c r="IW78" i="4"/>
  <c r="FE10" i="2"/>
  <c r="FC131" i="2"/>
  <c r="AS234" i="2"/>
  <c r="V232" i="4"/>
  <c r="HX232" i="4"/>
  <c r="IU12" i="4"/>
  <c r="FC192" i="2"/>
  <c r="BM233" i="4"/>
  <c r="CH234" i="2"/>
  <c r="IU13" i="4"/>
  <c r="L230" i="2"/>
  <c r="IW96" i="4"/>
  <c r="FC52" i="2"/>
  <c r="IT215" i="4"/>
  <c r="FE60" i="2"/>
  <c r="IR26" i="4"/>
  <c r="FV232" i="4"/>
  <c r="IW113" i="4"/>
  <c r="FC193" i="2"/>
  <c r="DC234" i="4"/>
  <c r="BS233" i="2"/>
  <c r="DZ230" i="4"/>
  <c r="FD145" i="2"/>
  <c r="IR89" i="4"/>
  <c r="FC184" i="2"/>
  <c r="AJ230" i="4"/>
  <c r="FA164" i="2"/>
  <c r="IU96" i="4"/>
  <c r="IW205" i="4"/>
  <c r="FA220" i="2"/>
  <c r="IP19" i="4"/>
  <c r="F230" i="4"/>
  <c r="DJ231" i="4"/>
  <c r="BE230" i="4"/>
  <c r="N233" i="4"/>
  <c r="IP32" i="4"/>
  <c r="IU148" i="4"/>
  <c r="FD52" i="2"/>
  <c r="IQ163" i="4"/>
  <c r="DG230" i="2"/>
  <c r="FC217" i="2"/>
  <c r="IP9" i="4"/>
  <c r="FB175" i="2"/>
  <c r="IT204" i="4"/>
  <c r="IW85" i="4"/>
  <c r="IS20" i="4"/>
  <c r="BZ234" i="2"/>
  <c r="IS204" i="4"/>
  <c r="AM233" i="4"/>
  <c r="IS179" i="4"/>
  <c r="FE33" i="2"/>
  <c r="DK233" i="4"/>
  <c r="GD232" i="4"/>
  <c r="FD175" i="2"/>
  <c r="IV72" i="4"/>
  <c r="FA221" i="2"/>
  <c r="IU82" i="4"/>
  <c r="BP234" i="4"/>
  <c r="IV49" i="4"/>
  <c r="IS40" i="4"/>
  <c r="Y233" i="4"/>
  <c r="IV214" i="4"/>
  <c r="FB171" i="2"/>
  <c r="IR90" i="4"/>
  <c r="FB74" i="2"/>
  <c r="AO233" i="2"/>
  <c r="IS169" i="4"/>
  <c r="IT101" i="4"/>
  <c r="BJ232" i="2"/>
  <c r="FB92" i="2"/>
  <c r="FD183" i="2"/>
  <c r="B232" i="2"/>
  <c r="AT233" i="4"/>
  <c r="FB135" i="2"/>
  <c r="EQ230" i="2"/>
  <c r="FD55" i="2"/>
  <c r="HW233" i="4"/>
  <c r="IU198" i="4"/>
  <c r="IS58" i="4"/>
  <c r="IW185" i="4"/>
  <c r="IQ103" i="4"/>
  <c r="FA8" i="2"/>
  <c r="IR121" i="4"/>
  <c r="FB119" i="2"/>
  <c r="IQ123" i="4"/>
  <c r="IQ121" i="4"/>
  <c r="FE18" i="2"/>
  <c r="CT232" i="4"/>
  <c r="GF232" i="4"/>
  <c r="HL234" i="4"/>
  <c r="IP154" i="4"/>
  <c r="IP60" i="4"/>
  <c r="AL233" i="4"/>
  <c r="IQ213" i="4"/>
  <c r="IS75" i="4"/>
  <c r="BK232" i="4"/>
  <c r="AA234" i="4"/>
  <c r="BM230" i="4"/>
  <c r="IQ195" i="4"/>
  <c r="FD60" i="2"/>
  <c r="IQ140" i="4"/>
  <c r="FB122" i="2"/>
  <c r="FA12" i="2"/>
  <c r="BB230" i="2"/>
  <c r="IW86" i="4"/>
  <c r="FE53" i="2"/>
  <c r="FE108" i="2"/>
  <c r="HN231" i="4"/>
  <c r="BG233" i="2"/>
  <c r="DZ234" i="2"/>
  <c r="FC108" i="2"/>
  <c r="IT214" i="4"/>
  <c r="CE230" i="2"/>
  <c r="FD53" i="2"/>
  <c r="FE77" i="2"/>
  <c r="FE206" i="2"/>
  <c r="IE230" i="4"/>
  <c r="BU230" i="2"/>
  <c r="CF233" i="2"/>
  <c r="IT145" i="4"/>
  <c r="AK233" i="2"/>
  <c r="AN231" i="2"/>
  <c r="IP139" i="4"/>
  <c r="IR60" i="4"/>
  <c r="IU83" i="4"/>
  <c r="DK234" i="4"/>
  <c r="FA161" i="2"/>
  <c r="FE47" i="2"/>
  <c r="F234" i="4"/>
  <c r="FB144" i="2"/>
  <c r="FB64" i="2"/>
  <c r="FE162" i="2"/>
  <c r="DA232" i="2"/>
  <c r="EN231" i="2"/>
  <c r="HF232" i="4"/>
  <c r="FZ233" i="4"/>
  <c r="IS144" i="4"/>
  <c r="DS233" i="4"/>
  <c r="IP222" i="4"/>
  <c r="IU77" i="4"/>
  <c r="IU29" i="4"/>
  <c r="K232" i="2"/>
  <c r="IU52" i="4"/>
  <c r="EF233" i="2"/>
  <c r="CA231" i="2"/>
  <c r="DL233" i="2"/>
  <c r="IB230" i="4"/>
  <c r="IQ124" i="4"/>
  <c r="IP213" i="4"/>
  <c r="FC137" i="2"/>
  <c r="IP107" i="4"/>
  <c r="FD153" i="2"/>
  <c r="GE233" i="4"/>
  <c r="D231" i="4"/>
  <c r="IQ93" i="4"/>
  <c r="CM230" i="4"/>
  <c r="U230" i="4"/>
  <c r="FQ234" i="4"/>
  <c r="IR105" i="4"/>
  <c r="BQ230" i="2"/>
  <c r="IR95" i="4"/>
  <c r="IU173" i="4"/>
  <c r="AS234" i="4"/>
  <c r="IF233" i="4"/>
  <c r="EG230" i="4"/>
  <c r="FD147" i="2"/>
  <c r="FB166" i="2"/>
  <c r="FE150" i="2"/>
  <c r="FD119" i="2"/>
  <c r="IS199" i="4"/>
  <c r="FC182" i="2"/>
  <c r="FC115" i="2"/>
  <c r="IR229" i="4"/>
  <c r="IT32" i="4"/>
  <c r="EC232" i="4"/>
  <c r="ET232" i="2"/>
  <c r="FA77" i="2"/>
  <c r="IQ86" i="4"/>
  <c r="S234" i="4"/>
  <c r="HC234" i="4"/>
  <c r="IU163" i="4"/>
  <c r="AY231" i="4"/>
  <c r="IV70" i="4"/>
  <c r="FD22" i="2"/>
  <c r="IU160" i="4"/>
  <c r="FY233" i="4"/>
  <c r="AU234" i="4"/>
  <c r="DV233" i="4"/>
  <c r="IV66" i="4"/>
  <c r="IW183" i="4"/>
  <c r="IU193" i="4"/>
  <c r="AO231" i="4"/>
  <c r="IR15" i="4"/>
  <c r="DH230" i="4"/>
  <c r="EK233" i="2"/>
  <c r="FA140" i="2"/>
  <c r="IR52" i="4"/>
  <c r="FE187" i="2"/>
  <c r="IR13" i="4"/>
  <c r="BO232" i="4"/>
  <c r="IV226" i="4"/>
  <c r="DX230" i="4"/>
  <c r="FA228" i="2"/>
  <c r="AA233" i="4"/>
  <c r="FW231" i="4"/>
  <c r="IP219" i="4"/>
  <c r="CC233" i="4"/>
  <c r="FA7" i="2"/>
  <c r="IT187" i="4"/>
  <c r="IS201" i="4"/>
  <c r="CM232" i="4"/>
  <c r="BH230" i="2"/>
  <c r="FD109" i="2"/>
  <c r="EO232" i="2"/>
  <c r="BG234" i="4"/>
  <c r="IP189" i="4"/>
  <c r="IU115" i="4"/>
  <c r="HC232" i="4"/>
  <c r="IV225" i="4"/>
  <c r="HT230" i="4"/>
  <c r="IS154" i="4"/>
  <c r="IT11" i="4"/>
  <c r="BZ231" i="4"/>
  <c r="FD213" i="2"/>
  <c r="FD83" i="2"/>
  <c r="GK231" i="4"/>
  <c r="IS187" i="4"/>
  <c r="CR231" i="4"/>
  <c r="IV28" i="4"/>
  <c r="IW207" i="4"/>
  <c r="IR18" i="4"/>
  <c r="IT66" i="4"/>
  <c r="IP132" i="4"/>
  <c r="HO234" i="4"/>
  <c r="BU232" i="2"/>
  <c r="IT100" i="4"/>
  <c r="FB19" i="2"/>
  <c r="IV126" i="4"/>
  <c r="HF233" i="4"/>
  <c r="FE215" i="2"/>
  <c r="IT109" i="4"/>
  <c r="FA36" i="2"/>
  <c r="IV95" i="4"/>
  <c r="IQ44" i="4"/>
  <c r="IS90" i="4"/>
  <c r="FA66" i="2"/>
  <c r="IS44" i="4"/>
  <c r="J230" i="2"/>
  <c r="EU234" i="2"/>
  <c r="ED233" i="4"/>
  <c r="IV142" i="4"/>
  <c r="IP37" i="4"/>
  <c r="FC18" i="2"/>
  <c r="IU58" i="4"/>
  <c r="BT230" i="2"/>
  <c r="DO232" i="2"/>
  <c r="FC19" i="2"/>
  <c r="DA230" i="4"/>
  <c r="IQ118" i="4"/>
  <c r="IS219" i="4"/>
  <c r="BN231" i="4"/>
  <c r="FA121" i="2"/>
  <c r="DE230" i="4"/>
  <c r="FE75" i="2"/>
  <c r="AX234" i="4"/>
  <c r="CE232" i="2"/>
  <c r="IW105" i="4"/>
  <c r="FA46" i="2"/>
  <c r="IQ216" i="4"/>
  <c r="G230" i="2"/>
  <c r="FE34" i="2"/>
  <c r="FE27" i="2"/>
  <c r="FE185" i="2"/>
  <c r="IV50" i="4"/>
  <c r="IQ170" i="4"/>
  <c r="GD231" i="4"/>
  <c r="FD85" i="2"/>
  <c r="AY232" i="2"/>
  <c r="AZ230" i="2"/>
  <c r="CJ232" i="2"/>
  <c r="AG230" i="2"/>
  <c r="IQ30" i="4"/>
  <c r="IW188" i="4"/>
  <c r="DI230" i="4"/>
  <c r="CC230" i="2"/>
  <c r="AG234" i="2"/>
  <c r="IT89" i="4"/>
  <c r="R232" i="2"/>
  <c r="IR205" i="4"/>
  <c r="AC234" i="2"/>
  <c r="FA191" i="2"/>
  <c r="IW142" i="4"/>
  <c r="IW94" i="4"/>
  <c r="FC7" i="2"/>
  <c r="AI231" i="4"/>
  <c r="CO234" i="2"/>
  <c r="V232" i="2"/>
  <c r="HW232" i="4"/>
  <c r="IT181" i="4"/>
  <c r="CL231" i="4"/>
  <c r="EG232" i="2"/>
  <c r="DD234" i="2"/>
  <c r="BS232" i="2"/>
  <c r="FC84" i="2"/>
  <c r="AT230" i="2"/>
  <c r="IP136" i="4"/>
  <c r="IT229" i="4"/>
  <c r="IW36" i="4"/>
  <c r="GX231" i="4"/>
  <c r="FA25" i="2"/>
  <c r="ET233" i="2"/>
  <c r="AT231" i="2"/>
  <c r="FB89" i="2"/>
  <c r="FD157" i="2"/>
  <c r="FC118" i="2"/>
  <c r="IW8" i="4"/>
  <c r="IU32" i="4"/>
  <c r="FE233" i="4"/>
  <c r="FV233" i="4"/>
  <c r="DV232" i="2"/>
  <c r="IV115" i="4"/>
  <c r="IW21" i="4"/>
  <c r="IR32" i="4"/>
  <c r="FB212" i="2"/>
  <c r="U234" i="4"/>
  <c r="IT122" i="4"/>
  <c r="CI232" i="4"/>
  <c r="DO232" i="4"/>
  <c r="FA202" i="2"/>
  <c r="IU54" i="4"/>
  <c r="FA9" i="2"/>
  <c r="FB182" i="2"/>
  <c r="IU132" i="4"/>
  <c r="DH233" i="4"/>
  <c r="CB233" i="2"/>
  <c r="IR120" i="4"/>
  <c r="AR230" i="4"/>
  <c r="IW102" i="4"/>
  <c r="BI234" i="4"/>
  <c r="IU142" i="4"/>
  <c r="FB165" i="2"/>
  <c r="DD232" i="2"/>
  <c r="IS97" i="4"/>
  <c r="IR166" i="4"/>
  <c r="CJ231" i="2"/>
  <c r="IV161" i="4"/>
  <c r="FB50" i="2"/>
  <c r="IT150" i="4"/>
  <c r="BP232" i="4"/>
  <c r="IV162" i="4"/>
  <c r="FA210" i="2"/>
  <c r="FA148" i="2"/>
  <c r="AF233" i="2"/>
  <c r="IT206" i="4"/>
  <c r="AQ234" i="2"/>
  <c r="IW26" i="4"/>
  <c r="IS157" i="4"/>
  <c r="IP59" i="4"/>
  <c r="EC234" i="4"/>
  <c r="FA33" i="2"/>
  <c r="EI233" i="2"/>
  <c r="IS48" i="4"/>
  <c r="CF232" i="2"/>
  <c r="IW27" i="4"/>
  <c r="S231" i="2"/>
  <c r="FE57" i="2"/>
  <c r="HY233" i="4"/>
  <c r="FB195" i="2"/>
  <c r="FB190" i="2"/>
  <c r="IW137" i="4"/>
  <c r="IW148" i="4"/>
  <c r="DF232" i="2"/>
  <c r="IR40" i="4"/>
  <c r="IV123" i="4"/>
  <c r="BK232" i="2"/>
  <c r="FD25" i="2"/>
  <c r="IP84" i="4"/>
  <c r="BK230" i="4"/>
  <c r="AE234" i="4"/>
  <c r="IR103" i="4"/>
  <c r="FE64" i="2"/>
  <c r="EK234" i="4"/>
  <c r="IW127" i="4"/>
  <c r="IR94" i="4"/>
  <c r="BS234" i="4"/>
  <c r="AN233" i="2"/>
  <c r="AW233" i="4"/>
  <c r="FL233" i="4"/>
  <c r="FB204" i="2"/>
  <c r="IU20" i="4"/>
  <c r="FA68" i="2"/>
  <c r="DR233" i="4"/>
  <c r="BE233" i="2"/>
  <c r="FC120" i="2"/>
  <c r="EK231" i="4"/>
  <c r="IQ135" i="4"/>
  <c r="IS227" i="4"/>
  <c r="EE230" i="2"/>
  <c r="BX230" i="2"/>
  <c r="IW77" i="4"/>
  <c r="AY233" i="4"/>
  <c r="IT209" i="4"/>
  <c r="FZ230" i="4"/>
  <c r="AB234" i="4"/>
  <c r="IU147" i="4"/>
  <c r="FG231" i="4"/>
  <c r="IU124" i="4"/>
  <c r="IS205" i="4"/>
  <c r="GU233" i="4"/>
  <c r="IR108" i="4"/>
  <c r="FE31" i="2"/>
  <c r="FB32" i="2"/>
  <c r="DV234" i="2"/>
  <c r="IT81" i="4"/>
  <c r="FL230" i="4"/>
  <c r="IU223" i="4"/>
  <c r="DY231" i="4"/>
  <c r="DT231" i="4"/>
  <c r="FE46" i="2"/>
  <c r="FB153" i="2"/>
  <c r="IP170" i="4"/>
  <c r="IT205" i="4"/>
  <c r="IW164" i="4"/>
  <c r="FD227" i="2"/>
  <c r="IS113" i="4"/>
  <c r="FE51" i="2"/>
  <c r="IP176" i="4"/>
  <c r="IV96" i="4"/>
  <c r="FA173" i="2"/>
  <c r="EY231" i="4"/>
  <c r="FE146" i="2"/>
  <c r="FE36" i="2"/>
  <c r="IS18" i="4"/>
  <c r="FB48" i="2"/>
  <c r="AF234" i="4"/>
  <c r="AB232" i="4"/>
  <c r="EC232" i="2"/>
  <c r="IW32" i="4"/>
  <c r="IQ105" i="4"/>
  <c r="S232" i="2"/>
  <c r="IW175" i="4"/>
  <c r="DV231" i="2"/>
  <c r="M232" i="4"/>
  <c r="IV160" i="4"/>
  <c r="FA20" i="2"/>
  <c r="FB95" i="2"/>
  <c r="O230" i="4"/>
  <c r="CK233" i="2"/>
  <c r="IW81" i="4"/>
  <c r="Z230" i="4"/>
  <c r="FD154" i="2"/>
  <c r="CQ234" i="2"/>
  <c r="IR22" i="4"/>
  <c r="IT144" i="4"/>
  <c r="IQ183" i="4"/>
  <c r="GL231" i="4"/>
  <c r="IS38" i="4"/>
  <c r="IW16" i="4"/>
  <c r="IR122" i="4"/>
  <c r="FB228" i="2"/>
  <c r="CA231" i="4"/>
  <c r="FC208" i="2"/>
  <c r="IU194" i="4"/>
  <c r="BR230" i="2"/>
  <c r="BT232" i="2"/>
  <c r="FE111" i="2"/>
  <c r="BO230" i="2"/>
  <c r="IQ181" i="4"/>
  <c r="Y230" i="2"/>
  <c r="FA86" i="2"/>
  <c r="FB76" i="2"/>
  <c r="IT74" i="4"/>
  <c r="IT40" i="4"/>
  <c r="IV69" i="4"/>
  <c r="IV165" i="4"/>
  <c r="EQ234" i="4"/>
  <c r="IU120" i="4"/>
  <c r="EP234" i="4"/>
  <c r="BB234" i="2"/>
  <c r="FD127" i="2"/>
  <c r="DD230" i="4"/>
  <c r="IV7" i="4"/>
  <c r="CF234" i="4"/>
  <c r="CW232" i="2"/>
  <c r="IP159" i="4"/>
  <c r="HR234" i="4"/>
  <c r="HB232" i="4"/>
  <c r="FC119" i="2"/>
  <c r="FD185" i="2"/>
  <c r="DQ233" i="2"/>
  <c r="IV138" i="4"/>
  <c r="AW232" i="2"/>
  <c r="IT153" i="4"/>
  <c r="FE120" i="2"/>
  <c r="CW233" i="2"/>
  <c r="BV231" i="4"/>
  <c r="FC227" i="2"/>
  <c r="CK230" i="2"/>
  <c r="ES230" i="2"/>
  <c r="FE125" i="2"/>
  <c r="FU231" i="4"/>
  <c r="IV208" i="4"/>
  <c r="IV128" i="4"/>
  <c r="FC157" i="2"/>
  <c r="FB151" i="2"/>
  <c r="BG234" i="2"/>
  <c r="IV85" i="4"/>
  <c r="FD220" i="2"/>
  <c r="AF231" i="4"/>
  <c r="IT168" i="4"/>
  <c r="IW15" i="4"/>
  <c r="IS37" i="4"/>
  <c r="FE191" i="2"/>
  <c r="FB174" i="2"/>
  <c r="IP123" i="4"/>
  <c r="GC231" i="4"/>
  <c r="FE71" i="2"/>
  <c r="L233" i="2"/>
  <c r="BQ231" i="2"/>
  <c r="IP72" i="4"/>
  <c r="IW48" i="4"/>
  <c r="DF231" i="4"/>
  <c r="BY231" i="2"/>
  <c r="FC87" i="2"/>
  <c r="BG231" i="4"/>
  <c r="FD69" i="2"/>
  <c r="IP78" i="4"/>
  <c r="FD62" i="2"/>
  <c r="IW20" i="4"/>
  <c r="AJ233" i="4"/>
  <c r="DN231" i="4"/>
  <c r="HK234" i="4"/>
  <c r="W232" i="4"/>
  <c r="FE67" i="2"/>
  <c r="IV145" i="4"/>
  <c r="AI230" i="4"/>
  <c r="DB231" i="4"/>
  <c r="IC233" i="4"/>
  <c r="C231" i="2"/>
  <c r="IT55" i="4"/>
  <c r="IQ62" i="4"/>
  <c r="FD39" i="2"/>
  <c r="HP231" i="4"/>
  <c r="IP131" i="4"/>
  <c r="FA85" i="2"/>
  <c r="IW201" i="4"/>
  <c r="AH233" i="2"/>
  <c r="IP190" i="4"/>
  <c r="FB209" i="2"/>
  <c r="IQ204" i="4"/>
  <c r="FE226" i="2"/>
  <c r="IR38" i="4"/>
  <c r="FB91" i="2"/>
  <c r="DQ230" i="4"/>
  <c r="FB105" i="2"/>
  <c r="IQ168" i="4"/>
  <c r="ER231" i="4"/>
  <c r="FD133" i="2"/>
  <c r="CE231" i="2"/>
  <c r="IW160" i="4"/>
  <c r="IW151" i="4"/>
  <c r="GO234" i="4"/>
  <c r="IS127" i="4"/>
  <c r="FD172" i="2"/>
  <c r="BH233" i="2"/>
  <c r="IV166" i="4"/>
  <c r="IR133" i="4"/>
  <c r="IQ141" i="4"/>
  <c r="IT22" i="4"/>
  <c r="FE183" i="2"/>
  <c r="CM233" i="4"/>
  <c r="EJ232" i="2"/>
  <c r="FO234" i="4"/>
  <c r="FB68" i="2"/>
  <c r="FD233" i="4"/>
  <c r="IW178" i="4"/>
  <c r="IQ56" i="4"/>
  <c r="AK232" i="4"/>
  <c r="FE175" i="2"/>
  <c r="FE192" i="2"/>
  <c r="IR159" i="4"/>
  <c r="IV111" i="4"/>
  <c r="IS145" i="4"/>
  <c r="DY234" i="2"/>
  <c r="IV192" i="4"/>
  <c r="IV207" i="4"/>
  <c r="H231" i="4"/>
  <c r="DP232" i="2"/>
  <c r="BJ232" i="4"/>
  <c r="CW234" i="2"/>
  <c r="EU233" i="4"/>
  <c r="DO230" i="4"/>
  <c r="FE141" i="2"/>
  <c r="HI234" i="4"/>
  <c r="IQ33" i="4"/>
  <c r="IR16" i="4"/>
  <c r="IR134" i="4"/>
  <c r="FE117" i="2"/>
  <c r="IA232" i="4"/>
  <c r="IR64" i="4"/>
  <c r="IR146" i="4"/>
  <c r="FE195" i="2"/>
  <c r="IQ219" i="4"/>
  <c r="IV215" i="4"/>
  <c r="FE16" i="2"/>
  <c r="CY232" i="4"/>
  <c r="FE65" i="2"/>
  <c r="GZ231" i="4"/>
  <c r="IS7" i="4"/>
  <c r="GR231" i="4"/>
  <c r="FD176" i="2"/>
  <c r="FD170" i="2"/>
  <c r="IR125" i="4"/>
  <c r="IT227" i="4"/>
  <c r="IU18" i="4"/>
  <c r="BO234" i="4"/>
  <c r="BH232" i="4"/>
  <c r="IS106" i="4"/>
  <c r="AI233" i="4"/>
  <c r="CI234" i="4"/>
  <c r="IR128" i="4"/>
  <c r="BJ230" i="2"/>
  <c r="IR63" i="4"/>
  <c r="IR44" i="4"/>
  <c r="IU8" i="4"/>
  <c r="M230" i="2"/>
  <c r="N230" i="4"/>
  <c r="FE66" i="2"/>
  <c r="BB232" i="2"/>
  <c r="IV134" i="4"/>
  <c r="CC234" i="4"/>
  <c r="FA171" i="2"/>
  <c r="FE103" i="2"/>
  <c r="IR144" i="4"/>
  <c r="Q231" i="2"/>
  <c r="AW234" i="2"/>
  <c r="IV202" i="4"/>
  <c r="FB139" i="2"/>
  <c r="IU28" i="4"/>
  <c r="FE176" i="2"/>
  <c r="AA230" i="4"/>
  <c r="IW206" i="4"/>
  <c r="IU162" i="4"/>
  <c r="IU57" i="4"/>
  <c r="IU76" i="4"/>
  <c r="FA84" i="2"/>
  <c r="IV102" i="4"/>
  <c r="FE26" i="2"/>
  <c r="FA15" i="2"/>
  <c r="FC147" i="2"/>
  <c r="FA184" i="2"/>
  <c r="IW131" i="4"/>
  <c r="AL231" i="2"/>
  <c r="IW199" i="4"/>
  <c r="IQ190" i="4"/>
  <c r="FB69" i="2"/>
  <c r="FD65" i="2"/>
  <c r="FB173" i="2"/>
  <c r="IW140" i="4"/>
  <c r="AT233" i="2"/>
  <c r="EP232" i="2"/>
  <c r="FD41" i="2"/>
  <c r="FR232" i="4"/>
  <c r="IW144" i="4"/>
  <c r="FE70" i="2"/>
  <c r="L231" i="2"/>
  <c r="FA208" i="2"/>
  <c r="IP208" i="4"/>
  <c r="IQ34" i="4"/>
  <c r="IS35" i="4"/>
  <c r="FE79" i="2"/>
  <c r="FI234" i="4"/>
  <c r="ET230" i="2"/>
  <c r="IR41" i="4"/>
  <c r="IT137" i="4"/>
  <c r="IS192" i="4"/>
  <c r="IW153" i="4"/>
  <c r="BI231" i="4"/>
  <c r="AO234" i="2"/>
  <c r="FC51" i="2"/>
  <c r="FC11" i="2"/>
  <c r="FD82" i="2"/>
  <c r="FB219" i="2"/>
  <c r="IU27" i="4"/>
  <c r="EZ231" i="2"/>
  <c r="IU136" i="4"/>
  <c r="EA232" i="4"/>
  <c r="IT201" i="4"/>
  <c r="FB176" i="2"/>
  <c r="FB230" i="4"/>
  <c r="FD36" i="2"/>
  <c r="CF230" i="2"/>
  <c r="D232" i="4"/>
  <c r="FE37" i="2"/>
  <c r="FD97" i="2"/>
  <c r="IW54" i="4"/>
  <c r="IP109" i="4"/>
  <c r="CG233" i="4"/>
  <c r="FS232" i="4"/>
  <c r="FE210" i="2"/>
  <c r="IR226" i="4"/>
  <c r="AO231" i="2"/>
  <c r="FB177" i="2"/>
  <c r="EW231" i="2"/>
  <c r="AU230" i="2"/>
  <c r="Z231" i="2"/>
  <c r="EQ230" i="4"/>
  <c r="FD161" i="2"/>
  <c r="FD219" i="2"/>
  <c r="EF234" i="4"/>
  <c r="FA39" i="2"/>
  <c r="FE156" i="2"/>
  <c r="FC80" i="2"/>
  <c r="AM230" i="2"/>
  <c r="FC65" i="2"/>
  <c r="IP111" i="4"/>
  <c r="IU140" i="4"/>
  <c r="AU232" i="4"/>
  <c r="FC138" i="2"/>
  <c r="BW231" i="4"/>
  <c r="FB62" i="2"/>
  <c r="DZ231" i="2"/>
  <c r="GZ232" i="4"/>
  <c r="IT42" i="4"/>
  <c r="IT225" i="4"/>
  <c r="HR232" i="4"/>
  <c r="FB133" i="2"/>
  <c r="EA231" i="4"/>
  <c r="IR75" i="4"/>
  <c r="IV125" i="4"/>
  <c r="EU233" i="2"/>
  <c r="CJ234" i="2"/>
  <c r="FD93" i="2"/>
  <c r="CT230" i="4"/>
  <c r="GD233" i="4"/>
  <c r="BF233" i="2"/>
  <c r="FC178" i="2"/>
  <c r="IQ77" i="4"/>
  <c r="GU231" i="4"/>
  <c r="FE106" i="2"/>
  <c r="DY234" i="4"/>
  <c r="V231" i="4"/>
  <c r="AF231" i="2"/>
  <c r="DK231" i="4"/>
  <c r="BP230" i="2"/>
  <c r="DM233" i="4"/>
  <c r="DB234" i="4"/>
  <c r="IS92" i="4"/>
  <c r="FB138" i="2"/>
  <c r="IW112" i="4"/>
  <c r="AQ232" i="4"/>
  <c r="AB230" i="2"/>
  <c r="IW173" i="4"/>
  <c r="IR154" i="4"/>
  <c r="IU139" i="4"/>
  <c r="BH232" i="2"/>
  <c r="FB18" i="2"/>
  <c r="ER234" i="4"/>
  <c r="GH230" i="4"/>
  <c r="IR196" i="4"/>
  <c r="GL233" i="4"/>
  <c r="FB77" i="2"/>
  <c r="FD212" i="2"/>
  <c r="P234" i="2"/>
  <c r="IQ87" i="4"/>
  <c r="CY234" i="4"/>
  <c r="GO232" i="4"/>
  <c r="IQ106" i="4"/>
  <c r="FB41" i="2"/>
  <c r="IQ194" i="4"/>
  <c r="FB229" i="2"/>
  <c r="IR163" i="4"/>
  <c r="FC106" i="2"/>
  <c r="IR84" i="4"/>
  <c r="BF230" i="2"/>
  <c r="DH231" i="2"/>
  <c r="IU205" i="4"/>
  <c r="IW47" i="4"/>
  <c r="EJ232" i="4"/>
  <c r="HZ231" i="4"/>
  <c r="IR176" i="4"/>
  <c r="HO230" i="4"/>
  <c r="FE8" i="2"/>
  <c r="IV221" i="4"/>
  <c r="CD234" i="4"/>
  <c r="BH234" i="2"/>
  <c r="CD232" i="4"/>
  <c r="BG233" i="4"/>
  <c r="IQ117" i="4"/>
  <c r="FE134" i="2"/>
  <c r="AX230" i="2"/>
  <c r="IW90" i="4"/>
  <c r="IQ53" i="4"/>
  <c r="AR232" i="2"/>
  <c r="CJ232" i="4"/>
  <c r="FC173" i="2"/>
  <c r="BY230" i="2"/>
  <c r="AL233" i="2"/>
  <c r="IV106" i="4"/>
  <c r="X232" i="4"/>
  <c r="GH233" i="4"/>
  <c r="IS16" i="4"/>
  <c r="DV231" i="4"/>
  <c r="P232" i="2"/>
  <c r="IU26" i="4"/>
  <c r="FC205" i="2"/>
  <c r="IU66" i="4"/>
  <c r="IV103" i="4"/>
  <c r="IU84" i="4"/>
  <c r="FB28" i="2"/>
  <c r="IQ116" i="4"/>
  <c r="BO233" i="4"/>
  <c r="FH230" i="4"/>
  <c r="IU51" i="4"/>
  <c r="FA47" i="2"/>
  <c r="IP117" i="4"/>
  <c r="IQ21" i="4"/>
  <c r="IR72" i="4"/>
  <c r="EA233" i="4"/>
  <c r="IN232" i="4"/>
  <c r="FJ231" i="4"/>
  <c r="FA180" i="2"/>
  <c r="HL230" i="4"/>
  <c r="AB233" i="2"/>
  <c r="FC27" i="2"/>
  <c r="FE194" i="2"/>
  <c r="EG233" i="4"/>
  <c r="BW230" i="4"/>
  <c r="IQ115" i="4"/>
  <c r="Z233" i="4"/>
  <c r="IS180" i="4"/>
  <c r="IV39" i="4"/>
  <c r="BC230" i="2"/>
  <c r="EB231" i="2"/>
  <c r="IT221" i="4"/>
  <c r="FD163" i="2"/>
  <c r="BL234" i="4"/>
  <c r="CL232" i="4"/>
  <c r="IT48" i="4"/>
  <c r="HM234" i="4"/>
  <c r="CZ232" i="4"/>
  <c r="EZ234" i="2"/>
  <c r="FA125" i="2"/>
  <c r="IV188" i="4"/>
  <c r="E232" i="2"/>
  <c r="IP209" i="4"/>
  <c r="IP171" i="4"/>
  <c r="EJ231" i="4"/>
  <c r="FC25" i="2"/>
  <c r="FD200" i="2"/>
  <c r="HJ232" i="4"/>
  <c r="IW100" i="4"/>
  <c r="IR145" i="4"/>
  <c r="CF232" i="4"/>
  <c r="FD126" i="2"/>
  <c r="IS24" i="4"/>
  <c r="IR215" i="4"/>
  <c r="IW72" i="4"/>
  <c r="DR234" i="2"/>
  <c r="FN230" i="4"/>
  <c r="AK230" i="2"/>
  <c r="FC209" i="2"/>
  <c r="IV55" i="4"/>
  <c r="IP15" i="4"/>
  <c r="P231" i="4"/>
  <c r="AI234" i="4"/>
  <c r="AN230" i="4"/>
  <c r="IJ234" i="4"/>
  <c r="IS105" i="4"/>
  <c r="IS146" i="4"/>
  <c r="GO230" i="4"/>
  <c r="FE101" i="2"/>
  <c r="DG234" i="2"/>
  <c r="AP233" i="2"/>
  <c r="ED233" i="2"/>
  <c r="AP232" i="4"/>
  <c r="FE173" i="2"/>
  <c r="IS125" i="4"/>
  <c r="M234" i="2"/>
  <c r="EE232" i="2"/>
  <c r="GS230" i="4"/>
  <c r="IV224" i="4"/>
  <c r="IW134" i="4"/>
  <c r="IT17" i="4"/>
  <c r="IU100" i="4"/>
  <c r="DF230" i="4"/>
  <c r="IS28" i="4"/>
  <c r="HL232" i="4"/>
  <c r="GN231" i="4"/>
  <c r="DL231" i="4"/>
  <c r="FA13" i="2"/>
  <c r="IU130" i="4"/>
  <c r="HT234" i="4"/>
  <c r="M233" i="4"/>
  <c r="IV129" i="4"/>
  <c r="IN234" i="4"/>
  <c r="HK233" i="4"/>
  <c r="IR8" i="4"/>
  <c r="FC215" i="2"/>
  <c r="IV156" i="4"/>
  <c r="BU232" i="4"/>
  <c r="IS133" i="4"/>
  <c r="FB46" i="2"/>
  <c r="DI234" i="2"/>
  <c r="FD194" i="2"/>
  <c r="FD86" i="2"/>
  <c r="HV232" i="4"/>
  <c r="CR231" i="2"/>
  <c r="FD195" i="2"/>
  <c r="CJ234" i="4"/>
  <c r="IW51" i="4"/>
  <c r="GB234" i="4"/>
  <c r="IT80" i="4"/>
  <c r="FD178" i="2"/>
  <c r="BS234" i="2"/>
  <c r="IR81" i="4"/>
  <c r="IQ51" i="4"/>
  <c r="IU97" i="4"/>
  <c r="IP212" i="4"/>
  <c r="FR233" i="4"/>
  <c r="FF231" i="4"/>
  <c r="CW230" i="4"/>
  <c r="IT50" i="4"/>
  <c r="DD233" i="2"/>
  <c r="IS112" i="4"/>
  <c r="IS182" i="4"/>
  <c r="BM233" i="2"/>
  <c r="FA222" i="2"/>
  <c r="DM232" i="2"/>
  <c r="IU69" i="4"/>
  <c r="GA234" i="4"/>
  <c r="IP75" i="4"/>
  <c r="CV232" i="4"/>
  <c r="IP25" i="4"/>
  <c r="K230" i="2"/>
  <c r="FS233" i="4"/>
  <c r="IR182" i="4"/>
  <c r="CA233" i="2"/>
  <c r="CK233" i="4"/>
  <c r="DA231" i="4"/>
  <c r="IU189" i="4"/>
  <c r="Q233" i="4"/>
  <c r="IP39" i="4"/>
  <c r="BJ231" i="4"/>
  <c r="IW229" i="4"/>
  <c r="CO231" i="4"/>
  <c r="AE230" i="4"/>
  <c r="IU157" i="4"/>
  <c r="IQ218" i="4"/>
  <c r="CA232" i="2"/>
  <c r="T234" i="4"/>
  <c r="FB186" i="2"/>
  <c r="FE112" i="2"/>
  <c r="IR183" i="4"/>
  <c r="AJ231" i="4"/>
  <c r="IU178" i="4"/>
  <c r="IU135" i="4"/>
  <c r="IS21" i="4"/>
  <c r="AC231" i="4"/>
  <c r="FA212" i="2"/>
  <c r="IQ200" i="4"/>
  <c r="BX234" i="2"/>
  <c r="FB233" i="4"/>
  <c r="D231" i="2"/>
  <c r="FA97" i="2"/>
  <c r="EZ232" i="2"/>
  <c r="IT75" i="4"/>
  <c r="IT147" i="4"/>
  <c r="FB7" i="2"/>
  <c r="IS121" i="4"/>
  <c r="FC233" i="4"/>
  <c r="IV185" i="4"/>
  <c r="HU234" i="4"/>
  <c r="IW195" i="4"/>
  <c r="CD233" i="4"/>
  <c r="IR97" i="4"/>
  <c r="Z231" i="4"/>
  <c r="IW80" i="4"/>
  <c r="FB194" i="2"/>
  <c r="FE203" i="2"/>
  <c r="EZ234" i="4"/>
  <c r="HA232" i="4"/>
  <c r="CA234" i="2"/>
  <c r="IU197" i="4"/>
  <c r="IW14" i="4"/>
  <c r="BW230" i="2"/>
  <c r="Q232" i="2"/>
  <c r="IQ14" i="4"/>
  <c r="AU233" i="4"/>
  <c r="FD110" i="2"/>
  <c r="DX232" i="2"/>
  <c r="CH234" i="4"/>
  <c r="IV98" i="4"/>
  <c r="AH231" i="2"/>
  <c r="EX232" i="2"/>
  <c r="EM232" i="2"/>
  <c r="FD186" i="2"/>
  <c r="IP162" i="4"/>
  <c r="EW234" i="4"/>
  <c r="IR36" i="4"/>
  <c r="IU174" i="4"/>
  <c r="AC234" i="4"/>
  <c r="IR150" i="4"/>
  <c r="IP128" i="4"/>
  <c r="IU41" i="4"/>
  <c r="IQ74" i="4"/>
  <c r="FE214" i="2"/>
  <c r="IV67" i="4"/>
  <c r="IP23" i="4"/>
  <c r="DW234" i="4"/>
  <c r="IQ129" i="4"/>
  <c r="IW121" i="4"/>
  <c r="DQ234" i="2"/>
  <c r="FD91" i="2"/>
  <c r="IV212" i="4"/>
  <c r="FD120" i="2"/>
  <c r="GN234" i="4"/>
  <c r="IU31" i="4"/>
  <c r="B234" i="2"/>
  <c r="IP68" i="4"/>
  <c r="IT56" i="4"/>
  <c r="ED234" i="4"/>
  <c r="CZ231" i="2"/>
  <c r="BK231" i="4"/>
  <c r="IU224" i="4"/>
  <c r="IR177" i="4"/>
  <c r="FS230" i="4"/>
  <c r="GW234" i="4"/>
  <c r="CH233" i="2"/>
  <c r="DU232" i="2"/>
  <c r="FE91" i="2"/>
  <c r="FE63" i="2"/>
  <c r="C230" i="2"/>
  <c r="IR165" i="4"/>
  <c r="IP124" i="4"/>
  <c r="CW230" i="2"/>
  <c r="FE157" i="2"/>
  <c r="IA231" i="4"/>
  <c r="IS229" i="4"/>
  <c r="FD203" i="2"/>
  <c r="AH234" i="2"/>
  <c r="IP63" i="4"/>
  <c r="EP232" i="4"/>
  <c r="IT207" i="4"/>
  <c r="IS87" i="4"/>
  <c r="IS109" i="4"/>
  <c r="IR157" i="4"/>
  <c r="EX232" i="4"/>
  <c r="IS164" i="4"/>
  <c r="DA232" i="4"/>
  <c r="F231" i="4"/>
  <c r="FE85" i="2"/>
  <c r="EM230" i="2"/>
  <c r="IR69" i="4"/>
  <c r="IW79" i="4"/>
  <c r="FA205" i="2"/>
  <c r="FX230" i="4"/>
  <c r="IV68" i="4"/>
  <c r="Z232" i="2"/>
  <c r="DG233" i="4"/>
  <c r="FA24" i="2"/>
  <c r="FA197" i="2"/>
  <c r="Y232" i="2"/>
  <c r="FC41" i="2"/>
  <c r="DE230" i="2"/>
  <c r="U234" i="2"/>
  <c r="IS10" i="4"/>
  <c r="GV231" i="4"/>
  <c r="IV105" i="4"/>
  <c r="FB123" i="2"/>
  <c r="IT124" i="4"/>
  <c r="FB140" i="2"/>
  <c r="FC38" i="2"/>
  <c r="EJ233" i="4"/>
  <c r="Q232" i="4"/>
  <c r="IS119" i="4"/>
  <c r="IS46" i="4"/>
  <c r="G234" i="4"/>
  <c r="ED230" i="2"/>
  <c r="R232" i="4"/>
  <c r="FC200" i="2"/>
  <c r="FD209" i="2"/>
  <c r="AD234" i="2"/>
  <c r="IB231" i="4"/>
  <c r="FX234" i="4"/>
  <c r="FE25" i="2"/>
  <c r="IS224" i="4"/>
  <c r="FA223" i="2"/>
  <c r="FD167" i="2"/>
  <c r="FC97" i="2"/>
  <c r="B234" i="4"/>
  <c r="IQ36" i="4"/>
  <c r="AD232" i="4"/>
  <c r="FU234" i="4"/>
  <c r="IQ102" i="4"/>
  <c r="AQ231" i="2"/>
  <c r="FE223" i="2"/>
  <c r="IQ9" i="4"/>
  <c r="IS68" i="4"/>
  <c r="IR192" i="4"/>
  <c r="BZ233" i="2"/>
  <c r="IV58" i="4"/>
  <c r="BC231" i="4"/>
  <c r="IP223" i="4"/>
  <c r="IQ172" i="4"/>
  <c r="FB132" i="2"/>
  <c r="AS232" i="4"/>
  <c r="IV182" i="4"/>
  <c r="IS63" i="4"/>
  <c r="FB124" i="2"/>
  <c r="BI234" i="2"/>
  <c r="FD18" i="2"/>
  <c r="Q231" i="4"/>
  <c r="CN230" i="2"/>
  <c r="FC109" i="2"/>
  <c r="IQ151" i="4"/>
  <c r="FC22" i="2"/>
  <c r="IQ187" i="4"/>
  <c r="FA130" i="2"/>
  <c r="GJ231" i="4"/>
  <c r="FD21" i="2"/>
  <c r="IW116" i="4"/>
  <c r="AJ233" i="2"/>
  <c r="AX234" i="2"/>
  <c r="IR45" i="4"/>
  <c r="FT234" i="4"/>
  <c r="FB55" i="2"/>
  <c r="HX231" i="4"/>
  <c r="DW232" i="4"/>
  <c r="IU144" i="4"/>
  <c r="IS132" i="4"/>
  <c r="IT197" i="4"/>
  <c r="FB83" i="2"/>
  <c r="FE130" i="2"/>
  <c r="FA169" i="2"/>
  <c r="FE58" i="2"/>
  <c r="IR86" i="4"/>
  <c r="IV83" i="4"/>
  <c r="FE232" i="4"/>
  <c r="BM230" i="2"/>
  <c r="DG231" i="2"/>
  <c r="IQ111" i="4"/>
  <c r="J232" i="4"/>
  <c r="FE38" i="2"/>
  <c r="IW200" i="4"/>
  <c r="CT234" i="2"/>
  <c r="IS123" i="4"/>
  <c r="IR47" i="4"/>
  <c r="IQ13" i="4"/>
  <c r="FA61" i="2"/>
  <c r="H234" i="2"/>
  <c r="IV26" i="4"/>
  <c r="EN233" i="2"/>
  <c r="FE138" i="2"/>
  <c r="FE131" i="2"/>
  <c r="CB230" i="4"/>
  <c r="FT232" i="4"/>
  <c r="IV147" i="4"/>
  <c r="FE163" i="2"/>
  <c r="IV193" i="4"/>
  <c r="DP231" i="2"/>
  <c r="IQ45" i="4"/>
  <c r="IP141" i="4"/>
  <c r="HR233" i="4"/>
  <c r="FA53" i="2"/>
  <c r="AY230" i="4"/>
  <c r="IU119" i="4"/>
  <c r="FA59" i="2"/>
  <c r="FC24" i="2"/>
  <c r="IW83" i="4"/>
  <c r="IS81" i="4"/>
  <c r="IW147" i="4"/>
  <c r="FC153" i="2"/>
  <c r="IV211" i="4"/>
  <c r="IP51" i="4"/>
  <c r="IV152" i="4"/>
  <c r="IQ91" i="4"/>
  <c r="FD229" i="2"/>
  <c r="DE234" i="4"/>
  <c r="IU116" i="4"/>
  <c r="IU220" i="4"/>
  <c r="EI230" i="2"/>
  <c r="CT233" i="4"/>
  <c r="EJ233" i="2"/>
  <c r="IW179" i="4"/>
  <c r="DX231" i="2"/>
  <c r="IP30" i="4"/>
  <c r="FB23" i="2"/>
  <c r="IR178" i="4"/>
  <c r="IQ92" i="4"/>
  <c r="IP229" i="4"/>
  <c r="IT146" i="4"/>
  <c r="R233" i="2"/>
  <c r="FD188" i="2"/>
  <c r="IU227" i="4"/>
  <c r="CL234" i="4"/>
  <c r="IQ70" i="4"/>
  <c r="IU110" i="4"/>
  <c r="EH234" i="2"/>
  <c r="L234" i="4"/>
  <c r="FB111" i="2"/>
  <c r="IU165" i="4"/>
  <c r="IV154" i="4"/>
  <c r="IT116" i="4"/>
  <c r="IT87" i="4"/>
  <c r="DR234" i="4"/>
  <c r="IT72" i="4"/>
  <c r="IR189" i="4"/>
  <c r="S230" i="4"/>
  <c r="IM230" i="4"/>
  <c r="FE89" i="2"/>
  <c r="AP230" i="4"/>
  <c r="IK232" i="4"/>
  <c r="AR231" i="2"/>
  <c r="FG233" i="4"/>
  <c r="IP167" i="4"/>
  <c r="DJ230" i="2"/>
  <c r="BL231" i="4"/>
  <c r="FC139" i="2"/>
  <c r="EB234" i="4"/>
  <c r="AH234" i="4"/>
  <c r="GC230" i="4"/>
  <c r="IW64" i="4"/>
  <c r="FC8" i="2"/>
  <c r="IU196" i="4"/>
  <c r="IS177" i="4"/>
  <c r="IU146" i="4"/>
  <c r="FD184" i="2"/>
  <c r="IQ148" i="4"/>
  <c r="GM232" i="4"/>
  <c r="EY232" i="4"/>
  <c r="EC231" i="2"/>
  <c r="AC230" i="2"/>
  <c r="IP216" i="4"/>
  <c r="FC58" i="2"/>
  <c r="DL232" i="4"/>
  <c r="IP80" i="4"/>
  <c r="GF230" i="4"/>
  <c r="HY230" i="4"/>
  <c r="EN230" i="4"/>
  <c r="L233" i="4"/>
  <c r="AB231" i="4"/>
  <c r="CT231" i="2"/>
  <c r="FH233" i="4"/>
  <c r="FD57" i="2"/>
  <c r="ID233" i="4"/>
  <c r="BL232" i="4"/>
  <c r="IW55" i="4"/>
  <c r="IQ184" i="4"/>
  <c r="DG230" i="4"/>
  <c r="FB42" i="2"/>
  <c r="FD32" i="2"/>
  <c r="FC204" i="2"/>
  <c r="BQ232" i="4"/>
  <c r="IU121" i="4"/>
  <c r="IR96" i="4"/>
  <c r="IU109" i="4"/>
  <c r="BT234" i="4"/>
  <c r="IQ108" i="4"/>
  <c r="CX230" i="4"/>
  <c r="FI231" i="4"/>
  <c r="IU190" i="4"/>
  <c r="IR78" i="4"/>
  <c r="FE52" i="2"/>
  <c r="FC74" i="2"/>
  <c r="IS160" i="4"/>
  <c r="BF234" i="2"/>
  <c r="AD230" i="2"/>
  <c r="IS147" i="4"/>
  <c r="DU230" i="4"/>
  <c r="IT183" i="4"/>
  <c r="FA150" i="2"/>
  <c r="FD114" i="2"/>
  <c r="FD76" i="2"/>
  <c r="FB37" i="2"/>
  <c r="FB104" i="2"/>
  <c r="IR129" i="4"/>
  <c r="IS228" i="4"/>
  <c r="IQ75" i="4"/>
  <c r="AT234" i="2"/>
  <c r="IR66" i="4"/>
  <c r="FE118" i="2"/>
  <c r="FE137" i="2"/>
  <c r="IU138" i="4"/>
  <c r="IW66" i="4"/>
  <c r="HL233" i="4"/>
  <c r="FH231" i="4"/>
  <c r="HK232" i="4"/>
  <c r="CD231" i="2"/>
  <c r="FT231" i="4"/>
  <c r="IQ179" i="4"/>
  <c r="IS8" i="4"/>
  <c r="IP163" i="4"/>
  <c r="FC70" i="2"/>
  <c r="CZ234" i="2"/>
  <c r="W230" i="2"/>
  <c r="HD232" i="4"/>
  <c r="FA136" i="2"/>
  <c r="FD38" i="2"/>
  <c r="CG231" i="4"/>
  <c r="IQ176" i="4"/>
  <c r="CQ232" i="2"/>
  <c r="DV233" i="2"/>
  <c r="CJ230" i="4"/>
  <c r="BW234" i="4"/>
  <c r="EW234" i="2"/>
  <c r="IP38" i="4"/>
  <c r="D232" i="2"/>
  <c r="AE233" i="4"/>
  <c r="AZ232" i="2"/>
  <c r="IP93" i="4"/>
  <c r="IV47" i="4"/>
  <c r="IS100" i="4"/>
  <c r="IU185" i="4"/>
  <c r="IQ27" i="4"/>
  <c r="Z232" i="4"/>
  <c r="IQ154" i="4"/>
  <c r="IW103" i="4"/>
  <c r="IW172" i="4"/>
  <c r="IQ229" i="4"/>
  <c r="EG230" i="2"/>
  <c r="IT62" i="4"/>
  <c r="FE181" i="2"/>
  <c r="IQ39" i="4"/>
  <c r="IW99" i="4"/>
  <c r="FD68" i="2"/>
  <c r="CN232" i="4"/>
  <c r="BE234" i="4"/>
  <c r="ET234" i="2"/>
  <c r="HG230" i="4"/>
  <c r="IU184" i="4"/>
  <c r="D230" i="4"/>
  <c r="FC229" i="2"/>
  <c r="IT86" i="4"/>
  <c r="IU40" i="4"/>
  <c r="FB180" i="2"/>
  <c r="FW233" i="4"/>
  <c r="IT167" i="4"/>
  <c r="IW157" i="4"/>
  <c r="IR19" i="4"/>
  <c r="FC67" i="2"/>
  <c r="EZ232" i="4"/>
  <c r="AY234" i="2"/>
  <c r="GP234" i="4"/>
  <c r="HB231" i="4"/>
  <c r="AM234" i="4"/>
  <c r="GM233" i="4"/>
  <c r="FB99" i="2"/>
  <c r="IV198" i="4"/>
  <c r="IV130" i="4"/>
  <c r="DI234" i="4"/>
  <c r="HI230" i="4"/>
  <c r="IP220" i="4"/>
  <c r="CL231" i="2"/>
  <c r="EH233" i="4"/>
  <c r="FC165" i="2"/>
  <c r="FC156" i="2"/>
  <c r="FA227" i="2"/>
  <c r="FD118" i="2"/>
  <c r="IV164" i="4"/>
  <c r="IP106" i="4"/>
  <c r="IQ26" i="4"/>
  <c r="FE135" i="2"/>
  <c r="CF230" i="4"/>
  <c r="IS137" i="4"/>
  <c r="BD233" i="4"/>
  <c r="IR48" i="4"/>
  <c r="FB150" i="2"/>
  <c r="IT85" i="4"/>
  <c r="FX232" i="4"/>
  <c r="HY232" i="4"/>
  <c r="FC162" i="2"/>
  <c r="EG233" i="2"/>
  <c r="FC134" i="2"/>
  <c r="FA189" i="2"/>
  <c r="IO233" i="4"/>
  <c r="FA23" i="2"/>
  <c r="IQ19" i="4"/>
  <c r="IQ178" i="4"/>
  <c r="FB40" i="2"/>
  <c r="FE98" i="2"/>
  <c r="FA187" i="2"/>
  <c r="FA29" i="2"/>
  <c r="CP231" i="2"/>
  <c r="FE154" i="2"/>
  <c r="BA234" i="2"/>
  <c r="IU164" i="4"/>
  <c r="X231" i="4"/>
  <c r="GG230" i="4"/>
  <c r="IJ233" i="4"/>
  <c r="IR217" i="4"/>
  <c r="FD129" i="2"/>
  <c r="EQ234" i="2"/>
  <c r="IT95" i="4"/>
  <c r="HD233" i="4"/>
  <c r="IV42" i="4"/>
  <c r="EE232" i="4"/>
  <c r="GK234" i="4"/>
  <c r="IT9" i="4"/>
  <c r="IW101" i="4"/>
  <c r="IS166" i="4"/>
  <c r="FC29" i="2"/>
  <c r="IG231" i="4"/>
  <c r="FE231" i="4"/>
  <c r="FE217" i="2"/>
  <c r="IP73" i="4"/>
  <c r="IS30" i="4"/>
  <c r="BQ231" i="4"/>
  <c r="HQ233" i="4"/>
  <c r="IT180" i="4"/>
  <c r="HV234" i="4"/>
  <c r="W231" i="2"/>
  <c r="IP97" i="4"/>
  <c r="IR114" i="4"/>
  <c r="IQ150" i="4"/>
  <c r="FE126" i="2"/>
  <c r="IT154" i="4"/>
  <c r="FC116" i="2"/>
  <c r="AW230" i="4"/>
  <c r="EQ233" i="2"/>
  <c r="CU232" i="4"/>
  <c r="FC98" i="2"/>
  <c r="DP234" i="4"/>
  <c r="BH231" i="4"/>
  <c r="HP234" i="4"/>
  <c r="IP21" i="4"/>
  <c r="IV76" i="4"/>
  <c r="AE233" i="2"/>
  <c r="FC69" i="2"/>
  <c r="IV36" i="4"/>
  <c r="EM233" i="4"/>
  <c r="IU180" i="4"/>
  <c r="IQ28" i="4"/>
  <c r="BE231" i="2"/>
  <c r="FD234" i="4"/>
  <c r="FE182" i="2"/>
  <c r="FW230" i="4"/>
  <c r="AR231" i="4"/>
  <c r="IV187" i="4"/>
  <c r="CZ234" i="4"/>
  <c r="EB233" i="4"/>
  <c r="IV173" i="4"/>
  <c r="CX233" i="4"/>
  <c r="IT59" i="4"/>
  <c r="FC144" i="2"/>
  <c r="K234" i="4"/>
  <c r="FA96" i="2"/>
  <c r="IQ57" i="4"/>
  <c r="FB154" i="2"/>
  <c r="BF230" i="4"/>
  <c r="IP138" i="4"/>
  <c r="IR202" i="4"/>
  <c r="IQ145" i="4"/>
  <c r="IW58" i="4"/>
  <c r="ED230" i="4"/>
  <c r="FD80" i="2"/>
  <c r="BV234" i="4"/>
  <c r="FB184" i="2"/>
  <c r="IR93" i="4"/>
  <c r="IU153" i="4"/>
  <c r="FD226" i="2"/>
  <c r="IP62" i="4"/>
  <c r="FI232" i="4"/>
  <c r="IV135" i="4"/>
  <c r="FC218" i="2"/>
  <c r="IV116" i="4"/>
  <c r="CN233" i="2"/>
  <c r="HX230" i="4"/>
  <c r="IS173" i="4"/>
  <c r="H232" i="4"/>
  <c r="IT128" i="4"/>
  <c r="IT125" i="4"/>
  <c r="AS233" i="2"/>
  <c r="AI232" i="2"/>
  <c r="EM234" i="2"/>
  <c r="FB213" i="2"/>
  <c r="AE231" i="4"/>
  <c r="HE233" i="4"/>
  <c r="IW45" i="4"/>
  <c r="FP230" i="4"/>
  <c r="BQ233" i="4"/>
  <c r="FE219" i="2"/>
  <c r="IP99" i="4"/>
  <c r="DA230" i="2"/>
  <c r="GZ233" i="4"/>
  <c r="CJ230" i="2"/>
  <c r="FC66" i="2"/>
  <c r="DC232" i="2"/>
  <c r="IP168" i="4"/>
  <c r="GJ232" i="4"/>
  <c r="EO233" i="2"/>
  <c r="FB231" i="4"/>
  <c r="EV231" i="4"/>
  <c r="FA102" i="2"/>
  <c r="IP55" i="4"/>
  <c r="HH230" i="4"/>
  <c r="IR92" i="4"/>
  <c r="IW204" i="4"/>
  <c r="IW71" i="4"/>
  <c r="IP18" i="4"/>
  <c r="IR109" i="4"/>
  <c r="IP225" i="4"/>
  <c r="FC185" i="2"/>
  <c r="FD130" i="2"/>
  <c r="IQ185" i="4"/>
  <c r="P234" i="4"/>
  <c r="IQ24" i="4"/>
  <c r="FD49" i="2"/>
  <c r="CZ230" i="2"/>
  <c r="FB117" i="2"/>
  <c r="DN232" i="4"/>
  <c r="FP234" i="4"/>
  <c r="EV232" i="2"/>
  <c r="IT174" i="4"/>
  <c r="FA56" i="2"/>
  <c r="IP179" i="4"/>
  <c r="FC133" i="2"/>
  <c r="IP140" i="4"/>
  <c r="IV122" i="4"/>
  <c r="IS181" i="4"/>
  <c r="IT37" i="4"/>
  <c r="IV143" i="4"/>
  <c r="IQ67" i="4"/>
  <c r="IW62" i="4"/>
  <c r="IT12" i="4"/>
  <c r="IW224" i="4"/>
  <c r="IP94" i="4"/>
  <c r="IJ230" i="4"/>
  <c r="IQ49" i="4"/>
  <c r="IE232" i="4"/>
  <c r="IS115" i="4"/>
  <c r="FC14" i="2"/>
  <c r="DC231" i="2"/>
  <c r="BW231" i="2"/>
  <c r="FC96" i="2"/>
  <c r="IW225" i="4"/>
  <c r="IR147" i="4"/>
  <c r="FA22" i="2"/>
  <c r="CP232" i="2"/>
  <c r="BG230" i="4"/>
  <c r="FV230" i="4"/>
  <c r="IV190" i="4"/>
  <c r="CS230" i="4"/>
  <c r="AS230" i="4"/>
  <c r="FD143" i="2"/>
  <c r="FC20" i="2"/>
  <c r="FB131" i="2"/>
  <c r="IQ210" i="4"/>
  <c r="IW106" i="4"/>
  <c r="DT233" i="4"/>
  <c r="IR169" i="4"/>
  <c r="EI231" i="4"/>
  <c r="IQ212" i="4"/>
  <c r="GI231" i="4"/>
  <c r="IW67" i="4"/>
  <c r="AT232" i="4"/>
  <c r="FE161" i="2"/>
  <c r="DG234" i="4"/>
  <c r="FE102" i="2"/>
  <c r="AY234" i="4"/>
  <c r="EF233" i="4"/>
  <c r="IU133" i="4"/>
  <c r="BJ230" i="4"/>
  <c r="IU60" i="4"/>
  <c r="P233" i="2"/>
  <c r="FB101" i="2"/>
  <c r="IQ113" i="4"/>
  <c r="AW231" i="2"/>
  <c r="EE230" i="4"/>
  <c r="FG230" i="4"/>
  <c r="IR200" i="4"/>
  <c r="HM230" i="4"/>
  <c r="IM231" i="4"/>
  <c r="FD207" i="2"/>
  <c r="EZ231" i="4"/>
  <c r="FE68" i="2"/>
  <c r="IQ11" i="4"/>
  <c r="FB79" i="2"/>
  <c r="FD58" i="2"/>
  <c r="FA16" i="2"/>
  <c r="ET234" i="4"/>
  <c r="IT200" i="4"/>
  <c r="DZ232" i="2"/>
  <c r="II233" i="4"/>
  <c r="IP130" i="4"/>
  <c r="IS13" i="4"/>
  <c r="HS232" i="4"/>
  <c r="GO233" i="4"/>
  <c r="FD160" i="2"/>
  <c r="IW165" i="4"/>
  <c r="R230" i="4"/>
  <c r="FE218" i="2"/>
  <c r="GT230" i="4"/>
  <c r="IH232" i="4"/>
  <c r="G231" i="4"/>
  <c r="IW117" i="4"/>
  <c r="IT112" i="4"/>
  <c r="IT184" i="4"/>
  <c r="IP91" i="4"/>
  <c r="IW25" i="4"/>
  <c r="IR54" i="4"/>
  <c r="E234" i="4"/>
  <c r="FA128" i="2"/>
  <c r="IQ64" i="4"/>
  <c r="IV88" i="4"/>
  <c r="IU149" i="4"/>
  <c r="IQ120" i="4"/>
  <c r="IS211" i="4"/>
  <c r="HJ230" i="4"/>
  <c r="IT151" i="4"/>
  <c r="IQ152" i="4"/>
  <c r="IV141" i="4"/>
  <c r="FC214" i="2"/>
  <c r="IT163" i="4"/>
  <c r="DR231" i="4"/>
  <c r="DS230" i="2"/>
  <c r="BT231" i="2"/>
  <c r="CS230" i="2"/>
  <c r="IV114" i="4"/>
  <c r="HJ231" i="4"/>
  <c r="AV232" i="2"/>
  <c r="ES234" i="4"/>
  <c r="FR231" i="4"/>
  <c r="IW223" i="4"/>
  <c r="IR25" i="4"/>
  <c r="IS34" i="4"/>
  <c r="FA154" i="2"/>
  <c r="IV9" i="4"/>
  <c r="DL232" i="2"/>
  <c r="ED231" i="4"/>
  <c r="IS152" i="4"/>
  <c r="FC43" i="2"/>
  <c r="FD217" i="2"/>
  <c r="IV74" i="4"/>
  <c r="IS190" i="4"/>
  <c r="FA138" i="2"/>
  <c r="FA92" i="2"/>
  <c r="AL234" i="4"/>
  <c r="IQ220" i="4"/>
  <c r="CR232" i="2"/>
  <c r="GU232" i="4"/>
  <c r="BQ230" i="4"/>
  <c r="DS231" i="4"/>
  <c r="IW33" i="4"/>
  <c r="IV101" i="4"/>
  <c r="IT152" i="4"/>
  <c r="FB63" i="2"/>
  <c r="BD234" i="4"/>
  <c r="FC151" i="2"/>
  <c r="DA233" i="2"/>
  <c r="IQ202" i="4"/>
  <c r="IQ125" i="4"/>
  <c r="FB198" i="2"/>
  <c r="Y234" i="4"/>
  <c r="DW230" i="4"/>
  <c r="IV21" i="4"/>
  <c r="BD234" i="2"/>
  <c r="GG234" i="4"/>
  <c r="FC83" i="2"/>
  <c r="IT78" i="4"/>
  <c r="IW37" i="4"/>
  <c r="DV230" i="2"/>
  <c r="IS32" i="4"/>
  <c r="EF230" i="2"/>
  <c r="AF232" i="2"/>
  <c r="FC181" i="2"/>
  <c r="GV232" i="4"/>
  <c r="HF230" i="4"/>
  <c r="IW212" i="4"/>
  <c r="IU95" i="4"/>
  <c r="IU221" i="4"/>
  <c r="DW233" i="2"/>
  <c r="IS23" i="4"/>
  <c r="FE207" i="2"/>
  <c r="IR132" i="4"/>
  <c r="ID230" i="4"/>
  <c r="GV230" i="4"/>
  <c r="IW214" i="4"/>
  <c r="IW197" i="4"/>
  <c r="HZ230" i="4"/>
  <c r="FE62" i="2"/>
  <c r="IR156" i="4"/>
  <c r="IQ81" i="4"/>
  <c r="HM231" i="4"/>
  <c r="AV231" i="2"/>
  <c r="FC177" i="2"/>
  <c r="IU228" i="4"/>
  <c r="IM232" i="4"/>
  <c r="FB20" i="2"/>
  <c r="IR179" i="4"/>
  <c r="IU56" i="4"/>
  <c r="IS120" i="4"/>
  <c r="FA32" i="2"/>
  <c r="IP45" i="4"/>
  <c r="FV231" i="4"/>
  <c r="IQ226" i="4"/>
  <c r="DP231" i="4"/>
  <c r="IQ158" i="4"/>
  <c r="L231" i="4"/>
  <c r="IQ65" i="4"/>
  <c r="IR213" i="4"/>
  <c r="FE202" i="2"/>
  <c r="CV231" i="2"/>
  <c r="IV210" i="4"/>
  <c r="FC68" i="2"/>
  <c r="IU24" i="4"/>
  <c r="BW233" i="4"/>
  <c r="IS22" i="4"/>
  <c r="IP146" i="4"/>
  <c r="IS47" i="4"/>
  <c r="FC155" i="2"/>
  <c r="FD98" i="2"/>
  <c r="IS194" i="4"/>
  <c r="IW143" i="4"/>
  <c r="AX232" i="2"/>
  <c r="IH233" i="4"/>
  <c r="AE232" i="4"/>
  <c r="CJ231" i="4"/>
  <c r="DB233" i="2"/>
  <c r="FC164" i="2"/>
  <c r="IS168" i="4"/>
  <c r="P230" i="2"/>
  <c r="FA111" i="2"/>
  <c r="GH234" i="4"/>
  <c r="IQ159" i="4"/>
  <c r="IT175" i="4"/>
  <c r="AP233" i="4"/>
  <c r="ES234" i="2"/>
  <c r="DN234" i="4"/>
  <c r="IP133" i="4"/>
  <c r="FB121" i="2"/>
  <c r="IS62" i="4"/>
  <c r="DG233" i="2"/>
  <c r="HK230" i="4"/>
  <c r="GQ230" i="4"/>
  <c r="AC232" i="4"/>
  <c r="GG232" i="4"/>
  <c r="DY230" i="2"/>
  <c r="HZ234" i="4"/>
  <c r="P232" i="4"/>
  <c r="ED231" i="2"/>
  <c r="IT136" i="4"/>
  <c r="EV232" i="4"/>
  <c r="IW13" i="4"/>
  <c r="AP231" i="4"/>
  <c r="EB230" i="4"/>
  <c r="O234" i="4"/>
  <c r="FE158" i="2"/>
  <c r="IV17" i="4"/>
  <c r="FC82" i="2"/>
  <c r="BA231" i="2"/>
  <c r="IS61" i="4"/>
  <c r="DT232" i="4"/>
  <c r="BX230" i="4"/>
  <c r="IV87" i="4"/>
  <c r="CB231" i="2"/>
  <c r="IV113" i="4"/>
  <c r="FH232" i="4"/>
  <c r="IQ164" i="4"/>
  <c r="IW211" i="4"/>
  <c r="IQ98" i="4"/>
  <c r="HX234" i="4"/>
  <c r="AQ232" i="2"/>
  <c r="HS231" i="4"/>
  <c r="AD232" i="2"/>
  <c r="IS193" i="4"/>
  <c r="IQ32" i="4"/>
  <c r="IW187" i="4"/>
  <c r="IV34" i="4"/>
  <c r="FA139" i="2"/>
  <c r="IQ54" i="4"/>
  <c r="IV220" i="4"/>
  <c r="FB168" i="2"/>
  <c r="IP205" i="4"/>
  <c r="FE72" i="2"/>
  <c r="BA233" i="2"/>
  <c r="DM231" i="2"/>
  <c r="IU33" i="4"/>
  <c r="FA105" i="2"/>
  <c r="FB52" i="2"/>
  <c r="BZ230" i="4"/>
  <c r="IW107" i="4"/>
  <c r="IT210" i="4"/>
  <c r="GB232" i="4"/>
  <c r="BZ234" i="4"/>
  <c r="IP57" i="4"/>
  <c r="FD204" i="2"/>
  <c r="IP89" i="4"/>
  <c r="D234" i="2"/>
  <c r="FB118" i="2"/>
  <c r="Q234" i="4"/>
  <c r="IJ231" i="4"/>
  <c r="FB203" i="2"/>
  <c r="AH233" i="4"/>
  <c r="IU86" i="4"/>
  <c r="D233" i="4"/>
  <c r="FB114" i="2"/>
  <c r="CM234" i="2"/>
  <c r="IQ42" i="4"/>
  <c r="IQ224" i="4"/>
  <c r="GK233" i="4"/>
  <c r="IW145" i="4"/>
  <c r="FD121" i="2"/>
  <c r="N232" i="4"/>
  <c r="HT231" i="4"/>
  <c r="IQ83" i="4"/>
  <c r="IU206" i="4"/>
  <c r="AD231" i="2"/>
  <c r="FA52" i="2"/>
  <c r="CR232" i="4"/>
  <c r="FB15" i="2"/>
  <c r="FB127" i="2"/>
  <c r="GM234" i="4"/>
  <c r="BC232" i="4"/>
  <c r="IO234" i="4"/>
  <c r="AL231" i="4"/>
  <c r="FD11" i="2"/>
  <c r="IT179" i="4"/>
  <c r="CS232" i="4"/>
  <c r="IP187" i="4"/>
  <c r="FB141" i="2"/>
  <c r="AC231" i="2"/>
  <c r="FC61" i="2"/>
  <c r="IW44" i="4"/>
  <c r="IS183" i="4"/>
  <c r="DM234" i="4"/>
  <c r="EU230" i="2"/>
  <c r="IA230" i="4"/>
  <c r="IU74" i="4"/>
  <c r="IV171" i="4"/>
  <c r="BS230" i="4"/>
  <c r="BN233" i="2"/>
  <c r="FB10" i="2"/>
  <c r="EZ233" i="2"/>
  <c r="BH231" i="2"/>
  <c r="IR27" i="4"/>
  <c r="FE133" i="2"/>
  <c r="IW42" i="4"/>
  <c r="IP14" i="4"/>
  <c r="FE86" i="2"/>
  <c r="CG233" i="2"/>
  <c r="EY234" i="4"/>
  <c r="I234" i="2"/>
  <c r="IU48" i="4"/>
  <c r="EC231" i="4"/>
  <c r="IP33" i="4"/>
  <c r="FF232" i="4"/>
  <c r="IQ144" i="4"/>
  <c r="IQ174" i="4"/>
  <c r="CS234" i="4"/>
  <c r="IQ114" i="4"/>
  <c r="BK231" i="2"/>
  <c r="IT73" i="4"/>
  <c r="AO232" i="4"/>
  <c r="HA233" i="4"/>
  <c r="CG234" i="4"/>
  <c r="EK231" i="2"/>
  <c r="IT178" i="4"/>
  <c r="IU106" i="4"/>
  <c r="IW34" i="4"/>
  <c r="IP150" i="4"/>
  <c r="Q234" i="2"/>
  <c r="FX233" i="4"/>
  <c r="CO230" i="4"/>
  <c r="HE234" i="4"/>
  <c r="DJ231" i="2"/>
  <c r="IT29" i="4"/>
  <c r="CL233" i="2"/>
  <c r="IP13" i="4"/>
  <c r="EL234" i="2"/>
  <c r="GK230" i="4"/>
  <c r="FC91" i="2"/>
  <c r="IS60" i="4"/>
  <c r="EO230" i="2"/>
  <c r="EA234" i="4"/>
  <c r="IQ147" i="4"/>
  <c r="IU215" i="4"/>
  <c r="IV163" i="4"/>
  <c r="CB230" i="2"/>
  <c r="FL231" i="4"/>
  <c r="IU208" i="4"/>
  <c r="IQ215" i="4"/>
  <c r="EI234" i="2"/>
  <c r="IW135" i="4"/>
  <c r="HH232" i="4"/>
  <c r="IQ66" i="4"/>
  <c r="DK234" i="2"/>
  <c r="IT10" i="4"/>
  <c r="AA232" i="4"/>
  <c r="Q230" i="2"/>
  <c r="IP198" i="4"/>
  <c r="FA162" i="2"/>
  <c r="AQ230" i="4"/>
  <c r="FE225" i="2"/>
  <c r="EN230" i="2"/>
  <c r="FE132" i="2"/>
  <c r="K234" i="2"/>
  <c r="IP151" i="4"/>
  <c r="FC191" i="2"/>
  <c r="FB193" i="2"/>
  <c r="FD197" i="2"/>
  <c r="FA175" i="2"/>
  <c r="FE213" i="2"/>
  <c r="CF233" i="4"/>
  <c r="BL233" i="4"/>
  <c r="FB196" i="2"/>
  <c r="AT234" i="4"/>
  <c r="J231" i="4"/>
  <c r="CC233" i="2"/>
  <c r="IS149" i="4"/>
  <c r="IQ199" i="4"/>
  <c r="T231" i="2"/>
  <c r="AO233" i="4"/>
  <c r="FE124" i="2"/>
  <c r="ET233" i="4"/>
  <c r="FD232" i="4"/>
  <c r="BR232" i="4"/>
  <c r="FD9" i="2"/>
  <c r="DB232" i="4"/>
  <c r="FB33" i="2"/>
  <c r="FM233" i="4"/>
  <c r="GO231" i="4"/>
  <c r="IV25" i="4"/>
  <c r="EC233" i="2"/>
  <c r="IS118" i="4"/>
  <c r="FD215" i="2"/>
  <c r="IN233" i="4"/>
  <c r="IT67" i="4"/>
  <c r="Y230" i="4"/>
  <c r="IV37" i="4"/>
  <c r="J233" i="4"/>
  <c r="DU234" i="2"/>
  <c r="IK230" i="4"/>
  <c r="DE234" i="2"/>
  <c r="DM233" i="2"/>
  <c r="IR138" i="4"/>
  <c r="IT191" i="4"/>
  <c r="CG232" i="2"/>
  <c r="FC195" i="2"/>
  <c r="IS70" i="4"/>
  <c r="IW41" i="4"/>
  <c r="DZ233" i="4"/>
  <c r="IW220" i="4"/>
  <c r="AD234" i="4"/>
  <c r="FE24" i="2"/>
  <c r="DY230" i="4"/>
  <c r="IP204" i="4"/>
  <c r="FF230" i="4"/>
  <c r="FN233" i="4"/>
  <c r="IQ69" i="4"/>
  <c r="BL233" i="2"/>
  <c r="DM230" i="2"/>
  <c r="AH230" i="4"/>
  <c r="IR174" i="4"/>
  <c r="FB26" i="2"/>
  <c r="CE232" i="4"/>
  <c r="IS167" i="4"/>
  <c r="FA209" i="2"/>
  <c r="IW191" i="4"/>
  <c r="FD192" i="2"/>
  <c r="DR232" i="4"/>
  <c r="IR168" i="4"/>
  <c r="FC76" i="2"/>
  <c r="FC37" i="2"/>
  <c r="IV43" i="4"/>
  <c r="IW56" i="4"/>
  <c r="BR233" i="2"/>
  <c r="GI230" i="4"/>
  <c r="GL234" i="4"/>
  <c r="IT84" i="4"/>
  <c r="FM232" i="4"/>
  <c r="FE209" i="2"/>
  <c r="EI232" i="2"/>
  <c r="GF233" i="4"/>
  <c r="FD146" i="2"/>
  <c r="AE231" i="2"/>
  <c r="L234" i="2"/>
  <c r="GR230" i="4"/>
  <c r="IR172" i="4"/>
  <c r="BS231" i="2"/>
  <c r="FE40" i="2"/>
  <c r="IT164" i="4"/>
  <c r="IU94" i="4"/>
  <c r="FA190" i="2"/>
  <c r="EO232" i="4"/>
  <c r="IR137" i="4"/>
  <c r="FB44" i="2"/>
  <c r="W230" i="4"/>
  <c r="IV132" i="4"/>
  <c r="BA230" i="2"/>
  <c r="FS231" i="4"/>
  <c r="IR31" i="4"/>
  <c r="FB207" i="2"/>
  <c r="FE159" i="2"/>
  <c r="IQ8" i="4"/>
  <c r="DI230" i="2"/>
  <c r="IW141" i="4"/>
  <c r="IS56" i="4"/>
  <c r="EL232" i="2"/>
  <c r="FA45" i="2"/>
  <c r="IQ208" i="4"/>
  <c r="E233" i="2"/>
  <c r="EA233" i="2"/>
  <c r="IS162" i="4"/>
  <c r="FA40" i="2"/>
  <c r="ET231" i="4"/>
  <c r="IT149" i="4"/>
  <c r="FA225" i="2"/>
  <c r="IU125" i="4"/>
  <c r="EE231" i="2"/>
  <c r="AN234" i="2"/>
  <c r="FA49" i="2"/>
  <c r="FE229" i="2"/>
  <c r="CY233" i="2"/>
  <c r="IS88" i="4"/>
  <c r="IR197" i="4"/>
  <c r="T231" i="4"/>
  <c r="IU117" i="4"/>
  <c r="FC231" i="4"/>
  <c r="IS174" i="4"/>
  <c r="IU59" i="4"/>
  <c r="EJ231" i="2"/>
  <c r="AD233" i="2"/>
  <c r="AJ232" i="4"/>
  <c r="CU230" i="2"/>
  <c r="IR227" i="4"/>
  <c r="IU36" i="4"/>
  <c r="FB96" i="2"/>
  <c r="FC150" i="2"/>
  <c r="C230" i="4"/>
  <c r="DB234" i="2"/>
  <c r="DG231" i="4"/>
  <c r="IR30" i="4"/>
  <c r="FC180" i="2"/>
  <c r="I231" i="4"/>
  <c r="J234" i="2"/>
  <c r="IW49" i="4"/>
  <c r="IQ136" i="4"/>
  <c r="GH231" i="4"/>
  <c r="FE28" i="2"/>
  <c r="IW92" i="4"/>
  <c r="AZ233" i="4"/>
  <c r="FA219" i="2"/>
  <c r="IQ139" i="4"/>
  <c r="IT20" i="4"/>
  <c r="FC148" i="2"/>
  <c r="EG231" i="4"/>
  <c r="FC213" i="2"/>
  <c r="IT105" i="4"/>
  <c r="ES233" i="2"/>
  <c r="FD222" i="2"/>
  <c r="BV231" i="2"/>
  <c r="DG232" i="2"/>
  <c r="GR233" i="4"/>
  <c r="FD142" i="2"/>
  <c r="FE78" i="2"/>
  <c r="IV65" i="4"/>
  <c r="R231" i="2"/>
  <c r="HP230" i="4"/>
  <c r="BK234" i="2"/>
  <c r="V231" i="2"/>
  <c r="IW9" i="4"/>
  <c r="IT102" i="4"/>
  <c r="AH230" i="2"/>
  <c r="IQ207" i="4"/>
  <c r="IW222" i="4"/>
  <c r="EC234" i="2"/>
  <c r="IQ82" i="4"/>
  <c r="IV223" i="4"/>
  <c r="BR234" i="4"/>
  <c r="FD43" i="2"/>
  <c r="IT126" i="4"/>
  <c r="IT166" i="4"/>
  <c r="BN234" i="2"/>
  <c r="J232" i="2"/>
  <c r="IT131" i="4"/>
  <c r="IS94" i="4"/>
  <c r="IP173" i="4"/>
  <c r="FB45" i="2"/>
  <c r="IP166" i="4"/>
  <c r="IV13" i="4"/>
  <c r="FA50" i="2"/>
  <c r="AO234" i="4"/>
  <c r="HH233" i="4"/>
  <c r="IP8" i="4"/>
  <c r="FD70" i="2"/>
  <c r="FE178" i="2"/>
  <c r="DL234" i="4"/>
  <c r="IP197" i="4"/>
  <c r="AB233" i="4"/>
  <c r="IU212" i="4"/>
  <c r="DS231" i="2"/>
  <c r="IT156" i="4"/>
  <c r="IP161" i="4"/>
  <c r="IQ100" i="4"/>
  <c r="HJ234" i="4"/>
  <c r="FD165" i="2"/>
  <c r="IP85" i="4"/>
  <c r="EH232" i="2"/>
  <c r="FA156" i="2"/>
  <c r="FC26" i="2"/>
  <c r="GR232" i="4"/>
  <c r="FB13" i="2"/>
  <c r="FA91" i="2"/>
  <c r="CU232" i="2"/>
  <c r="IK233" i="4"/>
  <c r="FB47" i="2"/>
  <c r="FB199" i="2"/>
  <c r="EL232" i="4"/>
  <c r="IU71" i="4"/>
  <c r="FA100" i="2"/>
  <c r="FE148" i="2"/>
  <c r="IT142" i="4"/>
  <c r="FB36" i="2"/>
  <c r="GV234" i="4"/>
  <c r="IP22" i="4"/>
  <c r="IS78" i="4"/>
  <c r="FE90" i="2"/>
  <c r="IU191" i="4"/>
  <c r="IP79" i="4"/>
  <c r="FE136" i="2"/>
  <c r="IT218" i="4"/>
  <c r="DR233" i="2"/>
  <c r="AG234" i="4"/>
  <c r="IP87" i="4"/>
  <c r="DN234" i="2"/>
  <c r="IQ104" i="4"/>
  <c r="H233" i="2"/>
  <c r="IQ193" i="4"/>
  <c r="IQ23" i="4"/>
  <c r="FA37" i="2"/>
  <c r="IW216" i="4"/>
  <c r="GN232" i="4"/>
  <c r="IW28" i="4"/>
  <c r="IT61" i="4"/>
  <c r="FD44" i="2"/>
  <c r="BE230" i="2"/>
  <c r="IV140" i="4"/>
  <c r="IT119" i="4"/>
  <c r="IW61" i="4"/>
  <c r="FB169" i="2"/>
  <c r="FA193" i="2"/>
  <c r="IR79" i="4"/>
  <c r="FB200" i="2"/>
  <c r="DL234" i="2"/>
  <c r="DZ233" i="2"/>
  <c r="EB234" i="2"/>
  <c r="IU186" i="4"/>
  <c r="FD78" i="2"/>
  <c r="HB234" i="4"/>
  <c r="IO232" i="4"/>
  <c r="FK230" i="4"/>
  <c r="BO232" i="2"/>
  <c r="CS233" i="4"/>
  <c r="FD45" i="2"/>
  <c r="FE99" i="2"/>
  <c r="FA104" i="2"/>
  <c r="FD111" i="2"/>
  <c r="Y232" i="4"/>
  <c r="IP28" i="4"/>
  <c r="EO234" i="2"/>
  <c r="IV178" i="4"/>
  <c r="FD134" i="2"/>
  <c r="CK234" i="4"/>
  <c r="T233" i="2"/>
  <c r="FA168" i="2"/>
  <c r="IW181" i="4"/>
  <c r="DJ233" i="4"/>
  <c r="CC230" i="4"/>
  <c r="IH234" i="4"/>
  <c r="II232" i="4"/>
  <c r="CU233" i="4"/>
  <c r="FB8" i="2"/>
  <c r="FA151" i="2"/>
  <c r="FB211" i="2"/>
  <c r="IS188" i="4"/>
  <c r="DR230" i="4"/>
  <c r="E233" i="4"/>
  <c r="FD187" i="2"/>
  <c r="IR35" i="4"/>
  <c r="J234" i="4"/>
  <c r="FA120" i="2"/>
  <c r="M230" i="4"/>
  <c r="FD67" i="2"/>
  <c r="IU49" i="4"/>
  <c r="IS220" i="4"/>
  <c r="IU156" i="4"/>
  <c r="FE160" i="2"/>
  <c r="IS135" i="4"/>
  <c r="G230" i="4"/>
  <c r="IR87" i="4"/>
  <c r="IR110" i="4"/>
  <c r="FA141" i="2"/>
  <c r="FA110" i="2"/>
  <c r="FE121" i="2"/>
  <c r="FD34" i="2"/>
  <c r="EZ230" i="2"/>
  <c r="EX233" i="2"/>
  <c r="FD16" i="2"/>
  <c r="DN230" i="4"/>
  <c r="FE188" i="2"/>
  <c r="IE231" i="4"/>
  <c r="FD208" i="2"/>
  <c r="FA98" i="2"/>
  <c r="FX231" i="4"/>
  <c r="DU232" i="4"/>
  <c r="IP100" i="4"/>
  <c r="FD138" i="2"/>
  <c r="GR234" i="4"/>
  <c r="DP234" i="2"/>
  <c r="FB120" i="2"/>
  <c r="IT123" i="4"/>
  <c r="AG233" i="4"/>
  <c r="IR187" i="4"/>
  <c r="FD113" i="2"/>
  <c r="IL230" i="4"/>
  <c r="IT129" i="4"/>
  <c r="IR222" i="4"/>
  <c r="FA21" i="2"/>
  <c r="IP49" i="4"/>
  <c r="IU21" i="4"/>
  <c r="FE224" i="2"/>
  <c r="FD205" i="2"/>
  <c r="DX230" i="2"/>
  <c r="IU169" i="4"/>
  <c r="FY231" i="4"/>
  <c r="IW133" i="4"/>
  <c r="IQ191" i="4"/>
  <c r="FA166" i="2"/>
  <c r="BG232" i="4"/>
  <c r="IV176" i="4"/>
  <c r="FB172" i="2"/>
  <c r="AD231" i="4"/>
  <c r="IV29" i="4"/>
  <c r="IT141" i="4"/>
  <c r="DX233" i="2"/>
  <c r="IU35" i="4"/>
  <c r="IV153" i="4"/>
  <c r="IR167" i="4"/>
  <c r="FE127" i="2"/>
  <c r="EG231" i="2"/>
  <c r="IP180" i="4"/>
  <c r="IP193" i="4"/>
  <c r="IS85" i="4"/>
  <c r="IU179" i="4"/>
  <c r="IU181" i="4"/>
  <c r="IT99" i="4"/>
  <c r="FA146" i="2"/>
  <c r="FD106" i="2"/>
  <c r="IR71" i="4"/>
  <c r="CA230" i="4"/>
  <c r="FB38" i="2"/>
  <c r="FD102" i="2"/>
  <c r="AG230" i="4"/>
  <c r="Y231" i="4"/>
  <c r="CA230" i="2"/>
  <c r="HZ232" i="4"/>
  <c r="IQ197" i="4"/>
  <c r="DP230" i="2"/>
  <c r="FW234" i="4"/>
  <c r="IQ46" i="4"/>
  <c r="FD72" i="2"/>
  <c r="EM232" i="4"/>
  <c r="EC230" i="4"/>
  <c r="CT231" i="4"/>
  <c r="EH231" i="4"/>
  <c r="CO231" i="2"/>
  <c r="FJ234" i="4"/>
  <c r="GC233" i="4"/>
  <c r="IU187" i="4"/>
  <c r="IV118" i="4"/>
  <c r="HR231" i="4"/>
  <c r="CX230" i="2"/>
  <c r="FC86" i="2"/>
  <c r="ES232" i="4"/>
  <c r="M232" i="2"/>
  <c r="IW111" i="4"/>
  <c r="BC231" i="2"/>
  <c r="BD233" i="2"/>
  <c r="GI234" i="4"/>
  <c r="IU210" i="4"/>
  <c r="IV51" i="4"/>
  <c r="IP48" i="4"/>
  <c r="FD202" i="2"/>
  <c r="ES230" i="4"/>
  <c r="AA234" i="2"/>
  <c r="CF234" i="2"/>
  <c r="FA206" i="2"/>
  <c r="AV233" i="2"/>
  <c r="FE73" i="2"/>
  <c r="CE230" i="4"/>
  <c r="FD206" i="2"/>
  <c r="GF231" i="4"/>
  <c r="FC72" i="2"/>
  <c r="FC111" i="2"/>
  <c r="IS208" i="4"/>
  <c r="EQ231" i="2"/>
  <c r="BN234" i="4"/>
  <c r="IW18" i="4"/>
  <c r="IP181" i="4"/>
  <c r="HB233" i="4"/>
  <c r="BF232" i="4"/>
  <c r="FA62" i="2"/>
  <c r="ED232" i="4"/>
  <c r="IR216" i="4"/>
  <c r="HA234" i="4"/>
  <c r="FE196" i="2"/>
  <c r="CN231" i="2"/>
  <c r="IU126" i="4"/>
  <c r="IS214" i="4"/>
  <c r="IR180" i="4"/>
  <c r="FC31" i="2"/>
  <c r="IR135" i="4"/>
  <c r="BL232" i="2"/>
  <c r="GD230" i="4"/>
  <c r="IW208" i="4"/>
  <c r="FK232" i="4"/>
  <c r="FC60" i="2"/>
  <c r="GS231" i="4"/>
  <c r="IT41" i="4"/>
  <c r="E231" i="2"/>
  <c r="IP67" i="4"/>
  <c r="IR100" i="4"/>
  <c r="IS31" i="4"/>
  <c r="FB164" i="2"/>
  <c r="IP120" i="4"/>
  <c r="FC163" i="2"/>
  <c r="DJ230" i="4"/>
  <c r="IQ122" i="4"/>
  <c r="IU111" i="4"/>
  <c r="CB234" i="2"/>
  <c r="FC114" i="2"/>
  <c r="EA230" i="4"/>
  <c r="IP90" i="4"/>
  <c r="IU63" i="4"/>
  <c r="ID232" i="4"/>
  <c r="AC233" i="2"/>
  <c r="FC104" i="2"/>
  <c r="CC231" i="4"/>
  <c r="HD230" i="4"/>
  <c r="IQ162" i="4"/>
  <c r="AV230" i="4"/>
  <c r="FD94" i="2"/>
  <c r="EU231" i="2"/>
  <c r="GY230" i="4"/>
  <c r="BB234" i="4"/>
  <c r="FA95" i="2"/>
  <c r="EW230" i="4"/>
  <c r="IU216" i="4"/>
  <c r="AU231" i="4"/>
  <c r="FA71" i="2"/>
  <c r="IW202" i="4"/>
  <c r="EY230" i="2"/>
  <c r="IP200" i="4"/>
  <c r="FD177" i="2"/>
  <c r="CY231" i="4"/>
  <c r="FY232" i="4"/>
  <c r="BW233" i="2"/>
  <c r="FD189" i="2"/>
  <c r="FD12" i="2"/>
  <c r="FE184" i="2"/>
  <c r="FE119" i="2"/>
  <c r="FD122" i="2"/>
  <c r="DA234" i="4"/>
  <c r="CP230" i="2"/>
  <c r="IP27" i="4"/>
  <c r="IF230" i="4"/>
  <c r="CD234" i="2"/>
  <c r="EE233" i="4"/>
  <c r="HC230" i="4"/>
  <c r="BN232" i="2"/>
  <c r="IL232" i="4"/>
  <c r="FC201" i="2"/>
  <c r="IQ38" i="4"/>
  <c r="IR17" i="4"/>
  <c r="AD233" i="4"/>
  <c r="FD228" i="2"/>
  <c r="FA63" i="2"/>
  <c r="S234" i="2"/>
  <c r="FC179" i="2"/>
  <c r="IT65" i="4"/>
  <c r="FE9" i="2"/>
  <c r="E231" i="4"/>
  <c r="FB98" i="2"/>
  <c r="FA174" i="2"/>
  <c r="IS159" i="4"/>
  <c r="IT176" i="4"/>
  <c r="P231" i="2"/>
  <c r="S231" i="4"/>
  <c r="FA178" i="2"/>
  <c r="FG234" i="4"/>
  <c r="FD159" i="2"/>
  <c r="IR33" i="4"/>
  <c r="IT219" i="4"/>
  <c r="FE11" i="2"/>
  <c r="IU90" i="4"/>
  <c r="FA229" i="2"/>
  <c r="AL234" i="2"/>
  <c r="AK234" i="4"/>
  <c r="FC59" i="2"/>
  <c r="CX231" i="4"/>
  <c r="IW76" i="4"/>
  <c r="IR194" i="4"/>
  <c r="FE7" i="2"/>
  <c r="FC143" i="2"/>
  <c r="FC130" i="2"/>
  <c r="IT120" i="4"/>
  <c r="IU11" i="4"/>
  <c r="EX231" i="4"/>
  <c r="IV201" i="4"/>
  <c r="FD46" i="2"/>
  <c r="FC12" i="2"/>
  <c r="IP52" i="4"/>
  <c r="FE54" i="2"/>
  <c r="CU233" i="2"/>
  <c r="HF231" i="4"/>
  <c r="IV110" i="4"/>
  <c r="BU231" i="2"/>
  <c r="FB80" i="2"/>
  <c r="CI233" i="4"/>
  <c r="EY230" i="4"/>
  <c r="HH231" i="4"/>
  <c r="AX233" i="4"/>
  <c r="BU233" i="2"/>
  <c r="FD191" i="2"/>
  <c r="FE155" i="2"/>
  <c r="FD35" i="2"/>
  <c r="IQ40" i="4"/>
  <c r="EF230" i="4"/>
  <c r="FB134" i="2"/>
  <c r="AL230" i="2"/>
  <c r="FE204" i="2"/>
  <c r="EV231" i="2"/>
  <c r="FS234" i="4"/>
  <c r="EJ230" i="2"/>
  <c r="IW203" i="4"/>
  <c r="S232" i="4"/>
  <c r="DJ232" i="4"/>
  <c r="IS139" i="4"/>
  <c r="IQ173" i="4"/>
  <c r="GZ234" i="4"/>
  <c r="IO230" i="4"/>
  <c r="IU145" i="4"/>
  <c r="IQ225" i="4"/>
  <c r="IU195" i="4"/>
  <c r="DB231" i="2"/>
  <c r="FB60" i="2"/>
  <c r="IQ155" i="4"/>
  <c r="IR184" i="4"/>
  <c r="FD125" i="2"/>
  <c r="AP231" i="2"/>
  <c r="BF231" i="2"/>
  <c r="FB223" i="2"/>
  <c r="FD8" i="2"/>
  <c r="DG232" i="4"/>
  <c r="IR102" i="4"/>
  <c r="IU10" i="4"/>
  <c r="IV30" i="4"/>
  <c r="EL230" i="2"/>
  <c r="IT190" i="4"/>
  <c r="FA135" i="2"/>
  <c r="FD90" i="2"/>
  <c r="CA233" i="4"/>
  <c r="FA214" i="2"/>
  <c r="HK231" i="4"/>
  <c r="CU234" i="4"/>
  <c r="CI230" i="4"/>
  <c r="HM233" i="4"/>
  <c r="EE234" i="4"/>
  <c r="IV10" i="4"/>
  <c r="IR23" i="4"/>
  <c r="IV81" i="4"/>
  <c r="FE44" i="2"/>
  <c r="IU62" i="4"/>
  <c r="IT189" i="4"/>
  <c r="FC47" i="2"/>
  <c r="DK232" i="2"/>
  <c r="IQ186" i="4"/>
  <c r="FE42" i="2"/>
  <c r="EY234" i="2"/>
  <c r="IW63" i="4"/>
  <c r="IW167" i="4"/>
  <c r="BK233" i="4"/>
  <c r="IS202" i="4"/>
  <c r="CM233" i="2"/>
  <c r="IU68" i="4"/>
  <c r="CP234" i="2"/>
  <c r="FC206" i="2"/>
  <c r="AO232" i="2"/>
  <c r="FB29" i="2"/>
  <c r="IW138" i="4"/>
  <c r="IT172" i="4"/>
  <c r="IV151" i="4"/>
  <c r="IW194" i="4"/>
  <c r="DA231" i="2"/>
  <c r="IR164" i="4"/>
  <c r="IT43" i="4"/>
  <c r="IV194" i="4"/>
  <c r="FC221" i="2"/>
  <c r="HO233" i="4"/>
  <c r="BP233" i="2"/>
  <c r="HO232" i="4"/>
  <c r="FB51" i="2"/>
  <c r="FC207" i="2"/>
  <c r="IS172" i="4"/>
  <c r="IS39" i="4"/>
  <c r="FD17" i="2"/>
  <c r="HV233" i="4"/>
  <c r="FA67" i="2"/>
  <c r="EF231" i="2"/>
  <c r="F232" i="4"/>
  <c r="CQ230" i="2"/>
  <c r="BS230" i="2"/>
  <c r="AJ234" i="2"/>
  <c r="IS27" i="4"/>
  <c r="FC183" i="2"/>
  <c r="FC140" i="2"/>
  <c r="FB65" i="2"/>
  <c r="IV127" i="4"/>
  <c r="FB107" i="2"/>
  <c r="DY233" i="4"/>
  <c r="EX233" i="4"/>
  <c r="DI233" i="2"/>
  <c r="HY231" i="4"/>
  <c r="IQ88" i="4"/>
  <c r="U233" i="4"/>
  <c r="BP230" i="4"/>
  <c r="FB232" i="4"/>
  <c r="DY232" i="2"/>
  <c r="IV169" i="4"/>
  <c r="DD233" i="4"/>
  <c r="FA55" i="2"/>
  <c r="HD234" i="4"/>
  <c r="HP232" i="4"/>
  <c r="DN230" i="2"/>
  <c r="IP66" i="4"/>
  <c r="DT230" i="4"/>
  <c r="IS108" i="4"/>
  <c r="IV133" i="4"/>
  <c r="FE21" i="2"/>
  <c r="FB73" i="2"/>
  <c r="IT117" i="4"/>
  <c r="CS233" i="2"/>
  <c r="FE30" i="2"/>
  <c r="IT83" i="4"/>
  <c r="FE220" i="2"/>
  <c r="IS77" i="4"/>
  <c r="IR130" i="4"/>
  <c r="AA231" i="2"/>
  <c r="IR152" i="4"/>
  <c r="IT196" i="4"/>
  <c r="IR228" i="4"/>
  <c r="DE232" i="4"/>
  <c r="IP186" i="4"/>
  <c r="GW231" i="4"/>
  <c r="R234" i="4"/>
  <c r="CG232" i="4"/>
  <c r="FC39" i="2"/>
  <c r="IR115" i="4"/>
  <c r="GU230" i="4"/>
  <c r="DF234" i="2"/>
  <c r="ET231" i="2"/>
  <c r="FN234" i="4"/>
  <c r="GY232" i="4"/>
  <c r="IS122" i="4"/>
  <c r="IT132" i="4"/>
  <c r="CV233" i="2"/>
  <c r="BE231" i="4"/>
  <c r="EO234" i="4"/>
  <c r="IU102" i="4"/>
  <c r="CK234" i="2"/>
  <c r="IR199" i="4"/>
  <c r="ER230" i="4"/>
  <c r="IV99" i="4"/>
  <c r="I233" i="4"/>
  <c r="BV230" i="4"/>
  <c r="FA54" i="2"/>
  <c r="FE19" i="2"/>
  <c r="FI233" i="4"/>
  <c r="FB113" i="2"/>
  <c r="CS231" i="4"/>
  <c r="FE110" i="2"/>
  <c r="IR104" i="4"/>
  <c r="IS111" i="4"/>
  <c r="IW226" i="4"/>
  <c r="G234" i="2"/>
  <c r="IV31" i="4"/>
  <c r="FB22" i="2"/>
  <c r="IQ31" i="4"/>
  <c r="BM231" i="2"/>
  <c r="FA177" i="2"/>
  <c r="IU171" i="4"/>
  <c r="IS185" i="4"/>
  <c r="X234" i="2"/>
  <c r="IP188" i="4"/>
  <c r="IQ157" i="4"/>
  <c r="ES233" i="4"/>
  <c r="IT211" i="4"/>
  <c r="IT71" i="4"/>
  <c r="FE92" i="2"/>
  <c r="BU234" i="2"/>
  <c r="DU231" i="4"/>
  <c r="FE149" i="2"/>
  <c r="FD61" i="2"/>
  <c r="IP192" i="4"/>
  <c r="CV233" i="4"/>
  <c r="FD66" i="2"/>
  <c r="FA126" i="2"/>
  <c r="IQ71" i="4"/>
  <c r="IC230" i="4"/>
  <c r="IT182" i="4"/>
  <c r="IW128" i="4"/>
  <c r="FA131" i="2"/>
  <c r="FA158" i="2"/>
  <c r="IT21" i="4"/>
  <c r="CJ233" i="4"/>
  <c r="HU232" i="4"/>
  <c r="IR211" i="4"/>
  <c r="CV231" i="4"/>
  <c r="AA231" i="4"/>
  <c r="BF231" i="4"/>
  <c r="ED232" i="2"/>
  <c r="BE232" i="4"/>
  <c r="V233" i="2"/>
  <c r="FD223" i="2"/>
  <c r="DX234" i="4"/>
  <c r="IW91" i="4"/>
  <c r="FC216" i="2"/>
  <c r="IS26" i="4"/>
  <c r="IT148" i="4"/>
  <c r="FL232" i="4"/>
  <c r="FD136" i="2"/>
  <c r="FE142" i="2"/>
  <c r="FB39" i="2"/>
  <c r="IU161" i="4"/>
  <c r="BO231" i="4"/>
  <c r="CW232" i="4"/>
  <c r="IS210" i="4"/>
  <c r="IW12" i="4"/>
  <c r="FB94" i="2"/>
  <c r="FB49" i="2"/>
  <c r="FB109" i="2"/>
  <c r="BU230" i="4"/>
  <c r="FN232" i="4"/>
  <c r="IQ16" i="4"/>
  <c r="DX233" i="4"/>
  <c r="CV234" i="2"/>
  <c r="DP230" i="4"/>
  <c r="IS138" i="4"/>
  <c r="IW31" i="4"/>
  <c r="IV108" i="4"/>
  <c r="IS95" i="4"/>
  <c r="M233" i="2"/>
  <c r="FC40" i="2"/>
  <c r="AI230" i="2"/>
  <c r="CK231" i="4"/>
  <c r="DW232" i="2"/>
  <c r="IU113" i="4"/>
  <c r="IU104" i="4"/>
  <c r="IT121" i="4"/>
  <c r="EE231" i="4"/>
  <c r="GB230" i="4"/>
  <c r="FY234" i="4"/>
  <c r="DM230" i="4"/>
  <c r="IP20" i="4"/>
  <c r="AB231" i="2"/>
  <c r="FD139" i="2"/>
  <c r="FD148" i="2"/>
  <c r="DF233" i="4"/>
  <c r="IR224" i="4"/>
  <c r="FC210" i="2"/>
  <c r="FB221" i="2"/>
  <c r="C234" i="4"/>
  <c r="IT82" i="4"/>
  <c r="IP88" i="4"/>
  <c r="BN230" i="4"/>
  <c r="C234" i="2"/>
  <c r="Z233" i="2"/>
  <c r="FD180" i="2"/>
  <c r="DM234" i="2"/>
  <c r="HW231" i="4"/>
  <c r="K233" i="4"/>
  <c r="FC171" i="2"/>
  <c r="FD87" i="2"/>
  <c r="V233" i="4"/>
  <c r="EH231" i="2"/>
  <c r="IR49" i="4"/>
  <c r="GQ234" i="4"/>
  <c r="I232" i="2"/>
  <c r="IQ221" i="4"/>
  <c r="DC233" i="4"/>
  <c r="IP224" i="4"/>
  <c r="IR160" i="4"/>
  <c r="IS189" i="4"/>
  <c r="EU230" i="4"/>
  <c r="FB181" i="2"/>
  <c r="IP36" i="4"/>
  <c r="IQ161" i="4"/>
  <c r="FA155" i="2"/>
  <c r="CE233" i="2"/>
  <c r="FC222" i="2"/>
  <c r="IP221" i="4"/>
  <c r="FB146" i="2"/>
  <c r="EB232" i="2"/>
  <c r="BS233" i="4"/>
  <c r="DK233" i="2"/>
  <c r="IA234" i="4"/>
  <c r="IF234" i="4"/>
  <c r="EH233" i="2"/>
  <c r="IS191" i="4"/>
  <c r="IR74" i="4"/>
  <c r="IU225" i="4"/>
  <c r="EI230" i="4"/>
  <c r="FB216" i="2"/>
  <c r="IT23" i="4"/>
  <c r="DC234" i="2"/>
  <c r="CI231" i="2"/>
  <c r="BN230" i="2"/>
  <c r="BJ233" i="4"/>
  <c r="IR151" i="4"/>
  <c r="IV183" i="4"/>
  <c r="IW190" i="4"/>
  <c r="EX234" i="2"/>
  <c r="IU91" i="4"/>
  <c r="DD234" i="4"/>
  <c r="DN233" i="4"/>
  <c r="CL234" i="2"/>
  <c r="IT157" i="4"/>
  <c r="FC21" i="2"/>
  <c r="IU114" i="4"/>
  <c r="DS232" i="2"/>
  <c r="IW57" i="4"/>
  <c r="IV157" i="4"/>
  <c r="CZ230" i="4"/>
  <c r="CP233" i="4"/>
  <c r="BO234" i="2"/>
  <c r="FC56" i="2"/>
  <c r="IQ109" i="4"/>
  <c r="FC122" i="2"/>
  <c r="IW10" i="4"/>
  <c r="FA207" i="2"/>
  <c r="IQ50" i="4"/>
  <c r="BY233" i="4"/>
  <c r="FB149" i="2"/>
  <c r="IP10" i="4"/>
  <c r="FE170" i="2"/>
  <c r="FD158" i="2"/>
  <c r="IS14" i="4"/>
  <c r="EV233" i="2"/>
  <c r="IQ101" i="4"/>
  <c r="HI232" i="4"/>
  <c r="GN233" i="4"/>
  <c r="IL233" i="4"/>
  <c r="FA216" i="2"/>
  <c r="FE177" i="2"/>
  <c r="IR76" i="4"/>
  <c r="FB103" i="2"/>
  <c r="FB185" i="2"/>
  <c r="CU234" i="2"/>
  <c r="BX233" i="4"/>
  <c r="ER232" i="2"/>
  <c r="HW230" i="4"/>
  <c r="IQ223" i="4"/>
  <c r="IP211" i="4"/>
  <c r="IU34" i="4"/>
  <c r="FQ233" i="4"/>
  <c r="FT230" i="4"/>
  <c r="DI233" i="4"/>
  <c r="DU230" i="2"/>
  <c r="AW230" i="2"/>
  <c r="GQ232" i="4"/>
  <c r="BV232" i="2"/>
  <c r="IQ119" i="4"/>
  <c r="IV189" i="4"/>
  <c r="EN232" i="2"/>
  <c r="BP234" i="2"/>
  <c r="FD199" i="2"/>
  <c r="IR65" i="4"/>
  <c r="ER230" i="2"/>
  <c r="IQ84" i="4"/>
  <c r="IV206" i="4"/>
  <c r="BA233" i="4"/>
  <c r="FB227" i="2"/>
  <c r="EP233" i="2"/>
  <c r="AI234" i="2"/>
  <c r="IU211" i="4"/>
  <c r="GY234" i="4"/>
  <c r="DF231" i="2"/>
  <c r="IU207" i="4"/>
  <c r="FE186" i="2"/>
  <c r="FD104" i="2"/>
  <c r="U232" i="4"/>
  <c r="FD37" i="2"/>
  <c r="FC90" i="2"/>
  <c r="GP233" i="4"/>
  <c r="FU230" i="4"/>
  <c r="CG231" i="2"/>
  <c r="DS234" i="2"/>
  <c r="IS197" i="4"/>
  <c r="AB232" i="2"/>
  <c r="IV180" i="4"/>
  <c r="FD13" i="2"/>
  <c r="EL233" i="4"/>
  <c r="FA43" i="2"/>
  <c r="AZ234" i="2"/>
  <c r="IU229" i="4"/>
  <c r="IQ133" i="4"/>
  <c r="IP103" i="4"/>
  <c r="FC175" i="2"/>
  <c r="FQ231" i="4"/>
  <c r="IR139" i="4"/>
  <c r="IU170" i="4"/>
  <c r="DD232" i="4"/>
  <c r="IP199" i="4"/>
  <c r="DQ231" i="2"/>
  <c r="R234" i="2"/>
  <c r="FA35" i="2"/>
  <c r="IT177" i="4"/>
  <c r="S230" i="2"/>
  <c r="FB170" i="2"/>
  <c r="IP177" i="4"/>
  <c r="IS33" i="4"/>
  <c r="DT234" i="2"/>
  <c r="FC169" i="2"/>
  <c r="FB208" i="2"/>
  <c r="DJ232" i="2"/>
  <c r="IW210" i="4"/>
  <c r="IQ206" i="4"/>
  <c r="FC36" i="2"/>
  <c r="FD231" i="4"/>
  <c r="IP96" i="4"/>
  <c r="FC135" i="2"/>
  <c r="FC190" i="2"/>
  <c r="CZ231" i="4"/>
  <c r="IB234" i="4"/>
  <c r="K233" i="2"/>
  <c r="FD156" i="2"/>
  <c r="DK230" i="4"/>
  <c r="CX231" i="2"/>
  <c r="FC57" i="2"/>
  <c r="FA163" i="2"/>
  <c r="DH230" i="2"/>
  <c r="EA231" i="2"/>
  <c r="P230" i="4"/>
  <c r="FA19" i="2"/>
  <c r="IR186" i="4"/>
  <c r="IU23" i="4"/>
  <c r="AK231" i="2"/>
  <c r="IT13" i="4"/>
  <c r="IV139" i="4"/>
  <c r="W231" i="4"/>
  <c r="IT222" i="4"/>
  <c r="BX231" i="2"/>
  <c r="IV92" i="4"/>
  <c r="CM231" i="4"/>
  <c r="T232" i="4"/>
  <c r="BT233" i="2"/>
  <c r="IR158" i="4"/>
  <c r="IU44" i="4"/>
  <c r="DT233" i="2"/>
  <c r="IS225" i="4"/>
  <c r="EB233" i="2"/>
  <c r="ES231" i="2"/>
  <c r="IQ189" i="4"/>
  <c r="CS232" i="2"/>
  <c r="IQ180" i="4"/>
  <c r="IP228" i="4"/>
  <c r="AL230" i="4"/>
  <c r="FM231" i="4"/>
  <c r="IP194" i="4"/>
  <c r="AX232" i="4"/>
  <c r="CP231" i="4"/>
  <c r="IQ137" i="4"/>
  <c r="ET230" i="4"/>
  <c r="FD155" i="2"/>
  <c r="EL234" i="4"/>
  <c r="FA103" i="2"/>
  <c r="BF233" i="4"/>
  <c r="DO233" i="4"/>
  <c r="HU231" i="4"/>
  <c r="DS230" i="4"/>
  <c r="FD141" i="2"/>
  <c r="IU143" i="4"/>
  <c r="H230" i="2"/>
  <c r="BX234" i="4"/>
  <c r="IV11" i="4"/>
  <c r="AJ230" i="2"/>
  <c r="IQ205" i="4"/>
  <c r="IV82" i="4"/>
  <c r="IU22" i="4"/>
  <c r="BY231" i="4"/>
  <c r="AF230" i="2"/>
  <c r="IS141" i="4"/>
  <c r="H234" i="4"/>
  <c r="BQ232" i="2"/>
  <c r="Z234" i="4"/>
  <c r="IW213" i="4"/>
  <c r="FC23" i="2"/>
  <c r="IP217" i="4"/>
  <c r="BR232" i="2"/>
  <c r="FE81" i="2"/>
  <c r="FB156" i="2"/>
  <c r="DE233" i="2"/>
  <c r="GG231" i="4"/>
  <c r="AF233" i="4"/>
  <c r="IQ72" i="4"/>
  <c r="IS142" i="4"/>
  <c r="FD181" i="2"/>
  <c r="DT230" i="2"/>
  <c r="GX234" i="4"/>
  <c r="FB110" i="2"/>
  <c r="AM231" i="4"/>
  <c r="IR201" i="4"/>
  <c r="DF233" i="2"/>
  <c r="IS212" i="4"/>
  <c r="AS232" i="2"/>
  <c r="FB129" i="2"/>
  <c r="IV117" i="4"/>
  <c r="EJ234" i="2"/>
  <c r="BZ233" i="4"/>
  <c r="FB179" i="2"/>
  <c r="DW231" i="2"/>
  <c r="IU201" i="4"/>
  <c r="IQ177" i="4"/>
  <c r="EX230" i="2"/>
  <c r="CR234" i="2"/>
  <c r="FC170" i="2"/>
  <c r="W234" i="2"/>
  <c r="B231" i="4"/>
  <c r="IS136" i="4"/>
  <c r="IW150" i="4"/>
  <c r="IR58" i="4"/>
  <c r="FE56" i="2"/>
  <c r="IU203" i="4"/>
  <c r="HU233" i="4"/>
  <c r="IS176" i="4"/>
  <c r="IU118" i="4"/>
  <c r="AV234" i="4"/>
  <c r="G233" i="4"/>
  <c r="EU231" i="4"/>
  <c r="BA230" i="4"/>
  <c r="GE232" i="4"/>
  <c r="IW68" i="4"/>
  <c r="IH230" i="4"/>
  <c r="HN233" i="4"/>
  <c r="HS233" i="4"/>
  <c r="IS98" i="4"/>
  <c r="BY232" i="4"/>
  <c r="IP47" i="4"/>
  <c r="CO233" i="2"/>
  <c r="IP169" i="4"/>
  <c r="IS140" i="4"/>
  <c r="IW130" i="4"/>
  <c r="IS66" i="4"/>
  <c r="DX231" i="4"/>
  <c r="O232" i="2"/>
  <c r="IQ132" i="4"/>
  <c r="FA160" i="2"/>
  <c r="K231" i="2"/>
  <c r="FB189" i="2"/>
  <c r="CB233" i="4"/>
  <c r="EB230" i="2"/>
  <c r="EA230" i="2"/>
  <c r="IP183" i="4"/>
  <c r="CL230" i="4"/>
  <c r="GK232" i="4"/>
  <c r="EP233" i="4"/>
  <c r="IQ138" i="4"/>
  <c r="IW221" i="4"/>
  <c r="DC231" i="4"/>
  <c r="IQ192" i="4"/>
  <c r="IQ227" i="4"/>
  <c r="IS131" i="4"/>
  <c r="FC77" i="2"/>
  <c r="IU219" i="4"/>
  <c r="FP232" i="4"/>
  <c r="IR141" i="4"/>
  <c r="IW40" i="4"/>
  <c r="FB14" i="2"/>
  <c r="IS101" i="4"/>
  <c r="GA231" i="4"/>
  <c r="FB108" i="2"/>
  <c r="CX234" i="4"/>
  <c r="FC196" i="2"/>
  <c r="BT233" i="4"/>
  <c r="CZ232" i="2"/>
  <c r="CG234" i="2"/>
  <c r="FE116" i="2"/>
  <c r="IP113" i="4"/>
  <c r="IW166" i="4"/>
  <c r="IW177" i="4"/>
  <c r="N233" i="2"/>
  <c r="FB210" i="2"/>
  <c r="IV109" i="4"/>
  <c r="IU183" i="4"/>
  <c r="DR232" i="2"/>
  <c r="IS165" i="4"/>
  <c r="AB230" i="4"/>
  <c r="EE234" i="2"/>
  <c r="FD151" i="2"/>
  <c r="IP11" i="4"/>
  <c r="CT233" i="2"/>
  <c r="IN230" i="4"/>
  <c r="IR212" i="4"/>
  <c r="DU233" i="2"/>
  <c r="GY231" i="4"/>
  <c r="IT8" i="4"/>
  <c r="FE165" i="2"/>
  <c r="IW19" i="4"/>
  <c r="EK233" i="4"/>
  <c r="N232" i="2"/>
  <c r="EW232" i="4"/>
  <c r="J233" i="2"/>
  <c r="IU192" i="4"/>
  <c r="IP115" i="4"/>
  <c r="FC136" i="2"/>
  <c r="BD230" i="4"/>
  <c r="EH230" i="2"/>
  <c r="IR112" i="4"/>
  <c r="IQ25" i="4"/>
  <c r="IU75" i="4"/>
  <c r="IV179" i="4"/>
  <c r="FA101" i="2"/>
  <c r="BI233" i="2"/>
  <c r="IT135" i="4"/>
  <c r="AW234" i="4"/>
  <c r="CH231" i="2"/>
  <c r="IV32" i="4"/>
  <c r="X230" i="2"/>
  <c r="GT232" i="4"/>
  <c r="IT14" i="4"/>
  <c r="FA118" i="2"/>
  <c r="IQ127" i="4"/>
  <c r="BD232" i="2"/>
  <c r="IR153" i="4"/>
  <c r="IV204" i="4"/>
  <c r="FA181" i="2"/>
  <c r="IW209" i="4"/>
  <c r="Y234" i="2"/>
  <c r="CC232" i="4"/>
  <c r="IR50" i="4"/>
  <c r="DO234" i="2"/>
  <c r="BB231" i="4"/>
  <c r="FB128" i="2"/>
  <c r="IQ188" i="4"/>
  <c r="IR218" i="4"/>
  <c r="IR119" i="4"/>
  <c r="BY234" i="4"/>
  <c r="GW230" i="4"/>
  <c r="AK232" i="2"/>
  <c r="AF230" i="4"/>
  <c r="BB230" i="4"/>
  <c r="IT58" i="4"/>
  <c r="FC145" i="2"/>
  <c r="FA117" i="2"/>
  <c r="O232" i="4"/>
  <c r="BV230" i="2"/>
  <c r="FE151" i="2"/>
  <c r="DO234" i="4"/>
  <c r="IW119" i="4"/>
  <c r="FA72" i="2"/>
  <c r="IR70" i="4"/>
  <c r="FC123" i="2"/>
  <c r="FB35" i="2"/>
  <c r="DC233" i="2"/>
  <c r="GM230" i="4"/>
  <c r="EN233" i="4"/>
  <c r="IP26" i="4"/>
  <c r="FH234" i="4"/>
  <c r="HG232" i="4"/>
  <c r="BG232" i="2"/>
  <c r="IU98" i="4"/>
  <c r="DI231" i="2"/>
  <c r="FC35" i="2"/>
  <c r="IW161" i="4"/>
  <c r="IU72" i="4"/>
  <c r="EI232" i="4"/>
  <c r="IS93" i="4"/>
  <c r="FD225" i="2"/>
  <c r="CK232" i="4"/>
  <c r="IU16" i="4"/>
  <c r="X230" i="4"/>
  <c r="BB232" i="4"/>
  <c r="FB84" i="2"/>
  <c r="DR231" i="2"/>
  <c r="IU37" i="4"/>
  <c r="FE48" i="2"/>
  <c r="AR234" i="4"/>
  <c r="FE97" i="2"/>
  <c r="BN231" i="2"/>
  <c r="IW149" i="4"/>
  <c r="GX232" i="4"/>
  <c r="HQ231" i="4"/>
  <c r="FC112" i="2"/>
  <c r="FB217" i="2"/>
  <c r="EC233" i="4"/>
  <c r="IT107" i="4"/>
  <c r="IA233" i="4"/>
  <c r="FD51" i="2"/>
  <c r="IT228" i="4"/>
  <c r="IW192" i="4"/>
  <c r="FB25" i="2"/>
  <c r="FC81" i="2"/>
  <c r="BO233" i="2"/>
  <c r="IT90" i="4"/>
  <c r="FA188" i="2"/>
  <c r="DE231" i="2"/>
  <c r="IP24" i="4"/>
  <c r="FB88" i="2"/>
  <c r="HQ232" i="4"/>
  <c r="IS126" i="4"/>
  <c r="DY231" i="2"/>
  <c r="CD230" i="4"/>
  <c r="FA89" i="2"/>
  <c r="IP210" i="4"/>
  <c r="IS175" i="4"/>
  <c r="IW193" i="4"/>
  <c r="DW231" i="4"/>
  <c r="FE41" i="2"/>
  <c r="AH231" i="4"/>
  <c r="FD149" i="2"/>
  <c r="FO233" i="4"/>
  <c r="FC129" i="2"/>
  <c r="FA38" i="2"/>
  <c r="IV146" i="4"/>
  <c r="BX231" i="4"/>
  <c r="CX232" i="2"/>
  <c r="IW89" i="4"/>
  <c r="IS65" i="4"/>
  <c r="DI232" i="4"/>
  <c r="FA224" i="2"/>
  <c r="FB90" i="2"/>
  <c r="CD231" i="4"/>
  <c r="IP201" i="4"/>
  <c r="FC226" i="2"/>
  <c r="IV177" i="4"/>
  <c r="CQ234" i="4"/>
  <c r="DC230" i="2"/>
  <c r="FD221" i="2"/>
  <c r="U231" i="4"/>
  <c r="FO231" i="4"/>
  <c r="FC228" i="2"/>
  <c r="BH234" i="4"/>
  <c r="EK234" i="2"/>
  <c r="CY234" i="2"/>
  <c r="E230" i="4"/>
  <c r="FC167" i="2"/>
  <c r="IT199" i="4"/>
  <c r="DK230" i="2"/>
  <c r="BC233" i="2"/>
  <c r="FD162" i="2"/>
  <c r="O233" i="4"/>
  <c r="FD214" i="2"/>
  <c r="IT232" i="4" l="1" a="1"/>
  <c r="IT232" i="4" s="1"/>
  <c r="IT234" i="4" a="1"/>
  <c r="IT234" i="4" s="1"/>
  <c r="IT231" i="4" a="1"/>
  <c r="IT231" i="4" s="1"/>
  <c r="IT233" i="4" a="1"/>
  <c r="IT233" i="4" s="1"/>
  <c r="IT230" i="4" a="1"/>
  <c r="IT230" i="4" s="1"/>
  <c r="IQ232" i="4" a="1"/>
  <c r="IQ232" i="4" s="1"/>
  <c r="IQ230" i="4" a="1"/>
  <c r="IQ230" i="4" s="1"/>
  <c r="IQ231" i="4" a="1"/>
  <c r="IQ231" i="4" s="1"/>
  <c r="IQ233" i="4" a="1"/>
  <c r="IQ233" i="4" s="1"/>
  <c r="IQ234" i="4" a="1"/>
  <c r="IQ234" i="4" s="1"/>
  <c r="IV233" i="4" a="1"/>
  <c r="IV233" i="4" s="1"/>
  <c r="IV234" i="4" a="1"/>
  <c r="IV234" i="4" s="1"/>
  <c r="IV231" i="4" a="1"/>
  <c r="IV231" i="4" s="1"/>
  <c r="IV230" i="4" a="1"/>
  <c r="IV230" i="4" s="1"/>
  <c r="IV232" i="4" a="1"/>
  <c r="IV232" i="4" s="1"/>
  <c r="FC233" i="2" a="1"/>
  <c r="FC233" i="2" s="1"/>
  <c r="FC230" i="2" a="1"/>
  <c r="FC230" i="2" s="1"/>
  <c r="FC232" i="2" a="1"/>
  <c r="FC232" i="2" s="1"/>
  <c r="FC234" i="2" a="1"/>
  <c r="FC234" i="2" s="1"/>
  <c r="FC231" i="2" a="1"/>
  <c r="FC231" i="2" s="1"/>
  <c r="FD233" i="2" a="1"/>
  <c r="FD233" i="2" s="1"/>
  <c r="FD230" i="2" a="1"/>
  <c r="FD230" i="2" s="1"/>
  <c r="FD231" i="2" a="1"/>
  <c r="FD231" i="2" s="1"/>
  <c r="FD232" i="2" a="1"/>
  <c r="FD232" i="2" s="1"/>
  <c r="FD234" i="2" a="1"/>
  <c r="FD234" i="2" s="1"/>
  <c r="FB231" i="2" a="1"/>
  <c r="FB231" i="2" s="1"/>
  <c r="FB232" i="2" a="1"/>
  <c r="FB232" i="2" s="1"/>
  <c r="FB234" i="2" a="1"/>
  <c r="FB234" i="2" s="1"/>
  <c r="FB233" i="2" a="1"/>
  <c r="FB233" i="2" s="1"/>
  <c r="FB230" i="2" a="1"/>
  <c r="FB230" i="2" s="1"/>
  <c r="IS230" i="4" a="1"/>
  <c r="IS230" i="4" s="1"/>
  <c r="IS234" i="4" a="1"/>
  <c r="IS234" i="4" s="1"/>
  <c r="IS232" i="4" a="1"/>
  <c r="IS232" i="4" s="1"/>
  <c r="IS233" i="4" a="1"/>
  <c r="IS233" i="4" s="1"/>
  <c r="IS231" i="4" a="1"/>
  <c r="IS231" i="4" s="1"/>
  <c r="IU234" i="4" a="1"/>
  <c r="IU234" i="4" s="1"/>
  <c r="IU232" i="4" a="1"/>
  <c r="IU232" i="4" s="1"/>
  <c r="IU230" i="4" a="1"/>
  <c r="IU230" i="4" s="1"/>
  <c r="IU233" i="4" a="1"/>
  <c r="IU233" i="4" s="1"/>
  <c r="IU231" i="4" a="1"/>
  <c r="IU231" i="4" s="1"/>
  <c r="IR231" i="4" a="1"/>
  <c r="IR231" i="4" s="1"/>
  <c r="IR230" i="4" a="1"/>
  <c r="IR230" i="4" s="1"/>
  <c r="IR234" i="4" a="1"/>
  <c r="IR234" i="4" s="1"/>
  <c r="IR233" i="4" a="1"/>
  <c r="IR233" i="4" s="1"/>
  <c r="IR232" i="4" a="1"/>
  <c r="IR232" i="4" s="1"/>
  <c r="IW230" i="4" a="1"/>
  <c r="IW230" i="4" s="1"/>
  <c r="IW234" i="4" a="1"/>
  <c r="IW234" i="4" s="1"/>
  <c r="IW232" i="4" a="1"/>
  <c r="IW232" i="4" s="1"/>
  <c r="IW231" i="4" a="1"/>
  <c r="IW231" i="4" s="1"/>
  <c r="IW233" i="4" a="1"/>
  <c r="IW233" i="4" s="1"/>
  <c r="IP234" i="4" a="1"/>
  <c r="IP234" i="4" s="1"/>
  <c r="IP231" i="4" a="1"/>
  <c r="IP231" i="4" s="1"/>
  <c r="IP232" i="4" a="1"/>
  <c r="IP232" i="4" s="1"/>
  <c r="IP233" i="4" a="1"/>
  <c r="IP233" i="4" s="1"/>
  <c r="IP230" i="4" a="1"/>
  <c r="IP230" i="4" s="1"/>
  <c r="FE233" i="2" a="1"/>
  <c r="FE233" i="2" s="1"/>
  <c r="FE232" i="2" a="1"/>
  <c r="FE232" i="2" s="1"/>
  <c r="FE231" i="2" a="1"/>
  <c r="FE231" i="2" s="1"/>
  <c r="FE230" i="2" a="1"/>
  <c r="FE230" i="2" s="1"/>
  <c r="FE234" i="2" a="1"/>
  <c r="FE234" i="2" s="1"/>
  <c r="FA232" i="2" a="1"/>
  <c r="FA232" i="2" s="1"/>
  <c r="FA231" i="2" a="1"/>
  <c r="FA231" i="2" s="1"/>
  <c r="FA233" i="2" a="1"/>
  <c r="FA233" i="2" s="1"/>
  <c r="FA230" i="2" a="1"/>
  <c r="FA230" i="2" s="1"/>
  <c r="FA234" i="2" a="1"/>
  <c r="FA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<sst xmlns="http://schemas.openxmlformats.org/spreadsheetml/2006/main" count="2118" uniqueCount="260">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</sst>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164" fontId="1" fillId="3" borderId="1" xfId="0" applyNumberFormat="1" applyFont="1" applyFill="1" applyBorder="1"/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80" zoomScaleNormal="100" workbookViewId="0">
      <pane xSplit="1" topLeftCell="DY1" activePane="topRight" state="frozen"/>
      <selection activeCell="A43" sqref="A43"/>
      <selection pane="topRight" activeCell="EG190" sqref="EG19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230</v>
      </c>
      <c r="AB1" s="3" t="s">
        <v>230</v>
      </c>
      <c r="AC1" s="3" t="s">
        <v>230</v>
      </c>
      <c r="AD1" s="3" t="s">
        <v>230</v>
      </c>
      <c r="AE1" s="3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3" t="s">
        <v>230</v>
      </c>
      <c r="AL1" s="3" t="s">
        <v>230</v>
      </c>
      <c r="AM1" s="3" t="s">
        <v>230</v>
      </c>
      <c r="AN1" s="3" t="s">
        <v>230</v>
      </c>
      <c r="AO1" s="3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8"/>
      <c r="EW1" s="8"/>
      <c r="EX1" s="8"/>
      <c r="EY1" s="8"/>
      <c r="EZ1" s="8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207</v>
      </c>
      <c r="H2" s="3" t="s">
        <v>207</v>
      </c>
      <c r="I2" s="3" t="s">
        <v>207</v>
      </c>
      <c r="J2" s="3" t="s">
        <v>207</v>
      </c>
      <c r="K2" s="3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3" t="s">
        <v>206</v>
      </c>
      <c r="AB2" s="3" t="s">
        <v>206</v>
      </c>
      <c r="AC2" s="3" t="s">
        <v>206</v>
      </c>
      <c r="AD2" s="3" t="s">
        <v>206</v>
      </c>
      <c r="AE2" s="3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3" t="s">
        <v>208</v>
      </c>
      <c r="AL2" s="3" t="s">
        <v>208</v>
      </c>
      <c r="AM2" s="3" t="s">
        <v>208</v>
      </c>
      <c r="AN2" s="3" t="s">
        <v>208</v>
      </c>
      <c r="AO2" s="3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3" t="s">
        <v>207</v>
      </c>
      <c r="BF2" s="3" t="s">
        <v>207</v>
      </c>
      <c r="BG2" s="3" t="s">
        <v>207</v>
      </c>
      <c r="BH2" s="3" t="s">
        <v>207</v>
      </c>
      <c r="BI2" s="3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3" t="s">
        <v>208</v>
      </c>
      <c r="CJ2" s="3" t="s">
        <v>208</v>
      </c>
      <c r="CK2" s="3" t="s">
        <v>208</v>
      </c>
      <c r="CL2" s="3" t="s">
        <v>208</v>
      </c>
      <c r="CM2" s="3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3" t="s">
        <v>207</v>
      </c>
      <c r="DD2" s="3" t="s">
        <v>207</v>
      </c>
      <c r="DE2" s="3" t="s">
        <v>207</v>
      </c>
      <c r="DF2" s="3" t="s">
        <v>207</v>
      </c>
      <c r="DG2" s="3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3" t="s">
        <v>209</v>
      </c>
      <c r="DN2" s="3" t="s">
        <v>209</v>
      </c>
      <c r="DO2" s="3" t="s">
        <v>209</v>
      </c>
      <c r="DP2" s="3" t="s">
        <v>209</v>
      </c>
      <c r="DQ2" s="3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3" t="s">
        <v>206</v>
      </c>
      <c r="DX2" s="3" t="s">
        <v>206</v>
      </c>
      <c r="DY2" s="3" t="s">
        <v>206</v>
      </c>
      <c r="DZ2" s="3" t="s">
        <v>206</v>
      </c>
      <c r="EA2" s="3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4" t="s">
        <v>196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44" t="s">
        <v>229</v>
      </c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7" t="s">
        <v>232</v>
      </c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9"/>
      <c r="BY4" s="29" t="s">
        <v>197</v>
      </c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1"/>
      <c r="CX4" s="35" t="s">
        <v>198</v>
      </c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36"/>
      <c r="DM4" s="36"/>
      <c r="DN4" s="36"/>
      <c r="DO4" s="36"/>
      <c r="DP4" s="36"/>
      <c r="DQ4" s="36"/>
      <c r="DR4" s="36"/>
      <c r="DS4" s="36"/>
      <c r="DT4" s="36"/>
      <c r="DU4" s="36"/>
      <c r="DV4" s="37"/>
      <c r="DW4" s="32" t="s">
        <v>199</v>
      </c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3"/>
      <c r="EQ4" s="33"/>
      <c r="ER4" s="33"/>
      <c r="ES4" s="33"/>
      <c r="ET4" s="33"/>
      <c r="EU4" s="34"/>
      <c r="EV4" s="38" t="s">
        <v>214</v>
      </c>
      <c r="EW4" s="39"/>
      <c r="EX4" s="39"/>
      <c r="EY4" s="39"/>
      <c r="EZ4" s="40"/>
      <c r="FA4" s="12" t="s">
        <v>215</v>
      </c>
      <c r="FB4" s="13"/>
      <c r="FC4" s="13"/>
      <c r="FD4" s="13"/>
      <c r="FE4" s="14"/>
    </row>
    <row r="5" spans="1:161" ht="13.5" x14ac:dyDescent="0.25">
      <c r="B5" s="26" t="s">
        <v>200</v>
      </c>
      <c r="C5" s="27"/>
      <c r="D5" s="27"/>
      <c r="E5" s="27"/>
      <c r="F5" s="27"/>
      <c r="G5" s="28" t="s">
        <v>201</v>
      </c>
      <c r="H5" s="28"/>
      <c r="I5" s="28"/>
      <c r="J5" s="28"/>
      <c r="K5" s="28"/>
      <c r="L5" s="26" t="s">
        <v>202</v>
      </c>
      <c r="M5" s="26"/>
      <c r="N5" s="26"/>
      <c r="O5" s="26"/>
      <c r="P5" s="26"/>
      <c r="Q5" s="28" t="s">
        <v>203</v>
      </c>
      <c r="R5" s="28"/>
      <c r="S5" s="28"/>
      <c r="T5" s="28"/>
      <c r="U5" s="28"/>
      <c r="V5" s="26" t="s">
        <v>205</v>
      </c>
      <c r="W5" s="26"/>
      <c r="X5" s="26"/>
      <c r="Y5" s="26"/>
      <c r="Z5" s="26"/>
      <c r="AA5" s="28" t="s">
        <v>200</v>
      </c>
      <c r="AB5" s="46"/>
      <c r="AC5" s="46"/>
      <c r="AD5" s="46"/>
      <c r="AE5" s="46"/>
      <c r="AF5" s="26" t="s">
        <v>201</v>
      </c>
      <c r="AG5" s="26"/>
      <c r="AH5" s="26"/>
      <c r="AI5" s="26"/>
      <c r="AJ5" s="26"/>
      <c r="AK5" s="28" t="s">
        <v>202</v>
      </c>
      <c r="AL5" s="28"/>
      <c r="AM5" s="28"/>
      <c r="AN5" s="28"/>
      <c r="AO5" s="28"/>
      <c r="AP5" s="26" t="s">
        <v>203</v>
      </c>
      <c r="AQ5" s="26"/>
      <c r="AR5" s="26"/>
      <c r="AS5" s="26"/>
      <c r="AT5" s="26"/>
      <c r="AU5" s="28" t="s">
        <v>205</v>
      </c>
      <c r="AV5" s="28"/>
      <c r="AW5" s="28"/>
      <c r="AX5" s="28"/>
      <c r="AY5" s="28"/>
      <c r="AZ5" s="18" t="s">
        <v>200</v>
      </c>
      <c r="BA5" s="19"/>
      <c r="BB5" s="19"/>
      <c r="BC5" s="19"/>
      <c r="BD5" s="20"/>
      <c r="BE5" s="21" t="s">
        <v>201</v>
      </c>
      <c r="BF5" s="22"/>
      <c r="BG5" s="22"/>
      <c r="BH5" s="22"/>
      <c r="BI5" s="23"/>
      <c r="BJ5" s="18" t="s">
        <v>202</v>
      </c>
      <c r="BK5" s="19"/>
      <c r="BL5" s="19"/>
      <c r="BM5" s="19"/>
      <c r="BN5" s="20"/>
      <c r="BO5" s="21" t="s">
        <v>203</v>
      </c>
      <c r="BP5" s="22"/>
      <c r="BQ5" s="22"/>
      <c r="BR5" s="22"/>
      <c r="BS5" s="23"/>
      <c r="BT5" s="18" t="s">
        <v>205</v>
      </c>
      <c r="BU5" s="19"/>
      <c r="BV5" s="19"/>
      <c r="BW5" s="19"/>
      <c r="BX5" s="20"/>
      <c r="BY5" s="21" t="s">
        <v>200</v>
      </c>
      <c r="BZ5" s="22"/>
      <c r="CA5" s="22"/>
      <c r="CB5" s="22"/>
      <c r="CC5" s="23"/>
      <c r="CD5" s="18" t="s">
        <v>201</v>
      </c>
      <c r="CE5" s="19"/>
      <c r="CF5" s="19"/>
      <c r="CG5" s="19"/>
      <c r="CH5" s="20"/>
      <c r="CI5" s="21" t="s">
        <v>202</v>
      </c>
      <c r="CJ5" s="22"/>
      <c r="CK5" s="22"/>
      <c r="CL5" s="22"/>
      <c r="CM5" s="23"/>
      <c r="CN5" s="18" t="s">
        <v>203</v>
      </c>
      <c r="CO5" s="19"/>
      <c r="CP5" s="19"/>
      <c r="CQ5" s="19"/>
      <c r="CR5" s="20"/>
      <c r="CS5" s="21" t="s">
        <v>205</v>
      </c>
      <c r="CT5" s="22"/>
      <c r="CU5" s="22"/>
      <c r="CV5" s="22"/>
      <c r="CW5" s="23"/>
      <c r="CX5" s="18" t="s">
        <v>200</v>
      </c>
      <c r="CY5" s="19"/>
      <c r="CZ5" s="19"/>
      <c r="DA5" s="19"/>
      <c r="DB5" s="20"/>
      <c r="DC5" s="21" t="s">
        <v>201</v>
      </c>
      <c r="DD5" s="22"/>
      <c r="DE5" s="22"/>
      <c r="DF5" s="22"/>
      <c r="DG5" s="23"/>
      <c r="DH5" s="18" t="s">
        <v>202</v>
      </c>
      <c r="DI5" s="19"/>
      <c r="DJ5" s="19"/>
      <c r="DK5" s="19"/>
      <c r="DL5" s="20"/>
      <c r="DM5" s="21" t="s">
        <v>203</v>
      </c>
      <c r="DN5" s="22"/>
      <c r="DO5" s="22"/>
      <c r="DP5" s="22"/>
      <c r="DQ5" s="23"/>
      <c r="DR5" s="18" t="s">
        <v>205</v>
      </c>
      <c r="DS5" s="19"/>
      <c r="DT5" s="19"/>
      <c r="DU5" s="19"/>
      <c r="DV5" s="20"/>
      <c r="DW5" s="21" t="s">
        <v>200</v>
      </c>
      <c r="DX5" s="22"/>
      <c r="DY5" s="22"/>
      <c r="DZ5" s="22"/>
      <c r="EA5" s="23"/>
      <c r="EB5" s="18" t="s">
        <v>201</v>
      </c>
      <c r="EC5" s="19"/>
      <c r="ED5" s="19"/>
      <c r="EE5" s="19"/>
      <c r="EF5" s="20"/>
      <c r="EG5" s="21" t="s">
        <v>202</v>
      </c>
      <c r="EH5" s="22"/>
      <c r="EI5" s="22"/>
      <c r="EJ5" s="22"/>
      <c r="EK5" s="23"/>
      <c r="EL5" s="18" t="s">
        <v>203</v>
      </c>
      <c r="EM5" s="19"/>
      <c r="EN5" s="19"/>
      <c r="EO5" s="19"/>
      <c r="EP5" s="20"/>
      <c r="EQ5" s="21" t="s">
        <v>205</v>
      </c>
      <c r="ER5" s="22"/>
      <c r="ES5" s="22"/>
      <c r="ET5" s="22"/>
      <c r="EU5" s="23"/>
      <c r="EV5" s="41"/>
      <c r="EW5" s="42"/>
      <c r="EX5" s="42"/>
      <c r="EY5" s="42"/>
      <c r="EZ5" s="43"/>
      <c r="FA5" s="15"/>
      <c r="FB5" s="16"/>
      <c r="FC5" s="16"/>
      <c r="FD5" s="16"/>
      <c r="FE5" s="17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5"/>
      <c r="AB7" s="5"/>
      <c r="AC7" s="5"/>
      <c r="AD7" s="5"/>
      <c r="AE7" s="5"/>
      <c r="AF7" s="4"/>
      <c r="AG7" s="4"/>
      <c r="AH7" s="4"/>
      <c r="AI7" s="4"/>
      <c r="AJ7" s="4"/>
      <c r="AK7" s="5">
        <v>0.63229999999999997</v>
      </c>
      <c r="AL7" s="5">
        <v>0.71</v>
      </c>
      <c r="AM7" s="5">
        <v>0.2271</v>
      </c>
      <c r="AN7" s="5">
        <v>0.94879999999999998</v>
      </c>
      <c r="AO7" s="5">
        <v>2.0999999999999999E-3</v>
      </c>
      <c r="AP7" s="4"/>
      <c r="AQ7" s="4"/>
      <c r="AR7" s="4"/>
      <c r="AS7" s="4"/>
      <c r="AT7" s="4"/>
      <c r="AU7" s="5"/>
      <c r="AV7" s="5"/>
      <c r="AW7" s="5"/>
      <c r="AX7" s="5"/>
      <c r="AY7" s="5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3.0999999999999999E-3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3.7333333333333333E-3</v>
      </c>
      <c r="FA7" s="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5"/>
      <c r="AB8" s="5"/>
      <c r="AC8" s="5"/>
      <c r="AD8" s="5"/>
      <c r="AE8" s="5"/>
      <c r="AF8" s="4"/>
      <c r="AG8" s="4"/>
      <c r="AH8" s="4"/>
      <c r="AI8" s="4"/>
      <c r="AJ8" s="4"/>
      <c r="AK8" s="5">
        <v>0.63090000000000002</v>
      </c>
      <c r="AL8" s="5">
        <v>0.69979999999999998</v>
      </c>
      <c r="AM8" s="5">
        <v>0.21740000000000001</v>
      </c>
      <c r="AN8" s="5">
        <v>0.93910000000000005</v>
      </c>
      <c r="AO8" s="5">
        <v>2E-3</v>
      </c>
      <c r="AP8" s="4"/>
      <c r="AQ8" s="4"/>
      <c r="AR8" s="4"/>
      <c r="AS8" s="4"/>
      <c r="AT8" s="4"/>
      <c r="AU8" s="5"/>
      <c r="AV8" s="5"/>
      <c r="AW8" s="5"/>
      <c r="AX8" s="5"/>
      <c r="AY8" s="5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3.0999999999999999E-3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2.6333333333333334E-3</v>
      </c>
      <c r="FA8" s="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5"/>
      <c r="AB9" s="5"/>
      <c r="AC9" s="5"/>
      <c r="AD9" s="5"/>
      <c r="AE9" s="5"/>
      <c r="AF9" s="4"/>
      <c r="AG9" s="4"/>
      <c r="AH9" s="4"/>
      <c r="AI9" s="4"/>
      <c r="AJ9" s="4"/>
      <c r="AK9" s="5">
        <v>0.61739999999999995</v>
      </c>
      <c r="AL9" s="5">
        <v>0.66169999999999995</v>
      </c>
      <c r="AM9" s="5">
        <v>0.22889999999999999</v>
      </c>
      <c r="AN9" s="5">
        <v>0.89970000000000006</v>
      </c>
      <c r="AO9" s="5">
        <v>4.1000000000000003E-3</v>
      </c>
      <c r="AP9" s="4"/>
      <c r="AQ9" s="4"/>
      <c r="AR9" s="4"/>
      <c r="AS9" s="4"/>
      <c r="AT9" s="4"/>
      <c r="AU9" s="5"/>
      <c r="AV9" s="5"/>
      <c r="AW9" s="5"/>
      <c r="AX9" s="5"/>
      <c r="AY9" s="5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4.4000000000000003E-3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3.3E-3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4.0333333333333341E-3</v>
      </c>
      <c r="FA9" s="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>
        <v>0.63009999999999999</v>
      </c>
      <c r="AL10" s="5">
        <v>0.69740000000000002</v>
      </c>
      <c r="AM10" s="5">
        <v>0.21820000000000001</v>
      </c>
      <c r="AN10" s="5">
        <v>0.93910000000000005</v>
      </c>
      <c r="AO10" s="5">
        <v>3.2000000000000002E-3</v>
      </c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>
        <v>0.63009999999999999</v>
      </c>
      <c r="DI10" s="4">
        <v>0.69740000000000002</v>
      </c>
      <c r="DJ10" s="4">
        <v>0.21460000000000001</v>
      </c>
      <c r="DK10" s="4">
        <v>0.93879999999999997</v>
      </c>
      <c r="DL10" s="4">
        <v>3.3E-3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>
        <v>0.62990000000000002</v>
      </c>
      <c r="EH10" s="5">
        <v>0.69710000000000005</v>
      </c>
      <c r="EI10" s="5">
        <v>0.21840000000000001</v>
      </c>
      <c r="EJ10" s="5">
        <v>0.93810000000000004</v>
      </c>
      <c r="EK10" s="5">
        <v>2.2000000000000001E-3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0.62985000000000002</v>
      </c>
      <c r="EW10" s="4">
        <f t="shared" si="1"/>
        <v>0.69633333333333336</v>
      </c>
      <c r="EX10" s="4">
        <f t="shared" si="2"/>
        <v>0.21789999999999998</v>
      </c>
      <c r="EY10" s="4">
        <f t="shared" si="3"/>
        <v>0.93830000000000002</v>
      </c>
      <c r="EZ10" s="4">
        <f t="shared" si="4"/>
        <v>2.8500000000000001E-3</v>
      </c>
      <c r="FA10" s="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>
        <v>0.60140000000000005</v>
      </c>
      <c r="AL11" s="5">
        <v>0.61899999999999999</v>
      </c>
      <c r="AM11" s="5">
        <v>0.20530000000000001</v>
      </c>
      <c r="AN11" s="5">
        <v>0.93340000000000001</v>
      </c>
      <c r="AO11" s="5">
        <v>3.5000000000000001E-3</v>
      </c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>
        <v>0.60019999999999996</v>
      </c>
      <c r="DI11" s="4">
        <v>0.61750000000000005</v>
      </c>
      <c r="DJ11" s="4">
        <v>0.1988</v>
      </c>
      <c r="DK11" s="4">
        <v>0.93300000000000005</v>
      </c>
      <c r="DL11" s="4">
        <v>2E-3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>
        <v>0.6</v>
      </c>
      <c r="EH11" s="5">
        <v>0.61760000000000004</v>
      </c>
      <c r="EI11" s="5">
        <v>0.20130000000000001</v>
      </c>
      <c r="EJ11" s="5">
        <v>0.9325</v>
      </c>
      <c r="EK11" s="5">
        <v>3.0999999999999999E-3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0.60035000000000005</v>
      </c>
      <c r="EW11" s="4">
        <f t="shared" si="1"/>
        <v>0.61726666666666663</v>
      </c>
      <c r="EX11" s="4">
        <f t="shared" si="2"/>
        <v>0.20086666666666667</v>
      </c>
      <c r="EY11" s="4">
        <f t="shared" si="3"/>
        <v>0.93266666666666664</v>
      </c>
      <c r="EZ11" s="4">
        <f t="shared" si="4"/>
        <v>2.6999999999999997E-3</v>
      </c>
      <c r="FA11" s="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>
        <v>0.62919999999999998</v>
      </c>
      <c r="AL12" s="5">
        <v>0.69589999999999996</v>
      </c>
      <c r="AM12" s="5">
        <v>0.23599999999999999</v>
      </c>
      <c r="AN12" s="5">
        <v>0.93910000000000005</v>
      </c>
      <c r="AO12" s="5">
        <v>3.7000000000000002E-3</v>
      </c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>
        <v>0.629</v>
      </c>
      <c r="DI12" s="4">
        <v>0.69510000000000005</v>
      </c>
      <c r="DJ12" s="4">
        <v>0.2329</v>
      </c>
      <c r="DK12" s="4">
        <v>0.93879999999999997</v>
      </c>
      <c r="DL12" s="4">
        <v>2.0999999999999999E-3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>
        <v>0.629</v>
      </c>
      <c r="EH12" s="5">
        <v>0.69510000000000005</v>
      </c>
      <c r="EI12" s="5">
        <v>0.23569999999999999</v>
      </c>
      <c r="EJ12" s="5">
        <v>0.93810000000000004</v>
      </c>
      <c r="EK12" s="5">
        <v>3.3E-3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0.62886666666666668</v>
      </c>
      <c r="EW12" s="4">
        <f t="shared" si="1"/>
        <v>0.69438333333333324</v>
      </c>
      <c r="EX12" s="4">
        <f t="shared" si="2"/>
        <v>0.23624999999999999</v>
      </c>
      <c r="EY12" s="4">
        <f t="shared" si="3"/>
        <v>0.93830000000000002</v>
      </c>
      <c r="EZ12" s="4">
        <f t="shared" si="4"/>
        <v>2.8E-3</v>
      </c>
      <c r="FA12" s="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>
        <v>0.63060000000000005</v>
      </c>
      <c r="AL13" s="5">
        <v>0.69889999999999997</v>
      </c>
      <c r="AM13" s="5">
        <v>0.2306</v>
      </c>
      <c r="AN13" s="5">
        <v>0.93910000000000005</v>
      </c>
      <c r="AO13" s="5">
        <v>4.0000000000000001E-3</v>
      </c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2.2000000000000001E-3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2.6999999999999997E-3</v>
      </c>
      <c r="FA13" s="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>
        <v>0.64759999999999995</v>
      </c>
      <c r="AL14" s="5">
        <v>0.73450000000000004</v>
      </c>
      <c r="AM14" s="5">
        <v>0.21940000000000001</v>
      </c>
      <c r="AN14" s="5">
        <v>0.94879999999999998</v>
      </c>
      <c r="AO14" s="5">
        <v>7.6899999999999996E-2</v>
      </c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>
        <v>0.64729999999999999</v>
      </c>
      <c r="DI14" s="4">
        <v>0.73350000000000004</v>
      </c>
      <c r="DJ14" s="4">
        <v>0.2165</v>
      </c>
      <c r="DK14" s="4">
        <v>0.94879999999999998</v>
      </c>
      <c r="DL14" s="4">
        <v>3.8199999999999998E-2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>
        <v>0.64749999999999996</v>
      </c>
      <c r="EH14" s="5">
        <v>0.73409999999999997</v>
      </c>
      <c r="EI14" s="5">
        <v>0.2195</v>
      </c>
      <c r="EJ14" s="5">
        <v>0.94820000000000004</v>
      </c>
      <c r="EK14" s="5">
        <v>4.7899999999999998E-2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0.64729999999999999</v>
      </c>
      <c r="EW14" s="4">
        <f t="shared" si="1"/>
        <v>0.73316666666666663</v>
      </c>
      <c r="EX14" s="4">
        <f t="shared" si="2"/>
        <v>0.21961666666666665</v>
      </c>
      <c r="EY14" s="4">
        <f t="shared" si="3"/>
        <v>0.94830000000000003</v>
      </c>
      <c r="EZ14" s="4">
        <f t="shared" si="4"/>
        <v>5.9316666666666663E-2</v>
      </c>
      <c r="FA14" s="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>
        <v>0.92620000000000002</v>
      </c>
      <c r="AL15" s="5">
        <v>1.3743000000000001</v>
      </c>
      <c r="AM15" s="5">
        <v>0.2167</v>
      </c>
      <c r="AN15" s="5">
        <v>0.94879999999999998</v>
      </c>
      <c r="AO15" s="5">
        <v>3.7000000000000002E-3</v>
      </c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>
        <v>0.92689999999999995</v>
      </c>
      <c r="DI15" s="4">
        <v>1.3775999999999999</v>
      </c>
      <c r="DJ15" s="4">
        <v>0.214</v>
      </c>
      <c r="DK15" s="4">
        <v>0.94879999999999998</v>
      </c>
      <c r="DL15" s="4">
        <v>2.8999999999999998E-3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>
        <v>0.92730000000000001</v>
      </c>
      <c r="EH15" s="5">
        <v>1.3787</v>
      </c>
      <c r="EI15" s="5">
        <v>0.21679999999999999</v>
      </c>
      <c r="EJ15" s="5">
        <v>0.94820000000000004</v>
      </c>
      <c r="EK15" s="5">
        <v>2.8E-3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0.92661666666666676</v>
      </c>
      <c r="EW15" s="4">
        <f t="shared" si="1"/>
        <v>1.3761333333333334</v>
      </c>
      <c r="EX15" s="4">
        <f t="shared" si="2"/>
        <v>0.217</v>
      </c>
      <c r="EY15" s="4">
        <f t="shared" si="3"/>
        <v>0.94830000000000003</v>
      </c>
      <c r="EZ15" s="4">
        <f t="shared" si="4"/>
        <v>3.4666666666666669E-3</v>
      </c>
      <c r="FA15" s="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>
        <v>0.63090000000000002</v>
      </c>
      <c r="AL16" s="5">
        <v>0.69950000000000001</v>
      </c>
      <c r="AM16" s="5">
        <v>0.2165</v>
      </c>
      <c r="AN16" s="5">
        <v>0.93910000000000005</v>
      </c>
      <c r="AO16" s="5">
        <v>3.3E-3</v>
      </c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>
        <v>0.63100000000000001</v>
      </c>
      <c r="DI16" s="4">
        <v>0.69950000000000001</v>
      </c>
      <c r="DJ16" s="4">
        <v>0.21279999999999999</v>
      </c>
      <c r="DK16" s="4">
        <v>0.93879999999999997</v>
      </c>
      <c r="DL16" s="4">
        <v>2.5999999999999999E-3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>
        <v>0.63080000000000003</v>
      </c>
      <c r="EH16" s="5">
        <v>0.69930000000000003</v>
      </c>
      <c r="EI16" s="5">
        <v>0.2162</v>
      </c>
      <c r="EJ16" s="5">
        <v>0.93810000000000004</v>
      </c>
      <c r="EK16" s="5">
        <v>2.5999999999999999E-3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0.63069999999999993</v>
      </c>
      <c r="EW16" s="4">
        <f t="shared" si="1"/>
        <v>0.69853333333333334</v>
      </c>
      <c r="EX16" s="4">
        <f t="shared" si="2"/>
        <v>0.21616666666666665</v>
      </c>
      <c r="EY16" s="4">
        <f t="shared" si="3"/>
        <v>0.93830000000000002</v>
      </c>
      <c r="EZ16" s="4">
        <f t="shared" si="4"/>
        <v>3.0666666666666668E-3</v>
      </c>
      <c r="FA16" s="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>
        <v>0.63229999999999997</v>
      </c>
      <c r="AL17" s="5">
        <v>0.70889999999999997</v>
      </c>
      <c r="AM17" s="5">
        <v>0.22720000000000001</v>
      </c>
      <c r="AN17" s="5">
        <v>0.94879999999999998</v>
      </c>
      <c r="AO17" s="5">
        <v>7.7999999999999996E-3</v>
      </c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>
        <v>0.63249999999999995</v>
      </c>
      <c r="DI17" s="4">
        <v>0.7087</v>
      </c>
      <c r="DJ17" s="4">
        <v>0.22500000000000001</v>
      </c>
      <c r="DK17" s="4">
        <v>0.94879999999999998</v>
      </c>
      <c r="DL17" s="4">
        <v>5.8999999999999999E-3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>
        <v>0.63229999999999997</v>
      </c>
      <c r="EH17" s="5">
        <v>0.70820000000000005</v>
      </c>
      <c r="EI17" s="5">
        <v>0.22819999999999999</v>
      </c>
      <c r="EJ17" s="5">
        <v>0.94820000000000004</v>
      </c>
      <c r="EK17" s="5">
        <v>7.1999999999999998E-3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0.63213333333333332</v>
      </c>
      <c r="EW17" s="4">
        <f t="shared" si="1"/>
        <v>0.70725000000000005</v>
      </c>
      <c r="EX17" s="4">
        <f t="shared" si="2"/>
        <v>0.22826666666666665</v>
      </c>
      <c r="EY17" s="4">
        <f t="shared" si="3"/>
        <v>0.94830000000000003</v>
      </c>
      <c r="EZ17" s="4">
        <f t="shared" si="4"/>
        <v>7.0999999999999995E-3</v>
      </c>
      <c r="FA17" s="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>
        <v>0.6149</v>
      </c>
      <c r="AL18" s="5">
        <v>0.65659999999999996</v>
      </c>
      <c r="AM18" s="5">
        <v>0.23050000000000001</v>
      </c>
      <c r="AN18" s="5">
        <v>0.89970000000000006</v>
      </c>
      <c r="AO18" s="5">
        <v>7.6E-3</v>
      </c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>
        <v>0.61470000000000002</v>
      </c>
      <c r="DI18" s="4">
        <v>0.65659999999999996</v>
      </c>
      <c r="DJ18" s="4">
        <v>0.22620000000000001</v>
      </c>
      <c r="DK18" s="4">
        <v>0.89900000000000002</v>
      </c>
      <c r="DL18" s="4">
        <v>5.8999999999999999E-3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>
        <v>0.61450000000000005</v>
      </c>
      <c r="EH18" s="5">
        <v>0.65620000000000001</v>
      </c>
      <c r="EI18" s="5">
        <v>0.22900000000000001</v>
      </c>
      <c r="EJ18" s="5">
        <v>0.89870000000000005</v>
      </c>
      <c r="EK18" s="5">
        <v>7.0000000000000001E-3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0.65586666666666671</v>
      </c>
      <c r="EX18" s="4">
        <f t="shared" si="2"/>
        <v>0.22936666666666669</v>
      </c>
      <c r="EY18" s="4">
        <f t="shared" si="3"/>
        <v>0.89895000000000003</v>
      </c>
      <c r="EZ18" s="4">
        <f t="shared" si="4"/>
        <v>6.8166666666666662E-3</v>
      </c>
      <c r="FA18" s="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>
        <v>0.79710000000000003</v>
      </c>
      <c r="AL19" s="5">
        <v>1.127</v>
      </c>
      <c r="AM19" s="5">
        <v>0.1389</v>
      </c>
      <c r="AN19" s="5">
        <v>0.24129999999999999</v>
      </c>
      <c r="AO19" s="5">
        <v>2.3E-3</v>
      </c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>
        <v>0.80259999999999998</v>
      </c>
      <c r="DI19" s="4">
        <v>1.1408</v>
      </c>
      <c r="DJ19" s="4">
        <v>0.1338</v>
      </c>
      <c r="DK19" s="4">
        <v>0.24099999999999999</v>
      </c>
      <c r="DL19" s="4">
        <v>1.8E-3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>
        <v>0.80200000000000005</v>
      </c>
      <c r="EH19" s="5">
        <v>1.1380999999999999</v>
      </c>
      <c r="EI19" s="5">
        <v>0.14030000000000001</v>
      </c>
      <c r="EJ19" s="5">
        <v>0.24</v>
      </c>
      <c r="EK19" s="5">
        <v>2.7000000000000001E-3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0.80031666666666668</v>
      </c>
      <c r="EW19" s="4">
        <f t="shared" si="1"/>
        <v>1.1335999999999997</v>
      </c>
      <c r="EX19" s="4">
        <f t="shared" si="2"/>
        <v>0.14106666666666667</v>
      </c>
      <c r="EY19" s="4">
        <f t="shared" si="3"/>
        <v>0.24008333333333332</v>
      </c>
      <c r="EZ19" s="4">
        <f t="shared" si="4"/>
        <v>2.2333333333333333E-3</v>
      </c>
      <c r="FA19" s="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>
        <v>0.63239999999999996</v>
      </c>
      <c r="AL20" s="5">
        <v>0.71009999999999995</v>
      </c>
      <c r="AM20" s="5">
        <v>0.2266</v>
      </c>
      <c r="AN20" s="5">
        <v>0.94879999999999998</v>
      </c>
      <c r="AO20" s="5">
        <v>3.3999999999999998E-3</v>
      </c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>
        <v>0.63249999999999995</v>
      </c>
      <c r="DI20" s="4">
        <v>0.70940000000000003</v>
      </c>
      <c r="DJ20" s="4">
        <v>0.22470000000000001</v>
      </c>
      <c r="DK20" s="4">
        <v>0.94879999999999998</v>
      </c>
      <c r="DL20" s="4">
        <v>2.5999999999999999E-3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>
        <v>0.63219999999999998</v>
      </c>
      <c r="EH20" s="5">
        <v>0.70889999999999997</v>
      </c>
      <c r="EI20" s="5">
        <v>0.22789999999999999</v>
      </c>
      <c r="EJ20" s="5">
        <v>0.94820000000000004</v>
      </c>
      <c r="EK20" s="5">
        <v>3.7000000000000002E-3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0.63211666666666655</v>
      </c>
      <c r="EW20" s="4">
        <f t="shared" si="1"/>
        <v>0.70806666666666673</v>
      </c>
      <c r="EX20" s="4">
        <f t="shared" si="2"/>
        <v>0.22774999999999998</v>
      </c>
      <c r="EY20" s="4">
        <f t="shared" si="3"/>
        <v>0.94830000000000003</v>
      </c>
      <c r="EZ20" s="4">
        <f t="shared" si="4"/>
        <v>3.2166666666666663E-3</v>
      </c>
      <c r="FA20" s="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>
        <v>0.62890000000000001</v>
      </c>
      <c r="AL21" s="5">
        <v>0.70209999999999995</v>
      </c>
      <c r="AM21" s="5">
        <v>0.23380000000000001</v>
      </c>
      <c r="AN21" s="5">
        <v>0.93910000000000005</v>
      </c>
      <c r="AO21" s="5">
        <v>3.3999999999999998E-3</v>
      </c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>
        <v>0.62890000000000001</v>
      </c>
      <c r="DI21" s="4">
        <v>0.70169999999999999</v>
      </c>
      <c r="DJ21" s="4">
        <v>0.23169999999999999</v>
      </c>
      <c r="DK21" s="4">
        <v>0.93879999999999997</v>
      </c>
      <c r="DL21" s="4">
        <v>2.5999999999999999E-3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>
        <v>0.62860000000000005</v>
      </c>
      <c r="EH21" s="5">
        <v>0.70099999999999996</v>
      </c>
      <c r="EI21" s="5">
        <v>0.2344</v>
      </c>
      <c r="EJ21" s="5">
        <v>0.93810000000000004</v>
      </c>
      <c r="EK21" s="5">
        <v>3.0999999999999999E-3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0.62856666666666672</v>
      </c>
      <c r="EW21" s="4">
        <f t="shared" si="1"/>
        <v>0.70041666666666647</v>
      </c>
      <c r="EX21" s="4">
        <f t="shared" si="2"/>
        <v>0.23388333333333333</v>
      </c>
      <c r="EY21" s="4">
        <f t="shared" si="3"/>
        <v>0.93830000000000002</v>
      </c>
      <c r="EZ21" s="4">
        <f t="shared" si="4"/>
        <v>3.15E-3</v>
      </c>
      <c r="FA21" s="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>
        <v>0.62970000000000004</v>
      </c>
      <c r="AL22" s="5">
        <v>0.69640000000000002</v>
      </c>
      <c r="AM22" s="5">
        <v>0.21909999999999999</v>
      </c>
      <c r="AN22" s="5">
        <v>0.93910000000000005</v>
      </c>
      <c r="AO22" s="5">
        <v>3.0999999999999999E-3</v>
      </c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2.2000000000000001E-3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2.0999999999999999E-3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2.6333333333333334E-3</v>
      </c>
      <c r="FA22" s="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>
        <v>0.63119999999999998</v>
      </c>
      <c r="AL23" s="5">
        <v>0.70009999999999994</v>
      </c>
      <c r="AM23" s="5">
        <v>0.223</v>
      </c>
      <c r="AN23" s="5">
        <v>0.93910000000000005</v>
      </c>
      <c r="AO23" s="5">
        <v>3.3999999999999998E-3</v>
      </c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>
        <v>0.63139999999999996</v>
      </c>
      <c r="DI23" s="4">
        <v>0.70079999999999998</v>
      </c>
      <c r="DJ23" s="4">
        <v>0.21920000000000001</v>
      </c>
      <c r="DK23" s="4">
        <v>0.93879999999999997</v>
      </c>
      <c r="DL23" s="4">
        <v>2.2000000000000001E-3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>
        <v>0.63119999999999998</v>
      </c>
      <c r="EH23" s="5">
        <v>0.70040000000000002</v>
      </c>
      <c r="EI23" s="5">
        <v>0.22289999999999999</v>
      </c>
      <c r="EJ23" s="5">
        <v>0.93810000000000004</v>
      </c>
      <c r="EK23" s="5">
        <v>3.0999999999999999E-3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0.63106666666666655</v>
      </c>
      <c r="EW23" s="4">
        <f t="shared" si="1"/>
        <v>0.69956666666666667</v>
      </c>
      <c r="EX23" s="4">
        <f t="shared" si="2"/>
        <v>0.22301666666666664</v>
      </c>
      <c r="EY23" s="4">
        <f t="shared" si="3"/>
        <v>0.93830000000000002</v>
      </c>
      <c r="EZ23" s="4">
        <f t="shared" si="4"/>
        <v>2.8333333333333335E-3</v>
      </c>
      <c r="FA23" s="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>
        <v>0.63129999999999997</v>
      </c>
      <c r="AL24" s="5">
        <v>0.70140000000000002</v>
      </c>
      <c r="AM24" s="5">
        <v>0.215</v>
      </c>
      <c r="AN24" s="5">
        <v>0.93910000000000005</v>
      </c>
      <c r="AO24" s="5">
        <v>3.5999999999999999E-3</v>
      </c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>
        <v>0.63139999999999996</v>
      </c>
      <c r="DI24" s="4">
        <v>0.70130000000000003</v>
      </c>
      <c r="DJ24" s="4">
        <v>0.21160000000000001</v>
      </c>
      <c r="DK24" s="4">
        <v>0.93879999999999997</v>
      </c>
      <c r="DL24" s="4">
        <v>2.5000000000000001E-3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>
        <v>0.63119999999999998</v>
      </c>
      <c r="EH24" s="5">
        <v>0.70099999999999996</v>
      </c>
      <c r="EI24" s="5">
        <v>0.21529999999999999</v>
      </c>
      <c r="EJ24" s="5">
        <v>0.93810000000000004</v>
      </c>
      <c r="EK24" s="5">
        <v>3.0999999999999999E-3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0.63108333333333333</v>
      </c>
      <c r="EW24" s="4">
        <f t="shared" si="1"/>
        <v>0.70023333333333326</v>
      </c>
      <c r="EX24" s="4">
        <f t="shared" si="2"/>
        <v>0.21508333333333338</v>
      </c>
      <c r="EY24" s="4">
        <f t="shared" si="3"/>
        <v>0.93830000000000002</v>
      </c>
      <c r="EZ24" s="4">
        <f t="shared" si="4"/>
        <v>3.0500000000000002E-3</v>
      </c>
      <c r="FA24" s="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>
        <v>0.63680000000000003</v>
      </c>
      <c r="AL25" s="5">
        <v>0.71419999999999995</v>
      </c>
      <c r="AM25" s="5">
        <v>0.21929999999999999</v>
      </c>
      <c r="AN25" s="5">
        <v>0.94199999999999995</v>
      </c>
      <c r="AO25" s="5">
        <v>0.1139</v>
      </c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>
        <v>0.63670000000000004</v>
      </c>
      <c r="DI25" s="4">
        <v>0.71389999999999998</v>
      </c>
      <c r="DJ25" s="4">
        <v>0.21510000000000001</v>
      </c>
      <c r="DK25" s="4">
        <v>0.94130000000000003</v>
      </c>
      <c r="DL25" s="4">
        <v>6.1100000000000002E-2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>
        <v>0.6361</v>
      </c>
      <c r="EH25" s="5">
        <v>0.71289999999999998</v>
      </c>
      <c r="EI25" s="5">
        <v>0.21820000000000001</v>
      </c>
      <c r="EJ25" s="5">
        <v>0.94059999999999999</v>
      </c>
      <c r="EK25" s="5">
        <v>7.8799999999999995E-2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0.63600000000000001</v>
      </c>
      <c r="EW25" s="4">
        <f t="shared" si="1"/>
        <v>0.71186666666666676</v>
      </c>
      <c r="EX25" s="4">
        <f t="shared" si="2"/>
        <v>0.21831666666666663</v>
      </c>
      <c r="EY25" s="4">
        <f t="shared" si="3"/>
        <v>0.9408333333333333</v>
      </c>
      <c r="EZ25" s="4">
        <f t="shared" si="4"/>
        <v>9.1316666666666671E-2</v>
      </c>
      <c r="FA25" s="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>
        <v>0.62909999999999999</v>
      </c>
      <c r="AL26" s="5">
        <v>0.69579999999999997</v>
      </c>
      <c r="AM26" s="5">
        <v>0.22170000000000001</v>
      </c>
      <c r="AN26" s="5">
        <v>0.93910000000000005</v>
      </c>
      <c r="AO26" s="5">
        <v>5.0000000000000001E-3</v>
      </c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>
        <v>0.62919999999999998</v>
      </c>
      <c r="DI26" s="4">
        <v>0.69589999999999996</v>
      </c>
      <c r="DJ26" s="4">
        <v>0.218</v>
      </c>
      <c r="DK26" s="4">
        <v>0.93879999999999997</v>
      </c>
      <c r="DL26" s="4">
        <v>3.2000000000000002E-3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>
        <v>0.629</v>
      </c>
      <c r="EH26" s="5">
        <v>0.6956</v>
      </c>
      <c r="EI26" s="5">
        <v>0.2218</v>
      </c>
      <c r="EJ26" s="5">
        <v>0.93810000000000004</v>
      </c>
      <c r="EK26" s="5">
        <v>4.3E-3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0.62893333333333323</v>
      </c>
      <c r="EW26" s="4">
        <f t="shared" si="1"/>
        <v>0.69483333333333341</v>
      </c>
      <c r="EX26" s="4">
        <f t="shared" si="2"/>
        <v>0.22146666666666667</v>
      </c>
      <c r="EY26" s="4">
        <f t="shared" si="3"/>
        <v>0.93830000000000002</v>
      </c>
      <c r="EZ26" s="4">
        <f t="shared" si="4"/>
        <v>3.8833333333333337E-3</v>
      </c>
      <c r="FA26" s="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>
        <v>0.63029999999999997</v>
      </c>
      <c r="AL27" s="5">
        <v>0.70369999999999999</v>
      </c>
      <c r="AM27" s="5">
        <v>0.23069999999999999</v>
      </c>
      <c r="AN27" s="5">
        <v>0.94879999999999998</v>
      </c>
      <c r="AO27" s="5">
        <v>3.3E-3</v>
      </c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>
        <v>0.63049999999999995</v>
      </c>
      <c r="DI27" s="4">
        <v>0.70330000000000004</v>
      </c>
      <c r="DJ27" s="4">
        <v>0.2293</v>
      </c>
      <c r="DK27" s="4">
        <v>0.94879999999999998</v>
      </c>
      <c r="DL27" s="4">
        <v>2.2000000000000001E-3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>
        <v>0.63019999999999998</v>
      </c>
      <c r="EH27" s="5">
        <v>0.70289999999999997</v>
      </c>
      <c r="EI27" s="5">
        <v>0.23150000000000001</v>
      </c>
      <c r="EJ27" s="5">
        <v>0.94820000000000004</v>
      </c>
      <c r="EK27" s="5">
        <v>2.5000000000000001E-3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0.63008333333333333</v>
      </c>
      <c r="EW27" s="4">
        <f t="shared" si="1"/>
        <v>0.70189999999999986</v>
      </c>
      <c r="EX27" s="4">
        <f t="shared" si="2"/>
        <v>0.23203333333333334</v>
      </c>
      <c r="EY27" s="4">
        <f t="shared" si="3"/>
        <v>0.94830000000000003</v>
      </c>
      <c r="EZ27" s="4">
        <f t="shared" si="4"/>
        <v>2.6000000000000003E-3</v>
      </c>
      <c r="FA27" s="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>
        <v>0.63239999999999996</v>
      </c>
      <c r="AL28" s="5">
        <v>0.71</v>
      </c>
      <c r="AM28" s="5">
        <v>0.23139999999999999</v>
      </c>
      <c r="AN28" s="5">
        <v>0.94879999999999998</v>
      </c>
      <c r="AO28" s="5">
        <v>4.1000000000000003E-3</v>
      </c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>
        <v>0.63270000000000004</v>
      </c>
      <c r="DI28" s="4">
        <v>0.71</v>
      </c>
      <c r="DJ28" s="4">
        <v>0.2296</v>
      </c>
      <c r="DK28" s="4">
        <v>0.94879999999999998</v>
      </c>
      <c r="DL28" s="4">
        <v>2.7000000000000001E-3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>
        <v>0.63239999999999996</v>
      </c>
      <c r="EH28" s="5">
        <v>0.70940000000000003</v>
      </c>
      <c r="EI28" s="5">
        <v>0.23200000000000001</v>
      </c>
      <c r="EJ28" s="5">
        <v>0.94820000000000004</v>
      </c>
      <c r="EK28" s="5">
        <v>2.5999999999999999E-3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0.6323333333333333</v>
      </c>
      <c r="EW28" s="4">
        <f t="shared" si="1"/>
        <v>0.70860000000000001</v>
      </c>
      <c r="EX28" s="4">
        <f t="shared" si="2"/>
        <v>0.23238333333333336</v>
      </c>
      <c r="EY28" s="4">
        <f t="shared" si="3"/>
        <v>0.94830000000000003</v>
      </c>
      <c r="EZ28" s="4">
        <f t="shared" si="4"/>
        <v>3.0833333333333338E-3</v>
      </c>
      <c r="FA28" s="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>
        <v>0.62990000000000002</v>
      </c>
      <c r="AL29" s="5">
        <v>0.69689999999999996</v>
      </c>
      <c r="AM29" s="5">
        <v>0.218</v>
      </c>
      <c r="AN29" s="5">
        <v>0.93910000000000005</v>
      </c>
      <c r="AO29" s="5">
        <v>4.5999999999999999E-3</v>
      </c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>
        <v>0.62970000000000004</v>
      </c>
      <c r="DI29" s="4">
        <v>0.69620000000000004</v>
      </c>
      <c r="DJ29" s="4">
        <v>0.21540000000000001</v>
      </c>
      <c r="DK29" s="4">
        <v>0.93879999999999997</v>
      </c>
      <c r="DL29" s="4">
        <v>2.8999999999999998E-3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>
        <v>0.62970000000000004</v>
      </c>
      <c r="EH29" s="5">
        <v>0.69630000000000003</v>
      </c>
      <c r="EI29" s="5">
        <v>0.21840000000000001</v>
      </c>
      <c r="EJ29" s="5">
        <v>0.93810000000000004</v>
      </c>
      <c r="EK29" s="5">
        <v>3.3999999999999998E-3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0.62955000000000005</v>
      </c>
      <c r="EW29" s="4">
        <f t="shared" si="1"/>
        <v>0.69555</v>
      </c>
      <c r="EX29" s="4">
        <f t="shared" si="2"/>
        <v>0.2180833333333333</v>
      </c>
      <c r="EY29" s="4">
        <f t="shared" si="3"/>
        <v>0.93830000000000002</v>
      </c>
      <c r="EZ29" s="4">
        <f t="shared" si="4"/>
        <v>3.3333333333333327E-3</v>
      </c>
      <c r="FA29" s="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>
        <v>0.63029999999999997</v>
      </c>
      <c r="AL30" s="5">
        <v>0.69820000000000004</v>
      </c>
      <c r="AM30" s="5">
        <v>0.2185</v>
      </c>
      <c r="AN30" s="5">
        <v>0.93910000000000005</v>
      </c>
      <c r="AO30" s="5">
        <v>3.5000000000000001E-3</v>
      </c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>
        <v>0.62980000000000003</v>
      </c>
      <c r="CJ30" s="5">
        <v>0.6966</v>
      </c>
      <c r="CK30" s="5">
        <v>0.222</v>
      </c>
      <c r="CL30" s="5">
        <v>0.93700000000000006</v>
      </c>
      <c r="CM30" s="5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>
        <v>0.63019999999999998</v>
      </c>
      <c r="DI30" s="4">
        <v>0.69820000000000004</v>
      </c>
      <c r="DJ30" s="4">
        <v>0.21629999999999999</v>
      </c>
      <c r="DK30" s="4">
        <v>0.93879999999999997</v>
      </c>
      <c r="DL30" s="4">
        <v>2.3E-3</v>
      </c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>
        <v>0.63009999999999999</v>
      </c>
      <c r="EH30" s="5">
        <v>0.69799999999999995</v>
      </c>
      <c r="EI30" s="5">
        <v>0.21920000000000001</v>
      </c>
      <c r="EJ30" s="5">
        <v>0.93810000000000004</v>
      </c>
      <c r="EK30" s="5">
        <v>3.0999999999999999E-3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0.63</v>
      </c>
      <c r="EW30" s="4">
        <f t="shared" si="1"/>
        <v>0.69728333333333337</v>
      </c>
      <c r="EX30" s="4">
        <f t="shared" si="2"/>
        <v>0.21886666666666665</v>
      </c>
      <c r="EY30" s="4">
        <f t="shared" si="3"/>
        <v>0.93830000000000002</v>
      </c>
      <c r="EZ30" s="4">
        <f t="shared" si="4"/>
        <v>2.6499999999999996E-3</v>
      </c>
      <c r="FA30" s="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>
        <v>0.63629999999999998</v>
      </c>
      <c r="AL31" s="5">
        <v>0.71099999999999997</v>
      </c>
      <c r="AM31" s="5">
        <v>0.21829999999999999</v>
      </c>
      <c r="AN31" s="5">
        <v>0.94879999999999998</v>
      </c>
      <c r="AO31" s="5">
        <v>4.3E-3</v>
      </c>
      <c r="AP31" s="4"/>
      <c r="AQ31" s="4"/>
      <c r="AR31" s="4"/>
      <c r="AS31" s="4"/>
      <c r="AT31" s="4"/>
      <c r="AU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>
        <v>0.63639999999999997</v>
      </c>
      <c r="DI31" s="4">
        <v>0.71099999999999997</v>
      </c>
      <c r="DJ31" s="4">
        <v>0.2165</v>
      </c>
      <c r="DK31" s="4">
        <v>0.94879999999999998</v>
      </c>
      <c r="DL31" s="4">
        <v>2.7000000000000001E-3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>
        <v>0.63629999999999998</v>
      </c>
      <c r="EH31" s="5">
        <v>0.71099999999999997</v>
      </c>
      <c r="EI31" s="5">
        <v>0.21920000000000001</v>
      </c>
      <c r="EJ31" s="5">
        <v>0.94820000000000004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0.6361</v>
      </c>
      <c r="EW31" s="4">
        <f t="shared" si="1"/>
        <v>0.7099833333333333</v>
      </c>
      <c r="EX31" s="4">
        <f t="shared" si="2"/>
        <v>0.21933333333333335</v>
      </c>
      <c r="EY31" s="4">
        <f t="shared" si="3"/>
        <v>0.94830000000000003</v>
      </c>
      <c r="EZ31" s="4">
        <f t="shared" si="4"/>
        <v>3.1166666666666665E-3</v>
      </c>
      <c r="FA31" s="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>
        <v>0.63200000000000001</v>
      </c>
      <c r="AL32" s="5">
        <v>0.7026</v>
      </c>
      <c r="AM32" s="5">
        <v>0.2175</v>
      </c>
      <c r="AN32" s="5">
        <v>0.94879999999999998</v>
      </c>
      <c r="AO32" s="5">
        <v>5.5999999999999999E-3</v>
      </c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>
        <v>0.63229999999999997</v>
      </c>
      <c r="DI32" s="4">
        <v>0.70320000000000005</v>
      </c>
      <c r="DJ32" s="4">
        <v>0.216</v>
      </c>
      <c r="DK32" s="4">
        <v>0.94879999999999998</v>
      </c>
      <c r="DL32" s="4">
        <v>3.3999999999999998E-3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>
        <v>0.63190000000000002</v>
      </c>
      <c r="EH32" s="5">
        <v>0.70250000000000001</v>
      </c>
      <c r="EI32" s="5">
        <v>0.21890000000000001</v>
      </c>
      <c r="EJ32" s="5">
        <v>0.94820000000000004</v>
      </c>
      <c r="EK32" s="5">
        <v>4.3E-3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0.63181666666666658</v>
      </c>
      <c r="EW32" s="4">
        <f t="shared" si="1"/>
        <v>0.7014999999999999</v>
      </c>
      <c r="EX32" s="4">
        <f t="shared" si="2"/>
        <v>0.21904999999999999</v>
      </c>
      <c r="EY32" s="4">
        <f t="shared" si="3"/>
        <v>0.94830000000000003</v>
      </c>
      <c r="EZ32" s="4">
        <f t="shared" si="4"/>
        <v>4.0666666666666663E-3</v>
      </c>
      <c r="FA32" s="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>
        <v>0.63560000000000005</v>
      </c>
      <c r="AL33" s="5">
        <v>0.71289999999999998</v>
      </c>
      <c r="AM33" s="5">
        <v>0.22539999999999999</v>
      </c>
      <c r="AN33" s="5">
        <v>0.94879999999999998</v>
      </c>
      <c r="AO33" s="5">
        <v>4.0000000000000001E-3</v>
      </c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>
        <v>0.63590000000000002</v>
      </c>
      <c r="DI33" s="4">
        <v>0.71309999999999996</v>
      </c>
      <c r="DJ33" s="4">
        <v>0.22289999999999999</v>
      </c>
      <c r="DK33" s="4">
        <v>0.94879999999999998</v>
      </c>
      <c r="DL33" s="4">
        <v>2.7000000000000001E-3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>
        <v>0.63580000000000003</v>
      </c>
      <c r="EH33" s="5">
        <v>0.71279999999999999</v>
      </c>
      <c r="EI33" s="5">
        <v>0.2263</v>
      </c>
      <c r="EJ33" s="5">
        <v>0.94820000000000004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0.63560000000000005</v>
      </c>
      <c r="EW33" s="4">
        <f t="shared" si="1"/>
        <v>0.71194999999999997</v>
      </c>
      <c r="EX33" s="4">
        <f t="shared" si="2"/>
        <v>0.22635000000000002</v>
      </c>
      <c r="EY33" s="4">
        <f t="shared" si="3"/>
        <v>0.94830000000000003</v>
      </c>
      <c r="EZ33" s="4">
        <f t="shared" si="4"/>
        <v>3.0166666666666671E-3</v>
      </c>
      <c r="FA33" s="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>
        <v>0.61529999999999996</v>
      </c>
      <c r="AL34" s="5">
        <v>0.65349999999999997</v>
      </c>
      <c r="AM34" s="5">
        <v>0.22800000000000001</v>
      </c>
      <c r="AN34" s="5">
        <v>0.90920000000000001</v>
      </c>
      <c r="AO34" s="5">
        <v>7.7000000000000002E-3</v>
      </c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>
        <v>0.61529999999999996</v>
      </c>
      <c r="DI34" s="4">
        <v>0.65390000000000004</v>
      </c>
      <c r="DJ34" s="4">
        <v>0.22359999999999999</v>
      </c>
      <c r="DK34" s="4">
        <v>0.90910000000000002</v>
      </c>
      <c r="DL34" s="4">
        <v>4.5999999999999999E-3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>
        <v>0.61519999999999997</v>
      </c>
      <c r="EH34" s="5">
        <v>0.65410000000000001</v>
      </c>
      <c r="EI34" s="5">
        <v>0.22600000000000001</v>
      </c>
      <c r="EJ34" s="5">
        <v>0.90869999999999995</v>
      </c>
      <c r="EK34" s="5">
        <v>4.7000000000000002E-3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0.6151833333333333</v>
      </c>
      <c r="EW34" s="4">
        <f t="shared" si="1"/>
        <v>0.65325</v>
      </c>
      <c r="EX34" s="4">
        <f t="shared" si="2"/>
        <v>0.22630000000000003</v>
      </c>
      <c r="EY34" s="4">
        <f t="shared" si="3"/>
        <v>0.90876666666666672</v>
      </c>
      <c r="EZ34" s="4">
        <f t="shared" si="4"/>
        <v>5.4166666666666669E-3</v>
      </c>
      <c r="FA34" s="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>
        <v>0.63</v>
      </c>
      <c r="AL35" s="5">
        <v>0.6976</v>
      </c>
      <c r="AM35" s="5">
        <v>0.21870000000000001</v>
      </c>
      <c r="AN35" s="5">
        <v>0.93910000000000005</v>
      </c>
      <c r="AO35" s="5">
        <v>3.5999999999999999E-3</v>
      </c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>
        <v>0.63009999999999999</v>
      </c>
      <c r="DI35" s="4">
        <v>0.6976</v>
      </c>
      <c r="DJ35" s="4">
        <v>0.2152</v>
      </c>
      <c r="DK35" s="4">
        <v>0.93879999999999997</v>
      </c>
      <c r="DL35" s="4">
        <v>2.2000000000000001E-3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>
        <v>0.62990000000000002</v>
      </c>
      <c r="EH35" s="5">
        <v>0.69740000000000002</v>
      </c>
      <c r="EI35" s="5">
        <v>0.21890000000000001</v>
      </c>
      <c r="EJ35" s="5">
        <v>0.93810000000000004</v>
      </c>
      <c r="EK35" s="5">
        <v>2.3999999999999998E-3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0.62983333333333336</v>
      </c>
      <c r="EW35" s="4">
        <f t="shared" si="1"/>
        <v>0.69661666666666677</v>
      </c>
      <c r="EX35" s="4">
        <f t="shared" si="2"/>
        <v>0.21845000000000001</v>
      </c>
      <c r="EY35" s="4">
        <f t="shared" si="3"/>
        <v>0.93830000000000002</v>
      </c>
      <c r="EZ35" s="4">
        <f t="shared" si="4"/>
        <v>2.4666666666666669E-3</v>
      </c>
      <c r="FA35" s="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x14ac:dyDescent="0.2">
      <c r="A36" s="1" t="s">
        <v>221</v>
      </c>
      <c r="B36" s="4"/>
      <c r="C36" s="4"/>
      <c r="D36" s="4"/>
      <c r="E36" s="4"/>
      <c r="F36" s="4"/>
      <c r="G36" s="5"/>
      <c r="H36" s="5"/>
      <c r="I36" s="5"/>
      <c r="J36" s="5"/>
      <c r="K36" s="5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5"/>
      <c r="R36" s="5"/>
      <c r="S36" s="5"/>
      <c r="T36" s="5"/>
      <c r="U36" s="5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>
        <v>0.63090000000000002</v>
      </c>
      <c r="AL36" s="5">
        <v>0.7006</v>
      </c>
      <c r="AM36" s="5">
        <v>0.21870000000000001</v>
      </c>
      <c r="AN36" s="5">
        <v>0.93910000000000005</v>
      </c>
      <c r="AO36" s="5">
        <v>3.3999999999999998E-3</v>
      </c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0.63019999999999998</v>
      </c>
      <c r="CJ36" s="5">
        <v>0.69889999999999997</v>
      </c>
      <c r="CK36" s="5">
        <v>0.22289999999999999</v>
      </c>
      <c r="CL36" s="5">
        <v>0.93700000000000006</v>
      </c>
      <c r="CM36" s="5">
        <v>2.7000000000000001E-3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/>
      <c r="DD36" s="5"/>
      <c r="DE36" s="5"/>
      <c r="DF36" s="5"/>
      <c r="DG36" s="5"/>
      <c r="DH36" s="4">
        <v>0.63070000000000004</v>
      </c>
      <c r="DI36" s="4">
        <v>0.70050000000000001</v>
      </c>
      <c r="DJ36" s="4">
        <v>0.21640000000000001</v>
      </c>
      <c r="DK36" s="4">
        <v>0.93879999999999997</v>
      </c>
      <c r="DL36" s="4">
        <v>2.5999999999999999E-3</v>
      </c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/>
      <c r="EC36" s="4"/>
      <c r="ED36" s="4"/>
      <c r="EE36" s="4"/>
      <c r="EF36" s="4"/>
      <c r="EG36" s="5">
        <v>0.63060000000000005</v>
      </c>
      <c r="EH36" s="5">
        <v>0.70040000000000002</v>
      </c>
      <c r="EI36" s="5">
        <v>0.2198</v>
      </c>
      <c r="EJ36" s="5">
        <v>0.93810000000000004</v>
      </c>
      <c r="EK36" s="5">
        <v>2.7000000000000001E-3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>
        <f t="shared" si="0"/>
        <v>0.63054999999999994</v>
      </c>
      <c r="EW36" s="4">
        <f t="shared" si="1"/>
        <v>0.69971666666666665</v>
      </c>
      <c r="EX36" s="4">
        <f t="shared" si="2"/>
        <v>0.219</v>
      </c>
      <c r="EY36" s="4">
        <f t="shared" si="3"/>
        <v>0.93830000000000002</v>
      </c>
      <c r="EZ36" s="4">
        <f t="shared" si="4"/>
        <v>2.7666666666666668E-3</v>
      </c>
      <c r="FA36" s="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>
        <v>0.62250000000000005</v>
      </c>
      <c r="AL37" s="5">
        <v>0.67030000000000001</v>
      </c>
      <c r="AM37" s="5">
        <v>0.1789</v>
      </c>
      <c r="AN37" s="5">
        <v>0.86099999999999999</v>
      </c>
      <c r="AO37" s="5">
        <v>4.8999999999999998E-3</v>
      </c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3.8E-3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4.1000000000000003E-3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4.0333333333333341E-3</v>
      </c>
      <c r="FA37" s="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>
        <v>0.66690000000000005</v>
      </c>
      <c r="AL38" s="5">
        <v>0.76200000000000001</v>
      </c>
      <c r="AM38" s="5">
        <v>0.13800000000000001</v>
      </c>
      <c r="AN38" s="5">
        <v>0.78800000000000003</v>
      </c>
      <c r="AO38" s="5">
        <v>4.7999999999999996E-3</v>
      </c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3.8999999999999998E-3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4.1999999999999997E-3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4.0833333333333329E-3</v>
      </c>
      <c r="FA38" s="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>
        <v>0.66949999999999998</v>
      </c>
      <c r="AL39" s="5">
        <v>0.75</v>
      </c>
      <c r="AM39" s="5">
        <v>0.1424</v>
      </c>
      <c r="AN39" s="5">
        <v>0.78359999999999996</v>
      </c>
      <c r="AO39" s="5">
        <v>7.3000000000000001E-3</v>
      </c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5.7000000000000002E-3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6.1833333333333332E-3</v>
      </c>
      <c r="FA39" s="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>
        <v>0.64849999999999997</v>
      </c>
      <c r="AL40" s="5">
        <v>0.7137</v>
      </c>
      <c r="AM40" s="5">
        <v>0.16020000000000001</v>
      </c>
      <c r="AN40" s="5">
        <v>0.81920000000000004</v>
      </c>
      <c r="AO40" s="5">
        <v>4.8999999999999998E-3</v>
      </c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>
        <v>0.64739999999999998</v>
      </c>
      <c r="DI40" s="4">
        <v>0.71189999999999998</v>
      </c>
      <c r="DJ40" s="4">
        <v>0.16070000000000001</v>
      </c>
      <c r="DK40" s="4">
        <v>0.82010000000000005</v>
      </c>
      <c r="DL40" s="4">
        <v>4.0000000000000001E-3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>
        <v>0.64680000000000004</v>
      </c>
      <c r="EH40" s="5">
        <v>0.71050000000000002</v>
      </c>
      <c r="EI40" s="5">
        <v>0.16139999999999999</v>
      </c>
      <c r="EJ40" s="5">
        <v>0.81889999999999996</v>
      </c>
      <c r="EK40" s="5">
        <v>4.3E-3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0.6479166666666667</v>
      </c>
      <c r="EW40" s="4">
        <f t="shared" si="1"/>
        <v>0.71221666666666661</v>
      </c>
      <c r="EX40" s="4">
        <f t="shared" si="2"/>
        <v>0.16053333333333333</v>
      </c>
      <c r="EY40" s="4">
        <f t="shared" si="3"/>
        <v>0.81946666666666668</v>
      </c>
      <c r="EZ40" s="4">
        <f t="shared" si="4"/>
        <v>4.183333333333334E-3</v>
      </c>
      <c r="FA40" s="1" t="str" cm="1">
        <f t="array" aca="1" ref="FA40" ca="1">CONCATENATE(INDIRECT(ADDRESS(1,MATCH(_xlfn.MINIFS(B40:EU40,metrics.est,"MAE"),B40:EU40,0)+1)), ", ", INDIRECT(ADDRESS(2,MATCH(_xlfn.MINIFS(B40:EU40,metrics.est,"MAE"),B40:EU40,0)+1)))</f>
        <v>k=100, r=0.5</v>
      </c>
      <c r="FB40" s="1" t="str" cm="1">
        <f t="array" aca="1" ref="FB40" ca="1">CONCATENATE(INDIRECT(ADDRESS(1,MATCH(_xlfn.MINIFS(B40:EU40,metrics.est,"MSE"),B40:EU40,0)+1)), ", ", INDIRECT(ADDRESS(2,MATCH(_xlfn.MINIFS(B40:EU40,metrics.est,"MSE"),B40:EU40,0)+1)))</f>
        <v>k=100, r=0.5</v>
      </c>
      <c r="FC40" s="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>
        <v>0.61729999999999996</v>
      </c>
      <c r="AL41" s="5">
        <v>0.65590000000000004</v>
      </c>
      <c r="AM41" s="5">
        <v>0.16930000000000001</v>
      </c>
      <c r="AN41" s="5">
        <v>0.88109999999999999</v>
      </c>
      <c r="AO41" s="5">
        <v>5.1000000000000004E-3</v>
      </c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>
        <v>0.61660000000000004</v>
      </c>
      <c r="DI41" s="4">
        <v>0.65429999999999999</v>
      </c>
      <c r="DJ41" s="4">
        <v>0.17100000000000001</v>
      </c>
      <c r="DK41" s="4">
        <v>0.87990000000000002</v>
      </c>
      <c r="DL41" s="4">
        <v>4.3E-3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>
        <v>0.61670000000000003</v>
      </c>
      <c r="EH41" s="5">
        <v>0.65439999999999998</v>
      </c>
      <c r="EI41" s="5">
        <v>0.1709</v>
      </c>
      <c r="EJ41" s="5">
        <v>0.87990000000000002</v>
      </c>
      <c r="EK41" s="5">
        <v>5.3E-3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0.61710000000000009</v>
      </c>
      <c r="EW41" s="4">
        <f t="shared" si="1"/>
        <v>0.65466666666666662</v>
      </c>
      <c r="EX41" s="4">
        <f t="shared" si="2"/>
        <v>0.17116666666666669</v>
      </c>
      <c r="EY41" s="4">
        <f t="shared" si="3"/>
        <v>0.88014999999999999</v>
      </c>
      <c r="EZ41" s="4">
        <f t="shared" si="4"/>
        <v>4.7333333333333333E-3</v>
      </c>
      <c r="FA41" s="1" t="str" cm="1">
        <f t="array" aca="1" ref="FA41" ca="1">CONCATENATE(INDIRECT(ADDRESS(1,MATCH(_xlfn.MINIFS(B41:EU41,metrics.est,"MAE"),B41:EU41,0)+1)), ", ", INDIRECT(ADDRESS(2,MATCH(_xlfn.MINIFS(B41:EU41,metrics.est,"MAE"),B41:EU41,0)+1)))</f>
        <v>k=50, r=0.5</v>
      </c>
      <c r="FB41" s="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>
        <v>0.61870000000000003</v>
      </c>
      <c r="AL42" s="5">
        <v>0.66080000000000005</v>
      </c>
      <c r="AM42" s="5">
        <v>0.2112</v>
      </c>
      <c r="AN42" s="5">
        <v>0.87970000000000004</v>
      </c>
      <c r="AO42" s="5">
        <v>4.8999999999999998E-3</v>
      </c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>
        <v>0.61799999999999999</v>
      </c>
      <c r="DI42" s="4">
        <v>0.66059999999999997</v>
      </c>
      <c r="DJ42" s="4">
        <v>0.2041</v>
      </c>
      <c r="DK42" s="4">
        <v>0.87819999999999998</v>
      </c>
      <c r="DL42" s="4">
        <v>4.1000000000000003E-3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>
        <v>0.61799999999999999</v>
      </c>
      <c r="EH42" s="5">
        <v>0.66059999999999997</v>
      </c>
      <c r="EI42" s="5">
        <v>0.2064</v>
      </c>
      <c r="EJ42" s="5">
        <v>0.87809999999999999</v>
      </c>
      <c r="EK42" s="5">
        <v>4.5999999999999999E-3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0.61808333333333321</v>
      </c>
      <c r="EW42" s="4">
        <f t="shared" si="1"/>
        <v>0.65970000000000006</v>
      </c>
      <c r="EX42" s="4">
        <f t="shared" si="2"/>
        <v>0.20716666666666664</v>
      </c>
      <c r="EY42" s="4">
        <f t="shared" si="3"/>
        <v>0.87831666666666663</v>
      </c>
      <c r="EZ42" s="4">
        <f t="shared" si="4"/>
        <v>4.3833333333333328E-3</v>
      </c>
      <c r="FA42" s="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>
        <v>0.62160000000000004</v>
      </c>
      <c r="AL43" s="5">
        <v>0.6704</v>
      </c>
      <c r="AM43" s="5">
        <v>0.2034</v>
      </c>
      <c r="AN43" s="5">
        <v>0.88859999999999995</v>
      </c>
      <c r="AO43" s="5">
        <v>6.4000000000000003E-3</v>
      </c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4.1000000000000003E-3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4.4999999999999997E-3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4.8333333333333336E-3</v>
      </c>
      <c r="FA43" s="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>
        <v>0.66569999999999996</v>
      </c>
      <c r="AL44" s="5">
        <v>0.75160000000000005</v>
      </c>
      <c r="AM44" s="5">
        <v>0.1333</v>
      </c>
      <c r="AN44" s="5">
        <v>0.93369999999999997</v>
      </c>
      <c r="AO44" s="5">
        <v>7.1499999999999994E-2</v>
      </c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>
        <v>0.66510000000000002</v>
      </c>
      <c r="DI44" s="4">
        <v>0.74850000000000005</v>
      </c>
      <c r="DJ44" s="4">
        <v>0.1232</v>
      </c>
      <c r="DK44" s="4">
        <v>0.93359999999999999</v>
      </c>
      <c r="DL44" s="4">
        <v>3.9E-2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>
        <v>0.66510000000000002</v>
      </c>
      <c r="EH44" s="5">
        <v>0.74880000000000002</v>
      </c>
      <c r="EI44" s="5">
        <v>0.12559999999999999</v>
      </c>
      <c r="EJ44" s="5">
        <v>0.93300000000000005</v>
      </c>
      <c r="EK44" s="5">
        <v>4.6399999999999997E-2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0.66598333333333326</v>
      </c>
      <c r="EW44" s="4">
        <f t="shared" si="1"/>
        <v>0.75068333333333337</v>
      </c>
      <c r="EX44" s="4">
        <f t="shared" si="2"/>
        <v>0.12666666666666668</v>
      </c>
      <c r="EY44" s="4">
        <f t="shared" si="3"/>
        <v>0.93325000000000002</v>
      </c>
      <c r="EZ44" s="4">
        <f t="shared" si="4"/>
        <v>5.6883333333333334E-2</v>
      </c>
      <c r="FA44" s="1" t="str" cm="1">
        <f t="array" aca="1" ref="FA44" ca="1">CONCATENATE(INDIRECT(ADDRESS(1,MATCH(_xlfn.MINIFS(B44:EU44,metrics.est,"MAE"),B44:EU44,0)+1)), ", ", INDIRECT(ADDRESS(2,MATCH(_xlfn.MINIFS(B44:EU44,metrics.est,"MAE"),B44:EU44,0)+1)))</f>
        <v>k=50, r=0.5</v>
      </c>
      <c r="FB44" s="1" t="str" cm="1">
        <f t="array" aca="1" ref="FB44" ca="1">CONCATENATE(INDIRECT(ADDRESS(1,MATCH(_xlfn.MINIFS(B44:EU44,metrics.est,"MSE"),B44:EU44,0)+1)), ", ", INDIRECT(ADDRESS(2,MATCH(_xlfn.MINIFS(B44:EU44,metrics.est,"MSE"),B44:EU44,0)+1)))</f>
        <v>k=50, r=0.5</v>
      </c>
      <c r="FC44" s="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>
        <v>0.65980000000000005</v>
      </c>
      <c r="AL45" s="5">
        <v>0.72629999999999995</v>
      </c>
      <c r="AM45" s="5">
        <v>-0.13289999999999999</v>
      </c>
      <c r="AN45" s="5">
        <v>0.80259999999999998</v>
      </c>
      <c r="AO45" s="5">
        <v>7.4000000000000003E-3</v>
      </c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>
        <v>0.66310000000000002</v>
      </c>
      <c r="DI45" s="4">
        <v>0.73219999999999996</v>
      </c>
      <c r="DJ45" s="4">
        <v>-0.1231</v>
      </c>
      <c r="DK45" s="4">
        <v>0.80130000000000001</v>
      </c>
      <c r="DL45" s="4">
        <v>5.8999999999999999E-3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>
        <v>0.66220000000000001</v>
      </c>
      <c r="EH45" s="5">
        <v>0.73009999999999997</v>
      </c>
      <c r="EI45" s="5">
        <v>-0.1212</v>
      </c>
      <c r="EJ45" s="5">
        <v>0.79990000000000006</v>
      </c>
      <c r="EK45" s="5">
        <v>5.8999999999999999E-3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0.66193333333333337</v>
      </c>
      <c r="EW45" s="4">
        <f t="shared" si="1"/>
        <v>0.73004999999999998</v>
      </c>
      <c r="EX45" s="4">
        <f t="shared" si="2"/>
        <v>-0.12206666666666666</v>
      </c>
      <c r="EY45" s="4">
        <f t="shared" si="3"/>
        <v>0.80071666666666674</v>
      </c>
      <c r="EZ45" s="4">
        <f t="shared" si="4"/>
        <v>6.5666666666666677E-3</v>
      </c>
      <c r="FA45" s="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>
        <v>0.65669999999999995</v>
      </c>
      <c r="AL46" s="5">
        <v>0.73209999999999997</v>
      </c>
      <c r="AM46" s="5">
        <v>0.15379999999999999</v>
      </c>
      <c r="AN46" s="5">
        <v>0.81540000000000001</v>
      </c>
      <c r="AO46" s="5">
        <v>8.0000000000000002E-3</v>
      </c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>
        <v>0.65600000000000003</v>
      </c>
      <c r="DI46" s="4">
        <v>0.73140000000000005</v>
      </c>
      <c r="DJ46" s="4">
        <v>0.154</v>
      </c>
      <c r="DK46" s="4">
        <v>0.81630000000000003</v>
      </c>
      <c r="DL46" s="4">
        <v>5.8999999999999999E-3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>
        <v>0.65559999999999996</v>
      </c>
      <c r="EH46" s="5">
        <v>0.73019999999999996</v>
      </c>
      <c r="EI46" s="5">
        <v>0.15459999999999999</v>
      </c>
      <c r="EJ46" s="5">
        <v>0.81440000000000001</v>
      </c>
      <c r="EK46" s="5">
        <v>5.1999999999999998E-3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0.65655000000000008</v>
      </c>
      <c r="EW46" s="4">
        <f t="shared" si="1"/>
        <v>0.73143333333333338</v>
      </c>
      <c r="EX46" s="4">
        <f t="shared" si="2"/>
        <v>0.15336666666666665</v>
      </c>
      <c r="EY46" s="4">
        <f t="shared" si="3"/>
        <v>0.81515000000000004</v>
      </c>
      <c r="EZ46" s="4">
        <f t="shared" si="4"/>
        <v>6.7000000000000002E-3</v>
      </c>
      <c r="FA46" s="1" t="str" cm="1">
        <f t="array" aca="1" ref="FA46" ca="1">CONCATENATE(INDIRECT(ADDRESS(1,MATCH(_xlfn.MINIFS(B46:EU46,metrics.est,"MAE"),B46:EU46,0)+1)), ", ", INDIRECT(ADDRESS(2,MATCH(_xlfn.MINIFS(B46:EU46,metrics.est,"MAE"),B46:EU46,0)+1)))</f>
        <v>k=100, r=0.5</v>
      </c>
      <c r="FB46" s="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>
        <v>0.62129999999999996</v>
      </c>
      <c r="AL47" s="5">
        <v>0.66369999999999996</v>
      </c>
      <c r="AM47" s="5">
        <v>0.19189999999999999</v>
      </c>
      <c r="AN47" s="5">
        <v>0.85560000000000003</v>
      </c>
      <c r="AO47" s="5">
        <v>1.8100000000000002E-2</v>
      </c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>
        <v>0.62029999999999996</v>
      </c>
      <c r="DI47" s="4">
        <v>0.66269999999999996</v>
      </c>
      <c r="DJ47" s="4">
        <v>0.19109999999999999</v>
      </c>
      <c r="DK47" s="4">
        <v>0.8548</v>
      </c>
      <c r="DL47" s="4">
        <v>1.26E-2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>
        <v>0.61970000000000003</v>
      </c>
      <c r="EH47" s="5">
        <v>0.66149999999999998</v>
      </c>
      <c r="EI47" s="5">
        <v>0.19370000000000001</v>
      </c>
      <c r="EJ47" s="5">
        <v>0.85470000000000002</v>
      </c>
      <c r="EK47" s="5">
        <v>1.0699999999999999E-2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0.62001666666666666</v>
      </c>
      <c r="EW47" s="4">
        <f t="shared" si="1"/>
        <v>0.66115000000000002</v>
      </c>
      <c r="EX47" s="4">
        <f t="shared" si="2"/>
        <v>0.19386666666666666</v>
      </c>
      <c r="EY47" s="4">
        <f t="shared" si="3"/>
        <v>0.85504999999999998</v>
      </c>
      <c r="EZ47" s="4">
        <f t="shared" si="4"/>
        <v>1.41E-2</v>
      </c>
      <c r="FA47" s="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>
        <v>0.63439999999999996</v>
      </c>
      <c r="AL48" s="5">
        <v>0.67730000000000001</v>
      </c>
      <c r="AM48" s="5">
        <v>0.1789</v>
      </c>
      <c r="AN48" s="5">
        <v>0.80789999999999995</v>
      </c>
      <c r="AO48" s="5">
        <v>1.9400000000000001E-2</v>
      </c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>
        <v>0.63439999999999996</v>
      </c>
      <c r="DI48" s="4">
        <v>0.67630000000000001</v>
      </c>
      <c r="DJ48" s="4">
        <v>0.17</v>
      </c>
      <c r="DK48" s="4">
        <v>0.80820000000000003</v>
      </c>
      <c r="DL48" s="4">
        <v>1.26E-2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>
        <v>0.63360000000000005</v>
      </c>
      <c r="EH48" s="5">
        <v>0.67559999999999998</v>
      </c>
      <c r="EI48" s="5">
        <v>0.17369999999999999</v>
      </c>
      <c r="EJ48" s="5">
        <v>0.80830000000000002</v>
      </c>
      <c r="EK48" s="5">
        <v>1.0500000000000001E-2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0.63393333333333335</v>
      </c>
      <c r="EW48" s="4">
        <f t="shared" si="1"/>
        <v>0.67549999999999999</v>
      </c>
      <c r="EX48" s="4">
        <f t="shared" si="2"/>
        <v>0.17543333333333333</v>
      </c>
      <c r="EY48" s="4">
        <f t="shared" si="3"/>
        <v>0.8082666666666668</v>
      </c>
      <c r="EZ48" s="4">
        <f t="shared" si="4"/>
        <v>1.3900000000000001E-2</v>
      </c>
      <c r="FA48" s="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" t="str" cm="1">
        <f t="array" aca="1" ref="FE48" ca="1">CONCATENATE(INDIRECT(ADDRESS(1,MATCH(_xlfn.MINIFS(B48:EU48,metrics.est,"Time"),B48:EU48,0)+1)), ", ", INDIRECT(ADDRESS(2,MATCH(_xlfn.MINIFS(B48:EU48,metrics.est,"Time"),B48:EU48,0)+1)))</f>
        <v>k=100,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>
        <v>0.64349999999999996</v>
      </c>
      <c r="AL49" s="5">
        <v>0.70230000000000004</v>
      </c>
      <c r="AM49" s="5">
        <v>0.16669999999999999</v>
      </c>
      <c r="AN49" s="5">
        <v>0.82379999999999998</v>
      </c>
      <c r="AO49" s="5">
        <v>5.8999999999999999E-3</v>
      </c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>
        <v>0.64270000000000005</v>
      </c>
      <c r="DI49" s="4">
        <v>0.70040000000000002</v>
      </c>
      <c r="DJ49" s="4">
        <v>0.16320000000000001</v>
      </c>
      <c r="DK49" s="4">
        <v>0.82479999999999998</v>
      </c>
      <c r="DL49" s="4">
        <v>4.1999999999999997E-3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>
        <v>0.64219999999999999</v>
      </c>
      <c r="EH49" s="5">
        <v>0.69950000000000001</v>
      </c>
      <c r="EI49" s="5">
        <v>0.1641</v>
      </c>
      <c r="EJ49" s="5">
        <v>0.82379999999999998</v>
      </c>
      <c r="EK49" s="5">
        <v>3.5000000000000001E-3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0.64324999999999999</v>
      </c>
      <c r="EW49" s="4">
        <f t="shared" si="1"/>
        <v>0.70100000000000007</v>
      </c>
      <c r="EX49" s="4">
        <f t="shared" si="2"/>
        <v>0.16366666666666668</v>
      </c>
      <c r="EY49" s="4">
        <f t="shared" si="3"/>
        <v>0.82426666666666681</v>
      </c>
      <c r="EZ49" s="4">
        <f t="shared" si="4"/>
        <v>4.3166666666666666E-3</v>
      </c>
      <c r="FA49" s="1" t="str" cm="1">
        <f t="array" aca="1" ref="FA49" ca="1">CONCATENATE(INDIRECT(ADDRESS(1,MATCH(_xlfn.MINIFS(B49:EU49,metrics.est,"MAE"),B49:EU49,0)+1)), ", ", INDIRECT(ADDRESS(2,MATCH(_xlfn.MINIFS(B49:EU49,metrics.est,"MAE"),B49:EU49,0)+1)))</f>
        <v>k=100, r=0.5</v>
      </c>
      <c r="FB49" s="1" t="str" cm="1">
        <f t="array" aca="1" ref="FB49" ca="1">CONCATENATE(INDIRECT(ADDRESS(1,MATCH(_xlfn.MINIFS(B49:EU49,metrics.est,"MSE"),B49:EU49,0)+1)), ", ", INDIRECT(ADDRESS(2,MATCH(_xlfn.MINIFS(B49:EU49,metrics.est,"MSE"),B49:EU49,0)+1)))</f>
        <v>k=100, r=0.5</v>
      </c>
      <c r="FC49" s="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>
        <v>0.62250000000000005</v>
      </c>
      <c r="AL50" s="5">
        <v>0.67010000000000003</v>
      </c>
      <c r="AM50" s="5">
        <v>0.1787</v>
      </c>
      <c r="AN50" s="5">
        <v>0.86099999999999999</v>
      </c>
      <c r="AO50" s="5">
        <v>9.4999999999999998E-3</v>
      </c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>
        <v>0.62129999999999996</v>
      </c>
      <c r="DI50" s="4">
        <v>0.66820000000000002</v>
      </c>
      <c r="DJ50" s="4">
        <v>0.1787</v>
      </c>
      <c r="DK50" s="4">
        <v>0.86070000000000002</v>
      </c>
      <c r="DL50" s="4">
        <v>5.1999999999999998E-3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>
        <v>0.62109999999999999</v>
      </c>
      <c r="EH50" s="5">
        <v>0.66800000000000004</v>
      </c>
      <c r="EI50" s="5">
        <v>0.1794</v>
      </c>
      <c r="EJ50" s="5">
        <v>0.86040000000000005</v>
      </c>
      <c r="EK50" s="5">
        <v>5.5999999999999999E-3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0.62161666666666671</v>
      </c>
      <c r="EW50" s="4">
        <f t="shared" si="1"/>
        <v>0.66798333333333337</v>
      </c>
      <c r="EX50" s="4">
        <f t="shared" si="2"/>
        <v>0.17971666666666666</v>
      </c>
      <c r="EY50" s="4">
        <f t="shared" si="3"/>
        <v>0.86075000000000002</v>
      </c>
      <c r="EZ50" s="4">
        <f t="shared" si="4"/>
        <v>7.6999999999999994E-3</v>
      </c>
      <c r="FA50" s="1" t="str" cm="1">
        <f t="array" aca="1" ref="FA50" ca="1">CONCATENATE(INDIRECT(ADDRESS(1,MATCH(_xlfn.MINIFS(B50:EU50,metrics.est,"MAE"),B50:EU50,0)+1)), ", ", INDIRECT(ADDRESS(2,MATCH(_xlfn.MINIFS(B50:EU50,metrics.est,"MAE"),B50:EU50,0)+1)))</f>
        <v>k=100, r=0.5</v>
      </c>
      <c r="FB50" s="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>
        <v>0.62450000000000006</v>
      </c>
      <c r="AL51" s="5">
        <v>0.66930000000000001</v>
      </c>
      <c r="AM51" s="5">
        <v>0.18290000000000001</v>
      </c>
      <c r="AN51" s="5">
        <v>0.86209999999999998</v>
      </c>
      <c r="AO51" s="5">
        <v>1.09E-2</v>
      </c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>
        <v>0.623</v>
      </c>
      <c r="DI51" s="4">
        <v>0.6663</v>
      </c>
      <c r="DJ51" s="4">
        <v>0.18340000000000001</v>
      </c>
      <c r="DK51" s="4">
        <v>0.86180000000000001</v>
      </c>
      <c r="DL51" s="4">
        <v>6.0000000000000001E-3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>
        <v>0.62290000000000001</v>
      </c>
      <c r="EH51" s="5">
        <v>0.66639999999999999</v>
      </c>
      <c r="EI51" s="5">
        <v>0.1845</v>
      </c>
      <c r="EJ51" s="5">
        <v>0.86150000000000004</v>
      </c>
      <c r="EK51" s="5">
        <v>6.7000000000000002E-3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0.62316666666666676</v>
      </c>
      <c r="EW51" s="4">
        <f t="shared" si="1"/>
        <v>0.66605000000000003</v>
      </c>
      <c r="EX51" s="4">
        <f t="shared" si="2"/>
        <v>0.18548333333333333</v>
      </c>
      <c r="EY51" s="4">
        <f t="shared" si="3"/>
        <v>0.86170000000000002</v>
      </c>
      <c r="EZ51" s="4">
        <f t="shared" si="4"/>
        <v>8.8999999999999999E-3</v>
      </c>
      <c r="FA51" s="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>
        <v>0.63739999999999997</v>
      </c>
      <c r="AL52" s="5">
        <v>0.68859999999999999</v>
      </c>
      <c r="AM52" s="5">
        <v>0.1694</v>
      </c>
      <c r="AN52" s="5">
        <v>0.83889999999999998</v>
      </c>
      <c r="AO52" s="5">
        <v>6.3E-3</v>
      </c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4.3E-3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4.5999999999999999E-3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5.0166666666666667E-3</v>
      </c>
      <c r="FA52" s="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>
        <v>0.63770000000000004</v>
      </c>
      <c r="DI53" s="4">
        <v>0.7097</v>
      </c>
      <c r="DJ53" s="4">
        <v>0.16020000000000001</v>
      </c>
      <c r="DK53" s="4">
        <v>0.91839999999999999</v>
      </c>
      <c r="DL53" s="4">
        <v>4.4000000000000003E-3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>
        <v>0.63800000000000001</v>
      </c>
      <c r="EH53" s="5">
        <v>0.71109999999999995</v>
      </c>
      <c r="EI53" s="5">
        <v>0.16209999999999999</v>
      </c>
      <c r="EJ53" s="5">
        <v>0.91810000000000003</v>
      </c>
      <c r="EK53" s="5">
        <v>4.7999999999999996E-3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0.6377666666666667</v>
      </c>
      <c r="EW53" s="4">
        <f t="shared" si="1"/>
        <v>0.70929999999999993</v>
      </c>
      <c r="EX53" s="4">
        <f t="shared" si="2"/>
        <v>0.16196666666666668</v>
      </c>
      <c r="EY53" s="4">
        <f t="shared" si="3"/>
        <v>0.91836666666666666</v>
      </c>
      <c r="EZ53" s="4">
        <f t="shared" si="4"/>
        <v>4.333333333333334E-3</v>
      </c>
      <c r="FA53" s="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>
        <v>0.63170000000000004</v>
      </c>
      <c r="DI54" s="4">
        <v>0.6905</v>
      </c>
      <c r="DJ54" s="4">
        <v>0.14349999999999999</v>
      </c>
      <c r="DK54" s="4">
        <v>0.82930000000000004</v>
      </c>
      <c r="DL54" s="4">
        <v>4.5999999999999999E-3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>
        <v>0.63139999999999996</v>
      </c>
      <c r="EH54" s="5">
        <v>0.68940000000000001</v>
      </c>
      <c r="EI54" s="5">
        <v>0.14560000000000001</v>
      </c>
      <c r="EJ54" s="5">
        <v>0.82730000000000004</v>
      </c>
      <c r="EK54" s="5">
        <v>3.8E-3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0.63119999999999998</v>
      </c>
      <c r="EW54" s="4">
        <f t="shared" si="1"/>
        <v>0.6885</v>
      </c>
      <c r="EX54" s="4">
        <f t="shared" si="2"/>
        <v>0.14466666666666667</v>
      </c>
      <c r="EY54" s="4">
        <f t="shared" si="3"/>
        <v>0.82790000000000008</v>
      </c>
      <c r="EZ54" s="4">
        <f t="shared" si="4"/>
        <v>3.9999999999999992E-3</v>
      </c>
      <c r="FA54" s="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" t="str" cm="1">
        <f t="array" aca="1" ref="FC54" ca="1">CONCATENATE(INDIRECT(ADDRESS(1,MATCH(_xlfn.MAXIFS(B54:EU54,metrics.est,"R"),B54:EU54,0)+1)), ", ", INDIRECT(ADDRESS(2,MATCH(_xlfn.MAXIFS(B54:EU54,metrics.est,"R"),B54:EU54,0)+1)))</f>
        <v>k=100, r=0.5</v>
      </c>
      <c r="FD54" s="1" t="str" cm="1">
        <f t="array" aca="1" ref="FD54" ca="1">CONCATENATE(INDIRECT(ADDRESS(1,MATCH(_xlfn.MAXIFS(B54:EU54,metrics.est,"Coverage"),B54:EU54,0)+1)), ", ", INDIRECT(ADDRESS(2,MATCH(_xlfn.MAXIFS(B54:EU54,metrics.est,"Coverage"),B54:EU54,0)+1)))</f>
        <v>k=50, r=0.5</v>
      </c>
      <c r="FE54" s="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>
        <v>0.63419999999999999</v>
      </c>
      <c r="DI55" s="4">
        <v>0.69010000000000005</v>
      </c>
      <c r="DJ55" s="4">
        <v>2.6700000000000002E-2</v>
      </c>
      <c r="DK55" s="4">
        <v>0.90290000000000004</v>
      </c>
      <c r="DL55" s="4">
        <v>0.63339999999999996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>
        <v>0.63360000000000005</v>
      </c>
      <c r="EH55" s="5">
        <v>0.6895</v>
      </c>
      <c r="EI55" s="5">
        <v>2.75E-2</v>
      </c>
      <c r="EJ55" s="5">
        <v>0.90269999999999995</v>
      </c>
      <c r="EK55" s="5">
        <v>0.39879999999999999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0.63443333333333329</v>
      </c>
      <c r="EW55" s="4">
        <f t="shared" si="1"/>
        <v>0.69033333333333324</v>
      </c>
      <c r="EX55" s="4">
        <f t="shared" si="2"/>
        <v>2.6833333333333334E-2</v>
      </c>
      <c r="EY55" s="4">
        <f t="shared" si="3"/>
        <v>0.90283333333333327</v>
      </c>
      <c r="EZ55" s="4">
        <f t="shared" si="4"/>
        <v>0.49723333333333336</v>
      </c>
      <c r="FA55" s="1" t="str" cm="1">
        <f t="array" aca="1" ref="FA55" ca="1">CONCATENATE(INDIRECT(ADDRESS(1,MATCH(_xlfn.MINIFS(B55:EU55,metrics.est,"MAE"),B55:EU55,0)+1)), ", ", INDIRECT(ADDRESS(2,MATCH(_xlfn.MINIFS(B55:EU55,metrics.est,"MAE"),B55:EU55,0)+1)))</f>
        <v>k=100, r=0.5</v>
      </c>
      <c r="FB55" s="1" t="str" cm="1">
        <f t="array" aca="1" ref="FB55" ca="1">CONCATENATE(INDIRECT(ADDRESS(1,MATCH(_xlfn.MINIFS(B55:EU55,metrics.est,"MSE"),B55:EU55,0)+1)), ", ", INDIRECT(ADDRESS(2,MATCH(_xlfn.MINIFS(B55:EU55,metrics.est,"MSE"),B55:EU55,0)+1)))</f>
        <v>k=100, r=0.5</v>
      </c>
      <c r="FC55" s="1" t="str" cm="1">
        <f t="array" aca="1" ref="FC55" ca="1">CONCATENATE(INDIRECT(ADDRESS(1,MATCH(_xlfn.MAXIFS(B55:EU55,metrics.est,"R"),B55:EU55,0)+1)), ", ", INDIRECT(ADDRESS(2,MATCH(_xlfn.MAXIFS(B55:EU55,metrics.est,"R"),B55:EU55,0)+1)))</f>
        <v>k=100, r=0.5</v>
      </c>
      <c r="FD55" s="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" t="str" cm="1">
        <f t="array" aca="1" ref="FE55" ca="1">CONCATENATE(INDIRECT(ADDRESS(1,MATCH(_xlfn.MINIFS(B55:EU55,metrics.est,"Time"),B55:EU55,0)+1)), ", ", INDIRECT(ADDRESS(2,MATCH(_xlfn.MINIFS(B55:EU55,metrics.est,"Time"),B55:EU55,0)+1)))</f>
        <v>k=100,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>
        <v>0.6109</v>
      </c>
      <c r="DI56" s="4">
        <v>0.6381</v>
      </c>
      <c r="DJ56" s="4">
        <v>0.20749999999999999</v>
      </c>
      <c r="DK56" s="4">
        <v>0.83889999999999998</v>
      </c>
      <c r="DL56" s="4">
        <v>6.7000000000000002E-3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>
        <v>0.61050000000000004</v>
      </c>
      <c r="EH56" s="5">
        <v>0.63719999999999999</v>
      </c>
      <c r="EI56" s="5">
        <v>0.20910000000000001</v>
      </c>
      <c r="EJ56" s="5">
        <v>0.83830000000000005</v>
      </c>
      <c r="EK56" s="5">
        <v>4.1000000000000003E-3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0.61030000000000006</v>
      </c>
      <c r="EW56" s="4">
        <f t="shared" si="1"/>
        <v>0.63590000000000002</v>
      </c>
      <c r="EX56" s="4">
        <f t="shared" si="2"/>
        <v>0.21023333333333336</v>
      </c>
      <c r="EY56" s="4">
        <f t="shared" si="3"/>
        <v>0.83850000000000013</v>
      </c>
      <c r="EZ56" s="4">
        <f t="shared" si="4"/>
        <v>5.3333333333333332E-3</v>
      </c>
      <c r="FA56" s="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" t="str" cm="1">
        <f t="array" aca="1" ref="FD56" ca="1">CONCATENATE(INDIRECT(ADDRESS(1,MATCH(_xlfn.MAXIFS(B56:EU56,metrics.est,"Coverage"),B56:EU56,0)+1)), ", ", INDIRECT(ADDRESS(2,MATCH(_xlfn.MAXIFS(B56:EU56,metrics.est,"Coverage"),B56:EU56,0)+1)))</f>
        <v>k=50, r=0.5</v>
      </c>
      <c r="FE56" s="1" t="str" cm="1">
        <f t="array" aca="1" ref="FE56" ca="1">CONCATENATE(INDIRECT(ADDRESS(1,MATCH(_xlfn.MINIFS(B56:EU56,metrics.est,"Time"),B56:EU56,0)+1)), ", ", INDIRECT(ADDRESS(2,MATCH(_xlfn.MINIFS(B56:EU56,metrics.est,"Time"),B56:EU56,0)+1)))</f>
        <v>k=100,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>
        <v>0.61739999999999995</v>
      </c>
      <c r="DI57" s="4">
        <v>0.65369999999999995</v>
      </c>
      <c r="DJ57" s="4">
        <v>0.19600000000000001</v>
      </c>
      <c r="DK57" s="4">
        <v>0.85909999999999997</v>
      </c>
      <c r="DL57" s="4">
        <v>4.4999999999999997E-3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>
        <v>0.61709999999999998</v>
      </c>
      <c r="EH57" s="5">
        <v>0.65300000000000002</v>
      </c>
      <c r="EI57" s="5">
        <v>0.1973</v>
      </c>
      <c r="EJ57" s="5">
        <v>0.85860000000000003</v>
      </c>
      <c r="EK57" s="5">
        <v>3.0000000000000001E-3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0.61663333333333326</v>
      </c>
      <c r="EW57" s="4">
        <f t="shared" si="1"/>
        <v>0.65086666666666659</v>
      </c>
      <c r="EX57" s="4">
        <f t="shared" si="2"/>
        <v>0.20083333333333334</v>
      </c>
      <c r="EY57" s="4">
        <f t="shared" si="3"/>
        <v>0.85910000000000009</v>
      </c>
      <c r="EZ57" s="4">
        <f t="shared" si="4"/>
        <v>3.5666666666666672E-3</v>
      </c>
      <c r="FA57" s="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" t="str" cm="1">
        <f t="array" aca="1" ref="FE57" ca="1">CONCATENATE(INDIRECT(ADDRESS(1,MATCH(_xlfn.MINIFS(B57:EU57,metrics.est,"Time"),B57:EU57,0)+1)), ", ", INDIRECT(ADDRESS(2,MATCH(_xlfn.MINIFS(B57:EU57,metrics.est,"Time"),B57:EU57,0)+1)))</f>
        <v>k=100,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>
        <v>0.62429999999999997</v>
      </c>
      <c r="DI58" s="4">
        <v>0.66749999999999998</v>
      </c>
      <c r="DJ58" s="4">
        <v>0.1832</v>
      </c>
      <c r="DK58" s="4">
        <v>0.86080000000000001</v>
      </c>
      <c r="DL58" s="4">
        <v>5.8999999999999999E-3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>
        <v>0.62390000000000001</v>
      </c>
      <c r="EH58" s="5">
        <v>0.66679999999999995</v>
      </c>
      <c r="EI58" s="5">
        <v>0.18509999999999999</v>
      </c>
      <c r="EJ58" s="5">
        <v>0.86029999999999995</v>
      </c>
      <c r="EK58" s="5">
        <v>3.8999999999999998E-3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0.62383333333333324</v>
      </c>
      <c r="EW58" s="4">
        <f t="shared" si="1"/>
        <v>0.66559999999999997</v>
      </c>
      <c r="EX58" s="4">
        <f t="shared" si="2"/>
        <v>0.18733333333333335</v>
      </c>
      <c r="EY58" s="4">
        <f t="shared" si="3"/>
        <v>0.86073333333333324</v>
      </c>
      <c r="EZ58" s="4">
        <f t="shared" si="4"/>
        <v>4.6666666666666662E-3</v>
      </c>
      <c r="FA58" s="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" t="str" cm="1">
        <f t="array" aca="1" ref="FE58" ca="1">CONCATENATE(INDIRECT(ADDRESS(1,MATCH(_xlfn.MINIFS(B58:EU58,metrics.est,"Time"),B58:EU58,0)+1)), ", ", INDIRECT(ADDRESS(2,MATCH(_xlfn.MINIFS(B58:EU58,metrics.est,"Time"),B58:EU58,0)+1)))</f>
        <v>k=100,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>
        <v>0.61550000000000005</v>
      </c>
      <c r="DI59" s="4">
        <v>0.65890000000000004</v>
      </c>
      <c r="DJ59" s="4">
        <v>0.2102</v>
      </c>
      <c r="DK59" s="4">
        <v>0.877</v>
      </c>
      <c r="DL59" s="4">
        <v>7.2999999999999995E-2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>
        <v>0.61550000000000005</v>
      </c>
      <c r="EH59" s="5">
        <v>0.65910000000000002</v>
      </c>
      <c r="EI59" s="5">
        <v>0.21390000000000001</v>
      </c>
      <c r="EJ59" s="5">
        <v>0.877</v>
      </c>
      <c r="EK59" s="5">
        <v>5.0799999999999998E-2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0.61536666666666662</v>
      </c>
      <c r="EW59" s="4">
        <f t="shared" si="1"/>
        <v>0.6575333333333333</v>
      </c>
      <c r="EX59" s="4">
        <f t="shared" si="2"/>
        <v>0.21323333333333336</v>
      </c>
      <c r="EY59" s="4">
        <f t="shared" si="3"/>
        <v>0.87696666666666667</v>
      </c>
      <c r="EZ59" s="4">
        <f t="shared" si="4"/>
        <v>6.1666666666666668E-2</v>
      </c>
      <c r="FA59" s="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" t="str" cm="1">
        <f t="array" aca="1" ref="FD59" ca="1">CONCATENATE(INDIRECT(ADDRESS(1,MATCH(_xlfn.MAXIFS(B59:EU59,metrics.est,"Coverage"),B59:EU59,0)+1)), ", ", INDIRECT(ADDRESS(2,MATCH(_xlfn.MAXIFS(B59:EU59,metrics.est,"Coverage"),B59:EU59,0)+1)))</f>
        <v>k=50, r=0.5</v>
      </c>
      <c r="FE59" s="1" t="str" cm="1">
        <f t="array" aca="1" ref="FE59" ca="1">CONCATENATE(INDIRECT(ADDRESS(1,MATCH(_xlfn.MINIFS(B59:EU59,metrics.est,"Time"),B59:EU59,0)+1)), ", ", INDIRECT(ADDRESS(2,MATCH(_xlfn.MINIFS(B59:EU59,metrics.est,"Time"),B59:EU59,0)+1)))</f>
        <v>k=100,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>
        <v>0.62170000000000003</v>
      </c>
      <c r="DI60" s="4">
        <v>0.68010000000000004</v>
      </c>
      <c r="DJ60" s="4">
        <v>0.19289999999999999</v>
      </c>
      <c r="DK60" s="4">
        <v>0.88980000000000004</v>
      </c>
      <c r="DL60" s="4">
        <v>5.5999999999999999E-3</v>
      </c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>
        <v>0.621</v>
      </c>
      <c r="EH60" s="5">
        <v>0.67920000000000003</v>
      </c>
      <c r="EI60" s="5">
        <v>0.1946</v>
      </c>
      <c r="EJ60" s="5">
        <v>0.88949999999999996</v>
      </c>
      <c r="EK60" s="5">
        <v>3.5000000000000001E-3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0.62160000000000004</v>
      </c>
      <c r="EW60" s="4">
        <f t="shared" si="1"/>
        <v>0.67906666666666682</v>
      </c>
      <c r="EX60" s="4">
        <f t="shared" si="2"/>
        <v>0.19246666666666667</v>
      </c>
      <c r="EY60" s="4">
        <f t="shared" si="3"/>
        <v>0.88956666666666662</v>
      </c>
      <c r="EZ60" s="4">
        <f t="shared" si="4"/>
        <v>4.2333333333333329E-3</v>
      </c>
      <c r="FA60" s="1" t="str" cm="1">
        <f t="array" aca="1" ref="FA60" ca="1">CONCATENATE(INDIRECT(ADDRESS(1,MATCH(_xlfn.MINIFS(B60:EU60,metrics.est,"MAE"),B60:EU60,0)+1)), ", ", INDIRECT(ADDRESS(2,MATCH(_xlfn.MINIFS(B60:EU60,metrics.est,"MAE"),B60:EU60,0)+1)))</f>
        <v>k=100, r=0.5</v>
      </c>
      <c r="FB60" s="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" t="str" cm="1">
        <f t="array" aca="1" ref="FC60" ca="1">CONCATENATE(INDIRECT(ADDRESS(1,MATCH(_xlfn.MAXIFS(B60:EU60,metrics.est,"R"),B60:EU60,0)+1)), ", ", INDIRECT(ADDRESS(2,MATCH(_xlfn.MAXIFS(B60:EU60,metrics.est,"R"),B60:EU60,0)+1)))</f>
        <v>k=100, r=0.5</v>
      </c>
      <c r="FD60" s="1" t="str" cm="1">
        <f t="array" aca="1" ref="FD60" ca="1">CONCATENATE(INDIRECT(ADDRESS(1,MATCH(_xlfn.MAXIFS(B60:EU60,metrics.est,"Coverage"),B60:EU60,0)+1)), ", ", INDIRECT(ADDRESS(2,MATCH(_xlfn.MAXIFS(B60:EU60,metrics.est,"Coverage"),B60:EU60,0)+1)))</f>
        <v>k=50, r=0.5</v>
      </c>
      <c r="FE60" s="1" t="str" cm="1">
        <f t="array" aca="1" ref="FE60" ca="1">CONCATENATE(INDIRECT(ADDRESS(1,MATCH(_xlfn.MINIFS(B60:EU60,metrics.est,"Time"),B60:EU60,0)+1)), ", ", INDIRECT(ADDRESS(2,MATCH(_xlfn.MINIFS(B60:EU60,metrics.est,"Time"),B60:EU60,0)+1)))</f>
        <v>k=100,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>
        <v>0.63019999999999998</v>
      </c>
      <c r="DI61" s="4">
        <v>0.69530000000000003</v>
      </c>
      <c r="DJ61" s="4">
        <v>0.18340000000000001</v>
      </c>
      <c r="DK61" s="4">
        <v>0.92400000000000004</v>
      </c>
      <c r="DL61" s="4">
        <v>6.3E-3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>
        <v>0.63039999999999996</v>
      </c>
      <c r="EH61" s="5">
        <v>0.69520000000000004</v>
      </c>
      <c r="EI61" s="5">
        <v>0.18140000000000001</v>
      </c>
      <c r="EJ61" s="5">
        <v>0.92349999999999999</v>
      </c>
      <c r="EK61" s="5">
        <v>3.8E-3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0.6307666666666667</v>
      </c>
      <c r="EW61" s="4">
        <f t="shared" si="1"/>
        <v>0.69543333333333335</v>
      </c>
      <c r="EX61" s="4">
        <f t="shared" si="2"/>
        <v>0.18629999999999999</v>
      </c>
      <c r="EY61" s="4">
        <f t="shared" si="3"/>
        <v>0.92333333333333334</v>
      </c>
      <c r="EZ61" s="4">
        <f t="shared" si="4"/>
        <v>4.7999999999999996E-3</v>
      </c>
      <c r="FA61" s="1" t="str" cm="1">
        <f t="array" aca="1" ref="FA61" ca="1">CONCATENATE(INDIRECT(ADDRESS(1,MATCH(_xlfn.MINIFS(B61:EU61,metrics.est,"MAE"),B61:EU61,0)+1)), ", ", INDIRECT(ADDRESS(2,MATCH(_xlfn.MINIFS(B61:EU61,metrics.est,"MAE"),B61:EU61,0)+1)))</f>
        <v>k=50, r=0.5</v>
      </c>
      <c r="FB61" s="1" t="str" cm="1">
        <f t="array" aca="1" ref="FB61" ca="1">CONCATENATE(INDIRECT(ADDRESS(1,MATCH(_xlfn.MINIFS(B61:EU61,metrics.est,"MSE"),B61:EU61,0)+1)), ", ", INDIRECT(ADDRESS(2,MATCH(_xlfn.MINIFS(B61:EU61,metrics.est,"MSE"),B61:EU61,0)+1)))</f>
        <v>k=100, r=0.5</v>
      </c>
      <c r="FC61" s="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" t="str" cm="1">
        <f t="array" aca="1" ref="FD61" ca="1">CONCATENATE(INDIRECT(ADDRESS(1,MATCH(_xlfn.MAXIFS(B61:EU61,metrics.est,"Coverage"),B61:EU61,0)+1)), ", ", INDIRECT(ADDRESS(2,MATCH(_xlfn.MAXIFS(B61:EU61,metrics.est,"Coverage"),B61:EU61,0)+1)))</f>
        <v>k=50, r=0.5</v>
      </c>
      <c r="FE61" s="1" t="str" cm="1">
        <f t="array" aca="1" ref="FE61" ca="1">CONCATENATE(INDIRECT(ADDRESS(1,MATCH(_xlfn.MINIFS(B61:EU61,metrics.est,"Time"),B61:EU61,0)+1)), ", ", INDIRECT(ADDRESS(2,MATCH(_xlfn.MINIFS(B61:EU61,metrics.est,"Time"),B61:EU61,0)+1)))</f>
        <v>k=100,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>
        <v>0.624</v>
      </c>
      <c r="DI62" s="4">
        <v>0.67910000000000004</v>
      </c>
      <c r="DJ62" s="4">
        <v>0.16289999999999999</v>
      </c>
      <c r="DK62" s="4">
        <v>0.85140000000000005</v>
      </c>
      <c r="DL62" s="4">
        <v>8.8999999999999999E-3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>
        <v>0.62360000000000004</v>
      </c>
      <c r="EH62" s="5">
        <v>0.67810000000000004</v>
      </c>
      <c r="EI62" s="5">
        <v>0.16520000000000001</v>
      </c>
      <c r="EJ62" s="5">
        <v>0.85140000000000005</v>
      </c>
      <c r="EK62" s="5">
        <v>6.4000000000000003E-3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0.62393333333333334</v>
      </c>
      <c r="EW62" s="4">
        <f t="shared" si="1"/>
        <v>0.67763333333333342</v>
      </c>
      <c r="EX62" s="4">
        <f t="shared" si="2"/>
        <v>0.16723333333333334</v>
      </c>
      <c r="EY62" s="4">
        <f t="shared" si="3"/>
        <v>0.85130000000000006</v>
      </c>
      <c r="EZ62" s="4">
        <f t="shared" si="4"/>
        <v>6.9666666666666661E-3</v>
      </c>
      <c r="FA62" s="1" t="str" cm="1">
        <f t="array" aca="1" ref="FA62" ca="1">CONCATENATE(INDIRECT(ADDRESS(1,MATCH(_xlfn.MINIFS(B62:EU62,metrics.est,"MAE"),B62:EU62,0)+1)), ", ", INDIRECT(ADDRESS(2,MATCH(_xlfn.MINIFS(B62:EU62,metrics.est,"MAE"),B62:EU62,0)+1)))</f>
        <v>k=100, r=0.5</v>
      </c>
      <c r="FB62" s="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" t="str" cm="1">
        <f t="array" aca="1" ref="FD62" ca="1">CONCATENATE(INDIRECT(ADDRESS(1,MATCH(_xlfn.MAXIFS(B62:EU62,metrics.est,"Coverage"),B62:EU62,0)+1)), ", ", INDIRECT(ADDRESS(2,MATCH(_xlfn.MAXIFS(B62:EU62,metrics.est,"Coverage"),B62:EU62,0)+1)))</f>
        <v>k=50, r=0.5</v>
      </c>
      <c r="FE62" s="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>
        <v>0.62460000000000004</v>
      </c>
      <c r="DI63" s="4">
        <v>0.67820000000000003</v>
      </c>
      <c r="DJ63" s="4">
        <v>0.17710000000000001</v>
      </c>
      <c r="DK63" s="4">
        <v>0.88600000000000001</v>
      </c>
      <c r="DL63" s="4">
        <v>6.1999999999999998E-3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>
        <v>0.62439999999999996</v>
      </c>
      <c r="EH63" s="5">
        <v>0.67759999999999998</v>
      </c>
      <c r="EI63" s="5">
        <v>0.1787</v>
      </c>
      <c r="EJ63" s="5">
        <v>0.88570000000000004</v>
      </c>
      <c r="EK63" s="5">
        <v>4.4000000000000003E-3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0.62416666666666665</v>
      </c>
      <c r="EW63" s="4">
        <f t="shared" si="1"/>
        <v>0.67600000000000005</v>
      </c>
      <c r="EX63" s="4">
        <f t="shared" si="2"/>
        <v>0.17989999999999998</v>
      </c>
      <c r="EY63" s="4">
        <f t="shared" si="3"/>
        <v>0.88526666666666676</v>
      </c>
      <c r="EZ63" s="4">
        <f t="shared" si="4"/>
        <v>4.9333333333333338E-3</v>
      </c>
      <c r="FA63" s="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" t="str" cm="1">
        <f t="array" aca="1" ref="FD63" ca="1">CONCATENATE(INDIRECT(ADDRESS(1,MATCH(_xlfn.MAXIFS(B63:EU63,metrics.est,"Coverage"),B63:EU63,0)+1)), ", ", INDIRECT(ADDRESS(2,MATCH(_xlfn.MAXIFS(B63:EU63,metrics.est,"Coverage"),B63:EU63,0)+1)))</f>
        <v>k=50, r=0.5</v>
      </c>
      <c r="FE63" s="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>
        <v>0.62170000000000003</v>
      </c>
      <c r="DI64" s="4">
        <v>0.67169999999999996</v>
      </c>
      <c r="DJ64" s="4">
        <v>0.16750000000000001</v>
      </c>
      <c r="DK64" s="4">
        <v>0.84309999999999996</v>
      </c>
      <c r="DL64" s="4">
        <v>1.2699999999999999E-2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>
        <v>0.62160000000000004</v>
      </c>
      <c r="EH64" s="5">
        <v>0.67159999999999997</v>
      </c>
      <c r="EI64" s="5">
        <v>0.16880000000000001</v>
      </c>
      <c r="EJ64" s="5">
        <v>0.84330000000000005</v>
      </c>
      <c r="EK64" s="5">
        <v>8.0000000000000002E-3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0.62163333333333337</v>
      </c>
      <c r="EW64" s="4">
        <f t="shared" si="1"/>
        <v>0.6706333333333333</v>
      </c>
      <c r="EX64" s="4">
        <f t="shared" si="2"/>
        <v>0.1701</v>
      </c>
      <c r="EY64" s="4">
        <f t="shared" si="3"/>
        <v>0.84286666666666665</v>
      </c>
      <c r="EZ64" s="4">
        <f t="shared" si="4"/>
        <v>9.9666666666666671E-3</v>
      </c>
      <c r="FA64" s="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" t="str" cm="1">
        <f t="array" aca="1" ref="FD64" ca="1">CONCATENATE(INDIRECT(ADDRESS(1,MATCH(_xlfn.MAXIFS(B64:EU64,metrics.est,"Coverage"),B64:EU64,0)+1)), ", ", INDIRECT(ADDRESS(2,MATCH(_xlfn.MAXIFS(B64:EU64,metrics.est,"Coverage"),B64:EU64,0)+1)))</f>
        <v>k=100, r=0.5</v>
      </c>
      <c r="FE64" s="1" t="str" cm="1">
        <f t="array" aca="1" ref="FE64" ca="1">CONCATENATE(INDIRECT(ADDRESS(1,MATCH(_xlfn.MINIFS(B64:EU64,metrics.est,"Time"),B64:EU64,0)+1)), ", ", INDIRECT(ADDRESS(2,MATCH(_xlfn.MINIFS(B64:EU64,metrics.est,"Time"),B64:EU64,0)+1)))</f>
        <v>k=100,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/>
      <c r="AL65" s="5"/>
      <c r="AM65" s="5"/>
      <c r="AN65" s="5"/>
      <c r="AO65" s="5"/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>
        <v>0.64139999999999997</v>
      </c>
      <c r="DI65" s="4">
        <v>0.69779999999999998</v>
      </c>
      <c r="DJ65" s="4">
        <v>0.1661</v>
      </c>
      <c r="DK65" s="4">
        <v>0.83089999999999997</v>
      </c>
      <c r="DL65" s="4">
        <v>4.8999999999999998E-3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>
        <v>0.64100000000000001</v>
      </c>
      <c r="EH65" s="5">
        <v>0.69710000000000005</v>
      </c>
      <c r="EI65" s="5">
        <v>0.1676</v>
      </c>
      <c r="EJ65" s="5">
        <v>0.82979999999999998</v>
      </c>
      <c r="EK65" s="5">
        <v>3.2000000000000002E-3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0.64146666666666663</v>
      </c>
      <c r="EW65" s="4">
        <f t="shared" si="1"/>
        <v>0.69740000000000002</v>
      </c>
      <c r="EX65" s="4">
        <f t="shared" si="2"/>
        <v>0.1676</v>
      </c>
      <c r="EY65" s="4">
        <f t="shared" si="3"/>
        <v>0.83020000000000005</v>
      </c>
      <c r="EZ65" s="4">
        <f t="shared" si="4"/>
        <v>3.7333333333333333E-3</v>
      </c>
      <c r="FA65" s="1" t="str" cm="1">
        <f t="array" aca="1" ref="FA65" ca="1">CONCATENATE(INDIRECT(ADDRESS(1,MATCH(_xlfn.MINIFS(B65:EU65,metrics.est,"MAE"),B65:EU65,0)+1)), ", ", INDIRECT(ADDRESS(2,MATCH(_xlfn.MINIFS(B65:EU65,metrics.est,"MAE"),B65:EU65,0)+1)))</f>
        <v>k=100, r=0.5</v>
      </c>
      <c r="FB65" s="1" t="str" cm="1">
        <f t="array" aca="1" ref="FB65" ca="1">CONCATENATE(INDIRECT(ADDRESS(1,MATCH(_xlfn.MINIFS(B65:EU65,metrics.est,"MSE"),B65:EU65,0)+1)), ", ", INDIRECT(ADDRESS(2,MATCH(_xlfn.MINIFS(B65:EU65,metrics.est,"MSE"),B65:EU65,0)+1)))</f>
        <v>k=100, r=0.5</v>
      </c>
      <c r="FC65" s="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" t="str" cm="1">
        <f t="array" aca="1" ref="FD65" ca="1">CONCATENATE(INDIRECT(ADDRESS(1,MATCH(_xlfn.MAXIFS(B65:EU65,metrics.est,"Coverage"),B65:EU65,0)+1)), ", ", INDIRECT(ADDRESS(2,MATCH(_xlfn.MAXIFS(B65:EU65,metrics.est,"Coverage"),B65:EU65,0)+1)))</f>
        <v>k=50, r=0.5</v>
      </c>
      <c r="FE65" s="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x14ac:dyDescent="0.2">
      <c r="A66" s="1" t="s">
        <v>222</v>
      </c>
      <c r="B66" s="4"/>
      <c r="C66" s="4"/>
      <c r="D66" s="4"/>
      <c r="E66" s="4"/>
      <c r="F66" s="4"/>
      <c r="G66" s="5"/>
      <c r="H66" s="5"/>
      <c r="I66" s="5"/>
      <c r="J66" s="5"/>
      <c r="K66" s="5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5"/>
      <c r="R66" s="5"/>
      <c r="S66" s="5"/>
      <c r="T66" s="5"/>
      <c r="U66" s="5"/>
      <c r="V66" s="4"/>
      <c r="W66" s="4"/>
      <c r="X66" s="4"/>
      <c r="Y66" s="4"/>
      <c r="Z66" s="4"/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4"/>
      <c r="BK66" s="4"/>
      <c r="BL66" s="4"/>
      <c r="BM66" s="4"/>
      <c r="BN66" s="4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/>
      <c r="CJ66" s="5"/>
      <c r="CK66" s="5"/>
      <c r="CL66" s="5"/>
      <c r="CM66" s="5"/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>
        <v>0.62529999999999997</v>
      </c>
      <c r="DI66" s="4">
        <v>0.6855</v>
      </c>
      <c r="DJ66" s="4">
        <v>0.1767</v>
      </c>
      <c r="DK66" s="4">
        <v>0.88680000000000003</v>
      </c>
      <c r="DL66" s="4">
        <v>7.4999999999999997E-3</v>
      </c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/>
      <c r="EC66" s="4"/>
      <c r="ED66" s="4"/>
      <c r="EE66" s="4"/>
      <c r="EF66" s="4"/>
      <c r="EG66" s="5">
        <v>0.62470000000000003</v>
      </c>
      <c r="EH66" s="5">
        <v>0.68479999999999996</v>
      </c>
      <c r="EI66" s="5">
        <v>0.17879999999999999</v>
      </c>
      <c r="EJ66" s="5">
        <v>0.88670000000000004</v>
      </c>
      <c r="EK66" s="5">
        <v>5.1999999999999998E-3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>
        <f t="shared" si="5"/>
        <v>0.62513333333333332</v>
      </c>
      <c r="EW66" s="4">
        <f t="shared" si="1"/>
        <v>0.6845</v>
      </c>
      <c r="EX66" s="4">
        <f t="shared" si="2"/>
        <v>0.17723333333333333</v>
      </c>
      <c r="EY66" s="4">
        <f t="shared" si="3"/>
        <v>0.88650000000000018</v>
      </c>
      <c r="EZ66" s="4">
        <f t="shared" si="4"/>
        <v>5.7666666666666665E-3</v>
      </c>
      <c r="FA66" s="1" t="str" cm="1">
        <f t="array" aca="1" ref="FA66" ca="1">CONCATENATE(INDIRECT(ADDRESS(1,MATCH(_xlfn.MINIFS(B66:EU66,metrics.est,"MAE"),B66:EU66,0)+1)), ", ", INDIRECT(ADDRESS(2,MATCH(_xlfn.MINIFS(B66:EU66,metrics.est,"MAE"),B66:EU66,0)+1)))</f>
        <v>k=100, r=0.5</v>
      </c>
      <c r="FB66" s="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" t="str" cm="1">
        <f t="array" aca="1" ref="FC66" ca="1">CONCATENATE(INDIRECT(ADDRESS(1,MATCH(_xlfn.MAXIFS(B66:EU66,metrics.est,"R"),B66:EU66,0)+1)), ", ", INDIRECT(ADDRESS(2,MATCH(_xlfn.MAXIFS(B66:EU66,metrics.est,"R"),B66:EU66,0)+1)))</f>
        <v>k=100, r=0.5</v>
      </c>
      <c r="FD66" s="1" t="str" cm="1">
        <f t="array" aca="1" ref="FD66" ca="1">CONCATENATE(INDIRECT(ADDRESS(1,MATCH(_xlfn.MAXIFS(B66:EU66,metrics.est,"Coverage"),B66:EU66,0)+1)), ", ", INDIRECT(ADDRESS(2,MATCH(_xlfn.MAXIFS(B66:EU66,metrics.est,"Coverage"),B66:EU66,0)+1)))</f>
        <v>k=50, r=0.5</v>
      </c>
      <c r="FE66" s="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>
        <v>0.63260000000000005</v>
      </c>
      <c r="DI67" s="4">
        <v>0.70950000000000002</v>
      </c>
      <c r="DJ67" s="4">
        <v>0.22420000000000001</v>
      </c>
      <c r="DK67" s="4">
        <v>0.94879999999999998</v>
      </c>
      <c r="DL67" s="4">
        <v>3.5000000000000001E-3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>
        <v>0.63229999999999997</v>
      </c>
      <c r="EH67" s="5">
        <v>0.70899999999999996</v>
      </c>
      <c r="EI67" s="5">
        <v>0.22739999999999999</v>
      </c>
      <c r="EJ67" s="5">
        <v>0.94820000000000004</v>
      </c>
      <c r="EK67" s="5">
        <v>2.2000000000000001E-3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0.63206666666666667</v>
      </c>
      <c r="EW67" s="4">
        <f t="shared" si="1"/>
        <v>0.70773333333333344</v>
      </c>
      <c r="EX67" s="4">
        <f t="shared" si="2"/>
        <v>0.22743333333333329</v>
      </c>
      <c r="EY67" s="4">
        <f t="shared" si="3"/>
        <v>0.94843333333333335</v>
      </c>
      <c r="EZ67" s="4">
        <f t="shared" si="4"/>
        <v>2.5333333333333336E-3</v>
      </c>
      <c r="FA67" s="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" t="str" cm="1">
        <f t="array" aca="1" ref="FD67" ca="1">CONCATENATE(INDIRECT(ADDRESS(1,MATCH(_xlfn.MAXIFS(B67:EU67,metrics.est,"Coverage"),B67:EU67,0)+1)), ", ", INDIRECT(ADDRESS(2,MATCH(_xlfn.MAXIFS(B67:EU67,metrics.est,"Coverage"),B67:EU67,0)+1)))</f>
        <v>k=50, r=0.5</v>
      </c>
      <c r="FE67" s="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5"/>
      <c r="H68" s="5"/>
      <c r="I68" s="5"/>
      <c r="J68" s="5"/>
      <c r="K68" s="5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5"/>
      <c r="R68" s="5"/>
      <c r="S68" s="5"/>
      <c r="T68" s="5"/>
      <c r="U68" s="5"/>
      <c r="V68" s="4"/>
      <c r="W68" s="4"/>
      <c r="X68" s="4"/>
      <c r="Y68" s="4"/>
      <c r="Z68" s="4"/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>
        <v>0.63329999999999997</v>
      </c>
      <c r="AL68" s="5">
        <v>0.71040000000000003</v>
      </c>
      <c r="AM68" s="5">
        <v>0.22189999999999999</v>
      </c>
      <c r="AN68" s="5">
        <v>0.94879999999999998</v>
      </c>
      <c r="AO68" s="5">
        <v>5.8999999999999999E-3</v>
      </c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>
        <v>0.63280000000000003</v>
      </c>
      <c r="CJ68" s="5">
        <v>0.70720000000000005</v>
      </c>
      <c r="CK68" s="5">
        <v>0.2261</v>
      </c>
      <c r="CL68" s="5">
        <v>0.94699999999999995</v>
      </c>
      <c r="CM68" s="5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5.0000000000000001E-3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3.7000000000000002E-3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4.7166666666666668E-3</v>
      </c>
      <c r="FA68" s="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5"/>
      <c r="H69" s="5"/>
      <c r="I69" s="5"/>
      <c r="J69" s="5"/>
      <c r="K69" s="5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5"/>
      <c r="R69" s="5"/>
      <c r="S69" s="5"/>
      <c r="T69" s="5"/>
      <c r="U69" s="5"/>
      <c r="V69" s="4"/>
      <c r="W69" s="4"/>
      <c r="X69" s="4"/>
      <c r="Y69" s="4"/>
      <c r="Z69" s="4"/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/>
      <c r="AL69" s="5"/>
      <c r="AM69" s="5"/>
      <c r="AN69" s="5"/>
      <c r="AO69" s="5"/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>
        <v>0.63260000000000005</v>
      </c>
      <c r="DI69" s="4">
        <v>0.71199999999999997</v>
      </c>
      <c r="DJ69" s="4">
        <v>0.23039999999999999</v>
      </c>
      <c r="DK69" s="4">
        <v>0.94879999999999998</v>
      </c>
      <c r="DL69" s="4">
        <v>5.1999999999999998E-3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>
        <v>0.63239999999999996</v>
      </c>
      <c r="EH69" s="5">
        <v>0.71150000000000002</v>
      </c>
      <c r="EI69" s="5">
        <v>0.23250000000000001</v>
      </c>
      <c r="EJ69" s="5">
        <v>0.94820000000000004</v>
      </c>
      <c r="EK69" s="5">
        <v>3.3E-3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0.63226666666666675</v>
      </c>
      <c r="EW69" s="4">
        <f t="shared" si="1"/>
        <v>0.71046666666666669</v>
      </c>
      <c r="EX69" s="4">
        <f t="shared" si="2"/>
        <v>0.23350000000000001</v>
      </c>
      <c r="EY69" s="4">
        <f t="shared" si="3"/>
        <v>0.94843333333333335</v>
      </c>
      <c r="EZ69" s="4">
        <f t="shared" si="4"/>
        <v>3.8999999999999994E-3</v>
      </c>
      <c r="FA69" s="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" t="str" cm="1">
        <f t="array" aca="1" ref="FD69" ca="1">CONCATENATE(INDIRECT(ADDRESS(1,MATCH(_xlfn.MAXIFS(B69:EU69,metrics.est,"Coverage"),B69:EU69,0)+1)), ", ", INDIRECT(ADDRESS(2,MATCH(_xlfn.MAXIFS(B69:EU69,metrics.est,"Coverage"),B69:EU69,0)+1)))</f>
        <v>k=50, r=0.5</v>
      </c>
      <c r="FE69" s="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5"/>
      <c r="H70" s="5"/>
      <c r="I70" s="5"/>
      <c r="J70" s="5"/>
      <c r="K70" s="5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5"/>
      <c r="R70" s="5"/>
      <c r="S70" s="5"/>
      <c r="T70" s="5"/>
      <c r="U70" s="5"/>
      <c r="V70" s="4"/>
      <c r="W70" s="4"/>
      <c r="X70" s="4"/>
      <c r="Y70" s="4"/>
      <c r="Z70" s="4"/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>
        <v>0.63200000000000001</v>
      </c>
      <c r="DI70" s="4">
        <v>0.70179999999999998</v>
      </c>
      <c r="DJ70" s="4">
        <v>0.21820000000000001</v>
      </c>
      <c r="DK70" s="4">
        <v>0.94879999999999998</v>
      </c>
      <c r="DL70" s="4">
        <v>5.0000000000000001E-3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>
        <v>0.63139999999999996</v>
      </c>
      <c r="EH70" s="5">
        <v>0.70099999999999996</v>
      </c>
      <c r="EI70" s="5">
        <v>0.22109999999999999</v>
      </c>
      <c r="EJ70" s="5">
        <v>0.94820000000000004</v>
      </c>
      <c r="EK70" s="5">
        <v>3.8E-3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0.6313333333333333</v>
      </c>
      <c r="EW70" s="4">
        <f t="shared" si="1"/>
        <v>0.69983333333333331</v>
      </c>
      <c r="EX70" s="4">
        <f t="shared" si="2"/>
        <v>0.22193333333333332</v>
      </c>
      <c r="EY70" s="4">
        <f t="shared" si="3"/>
        <v>0.94843333333333335</v>
      </c>
      <c r="EZ70" s="4">
        <f t="shared" si="4"/>
        <v>4.1999999999999997E-3</v>
      </c>
      <c r="FA70" s="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" t="str" cm="1">
        <f t="array" aca="1" ref="FD70" ca="1">CONCATENATE(INDIRECT(ADDRESS(1,MATCH(_xlfn.MAXIFS(B70:EU70,metrics.est,"Coverage"),B70:EU70,0)+1)), ", ", INDIRECT(ADDRESS(2,MATCH(_xlfn.MAXIFS(B70:EU70,metrics.est,"Coverage"),B70:EU70,0)+1)))</f>
        <v>k=50, r=0.5</v>
      </c>
      <c r="FE70" s="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>
        <v>0.63080000000000003</v>
      </c>
      <c r="DI71" s="4">
        <v>0.70450000000000002</v>
      </c>
      <c r="DJ71" s="4">
        <v>0.23089999999999999</v>
      </c>
      <c r="DK71" s="4">
        <v>0.94879999999999998</v>
      </c>
      <c r="DL71" s="4">
        <v>4.0000000000000001E-3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>
        <v>0.63029999999999997</v>
      </c>
      <c r="EH71" s="5">
        <v>0.70369999999999999</v>
      </c>
      <c r="EI71" s="5">
        <v>0.2339</v>
      </c>
      <c r="EJ71" s="5">
        <v>0.94820000000000004</v>
      </c>
      <c r="EK71" s="5">
        <v>3.0999999999999999E-3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0.63006666666666666</v>
      </c>
      <c r="EW71" s="4">
        <f t="shared" ref="EW71:EW137" si="7">AVERAGEIFS(B71:EU71,metrics.est,"MSE")</f>
        <v>0.70236666666666669</v>
      </c>
      <c r="EX71" s="4">
        <f t="shared" ref="EX71:EX137" si="8">AVERAGEIFS(B71:EU71,metrics.est,"R")</f>
        <v>0.23539999999999997</v>
      </c>
      <c r="EY71" s="4">
        <f t="shared" ref="EY71:EY137" si="9">AVERAGEIFS(B71:EU71,metrics.est,"Coverage")</f>
        <v>0.94843333333333335</v>
      </c>
      <c r="EZ71" s="4">
        <f t="shared" ref="EZ71:EZ137" si="10">AVERAGEIFS(B71:EU71,metrics.est,"Time")</f>
        <v>3.4000000000000002E-3</v>
      </c>
      <c r="FA71" s="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" t="str" cm="1">
        <f t="array" aca="1" ref="FD71" ca="1">CONCATENATE(INDIRECT(ADDRESS(1,MATCH(_xlfn.MAXIFS(B71:EU71,metrics.est,"Coverage"),B71:EU71,0)+1)), ", ", INDIRECT(ADDRESS(2,MATCH(_xlfn.MAXIFS(B71:EU71,metrics.est,"Coverage"),B71:EU71,0)+1)))</f>
        <v>k=50, r=0.5</v>
      </c>
      <c r="FE71" s="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/>
      <c r="AL72" s="5"/>
      <c r="AM72" s="5"/>
      <c r="AN72" s="5"/>
      <c r="AO72" s="5"/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>
        <v>0.63080000000000003</v>
      </c>
      <c r="DI72" s="4">
        <v>0.70509999999999995</v>
      </c>
      <c r="DJ72" s="4">
        <v>0.22900000000000001</v>
      </c>
      <c r="DK72" s="4">
        <v>0.94879999999999998</v>
      </c>
      <c r="DL72" s="4">
        <v>2.8E-3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>
        <v>0.63060000000000005</v>
      </c>
      <c r="EH72" s="5">
        <v>0.70469999999999999</v>
      </c>
      <c r="EI72" s="5">
        <v>0.23150000000000001</v>
      </c>
      <c r="EJ72" s="5">
        <v>0.94820000000000004</v>
      </c>
      <c r="EK72" s="5">
        <v>2.2000000000000001E-3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0.63036666666666663</v>
      </c>
      <c r="EW72" s="4">
        <f t="shared" si="7"/>
        <v>0.7033666666666667</v>
      </c>
      <c r="EX72" s="4">
        <f t="shared" si="8"/>
        <v>0.23200000000000001</v>
      </c>
      <c r="EY72" s="4">
        <f t="shared" si="9"/>
        <v>0.94843333333333335</v>
      </c>
      <c r="EZ72" s="4">
        <f t="shared" si="10"/>
        <v>2.3E-3</v>
      </c>
      <c r="FA72" s="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" t="str" cm="1">
        <f t="array" aca="1" ref="FD72" ca="1">CONCATENATE(INDIRECT(ADDRESS(1,MATCH(_xlfn.MAXIFS(B72:EU72,metrics.est,"Coverage"),B72:EU72,0)+1)), ", ", INDIRECT(ADDRESS(2,MATCH(_xlfn.MAXIFS(B72:EU72,metrics.est,"Coverage"),B72:EU72,0)+1)))</f>
        <v>k=50, r=0.5</v>
      </c>
      <c r="FE72" s="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/>
      <c r="AL73" s="5"/>
      <c r="AM73" s="5"/>
      <c r="AN73" s="5"/>
      <c r="AO73" s="5"/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>
        <v>0.63170000000000004</v>
      </c>
      <c r="DI73" s="4">
        <v>0.70960000000000001</v>
      </c>
      <c r="DJ73" s="4">
        <v>0.22090000000000001</v>
      </c>
      <c r="DK73" s="4">
        <v>0.94879999999999998</v>
      </c>
      <c r="DL73" s="4">
        <v>2.8999999999999998E-3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>
        <v>0.63149999999999995</v>
      </c>
      <c r="EH73" s="5">
        <v>0.70909999999999995</v>
      </c>
      <c r="EI73" s="5">
        <v>0.22339999999999999</v>
      </c>
      <c r="EJ73" s="5">
        <v>0.94820000000000004</v>
      </c>
      <c r="EK73" s="5">
        <v>2.2000000000000001E-3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0.63123333333333331</v>
      </c>
      <c r="EW73" s="4">
        <f t="shared" si="7"/>
        <v>0.70776666666666666</v>
      </c>
      <c r="EX73" s="4">
        <f t="shared" si="8"/>
        <v>0.22433333333333336</v>
      </c>
      <c r="EY73" s="4">
        <f t="shared" si="9"/>
        <v>0.94843333333333335</v>
      </c>
      <c r="EZ73" s="4">
        <f t="shared" si="10"/>
        <v>2.3E-3</v>
      </c>
      <c r="FA73" s="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" t="str" cm="1">
        <f t="array" aca="1" ref="FD73" ca="1">CONCATENATE(INDIRECT(ADDRESS(1,MATCH(_xlfn.MAXIFS(B73:EU73,metrics.est,"Coverage"),B73:EU73,0)+1)), ", ", INDIRECT(ADDRESS(2,MATCH(_xlfn.MAXIFS(B73:EU73,metrics.est,"Coverage"),B73:EU73,0)+1)))</f>
        <v>k=50, r=0.5</v>
      </c>
      <c r="FE73" s="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>
        <v>0.63180000000000003</v>
      </c>
      <c r="DI74" s="4">
        <v>0.70109999999999995</v>
      </c>
      <c r="DJ74" s="4">
        <v>0.21879999999999999</v>
      </c>
      <c r="DK74" s="4">
        <v>0.94879999999999998</v>
      </c>
      <c r="DL74" s="4">
        <v>2.5999999999999999E-3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>
        <v>0.63139999999999996</v>
      </c>
      <c r="EH74" s="5">
        <v>0.70040000000000002</v>
      </c>
      <c r="EI74" s="5">
        <v>0.22170000000000001</v>
      </c>
      <c r="EJ74" s="5">
        <v>0.94820000000000004</v>
      </c>
      <c r="EK74" s="5">
        <v>2.2000000000000001E-3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0.63126666666666664</v>
      </c>
      <c r="EW74" s="4">
        <f t="shared" si="7"/>
        <v>0.69926666666666659</v>
      </c>
      <c r="EX74" s="4">
        <f t="shared" si="8"/>
        <v>0.22266666666666668</v>
      </c>
      <c r="EY74" s="4">
        <f t="shared" si="9"/>
        <v>0.94843333333333335</v>
      </c>
      <c r="EZ74" s="4">
        <f t="shared" si="10"/>
        <v>2.2000000000000001E-3</v>
      </c>
      <c r="FA74" s="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" t="str" cm="1">
        <f t="array" aca="1" ref="FD74" ca="1">CONCATENATE(INDIRECT(ADDRESS(1,MATCH(_xlfn.MAXIFS(B74:EU74,metrics.est,"Coverage"),B74:EU74,0)+1)), ", ", INDIRECT(ADDRESS(2,MATCH(_xlfn.MAXIFS(B74:EU74,metrics.est,"Coverage"),B74:EU74,0)+1)))</f>
        <v>k=50, r=0.5</v>
      </c>
      <c r="FE74" s="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>
        <v>0.63219999999999998</v>
      </c>
      <c r="DI75" s="4">
        <v>0.71099999999999997</v>
      </c>
      <c r="DJ75" s="4">
        <v>0.23250000000000001</v>
      </c>
      <c r="DK75" s="4">
        <v>0.94879999999999998</v>
      </c>
      <c r="DL75" s="4">
        <v>2.8999999999999998E-3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>
        <v>0.63190000000000002</v>
      </c>
      <c r="EH75" s="5">
        <v>0.7107</v>
      </c>
      <c r="EI75" s="5">
        <v>0.2349</v>
      </c>
      <c r="EJ75" s="5">
        <v>0.94820000000000004</v>
      </c>
      <c r="EK75" s="5">
        <v>2E-3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0.63149999999999995</v>
      </c>
      <c r="EW75" s="4">
        <f t="shared" si="7"/>
        <v>0.70903333333333329</v>
      </c>
      <c r="EX75" s="4">
        <f t="shared" si="8"/>
        <v>0.23546666666666669</v>
      </c>
      <c r="EY75" s="4">
        <f t="shared" si="9"/>
        <v>0.94843333333333335</v>
      </c>
      <c r="EZ75" s="4">
        <f t="shared" si="10"/>
        <v>2.2666666666666664E-3</v>
      </c>
      <c r="FA75" s="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" t="str" cm="1">
        <f t="array" aca="1" ref="FD75" ca="1">CONCATENATE(INDIRECT(ADDRESS(1,MATCH(_xlfn.MAXIFS(B75:EU75,metrics.est,"Coverage"),B75:EU75,0)+1)), ", ", INDIRECT(ADDRESS(2,MATCH(_xlfn.MAXIFS(B75:EU75,metrics.est,"Coverage"),B75:EU75,0)+1)))</f>
        <v>k=50, r=0.5</v>
      </c>
      <c r="FE75" s="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>
        <v>0.63460000000000005</v>
      </c>
      <c r="DI76" s="4">
        <v>0.71060000000000001</v>
      </c>
      <c r="DJ76" s="4">
        <v>0.21340000000000001</v>
      </c>
      <c r="DK76" s="4">
        <v>0.94879999999999998</v>
      </c>
      <c r="DL76" s="4">
        <v>2.8999999999999998E-3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>
        <v>0.63449999999999995</v>
      </c>
      <c r="EH76" s="5">
        <v>0.71040000000000003</v>
      </c>
      <c r="EI76" s="5">
        <v>0.21609999999999999</v>
      </c>
      <c r="EJ76" s="5">
        <v>0.94820000000000004</v>
      </c>
      <c r="EK76" s="5">
        <v>1.9E-3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0.63423333333333343</v>
      </c>
      <c r="EW76" s="4">
        <f t="shared" si="7"/>
        <v>0.70916666666666661</v>
      </c>
      <c r="EX76" s="4">
        <f t="shared" si="8"/>
        <v>0.21726666666666664</v>
      </c>
      <c r="EY76" s="4">
        <f t="shared" si="9"/>
        <v>0.94843333333333335</v>
      </c>
      <c r="EZ76" s="4">
        <f t="shared" si="10"/>
        <v>2.2666666666666664E-3</v>
      </c>
      <c r="FA76" s="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" t="str" cm="1">
        <f t="array" aca="1" ref="FD76" ca="1">CONCATENATE(INDIRECT(ADDRESS(1,MATCH(_xlfn.MAXIFS(B76:EU76,metrics.est,"Coverage"),B76:EU76,0)+1)), ", ", INDIRECT(ADDRESS(2,MATCH(_xlfn.MAXIFS(B76:EU76,metrics.est,"Coverage"),B76:EU76,0)+1)))</f>
        <v>k=50, r=0.5</v>
      </c>
      <c r="FE76" s="1" t="str" cm="1">
        <f t="array" aca="1" ref="FE76" ca="1">CONCATENATE(INDIRECT(ADDRESS(1,MATCH(_xlfn.MINIFS(B76:EU76,metrics.est,"Time"),B76:EU76,0)+1)), ", ", INDIRECT(ADDRESS(2,MATCH(_xlfn.MINIFS(B76:EU76,metrics.est,"Time"),B76:EU76,0)+1)))</f>
        <v>k=100,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5"/>
      <c r="AB77" s="5"/>
      <c r="AC77" s="5"/>
      <c r="AD77" s="5"/>
      <c r="AE77" s="5"/>
      <c r="AF77" s="4"/>
      <c r="AG77" s="4"/>
      <c r="AH77" s="4"/>
      <c r="AI77" s="4"/>
      <c r="AJ77" s="4"/>
      <c r="AK77" s="5"/>
      <c r="AL77" s="5"/>
      <c r="AM77" s="5"/>
      <c r="AN77" s="5"/>
      <c r="AO77" s="5"/>
      <c r="AP77" s="4"/>
      <c r="AQ77" s="4"/>
      <c r="AR77" s="4"/>
      <c r="AS77" s="4"/>
      <c r="AT77" s="4"/>
      <c r="AU77" s="5"/>
      <c r="AV77" s="5"/>
      <c r="AW77" s="5"/>
      <c r="AX77" s="5"/>
      <c r="AY77" s="5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>
        <v>0.78339999999999999</v>
      </c>
      <c r="DI77" s="4">
        <v>1.0093000000000001</v>
      </c>
      <c r="DJ77" s="4">
        <v>0.2049</v>
      </c>
      <c r="DK77" s="4">
        <v>0.93810000000000004</v>
      </c>
      <c r="DL77" s="4">
        <v>2.7000000000000001E-3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>
        <v>0.78300000000000003</v>
      </c>
      <c r="EH77" s="5">
        <v>1.0087999999999999</v>
      </c>
      <c r="EI77" s="5">
        <v>0.2069</v>
      </c>
      <c r="EJ77" s="5">
        <v>0.93759999999999999</v>
      </c>
      <c r="EK77" s="5">
        <v>1.8E-3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0.78306666666666669</v>
      </c>
      <c r="EW77" s="4">
        <f t="shared" si="7"/>
        <v>1.0077</v>
      </c>
      <c r="EX77" s="4">
        <f t="shared" si="8"/>
        <v>0.20856666666666668</v>
      </c>
      <c r="EY77" s="4">
        <f t="shared" si="9"/>
        <v>0.93773333333333342</v>
      </c>
      <c r="EZ77" s="4">
        <f t="shared" si="10"/>
        <v>2.133333333333333E-3</v>
      </c>
      <c r="FA77" s="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" t="str" cm="1">
        <f t="array" aca="1" ref="FD77" ca="1">CONCATENATE(INDIRECT(ADDRESS(1,MATCH(_xlfn.MAXIFS(B77:EU77,metrics.est,"Coverage"),B77:EU77,0)+1)), ", ", INDIRECT(ADDRESS(2,MATCH(_xlfn.MAXIFS(B77:EU77,metrics.est,"Coverage"),B77:EU77,0)+1)))</f>
        <v>k=50, r=0.5</v>
      </c>
      <c r="FE77" s="1" t="str" cm="1">
        <f t="array" aca="1" ref="FE77" ca="1">CONCATENATE(INDIRECT(ADDRESS(1,MATCH(_xlfn.MINIFS(B77:EU77,metrics.est,"Time"),B77:EU77,0)+1)), ", ", INDIRECT(ADDRESS(2,MATCH(_xlfn.MINIFS(B77:EU77,metrics.est,"Time"),B77:EU77,0)+1)))</f>
        <v>k=100,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>
        <v>0.63270000000000004</v>
      </c>
      <c r="DI78" s="4">
        <v>0.70799999999999996</v>
      </c>
      <c r="DJ78" s="4">
        <v>0.22509999999999999</v>
      </c>
      <c r="DK78" s="4">
        <v>0.94879999999999998</v>
      </c>
      <c r="DL78" s="4">
        <v>3.2000000000000002E-3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>
        <v>0.63249999999999995</v>
      </c>
      <c r="EH78" s="5">
        <v>0.70740000000000003</v>
      </c>
      <c r="EI78" s="5">
        <v>0.22839999999999999</v>
      </c>
      <c r="EJ78" s="5">
        <v>0.94820000000000004</v>
      </c>
      <c r="EK78" s="5">
        <v>2.3E-3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0.63226666666666664</v>
      </c>
      <c r="EW78" s="4">
        <f t="shared" si="7"/>
        <v>0.70619999999999994</v>
      </c>
      <c r="EX78" s="4">
        <f t="shared" si="8"/>
        <v>0.22856666666666667</v>
      </c>
      <c r="EY78" s="4">
        <f t="shared" si="9"/>
        <v>0.94843333333333335</v>
      </c>
      <c r="EZ78" s="4">
        <f t="shared" si="10"/>
        <v>2.6333333333333334E-3</v>
      </c>
      <c r="FA78" s="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" t="str" cm="1">
        <f t="array" aca="1" ref="FD78" ca="1">CONCATENATE(INDIRECT(ADDRESS(1,MATCH(_xlfn.MAXIFS(B78:EU78,metrics.est,"Coverage"),B78:EU78,0)+1)), ", ", INDIRECT(ADDRESS(2,MATCH(_xlfn.MAXIFS(B78:EU78,metrics.est,"Coverage"),B78:EU78,0)+1)))</f>
        <v>k=50, r=0.5</v>
      </c>
      <c r="FE78" s="1" t="str" cm="1">
        <f t="array" aca="1" ref="FE78" ca="1">CONCATENATE(INDIRECT(ADDRESS(1,MATCH(_xlfn.MINIFS(B78:EU78,metrics.est,"Time"),B78:EU78,0)+1)), ", ", INDIRECT(ADDRESS(2,MATCH(_xlfn.MINIFS(B78:EU78,metrics.est,"Time"),B78:EU78,0)+1)))</f>
        <v>k=100,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5"/>
      <c r="AB79" s="5"/>
      <c r="AC79" s="5"/>
      <c r="AD79" s="5"/>
      <c r="AE79" s="5"/>
      <c r="AF79" s="4"/>
      <c r="AG79" s="4"/>
      <c r="AH79" s="4"/>
      <c r="AI79" s="4"/>
      <c r="AJ79" s="4"/>
      <c r="AK79" s="5">
        <v>0.62880000000000003</v>
      </c>
      <c r="AL79" s="5">
        <v>0.69940000000000002</v>
      </c>
      <c r="AM79" s="5">
        <v>0.2303</v>
      </c>
      <c r="AN79" s="5">
        <v>0.93910000000000005</v>
      </c>
      <c r="AO79" s="5">
        <v>5.4000000000000003E-3</v>
      </c>
      <c r="AP79" s="4"/>
      <c r="AQ79" s="4"/>
      <c r="AR79" s="4"/>
      <c r="AS79" s="4"/>
      <c r="AT79" s="4"/>
      <c r="AU79" s="5"/>
      <c r="AV79" s="5"/>
      <c r="AW79" s="5"/>
      <c r="AX79" s="5"/>
      <c r="AY79" s="5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3.8E-3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3.0000000000000001E-3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4.0333333333333332E-3</v>
      </c>
      <c r="FA79" s="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5"/>
      <c r="AB80" s="5"/>
      <c r="AC80" s="5"/>
      <c r="AD80" s="5"/>
      <c r="AE80" s="5"/>
      <c r="AF80" s="4"/>
      <c r="AG80" s="4"/>
      <c r="AH80" s="4"/>
      <c r="AI80" s="4"/>
      <c r="AJ80" s="4"/>
      <c r="AK80" s="5"/>
      <c r="AL80" s="5"/>
      <c r="AM80" s="5"/>
      <c r="AN80" s="5"/>
      <c r="AO80" s="5"/>
      <c r="AP80" s="4"/>
      <c r="AQ80" s="4"/>
      <c r="AR80" s="4"/>
      <c r="AS80" s="4"/>
      <c r="AT80" s="4"/>
      <c r="AU80" s="5"/>
      <c r="AV80" s="5"/>
      <c r="AW80" s="5"/>
      <c r="AX80" s="5"/>
      <c r="AY80" s="5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>
        <v>0.63090000000000002</v>
      </c>
      <c r="DI80" s="4">
        <v>0.69630000000000003</v>
      </c>
      <c r="DJ80" s="4">
        <v>0.222</v>
      </c>
      <c r="DK80" s="4">
        <v>0.93879999999999997</v>
      </c>
      <c r="DL80" s="4">
        <v>2.5999999999999999E-3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>
        <v>0.63060000000000005</v>
      </c>
      <c r="EH80" s="5">
        <v>0.69579999999999997</v>
      </c>
      <c r="EI80" s="5">
        <v>0.22509999999999999</v>
      </c>
      <c r="EJ80" s="5">
        <v>0.93810000000000004</v>
      </c>
      <c r="EK80" s="5">
        <v>2E-3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0.63019999999999998</v>
      </c>
      <c r="EW80" s="4">
        <f t="shared" si="7"/>
        <v>0.69423333333333337</v>
      </c>
      <c r="EX80" s="4">
        <f t="shared" si="8"/>
        <v>0.22583333333333333</v>
      </c>
      <c r="EY80" s="4">
        <f t="shared" si="9"/>
        <v>0.93833333333333335</v>
      </c>
      <c r="EZ80" s="4">
        <f t="shared" si="10"/>
        <v>2.1666666666666666E-3</v>
      </c>
      <c r="FA80" s="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" t="str" cm="1">
        <f t="array" aca="1" ref="FD80" ca="1">CONCATENATE(INDIRECT(ADDRESS(1,MATCH(_xlfn.MAXIFS(B80:EU80,metrics.est,"Coverage"),B80:EU80,0)+1)), ", ", INDIRECT(ADDRESS(2,MATCH(_xlfn.MAXIFS(B80:EU80,metrics.est,"Coverage"),B80:EU80,0)+1)))</f>
        <v>k=50, r=0.5</v>
      </c>
      <c r="FE80" s="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x14ac:dyDescent="0.2">
      <c r="A81" s="1" t="s">
        <v>74</v>
      </c>
      <c r="B81" s="4"/>
      <c r="C81" s="4"/>
      <c r="D81" s="4"/>
      <c r="E81" s="4"/>
      <c r="F81" s="4"/>
      <c r="G81" s="5"/>
      <c r="H81" s="5"/>
      <c r="I81" s="5"/>
      <c r="J81" s="5"/>
      <c r="K81" s="5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5"/>
      <c r="R81" s="5"/>
      <c r="S81" s="5"/>
      <c r="T81" s="5"/>
      <c r="U81" s="5"/>
      <c r="V81" s="4"/>
      <c r="W81" s="4"/>
      <c r="X81" s="4"/>
      <c r="Y81" s="4"/>
      <c r="Z81" s="4"/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>
        <v>0.63649999999999995</v>
      </c>
      <c r="DI81" s="4">
        <v>0.72370000000000001</v>
      </c>
      <c r="DJ81" s="4">
        <v>0.22239999999999999</v>
      </c>
      <c r="DK81" s="4">
        <v>0.94750000000000001</v>
      </c>
      <c r="DL81" s="4">
        <v>5.1999999999999998E-3</v>
      </c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/>
      <c r="EC81" s="4"/>
      <c r="ED81" s="4"/>
      <c r="EE81" s="4"/>
      <c r="EF81" s="4"/>
      <c r="EG81" s="5">
        <v>0.63629999999999998</v>
      </c>
      <c r="EH81" s="5">
        <v>0.72299999999999998</v>
      </c>
      <c r="EI81" s="5">
        <v>0.22470000000000001</v>
      </c>
      <c r="EJ81" s="5">
        <v>0.94689999999999996</v>
      </c>
      <c r="EK81" s="5">
        <v>3.8E-3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>
        <f t="shared" si="6"/>
        <v>0.63619999999999999</v>
      </c>
      <c r="EW81" s="4">
        <f t="shared" si="7"/>
        <v>0.72246666666666659</v>
      </c>
      <c r="EX81" s="4">
        <f t="shared" si="8"/>
        <v>0.22529999999999997</v>
      </c>
      <c r="EY81" s="4">
        <f t="shared" si="9"/>
        <v>0.94709999999999994</v>
      </c>
      <c r="EZ81" s="4">
        <f t="shared" si="10"/>
        <v>4.1666666666666666E-3</v>
      </c>
      <c r="FA81" s="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" t="str" cm="1">
        <f t="array" aca="1" ref="FD81" ca="1">CONCATENATE(INDIRECT(ADDRESS(1,MATCH(_xlfn.MAXIFS(B81:EU81,metrics.est,"Coverage"),B81:EU81,0)+1)), ", ", INDIRECT(ADDRESS(2,MATCH(_xlfn.MAXIFS(B81:EU81,metrics.est,"Coverage"),B81:EU81,0)+1)))</f>
        <v>k=50, r=0.5</v>
      </c>
      <c r="FE81" s="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x14ac:dyDescent="0.2">
      <c r="A82" s="1" t="s">
        <v>75</v>
      </c>
      <c r="B82" s="4"/>
      <c r="C82" s="4"/>
      <c r="D82" s="4"/>
      <c r="E82" s="4"/>
      <c r="F82" s="4"/>
      <c r="G82" s="5"/>
      <c r="H82" s="5"/>
      <c r="I82" s="5"/>
      <c r="J82" s="5"/>
      <c r="K82" s="5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5"/>
      <c r="R82" s="5"/>
      <c r="S82" s="5"/>
      <c r="T82" s="5"/>
      <c r="U82" s="5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/>
      <c r="CJ82" s="5"/>
      <c r="CK82" s="5"/>
      <c r="CL82" s="5"/>
      <c r="CM82" s="5"/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>
        <v>0.61409999999999998</v>
      </c>
      <c r="DI82" s="4">
        <v>0.65190000000000003</v>
      </c>
      <c r="DJ82" s="4">
        <v>0.22670000000000001</v>
      </c>
      <c r="DK82" s="4">
        <v>0.90910000000000002</v>
      </c>
      <c r="DL82" s="4">
        <v>9.7000000000000003E-3</v>
      </c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/>
      <c r="EC82" s="4"/>
      <c r="ED82" s="4"/>
      <c r="EE82" s="4"/>
      <c r="EF82" s="4"/>
      <c r="EG82" s="5">
        <v>0.6139</v>
      </c>
      <c r="EH82" s="5">
        <v>0.65210000000000001</v>
      </c>
      <c r="EI82" s="5">
        <v>0.22919999999999999</v>
      </c>
      <c r="EJ82" s="5">
        <v>0.90869999999999995</v>
      </c>
      <c r="EK82" s="5">
        <v>6.7999999999999996E-3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>
        <f t="shared" si="6"/>
        <v>0.61373333333333335</v>
      </c>
      <c r="EW82" s="4">
        <f t="shared" si="7"/>
        <v>0.65086666666666659</v>
      </c>
      <c r="EX82" s="4">
        <f t="shared" si="8"/>
        <v>0.22956666666666667</v>
      </c>
      <c r="EY82" s="4">
        <f t="shared" si="9"/>
        <v>0.90843333333333331</v>
      </c>
      <c r="EZ82" s="4">
        <f t="shared" si="10"/>
        <v>7.8000000000000005E-3</v>
      </c>
      <c r="FA82" s="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" t="str" cm="1">
        <f t="array" aca="1" ref="FD82" ca="1">CONCATENATE(INDIRECT(ADDRESS(1,MATCH(_xlfn.MAXIFS(B82:EU82,metrics.est,"Coverage"),B82:EU82,0)+1)), ", ", INDIRECT(ADDRESS(2,MATCH(_xlfn.MAXIFS(B82:EU82,metrics.est,"Coverage"),B82:EU82,0)+1)))</f>
        <v>k=50, r=0.5</v>
      </c>
      <c r="FE82" s="1" t="str" cm="1">
        <f t="array" aca="1" ref="FE82" ca="1">CONCATENATE(INDIRECT(ADDRESS(1,MATCH(_xlfn.MINIFS(B82:EU82,metrics.est,"Time"),B82:EU82,0)+1)), ", ", INDIRECT(ADDRESS(2,MATCH(_xlfn.MINIFS(B82:EU82,metrics.est,"Time"),B82:EU82,0)+1)))</f>
        <v>k=100,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>
        <v>0.83720000000000006</v>
      </c>
      <c r="DI83" s="4">
        <v>1.1671</v>
      </c>
      <c r="DJ83" s="4">
        <v>0.13880000000000001</v>
      </c>
      <c r="DK83" s="4">
        <v>0.75719999999999998</v>
      </c>
      <c r="DL83" s="4">
        <v>2.3300000000000001E-2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>
        <v>0.8367</v>
      </c>
      <c r="EH83" s="5">
        <v>1.1646000000000001</v>
      </c>
      <c r="EI83" s="5">
        <v>0.14080000000000001</v>
      </c>
      <c r="EJ83" s="5">
        <v>0.77259999999999995</v>
      </c>
      <c r="EK83" s="5">
        <v>2.0400000000000001E-2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0.83673333333333344</v>
      </c>
      <c r="EW83" s="4">
        <f t="shared" si="7"/>
        <v>1.1648000000000001</v>
      </c>
      <c r="EX83" s="4">
        <f t="shared" si="8"/>
        <v>0.13849999999999998</v>
      </c>
      <c r="EY83" s="4">
        <f t="shared" si="9"/>
        <v>0.76223333333333321</v>
      </c>
      <c r="EZ83" s="4">
        <f t="shared" si="10"/>
        <v>2.1400000000000002E-2</v>
      </c>
      <c r="FA83" s="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" t="str" cm="1">
        <f t="array" aca="1" ref="FC83" ca="1">CONCATENATE(INDIRECT(ADDRESS(1,MATCH(_xlfn.MAXIFS(B83:EU83,metrics.est,"R"),B83:EU83,0)+1)), ", ", INDIRECT(ADDRESS(2,MATCH(_xlfn.MAXIFS(B83:EU83,metrics.est,"R"),B83:EU83,0)+1)))</f>
        <v>k=100, r=0.5</v>
      </c>
      <c r="FD83" s="1" t="str" cm="1">
        <f t="array" aca="1" ref="FD83" ca="1">CONCATENATE(INDIRECT(ADDRESS(1,MATCH(_xlfn.MAXIFS(B83:EU83,metrics.est,"Coverage"),B83:EU83,0)+1)), ", ", INDIRECT(ADDRESS(2,MATCH(_xlfn.MAXIFS(B83:EU83,metrics.est,"Coverage"),B83:EU83,0)+1)))</f>
        <v>k=100, r=0.5</v>
      </c>
      <c r="FE83" s="1" t="str" cm="1">
        <f t="array" aca="1" ref="FE83" ca="1">CONCATENATE(INDIRECT(ADDRESS(1,MATCH(_xlfn.MINIFS(B83:EU83,metrics.est,"Time"),B83:EU83,0)+1)), ", ", INDIRECT(ADDRESS(2,MATCH(_xlfn.MINIFS(B83:EU83,metrics.est,"Time"),B83:EU83,0)+1)))</f>
        <v>k=100,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>
        <v>0.61339999999999995</v>
      </c>
      <c r="AL84" s="5">
        <v>0.65920000000000001</v>
      </c>
      <c r="AM84" s="5">
        <v>0.24340000000000001</v>
      </c>
      <c r="AN84" s="5">
        <v>0.89970000000000006</v>
      </c>
      <c r="AO84" s="5">
        <v>6.4999999999999997E-3</v>
      </c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4.5999999999999999E-3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1.95E-2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7.4833333333333323E-3</v>
      </c>
      <c r="FA84" s="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>
        <v>0.61539999999999995</v>
      </c>
      <c r="DI85" s="4">
        <v>0.65910000000000002</v>
      </c>
      <c r="DJ85" s="4">
        <v>0.23019999999999999</v>
      </c>
      <c r="DK85" s="4">
        <v>0.89900000000000002</v>
      </c>
      <c r="DL85" s="4">
        <v>4.5999999999999999E-3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>
        <v>0.61499999999999999</v>
      </c>
      <c r="EH85" s="5">
        <v>0.65810000000000002</v>
      </c>
      <c r="EI85" s="5">
        <v>0.2324</v>
      </c>
      <c r="EJ85" s="5">
        <v>0.89870000000000005</v>
      </c>
      <c r="EK85" s="5">
        <v>4.3E-3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0.61486666666666667</v>
      </c>
      <c r="EW85" s="4">
        <f t="shared" si="7"/>
        <v>0.65710000000000013</v>
      </c>
      <c r="EX85" s="4">
        <f t="shared" si="8"/>
        <v>0.23223333333333332</v>
      </c>
      <c r="EY85" s="4">
        <f t="shared" si="9"/>
        <v>0.89860000000000007</v>
      </c>
      <c r="EZ85" s="4">
        <f t="shared" si="10"/>
        <v>4.0666666666666672E-3</v>
      </c>
      <c r="FA85" s="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" t="str" cm="1">
        <f t="array" aca="1" ref="FD85" ca="1">CONCATENATE(INDIRECT(ADDRESS(1,MATCH(_xlfn.MAXIFS(B85:EU85,metrics.est,"Coverage"),B85:EU85,0)+1)), ", ", INDIRECT(ADDRESS(2,MATCH(_xlfn.MAXIFS(B85:EU85,metrics.est,"Coverage"),B85:EU85,0)+1)))</f>
        <v>k=50, r=0.5</v>
      </c>
      <c r="FE85" s="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>
        <v>0.61299999999999999</v>
      </c>
      <c r="DI86" s="4">
        <v>0.65610000000000002</v>
      </c>
      <c r="DJ86" s="4">
        <v>0.2374</v>
      </c>
      <c r="DK86" s="4">
        <v>0.89900000000000002</v>
      </c>
      <c r="DL86" s="4">
        <v>4.5999999999999999E-3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>
        <v>0.61280000000000001</v>
      </c>
      <c r="EH86" s="5">
        <v>0.65559999999999996</v>
      </c>
      <c r="EI86" s="5">
        <v>0.23960000000000001</v>
      </c>
      <c r="EJ86" s="5">
        <v>0.89870000000000005</v>
      </c>
      <c r="EK86" s="5">
        <v>4.1000000000000003E-3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0.61256666666666659</v>
      </c>
      <c r="EW86" s="4">
        <f t="shared" si="7"/>
        <v>0.65433333333333332</v>
      </c>
      <c r="EX86" s="4">
        <f t="shared" si="8"/>
        <v>0.24006666666666668</v>
      </c>
      <c r="EY86" s="4">
        <f t="shared" si="9"/>
        <v>0.89860000000000007</v>
      </c>
      <c r="EZ86" s="4">
        <f t="shared" si="10"/>
        <v>4.0000000000000001E-3</v>
      </c>
      <c r="FA86" s="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" t="str" cm="1">
        <f t="array" aca="1" ref="FD86" ca="1">CONCATENATE(INDIRECT(ADDRESS(1,MATCH(_xlfn.MAXIFS(B86:EU86,metrics.est,"Coverage"),B86:EU86,0)+1)), ", ", INDIRECT(ADDRESS(2,MATCH(_xlfn.MAXIFS(B86:EU86,metrics.est,"Coverage"),B86:EU86,0)+1)))</f>
        <v>k=50, r=0.5</v>
      </c>
      <c r="FE86" s="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>
        <v>0.62760000000000005</v>
      </c>
      <c r="DI87" s="4">
        <v>0.69589999999999996</v>
      </c>
      <c r="DJ87" s="4">
        <v>0.22819999999999999</v>
      </c>
      <c r="DK87" s="4">
        <v>0.93879999999999997</v>
      </c>
      <c r="DL87" s="4">
        <v>3.8E-3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>
        <v>0.62729999999999997</v>
      </c>
      <c r="EH87" s="5">
        <v>0.69530000000000003</v>
      </c>
      <c r="EI87" s="5">
        <v>0.23119999999999999</v>
      </c>
      <c r="EJ87" s="5">
        <v>0.93810000000000004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0.62709999999999999</v>
      </c>
      <c r="EW87" s="4">
        <f t="shared" si="7"/>
        <v>0.69426666666666659</v>
      </c>
      <c r="EX87" s="4">
        <f t="shared" si="8"/>
        <v>0.23019999999999999</v>
      </c>
      <c r="EY87" s="4">
        <f t="shared" si="9"/>
        <v>0.93833333333333335</v>
      </c>
      <c r="EZ87" s="4">
        <f t="shared" si="10"/>
        <v>3.2999999999999995E-3</v>
      </c>
      <c r="FA87" s="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" t="str" cm="1">
        <f t="array" aca="1" ref="FD87" ca="1">CONCATENATE(INDIRECT(ADDRESS(1,MATCH(_xlfn.MAXIFS(B87:EU87,metrics.est,"Coverage"),B87:EU87,0)+1)), ", ", INDIRECT(ADDRESS(2,MATCH(_xlfn.MAXIFS(B87:EU87,metrics.est,"Coverage"),B87:EU87,0)+1)))</f>
        <v>k=50, r=0.5</v>
      </c>
      <c r="FE87" s="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>
        <v>0.62849999999999995</v>
      </c>
      <c r="DI88" s="4">
        <v>0.69450000000000001</v>
      </c>
      <c r="DJ88" s="4">
        <v>0.23330000000000001</v>
      </c>
      <c r="DK88" s="4">
        <v>0.93879999999999997</v>
      </c>
      <c r="DL88" s="4">
        <v>2.7000000000000001E-3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>
        <v>0.62839999999999996</v>
      </c>
      <c r="EH88" s="5">
        <v>0.6946</v>
      </c>
      <c r="EI88" s="5">
        <v>0.2361</v>
      </c>
      <c r="EJ88" s="5">
        <v>0.93810000000000004</v>
      </c>
      <c r="EK88" s="5">
        <v>2E-3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0.628</v>
      </c>
      <c r="EW88" s="4">
        <f t="shared" si="7"/>
        <v>0.6931666666666666</v>
      </c>
      <c r="EX88" s="4">
        <f t="shared" si="8"/>
        <v>0.2361</v>
      </c>
      <c r="EY88" s="4">
        <f t="shared" si="9"/>
        <v>0.93833333333333335</v>
      </c>
      <c r="EZ88" s="4">
        <f t="shared" si="10"/>
        <v>2.166666666666667E-3</v>
      </c>
      <c r="FA88" s="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" t="str" cm="1">
        <f t="array" aca="1" ref="FD88" ca="1">CONCATENATE(INDIRECT(ADDRESS(1,MATCH(_xlfn.MAXIFS(B88:EU88,metrics.est,"Coverage"),B88:EU88,0)+1)), ", ", INDIRECT(ADDRESS(2,MATCH(_xlfn.MAXIFS(B88:EU88,metrics.est,"Coverage"),B88:EU88,0)+1)))</f>
        <v>k=50, r=0.5</v>
      </c>
      <c r="FE88" s="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>
        <v>0.62690000000000001</v>
      </c>
      <c r="DI89" s="4">
        <v>0.69640000000000002</v>
      </c>
      <c r="DJ89" s="4">
        <v>0.2331</v>
      </c>
      <c r="DK89" s="4">
        <v>0.93879999999999997</v>
      </c>
      <c r="DL89" s="4">
        <v>6.1000000000000004E-3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>
        <v>0.62670000000000003</v>
      </c>
      <c r="EH89" s="5">
        <v>0.69599999999999995</v>
      </c>
      <c r="EI89" s="5">
        <v>0.23549999999999999</v>
      </c>
      <c r="EJ89" s="5">
        <v>0.93810000000000004</v>
      </c>
      <c r="EK89" s="5">
        <v>4.7000000000000002E-3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0.62636666666666663</v>
      </c>
      <c r="EW89" s="4">
        <f t="shared" si="7"/>
        <v>0.6946</v>
      </c>
      <c r="EX89" s="4">
        <f t="shared" si="8"/>
        <v>0.23503333333333334</v>
      </c>
      <c r="EY89" s="4">
        <f t="shared" si="9"/>
        <v>0.93833333333333335</v>
      </c>
      <c r="EZ89" s="4">
        <f t="shared" si="10"/>
        <v>5.1000000000000004E-3</v>
      </c>
      <c r="FA89" s="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" t="str" cm="1">
        <f t="array" aca="1" ref="FD89" ca="1">CONCATENATE(INDIRECT(ADDRESS(1,MATCH(_xlfn.MAXIFS(B89:EU89,metrics.est,"Coverage"),B89:EU89,0)+1)), ", ", INDIRECT(ADDRESS(2,MATCH(_xlfn.MAXIFS(B89:EU89,metrics.est,"Coverage"),B89:EU89,0)+1)))</f>
        <v>k=50, r=0.5</v>
      </c>
      <c r="FE89" s="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>
        <v>0.62770000000000004</v>
      </c>
      <c r="DI90" s="4">
        <v>0.69610000000000005</v>
      </c>
      <c r="DJ90" s="4">
        <v>0.23549999999999999</v>
      </c>
      <c r="DK90" s="4">
        <v>0.93879999999999997</v>
      </c>
      <c r="DL90" s="4">
        <v>6.6E-3</v>
      </c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>
        <v>0.62749999999999995</v>
      </c>
      <c r="EH90" s="5">
        <v>0.69579999999999997</v>
      </c>
      <c r="EI90" s="5">
        <v>0.2382</v>
      </c>
      <c r="EJ90" s="5">
        <v>0.93810000000000004</v>
      </c>
      <c r="EK90" s="5">
        <v>5.0000000000000001E-3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0.62713333333333332</v>
      </c>
      <c r="EW90" s="4">
        <f t="shared" ref="EW90" si="12">AVERAGEIFS(B90:EU90,metrics.est,"MSE")</f>
        <v>0.69426666666666659</v>
      </c>
      <c r="EX90" s="4">
        <f t="shared" ref="EX90" si="13">AVERAGEIFS(B90:EU90,metrics.est,"R")</f>
        <v>0.23803333333333332</v>
      </c>
      <c r="EY90" s="4">
        <f t="shared" ref="EY90" si="14">AVERAGEIFS(B90:EU90,metrics.est,"Coverage")</f>
        <v>0.93833333333333335</v>
      </c>
      <c r="EZ90" s="4">
        <f t="shared" ref="EZ90" si="15">AVERAGEIFS(B90:EU90,metrics.est,"Time")</f>
        <v>5.5000000000000005E-3</v>
      </c>
      <c r="FA90" s="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" t="str" cm="1">
        <f t="array" aca="1" ref="FD90" ca="1">CONCATENATE(INDIRECT(ADDRESS(1,MATCH(_xlfn.MAXIFS(B90:EU90,metrics.est,"Coverage"),B90:EU90,0)+1)), ", ", INDIRECT(ADDRESS(2,MATCH(_xlfn.MAXIFS(B90:EU90,metrics.est,"Coverage"),B90:EU90,0)+1)))</f>
        <v>k=50, r=0.5</v>
      </c>
      <c r="FE90" s="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>
        <v>0.62819999999999998</v>
      </c>
      <c r="DI91" s="4">
        <v>0.69750000000000001</v>
      </c>
      <c r="DJ91" s="4">
        <v>0.23419999999999999</v>
      </c>
      <c r="DK91" s="4">
        <v>0.93879999999999997</v>
      </c>
      <c r="DL91" s="4">
        <v>6.6E-3</v>
      </c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>
        <v>0.628</v>
      </c>
      <c r="EH91" s="5">
        <v>0.69710000000000005</v>
      </c>
      <c r="EI91" s="5">
        <v>0.23710000000000001</v>
      </c>
      <c r="EJ91" s="5">
        <v>0.93810000000000004</v>
      </c>
      <c r="EK91" s="5">
        <v>5.5999999999999999E-3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0.62763333333333338</v>
      </c>
      <c r="EW91" s="4">
        <f t="shared" ref="EW91" si="17">AVERAGEIFS(B91:EU91,metrics.est,"MSE")</f>
        <v>0.69563333333333333</v>
      </c>
      <c r="EX91" s="4">
        <f t="shared" ref="EX91" si="18">AVERAGEIFS(B91:EU91,metrics.est,"R")</f>
        <v>0.23650000000000002</v>
      </c>
      <c r="EY91" s="4">
        <f t="shared" ref="EY91" si="19">AVERAGEIFS(B91:EU91,metrics.est,"Coverage")</f>
        <v>0.93833333333333335</v>
      </c>
      <c r="EZ91" s="4">
        <f t="shared" ref="EZ91" si="20">AVERAGEIFS(B91:EU91,metrics.est,"Time")</f>
        <v>5.7666666666666665E-3</v>
      </c>
      <c r="FA91" s="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" t="str" cm="1">
        <f t="array" aca="1" ref="FD91" ca="1">CONCATENATE(INDIRECT(ADDRESS(1,MATCH(_xlfn.MAXIFS(B91:EU91,metrics.est,"Coverage"),B91:EU91,0)+1)), ", ", INDIRECT(ADDRESS(2,MATCH(_xlfn.MAXIFS(B91:EU91,metrics.est,"Coverage"),B91:EU91,0)+1)))</f>
        <v>k=50, r=0.5</v>
      </c>
      <c r="FE91" s="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>
        <v>0.62829999999999997</v>
      </c>
      <c r="AL92" s="5">
        <v>0.69689999999999996</v>
      </c>
      <c r="AM92" s="5">
        <v>0.23669999999999999</v>
      </c>
      <c r="AN92" s="5">
        <v>0.93910000000000005</v>
      </c>
      <c r="AO92" s="5">
        <v>5.4999999999999997E-3</v>
      </c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3.8E-3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3.0000000000000001E-3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3.966666666666667E-3</v>
      </c>
      <c r="FA92" s="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>
        <v>0.64639999999999997</v>
      </c>
      <c r="DI93" s="4">
        <v>0.73080000000000001</v>
      </c>
      <c r="DJ93" s="4">
        <v>0.21659999999999999</v>
      </c>
      <c r="DK93" s="4">
        <v>0.94879999999999998</v>
      </c>
      <c r="DL93" s="4">
        <v>4.7500000000000001E-2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>
        <v>0.64659999999999995</v>
      </c>
      <c r="EH93" s="5">
        <v>0.73140000000000005</v>
      </c>
      <c r="EI93" s="5">
        <v>0.2198</v>
      </c>
      <c r="EJ93" s="5">
        <v>0.94820000000000004</v>
      </c>
      <c r="EK93" s="5">
        <v>3.6200000000000003E-2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0.64603333333333335</v>
      </c>
      <c r="EW93" s="4">
        <f t="shared" si="7"/>
        <v>0.73009999999999986</v>
      </c>
      <c r="EX93" s="4">
        <f t="shared" si="8"/>
        <v>0.22046666666666667</v>
      </c>
      <c r="EY93" s="4">
        <f t="shared" si="9"/>
        <v>0.94843333333333335</v>
      </c>
      <c r="EZ93" s="4">
        <f t="shared" si="10"/>
        <v>3.8366666666666667E-2</v>
      </c>
      <c r="FA93" s="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" t="str" cm="1">
        <f t="array" aca="1" ref="FD93" ca="1">CONCATENATE(INDIRECT(ADDRESS(1,MATCH(_xlfn.MAXIFS(B93:EU93,metrics.est,"Coverage"),B93:EU93,0)+1)), ", ", INDIRECT(ADDRESS(2,MATCH(_xlfn.MAXIFS(B93:EU93,metrics.est,"Coverage"),B93:EU93,0)+1)))</f>
        <v>k=50, r=0.5</v>
      </c>
      <c r="FE93" s="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>
        <v>0.62919999999999998</v>
      </c>
      <c r="DI94" s="4">
        <v>0.69689999999999996</v>
      </c>
      <c r="DJ94" s="4">
        <v>0.21920000000000001</v>
      </c>
      <c r="DK94" s="4">
        <v>0.93879999999999997</v>
      </c>
      <c r="DL94" s="4">
        <v>6.8999999999999999E-3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>
        <v>0.629</v>
      </c>
      <c r="EH94" s="5">
        <v>0.69669999999999999</v>
      </c>
      <c r="EI94" s="5">
        <v>0.2228</v>
      </c>
      <c r="EJ94" s="5">
        <v>0.93810000000000004</v>
      </c>
      <c r="EK94" s="5">
        <v>4.7999999999999996E-3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0.62873333333333337</v>
      </c>
      <c r="EW94" s="4">
        <f t="shared" si="7"/>
        <v>0.69539999999999991</v>
      </c>
      <c r="EX94" s="4">
        <f t="shared" si="8"/>
        <v>0.22276666666666667</v>
      </c>
      <c r="EY94" s="4">
        <f t="shared" si="9"/>
        <v>0.93833333333333335</v>
      </c>
      <c r="EZ94" s="4">
        <f t="shared" si="10"/>
        <v>5.3999999999999994E-3</v>
      </c>
      <c r="FA94" s="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" t="str" cm="1">
        <f t="array" aca="1" ref="FD94" ca="1">CONCATENATE(INDIRECT(ADDRESS(1,MATCH(_xlfn.MAXIFS(B94:EU94,metrics.est,"Coverage"),B94:EU94,0)+1)), ", ", INDIRECT(ADDRESS(2,MATCH(_xlfn.MAXIFS(B94:EU94,metrics.est,"Coverage"),B94:EU94,0)+1)))</f>
        <v>k=50, r=0.5</v>
      </c>
      <c r="FE94" s="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>
        <v>0.62829999999999997</v>
      </c>
      <c r="DI95" s="4">
        <v>0.69750000000000001</v>
      </c>
      <c r="DJ95" s="4">
        <v>0.22720000000000001</v>
      </c>
      <c r="DK95" s="4">
        <v>0.93879999999999997</v>
      </c>
      <c r="DL95" s="4">
        <v>4.4000000000000003E-3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>
        <v>0.628</v>
      </c>
      <c r="EH95" s="5">
        <v>0.69710000000000005</v>
      </c>
      <c r="EI95" s="5">
        <v>0.2303</v>
      </c>
      <c r="EJ95" s="5">
        <v>0.93810000000000004</v>
      </c>
      <c r="EK95" s="5">
        <v>3.3E-3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0.62780000000000002</v>
      </c>
      <c r="EW95" s="4">
        <f t="shared" si="7"/>
        <v>0.69596666666666673</v>
      </c>
      <c r="EX95" s="4">
        <f t="shared" si="8"/>
        <v>0.22893333333333335</v>
      </c>
      <c r="EY95" s="4">
        <f t="shared" si="9"/>
        <v>0.93833333333333335</v>
      </c>
      <c r="EZ95" s="4">
        <f t="shared" si="10"/>
        <v>3.7333333333333337E-3</v>
      </c>
      <c r="FA95" s="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" t="str" cm="1">
        <f t="array" aca="1" ref="FC95" ca="1">CONCATENATE(INDIRECT(ADDRESS(1,MATCH(_xlfn.MAXIFS(B95:EU95,metrics.est,"R"),B95:EU95,0)+1)), ", ", INDIRECT(ADDRESS(2,MATCH(_xlfn.MAXIFS(B95:EU95,metrics.est,"R"),B95:EU95,0)+1)))</f>
        <v>k=100, r=0.5</v>
      </c>
      <c r="FD95" s="1" t="str" cm="1">
        <f t="array" aca="1" ref="FD95" ca="1">CONCATENATE(INDIRECT(ADDRESS(1,MATCH(_xlfn.MAXIFS(B95:EU95,metrics.est,"Coverage"),B95:EU95,0)+1)), ", ", INDIRECT(ADDRESS(2,MATCH(_xlfn.MAXIFS(B95:EU95,metrics.est,"Coverage"),B95:EU95,0)+1)))</f>
        <v>k=50, r=0.5</v>
      </c>
      <c r="FE95" s="1" t="str" cm="1">
        <f t="array" aca="1" ref="FE95" ca="1">CONCATENATE(INDIRECT(ADDRESS(1,MATCH(_xlfn.MINIFS(B95:EU95,metrics.est,"Time"),B95:EU95,0)+1)), ", ", INDIRECT(ADDRESS(2,MATCH(_xlfn.MINIFS(B95:EU95,metrics.est,"Time"),B95:EU95,0)+1)))</f>
        <v>k=100,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>
        <v>0.63149999999999995</v>
      </c>
      <c r="AL96" s="5">
        <v>0.70740000000000003</v>
      </c>
      <c r="AM96" s="5">
        <v>0.2281</v>
      </c>
      <c r="AN96" s="5">
        <v>0.94879999999999998</v>
      </c>
      <c r="AO96" s="5">
        <v>4.7999999999999996E-3</v>
      </c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3.5000000000000001E-3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2.3E-3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>
        <v>0.63100000000000001</v>
      </c>
      <c r="AL97" s="5">
        <v>0.7097</v>
      </c>
      <c r="AM97" s="5">
        <v>0.23130000000000001</v>
      </c>
      <c r="AN97" s="5">
        <v>0.94879999999999998</v>
      </c>
      <c r="AO97" s="5">
        <v>5.8999999999999999E-3</v>
      </c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4.7000000000000002E-3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4.1000000000000003E-3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4.6333333333333331E-3</v>
      </c>
      <c r="FA97" s="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>
        <v>0.63419999999999999</v>
      </c>
      <c r="DI98" s="4">
        <v>0.70940000000000003</v>
      </c>
      <c r="DJ98" s="4">
        <v>0.2177</v>
      </c>
      <c r="DK98" s="4">
        <v>0.94879999999999998</v>
      </c>
      <c r="DL98" s="4">
        <v>3.2199999999999999E-2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>
        <v>0.63390000000000002</v>
      </c>
      <c r="EH98" s="5">
        <v>0.7087</v>
      </c>
      <c r="EI98" s="5">
        <v>0.22090000000000001</v>
      </c>
      <c r="EJ98" s="5">
        <v>0.94820000000000004</v>
      </c>
      <c r="EK98" s="5">
        <v>2.8999999999999998E-3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0.63373333333333337</v>
      </c>
      <c r="EW98" s="4">
        <f t="shared" si="7"/>
        <v>0.70786666666666676</v>
      </c>
      <c r="EX98" s="4">
        <f t="shared" si="8"/>
        <v>0.22133333333333335</v>
      </c>
      <c r="EY98" s="4">
        <f t="shared" si="9"/>
        <v>0.94843333333333335</v>
      </c>
      <c r="EZ98" s="4">
        <f t="shared" si="10"/>
        <v>1.2466666666666668E-2</v>
      </c>
      <c r="FA98" s="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" t="str" cm="1">
        <f t="array" aca="1" ref="FD98" ca="1">CONCATENATE(INDIRECT(ADDRESS(1,MATCH(_xlfn.MAXIFS(B98:EU98,metrics.est,"Coverage"),B98:EU98,0)+1)), ", ", INDIRECT(ADDRESS(2,MATCH(_xlfn.MAXIFS(B98:EU98,metrics.est,"Coverage"),B98:EU98,0)+1)))</f>
        <v>k=50, r=0.5</v>
      </c>
      <c r="FE98" s="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>
        <v>0.63239999999999996</v>
      </c>
      <c r="DI99" s="4">
        <v>0.71</v>
      </c>
      <c r="DJ99" s="4">
        <v>0.2286</v>
      </c>
      <c r="DK99" s="4">
        <v>0.94879999999999998</v>
      </c>
      <c r="DL99" s="4">
        <v>4.5999999999999999E-3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>
        <v>0.63200000000000001</v>
      </c>
      <c r="EH99" s="5">
        <v>0.70920000000000005</v>
      </c>
      <c r="EI99" s="5">
        <v>0.23139999999999999</v>
      </c>
      <c r="EJ99" s="5">
        <v>0.94820000000000004</v>
      </c>
      <c r="EK99" s="5">
        <v>4.1000000000000003E-3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0.63180000000000003</v>
      </c>
      <c r="EW99" s="4">
        <f t="shared" si="7"/>
        <v>0.70793333333333341</v>
      </c>
      <c r="EX99" s="4">
        <f t="shared" si="8"/>
        <v>0.23176666666666668</v>
      </c>
      <c r="EY99" s="4">
        <f t="shared" si="9"/>
        <v>0.94843333333333335</v>
      </c>
      <c r="EZ99" s="4">
        <f t="shared" si="10"/>
        <v>3.966666666666667E-3</v>
      </c>
      <c r="FA99" s="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" t="str" cm="1">
        <f t="array" aca="1" ref="FD99" ca="1">CONCATENATE(INDIRECT(ADDRESS(1,MATCH(_xlfn.MAXIFS(B99:EU99,metrics.est,"Coverage"),B99:EU99,0)+1)), ", ", INDIRECT(ADDRESS(2,MATCH(_xlfn.MAXIFS(B99:EU99,metrics.est,"Coverage"),B99:EU99,0)+1)))</f>
        <v>k=50, r=0.5</v>
      </c>
      <c r="FE99" s="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>
        <v>0.63319999999999999</v>
      </c>
      <c r="DI100" s="4">
        <v>0.71220000000000006</v>
      </c>
      <c r="DJ100" s="4">
        <v>0.2303</v>
      </c>
      <c r="DK100" s="4">
        <v>0.94879999999999998</v>
      </c>
      <c r="DL100" s="4">
        <v>3.3999999999999998E-3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>
        <v>0.63270000000000004</v>
      </c>
      <c r="EH100" s="5">
        <v>0.71120000000000005</v>
      </c>
      <c r="EI100" s="5">
        <v>0.2334</v>
      </c>
      <c r="EJ100" s="5">
        <v>0.94820000000000004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0.63256666666666672</v>
      </c>
      <c r="EW100" s="4">
        <f t="shared" si="7"/>
        <v>0.70996666666666675</v>
      </c>
      <c r="EX100" s="4">
        <f t="shared" si="8"/>
        <v>0.23419999999999999</v>
      </c>
      <c r="EY100" s="4">
        <f t="shared" si="9"/>
        <v>0.94843333333333335</v>
      </c>
      <c r="EZ100" s="4">
        <f t="shared" si="10"/>
        <v>2.8999999999999998E-3</v>
      </c>
      <c r="FA100" s="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k=50, r=0.5</v>
      </c>
      <c r="FE100" s="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>
        <v>0.63300000000000001</v>
      </c>
      <c r="DI101" s="4">
        <v>0.71750000000000003</v>
      </c>
      <c r="DJ101" s="4">
        <v>0.23419999999999999</v>
      </c>
      <c r="DK101" s="4">
        <v>0.94879999999999998</v>
      </c>
      <c r="DL101" s="4">
        <v>4.7000000000000002E-3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>
        <v>0.63260000000000005</v>
      </c>
      <c r="EH101" s="5">
        <v>0.71640000000000004</v>
      </c>
      <c r="EI101" s="5">
        <v>0.23580000000000001</v>
      </c>
      <c r="EJ101" s="5">
        <v>0.94820000000000004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0.63229999999999997</v>
      </c>
      <c r="EW101" s="4">
        <f t="shared" si="7"/>
        <v>0.71476666666666677</v>
      </c>
      <c r="EX101" s="4">
        <f t="shared" si="8"/>
        <v>0.23686666666666667</v>
      </c>
      <c r="EY101" s="4">
        <f t="shared" si="9"/>
        <v>0.94843333333333335</v>
      </c>
      <c r="EZ101" s="4">
        <f t="shared" si="10"/>
        <v>3.933333333333333E-3</v>
      </c>
      <c r="FA101" s="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k=50, r=0.5</v>
      </c>
      <c r="FE101" s="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>
        <v>0.63190000000000002</v>
      </c>
      <c r="DI102" s="4">
        <v>0.71140000000000003</v>
      </c>
      <c r="DJ102" s="4">
        <v>0.2301</v>
      </c>
      <c r="DK102" s="4">
        <v>0.94879999999999998</v>
      </c>
      <c r="DL102" s="4">
        <v>4.4999999999999997E-3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>
        <v>0.63160000000000005</v>
      </c>
      <c r="EH102" s="5">
        <v>0.71079999999999999</v>
      </c>
      <c r="EI102" s="5">
        <v>0.23250000000000001</v>
      </c>
      <c r="EJ102" s="5">
        <v>0.94820000000000004</v>
      </c>
      <c r="EK102" s="5">
        <v>4.1999999999999997E-3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0.63133333333333341</v>
      </c>
      <c r="EW102" s="4">
        <f t="shared" si="7"/>
        <v>0.70929999999999993</v>
      </c>
      <c r="EX102" s="4">
        <f t="shared" si="8"/>
        <v>0.23286666666666667</v>
      </c>
      <c r="EY102" s="4">
        <f t="shared" si="9"/>
        <v>0.94843333333333335</v>
      </c>
      <c r="EZ102" s="4">
        <f t="shared" si="10"/>
        <v>3.933333333333333E-3</v>
      </c>
      <c r="FA102" s="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k=50, r=0.5</v>
      </c>
      <c r="FE102" s="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>
        <v>0.62860000000000005</v>
      </c>
      <c r="DI103" s="4">
        <v>0.7036</v>
      </c>
      <c r="DJ103" s="4">
        <v>0.23400000000000001</v>
      </c>
      <c r="DK103" s="4">
        <v>0.93879999999999997</v>
      </c>
      <c r="DL103" s="4">
        <v>4.4000000000000003E-3</v>
      </c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>
        <v>0.62829999999999997</v>
      </c>
      <c r="EH103" s="5">
        <v>0.70269999999999999</v>
      </c>
      <c r="EI103" s="5">
        <v>0.23680000000000001</v>
      </c>
      <c r="EJ103" s="5">
        <v>0.93810000000000004</v>
      </c>
      <c r="EK103" s="5">
        <v>3.8999999999999998E-3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0.62803333333333333</v>
      </c>
      <c r="EW103" s="4">
        <f t="shared" ref="EW103" si="22">AVERAGEIFS(B103:EU103,metrics.est,"MSE")</f>
        <v>0.70136666666666658</v>
      </c>
      <c r="EX103" s="4">
        <f t="shared" ref="EX103" si="23">AVERAGEIFS(B103:EU103,metrics.est,"R")</f>
        <v>0.23586666666666667</v>
      </c>
      <c r="EY103" s="4">
        <f t="shared" ref="EY103" si="24">AVERAGEIFS(B103:EU103,metrics.est,"Coverage")</f>
        <v>0.93833333333333335</v>
      </c>
      <c r="EZ103" s="4">
        <f t="shared" ref="EZ103" si="25">AVERAGEIFS(B103:EU103,metrics.est,"Time")</f>
        <v>3.8333333333333331E-3</v>
      </c>
      <c r="FA103" s="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k=50, r=0.5</v>
      </c>
      <c r="FE103" s="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5"/>
      <c r="H104" s="5"/>
      <c r="I104" s="5"/>
      <c r="J104" s="5"/>
      <c r="K104" s="5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5"/>
      <c r="R104" s="5"/>
      <c r="S104" s="5"/>
      <c r="T104" s="5"/>
      <c r="U104" s="5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>
        <v>0.62990000000000002</v>
      </c>
      <c r="DI104" s="4">
        <v>0.69679999999999997</v>
      </c>
      <c r="DJ104" s="4">
        <v>0.21479999999999999</v>
      </c>
      <c r="DK104" s="4">
        <v>0.93879999999999997</v>
      </c>
      <c r="DL104" s="4">
        <v>2.7000000000000001E-3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>
        <v>0.62980000000000003</v>
      </c>
      <c r="EH104" s="5">
        <v>0.69669999999999999</v>
      </c>
      <c r="EI104" s="5">
        <v>0.2185</v>
      </c>
      <c r="EJ104" s="5">
        <v>0.93810000000000004</v>
      </c>
      <c r="EK104" s="5">
        <v>2.5999999999999999E-3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0.62953333333333328</v>
      </c>
      <c r="EW104" s="4">
        <f t="shared" si="7"/>
        <v>0.69559999999999989</v>
      </c>
      <c r="EX104" s="4">
        <f t="shared" si="8"/>
        <v>0.218</v>
      </c>
      <c r="EY104" s="4">
        <f t="shared" si="9"/>
        <v>0.93833333333333335</v>
      </c>
      <c r="EZ104" s="4">
        <f t="shared" si="10"/>
        <v>2.5000000000000001E-3</v>
      </c>
      <c r="FA104" s="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k=50, r=0.5</v>
      </c>
      <c r="FE104" s="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5"/>
      <c r="H105" s="5"/>
      <c r="I105" s="5"/>
      <c r="J105" s="5"/>
      <c r="K105" s="5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5"/>
      <c r="R105" s="5"/>
      <c r="S105" s="5"/>
      <c r="T105" s="5"/>
      <c r="U105" s="5"/>
      <c r="V105" s="4"/>
      <c r="W105" s="4"/>
      <c r="X105" s="4"/>
      <c r="Y105" s="4"/>
      <c r="Z105" s="4"/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>
        <v>0.62749999999999995</v>
      </c>
      <c r="AL105" s="5">
        <v>0.69589999999999996</v>
      </c>
      <c r="AM105" s="5">
        <v>0.23180000000000001</v>
      </c>
      <c r="AN105" s="5">
        <v>0.93910000000000005</v>
      </c>
      <c r="AO105" s="5">
        <v>5.3E-3</v>
      </c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3.8999999999999998E-3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4.0666666666666672E-3</v>
      </c>
      <c r="FA105" s="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5"/>
      <c r="H106" s="5"/>
      <c r="I106" s="5"/>
      <c r="J106" s="5"/>
      <c r="K106" s="5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5"/>
      <c r="R106" s="5"/>
      <c r="S106" s="5"/>
      <c r="T106" s="5"/>
      <c r="U106" s="5"/>
      <c r="V106" s="4"/>
      <c r="W106" s="4"/>
      <c r="X106" s="4"/>
      <c r="Y106" s="4"/>
      <c r="Z106" s="4"/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>
        <v>0.62909999999999999</v>
      </c>
      <c r="DI106" s="4">
        <v>0.69389999999999996</v>
      </c>
      <c r="DJ106" s="4">
        <v>0.22850000000000001</v>
      </c>
      <c r="DK106" s="4">
        <v>0.93879999999999997</v>
      </c>
      <c r="DL106" s="4">
        <v>2.5000000000000001E-3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>
        <v>0.62890000000000001</v>
      </c>
      <c r="EH106" s="5">
        <v>0.69359999999999999</v>
      </c>
      <c r="EI106" s="5">
        <v>0.23100000000000001</v>
      </c>
      <c r="EJ106" s="5">
        <v>0.93810000000000004</v>
      </c>
      <c r="EK106" s="5">
        <v>2.5999999999999999E-3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0.62843333333333329</v>
      </c>
      <c r="EW106" s="4">
        <f t="shared" si="7"/>
        <v>0.69189999999999996</v>
      </c>
      <c r="EX106" s="4">
        <f t="shared" si="8"/>
        <v>0.23229999999999998</v>
      </c>
      <c r="EY106" s="4">
        <f t="shared" si="9"/>
        <v>0.93833333333333335</v>
      </c>
      <c r="EZ106" s="4">
        <f t="shared" si="10"/>
        <v>2.3E-3</v>
      </c>
      <c r="FA106" s="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k=50, r=0.5</v>
      </c>
      <c r="FE106" s="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5"/>
      <c r="H107" s="5"/>
      <c r="I107" s="5"/>
      <c r="J107" s="5"/>
      <c r="K107" s="5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5"/>
      <c r="R107" s="5"/>
      <c r="S107" s="5"/>
      <c r="T107" s="5"/>
      <c r="U107" s="5"/>
      <c r="V107" s="4"/>
      <c r="W107" s="4"/>
      <c r="X107" s="4"/>
      <c r="Y107" s="4"/>
      <c r="Z107" s="4"/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>
        <v>0.62590000000000001</v>
      </c>
      <c r="DI107" s="4">
        <v>0.69120000000000004</v>
      </c>
      <c r="DJ107" s="4">
        <v>0.2419</v>
      </c>
      <c r="DK107" s="4">
        <v>0.93879999999999997</v>
      </c>
      <c r="DL107" s="4">
        <v>3.3999999999999998E-3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>
        <v>0.62570000000000003</v>
      </c>
      <c r="EH107" s="5">
        <v>0.69110000000000005</v>
      </c>
      <c r="EI107" s="5">
        <v>0.24349999999999999</v>
      </c>
      <c r="EJ107" s="5">
        <v>0.93810000000000004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0.62516666666666676</v>
      </c>
      <c r="EW107" s="4">
        <f t="shared" si="7"/>
        <v>0.68933333333333335</v>
      </c>
      <c r="EX107" s="4">
        <f t="shared" si="8"/>
        <v>0.24560000000000001</v>
      </c>
      <c r="EY107" s="4">
        <f t="shared" si="9"/>
        <v>0.93833333333333335</v>
      </c>
      <c r="EZ107" s="4">
        <f t="shared" si="10"/>
        <v>3.2333333333333333E-3</v>
      </c>
      <c r="FA107" s="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k=50, r=0.5</v>
      </c>
      <c r="FE107" s="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5"/>
      <c r="H108" s="5"/>
      <c r="I108" s="5"/>
      <c r="J108" s="5"/>
      <c r="K108" s="5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5"/>
      <c r="R108" s="5"/>
      <c r="S108" s="5"/>
      <c r="T108" s="5"/>
      <c r="U108" s="5"/>
      <c r="V108" s="4"/>
      <c r="W108" s="4"/>
      <c r="X108" s="4"/>
      <c r="Y108" s="4"/>
      <c r="Z108" s="4"/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/>
      <c r="AL108" s="5"/>
      <c r="AM108" s="5"/>
      <c r="AN108" s="5"/>
      <c r="AO108" s="5"/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>
        <v>0.62239999999999995</v>
      </c>
      <c r="DI108" s="4">
        <v>0.67390000000000005</v>
      </c>
      <c r="DJ108" s="4">
        <v>0.2089</v>
      </c>
      <c r="DK108" s="4">
        <v>0.89900000000000002</v>
      </c>
      <c r="DL108" s="4">
        <v>3.2000000000000002E-3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>
        <v>0.62190000000000001</v>
      </c>
      <c r="EH108" s="5">
        <v>0.67320000000000002</v>
      </c>
      <c r="EI108" s="5">
        <v>0.21299999999999999</v>
      </c>
      <c r="EJ108" s="5">
        <v>0.89870000000000005</v>
      </c>
      <c r="EK108" s="5">
        <v>3.3999999999999998E-3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0.62193333333333334</v>
      </c>
      <c r="EW108" s="4">
        <f t="shared" si="7"/>
        <v>0.6720666666666667</v>
      </c>
      <c r="EX108" s="4">
        <f t="shared" si="8"/>
        <v>0.21183333333333332</v>
      </c>
      <c r="EY108" s="4">
        <f t="shared" si="9"/>
        <v>0.89860000000000007</v>
      </c>
      <c r="EZ108" s="4">
        <f t="shared" si="10"/>
        <v>3.0333333333333336E-3</v>
      </c>
      <c r="FA108" s="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k=50, r=0.5</v>
      </c>
      <c r="FE108" s="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5"/>
      <c r="H109" s="5"/>
      <c r="I109" s="5"/>
      <c r="J109" s="5"/>
      <c r="K109" s="5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5"/>
      <c r="R109" s="5"/>
      <c r="S109" s="5"/>
      <c r="T109" s="5"/>
      <c r="U109" s="5"/>
      <c r="V109" s="4"/>
      <c r="W109" s="4"/>
      <c r="X109" s="4"/>
      <c r="Y109" s="4"/>
      <c r="Z109" s="4"/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>
        <v>0.61870000000000003</v>
      </c>
      <c r="DI109" s="4">
        <v>0.66549999999999998</v>
      </c>
      <c r="DJ109" s="4">
        <v>0.222</v>
      </c>
      <c r="DK109" s="4">
        <v>0.89900000000000002</v>
      </c>
      <c r="DL109" s="4">
        <v>3.3999999999999998E-3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>
        <v>0.61829999999999996</v>
      </c>
      <c r="EH109" s="5">
        <v>0.66439999999999999</v>
      </c>
      <c r="EI109" s="5">
        <v>0.22489999999999999</v>
      </c>
      <c r="EJ109" s="5">
        <v>0.89870000000000005</v>
      </c>
      <c r="EK109" s="5">
        <v>4.0000000000000001E-3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0.61809999999999998</v>
      </c>
      <c r="EW109" s="4">
        <f t="shared" si="7"/>
        <v>0.6633</v>
      </c>
      <c r="EX109" s="4">
        <f t="shared" si="8"/>
        <v>0.22463333333333332</v>
      </c>
      <c r="EY109" s="4">
        <f t="shared" si="9"/>
        <v>0.89860000000000007</v>
      </c>
      <c r="EZ109" s="4">
        <f t="shared" si="10"/>
        <v>3.3666666666666667E-3</v>
      </c>
      <c r="FA109" s="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k=50, r=0.5</v>
      </c>
      <c r="FE109" s="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>
        <v>1.0234000000000001</v>
      </c>
      <c r="DI110" s="4">
        <v>1.7625999999999999</v>
      </c>
      <c r="DJ110" s="4">
        <v>9.9099999999999994E-2</v>
      </c>
      <c r="DK110" s="4">
        <v>6.1499999999999999E-2</v>
      </c>
      <c r="DL110" s="4">
        <v>2.4400000000000002E-2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>
        <v>1.0229999999999999</v>
      </c>
      <c r="EH110" s="5">
        <v>1.7722</v>
      </c>
      <c r="EI110" s="5">
        <v>9.9000000000000005E-2</v>
      </c>
      <c r="EJ110" s="5">
        <v>7.7299999999999994E-2</v>
      </c>
      <c r="EK110" s="5">
        <v>3.04E-2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1.0075666666666667</v>
      </c>
      <c r="EW110" s="4">
        <f t="shared" si="7"/>
        <v>1.7185666666666666</v>
      </c>
      <c r="EX110" s="4">
        <f t="shared" si="8"/>
        <v>0.12023333333333334</v>
      </c>
      <c r="EY110" s="4">
        <f t="shared" si="9"/>
        <v>8.3799999999999999E-2</v>
      </c>
      <c r="EZ110" s="4">
        <f t="shared" si="10"/>
        <v>2.3466666666666667E-2</v>
      </c>
      <c r="FA110" s="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5"/>
      <c r="H111" s="5"/>
      <c r="I111" s="5"/>
      <c r="J111" s="5"/>
      <c r="K111" s="5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5"/>
      <c r="R111" s="5"/>
      <c r="S111" s="5"/>
      <c r="T111" s="5"/>
      <c r="U111" s="5"/>
      <c r="V111" s="4"/>
      <c r="W111" s="4"/>
      <c r="X111" s="4"/>
      <c r="Y111" s="4"/>
      <c r="Z111" s="4"/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/>
      <c r="AL111" s="5"/>
      <c r="AM111" s="5"/>
      <c r="AN111" s="5"/>
      <c r="AO111" s="5"/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>
        <v>0.62909999999999999</v>
      </c>
      <c r="DI111" s="4">
        <v>0.68640000000000001</v>
      </c>
      <c r="DJ111" s="4">
        <v>0.20930000000000001</v>
      </c>
      <c r="DK111" s="4">
        <v>0.94879999999999998</v>
      </c>
      <c r="DL111" s="4">
        <v>2.8999999999999998E-3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>
        <v>0.62909999999999999</v>
      </c>
      <c r="EH111" s="5">
        <v>0.68679999999999997</v>
      </c>
      <c r="EI111" s="5">
        <v>0.2122</v>
      </c>
      <c r="EJ111" s="5">
        <v>0.94820000000000004</v>
      </c>
      <c r="EK111" s="5">
        <v>3.3E-3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0.62859999999999994</v>
      </c>
      <c r="EW111" s="4">
        <f t="shared" si="7"/>
        <v>0.6847333333333333</v>
      </c>
      <c r="EX111" s="4">
        <f t="shared" si="8"/>
        <v>0.21306666666666665</v>
      </c>
      <c r="EY111" s="4">
        <f t="shared" si="9"/>
        <v>0.94843333333333335</v>
      </c>
      <c r="EZ111" s="4">
        <f t="shared" si="10"/>
        <v>2.8000000000000004E-3</v>
      </c>
      <c r="FA111" s="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k=50, r=0.5</v>
      </c>
      <c r="FE111" s="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5"/>
      <c r="H112" s="5"/>
      <c r="I112" s="5"/>
      <c r="J112" s="5"/>
      <c r="K112" s="5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5"/>
      <c r="R112" s="5"/>
      <c r="S112" s="5"/>
      <c r="T112" s="5"/>
      <c r="U112" s="5"/>
      <c r="V112" s="4"/>
      <c r="W112" s="4"/>
      <c r="X112" s="4"/>
      <c r="Y112" s="4"/>
      <c r="Z112" s="4"/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/>
      <c r="AL112" s="5"/>
      <c r="AM112" s="5"/>
      <c r="AN112" s="5"/>
      <c r="AO112" s="5"/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>
        <v>0.61650000000000005</v>
      </c>
      <c r="DI112" s="4">
        <v>0.66220000000000001</v>
      </c>
      <c r="DJ112" s="4">
        <v>0.2301</v>
      </c>
      <c r="DK112" s="4">
        <v>0.94879999999999998</v>
      </c>
      <c r="DL112" s="4">
        <v>3.0000000000000001E-3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>
        <v>0.61619999999999997</v>
      </c>
      <c r="EH112" s="5">
        <v>0.66169999999999995</v>
      </c>
      <c r="EI112" s="5">
        <v>0.23300000000000001</v>
      </c>
      <c r="EJ112" s="5">
        <v>0.94820000000000004</v>
      </c>
      <c r="EK112" s="5">
        <v>3.3E-3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0.61586666666666667</v>
      </c>
      <c r="EW112" s="4">
        <f t="shared" si="7"/>
        <v>0.66013333333333335</v>
      </c>
      <c r="EX112" s="4">
        <f t="shared" si="8"/>
        <v>0.23513333333333333</v>
      </c>
      <c r="EY112" s="4">
        <f t="shared" si="9"/>
        <v>0.94843333333333335</v>
      </c>
      <c r="EZ112" s="4">
        <f t="shared" si="10"/>
        <v>2.8666666666666667E-3</v>
      </c>
      <c r="FA112" s="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k=50, r=0.5</v>
      </c>
      <c r="FE112" s="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5"/>
      <c r="H113" s="5"/>
      <c r="I113" s="5"/>
      <c r="J113" s="5"/>
      <c r="K113" s="5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5"/>
      <c r="R113" s="5"/>
      <c r="S113" s="5"/>
      <c r="T113" s="5"/>
      <c r="U113" s="5"/>
      <c r="V113" s="4"/>
      <c r="W113" s="4"/>
      <c r="X113" s="4"/>
      <c r="Y113" s="4"/>
      <c r="Z113" s="4"/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>
        <v>0.61550000000000005</v>
      </c>
      <c r="DI113" s="4">
        <v>0.66420000000000001</v>
      </c>
      <c r="DJ113" s="4">
        <v>0.23719999999999999</v>
      </c>
      <c r="DK113" s="4">
        <v>0.94879999999999998</v>
      </c>
      <c r="DL113" s="4">
        <v>3.7000000000000002E-3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>
        <v>0.61509999999999998</v>
      </c>
      <c r="EH113" s="5">
        <v>0.6633</v>
      </c>
      <c r="EI113" s="5">
        <v>0.2399</v>
      </c>
      <c r="EJ113" s="5">
        <v>0.94820000000000004</v>
      </c>
      <c r="EK113" s="5">
        <v>3.3999999999999998E-3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0.61480000000000001</v>
      </c>
      <c r="EW113" s="4">
        <f t="shared" si="7"/>
        <v>0.66186666666666671</v>
      </c>
      <c r="EX113" s="4">
        <f t="shared" si="8"/>
        <v>0.24146666666666664</v>
      </c>
      <c r="EY113" s="4">
        <f t="shared" si="9"/>
        <v>0.94843333333333335</v>
      </c>
      <c r="EZ113" s="4">
        <f t="shared" si="10"/>
        <v>3.1333333333333335E-3</v>
      </c>
      <c r="FA113" s="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k=50, r=0.5</v>
      </c>
      <c r="FE113" s="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x14ac:dyDescent="0.2">
      <c r="A114" s="1" t="s">
        <v>227</v>
      </c>
      <c r="B114" s="4"/>
      <c r="C114" s="4"/>
      <c r="D114" s="4"/>
      <c r="E114" s="4"/>
      <c r="F114" s="4"/>
      <c r="G114" s="5"/>
      <c r="H114" s="5"/>
      <c r="I114" s="5"/>
      <c r="J114" s="5"/>
      <c r="K114" s="5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5"/>
      <c r="R114" s="5"/>
      <c r="S114" s="5"/>
      <c r="T114" s="5"/>
      <c r="U114" s="5"/>
      <c r="V114" s="4"/>
      <c r="W114" s="4"/>
      <c r="X114" s="4"/>
      <c r="Y114" s="4"/>
      <c r="Z114" s="4"/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>
        <v>0.63049999999999995</v>
      </c>
      <c r="DI114" s="4">
        <v>0.70299999999999996</v>
      </c>
      <c r="DJ114" s="4">
        <v>0.2311</v>
      </c>
      <c r="DK114" s="4">
        <v>0.93879999999999997</v>
      </c>
      <c r="DL114" s="4">
        <v>5.1999999999999998E-3</v>
      </c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/>
      <c r="EC114" s="4"/>
      <c r="ED114" s="4"/>
      <c r="EE114" s="4"/>
      <c r="EF114" s="4"/>
      <c r="EG114" s="5">
        <v>0.63019999999999998</v>
      </c>
      <c r="EH114" s="5">
        <v>0.70240000000000002</v>
      </c>
      <c r="EI114" s="5">
        <v>0.23280000000000001</v>
      </c>
      <c r="EJ114" s="5">
        <v>0.93810000000000004</v>
      </c>
      <c r="EK114" s="5">
        <v>5.4999999999999997E-3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>
        <f t="shared" si="26"/>
        <v>0.62986666666666657</v>
      </c>
      <c r="EW114" s="4">
        <f t="shared" si="7"/>
        <v>0.70086666666666664</v>
      </c>
      <c r="EX114" s="4">
        <f t="shared" si="8"/>
        <v>0.2326</v>
      </c>
      <c r="EY114" s="4">
        <f t="shared" si="9"/>
        <v>0.93833333333333335</v>
      </c>
      <c r="EZ114" s="4">
        <f t="shared" si="10"/>
        <v>4.8333333333333327E-3</v>
      </c>
      <c r="FA114" s="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k=50, r=0.5</v>
      </c>
      <c r="FE114" s="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5"/>
      <c r="H115" s="5"/>
      <c r="I115" s="5"/>
      <c r="J115" s="5"/>
      <c r="K115" s="5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5"/>
      <c r="R115" s="5"/>
      <c r="S115" s="5"/>
      <c r="T115" s="5"/>
      <c r="U115" s="5"/>
      <c r="V115" s="4"/>
      <c r="W115" s="4"/>
      <c r="X115" s="4"/>
      <c r="Y115" s="4"/>
      <c r="Z115" s="4"/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/>
      <c r="AL115" s="5"/>
      <c r="AM115" s="5"/>
      <c r="AN115" s="5"/>
      <c r="AO115" s="5"/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>
        <v>0.62119999999999997</v>
      </c>
      <c r="DI115" s="4">
        <v>0.66820000000000002</v>
      </c>
      <c r="DJ115" s="4">
        <v>0.17849999999999999</v>
      </c>
      <c r="DK115" s="4">
        <v>0.86070000000000002</v>
      </c>
      <c r="DL115" s="4">
        <v>4.3E-3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>
        <v>0.62109999999999999</v>
      </c>
      <c r="EH115" s="5">
        <v>0.66800000000000004</v>
      </c>
      <c r="EI115" s="5">
        <v>0.17949999999999999</v>
      </c>
      <c r="EJ115" s="5">
        <v>0.86040000000000005</v>
      </c>
      <c r="EK115" s="5">
        <v>3.8999999999999998E-3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0.62116666666666664</v>
      </c>
      <c r="EW115" s="4">
        <f t="shared" si="7"/>
        <v>0.66696666666666671</v>
      </c>
      <c r="EX115" s="4">
        <f t="shared" si="8"/>
        <v>0.18089999999999998</v>
      </c>
      <c r="EY115" s="4">
        <f t="shared" si="9"/>
        <v>0.86070000000000002</v>
      </c>
      <c r="EZ115" s="4">
        <f t="shared" si="10"/>
        <v>3.7333333333333333E-3</v>
      </c>
      <c r="FA115" s="1" t="str" cm="1">
        <f t="array" aca="1" ref="FA115" ca="1">CONCATENATE(INDIRECT(ADDRESS(1,MATCH(_xlfn.MINIFS(B115:EU115,metrics.est,"MAE"),B115:EU115,0)+1)), ", ", INDIRECT(ADDRESS(2,MATCH(_xlfn.MINIFS(B115:EU115,metrics.est,"MAE"),B115:EU115,0)+1)))</f>
        <v>k=100, r=0.5</v>
      </c>
      <c r="FB115" s="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5"/>
      <c r="H116" s="5"/>
      <c r="I116" s="5"/>
      <c r="J116" s="5"/>
      <c r="K116" s="5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5"/>
      <c r="R116" s="5"/>
      <c r="S116" s="5"/>
      <c r="T116" s="5"/>
      <c r="U116" s="5"/>
      <c r="V116" s="4"/>
      <c r="W116" s="4"/>
      <c r="X116" s="4"/>
      <c r="Y116" s="4"/>
      <c r="Z116" s="4"/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>
        <v>0.626</v>
      </c>
      <c r="AL116" s="5">
        <v>0.68010000000000004</v>
      </c>
      <c r="AM116" s="5">
        <v>0.17899999999999999</v>
      </c>
      <c r="AN116" s="5">
        <v>0.8841</v>
      </c>
      <c r="AO116" s="5">
        <v>1.17E-2</v>
      </c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>
        <v>0.62580000000000002</v>
      </c>
      <c r="CJ116" s="5">
        <v>0.67979999999999996</v>
      </c>
      <c r="CK116" s="5">
        <v>0.1787</v>
      </c>
      <c r="CL116" s="5">
        <v>0.88300000000000001</v>
      </c>
      <c r="CM116" s="5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9.5999999999999992E-3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8.9666666666666662E-3</v>
      </c>
      <c r="FA116" s="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5"/>
      <c r="H117" s="5"/>
      <c r="I117" s="5"/>
      <c r="J117" s="5"/>
      <c r="K117" s="5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5"/>
      <c r="R117" s="5"/>
      <c r="S117" s="5"/>
      <c r="T117" s="5"/>
      <c r="U117" s="5"/>
      <c r="V117" s="4"/>
      <c r="W117" s="4"/>
      <c r="X117" s="4"/>
      <c r="Y117" s="4"/>
      <c r="Z117" s="4"/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>
        <v>0.62809999999999999</v>
      </c>
      <c r="DI117" s="4">
        <v>0.68069999999999997</v>
      </c>
      <c r="DJ117" s="4">
        <v>0.1595</v>
      </c>
      <c r="DK117" s="4">
        <v>0.85629999999999995</v>
      </c>
      <c r="DL117" s="4">
        <v>7.3000000000000001E-3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>
        <v>0.62739999999999996</v>
      </c>
      <c r="EH117" s="5">
        <v>0.67920000000000003</v>
      </c>
      <c r="EI117" s="5">
        <v>0.15939999999999999</v>
      </c>
      <c r="EJ117" s="5">
        <v>0.85589999999999999</v>
      </c>
      <c r="EK117" s="5">
        <v>6.6E-3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0.62746666666666662</v>
      </c>
      <c r="EW117" s="4">
        <f t="shared" si="7"/>
        <v>0.67846666666666666</v>
      </c>
      <c r="EX117" s="4">
        <f t="shared" si="8"/>
        <v>0.15923333333333334</v>
      </c>
      <c r="EY117" s="4">
        <f t="shared" si="9"/>
        <v>0.85616666666666663</v>
      </c>
      <c r="EZ117" s="4">
        <f t="shared" si="10"/>
        <v>6.8000000000000005E-3</v>
      </c>
      <c r="FA117" s="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" t="str" cm="1">
        <f t="array" aca="1" ref="FC117" ca="1">CONCATENATE(INDIRECT(ADDRESS(1,MATCH(_xlfn.MAXIFS(B117:EU117,metrics.est,"R"),B117:EU117,0)+1)), ", ", INDIRECT(ADDRESS(2,MATCH(_xlfn.MAXIFS(B117:EU117,metrics.est,"R"),B117:EU117,0)+1)))</f>
        <v>k=50, r=0.5</v>
      </c>
      <c r="FD117" s="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5"/>
      <c r="H118" s="5"/>
      <c r="I118" s="5"/>
      <c r="J118" s="5"/>
      <c r="K118" s="5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5"/>
      <c r="R118" s="5"/>
      <c r="S118" s="5"/>
      <c r="T118" s="5"/>
      <c r="U118" s="5"/>
      <c r="V118" s="4"/>
      <c r="W118" s="4"/>
      <c r="X118" s="4"/>
      <c r="Y118" s="4"/>
      <c r="Z118" s="4"/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>
        <v>0.63580000000000003</v>
      </c>
      <c r="DI118" s="4">
        <v>0.68569999999999998</v>
      </c>
      <c r="DJ118" s="4">
        <v>0.1188</v>
      </c>
      <c r="DK118" s="4">
        <v>0.76300000000000001</v>
      </c>
      <c r="DL118" s="4">
        <v>4.1500000000000002E-2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>
        <v>0.63500000000000001</v>
      </c>
      <c r="EH118" s="5">
        <v>0.68479999999999996</v>
      </c>
      <c r="EI118" s="5">
        <v>0.1152</v>
      </c>
      <c r="EJ118" s="5">
        <v>0.76280000000000003</v>
      </c>
      <c r="EK118" s="5">
        <v>3.6799999999999999E-2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0.63513333333333333</v>
      </c>
      <c r="EW118" s="4">
        <f t="shared" si="7"/>
        <v>0.68386666666666673</v>
      </c>
      <c r="EX118" s="4">
        <f t="shared" si="8"/>
        <v>0.11713333333333335</v>
      </c>
      <c r="EY118" s="4">
        <f t="shared" si="9"/>
        <v>0.76329999999999998</v>
      </c>
      <c r="EZ118" s="4">
        <f t="shared" si="10"/>
        <v>3.78E-2</v>
      </c>
      <c r="FA118" s="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r=0.5</v>
      </c>
      <c r="FD118" s="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>
        <v>0.61729999999999996</v>
      </c>
      <c r="DI119" s="4">
        <v>0.65459999999999996</v>
      </c>
      <c r="DJ119" s="4">
        <v>0.19769999999999999</v>
      </c>
      <c r="DK119" s="4">
        <v>0.85819999999999996</v>
      </c>
      <c r="DL119" s="4">
        <v>6.4000000000000003E-3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>
        <v>0.61709999999999998</v>
      </c>
      <c r="EH119" s="5">
        <v>0.65439999999999998</v>
      </c>
      <c r="EI119" s="5">
        <v>0.19850000000000001</v>
      </c>
      <c r="EJ119" s="5">
        <v>0.85780000000000001</v>
      </c>
      <c r="EK119" s="5">
        <v>5.3E-3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0.61696666666666666</v>
      </c>
      <c r="EW119" s="4">
        <f t="shared" si="7"/>
        <v>0.6530999999999999</v>
      </c>
      <c r="EX119" s="4">
        <f t="shared" si="8"/>
        <v>0.19899999999999998</v>
      </c>
      <c r="EY119" s="4">
        <f t="shared" si="9"/>
        <v>0.85803333333333331</v>
      </c>
      <c r="EZ119" s="4">
        <f t="shared" si="10"/>
        <v>5.5999999999999999E-3</v>
      </c>
      <c r="FA119" s="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k=50, r=0.5</v>
      </c>
      <c r="FE119" s="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>
        <v>0.61770000000000003</v>
      </c>
      <c r="DI120" s="4">
        <v>0.65649999999999997</v>
      </c>
      <c r="DJ120" s="4">
        <v>0.19700000000000001</v>
      </c>
      <c r="DK120" s="4">
        <v>0.86040000000000005</v>
      </c>
      <c r="DL120" s="4">
        <v>4.4000000000000003E-3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>
        <v>0.61780000000000002</v>
      </c>
      <c r="EH120" s="5">
        <v>0.65669999999999995</v>
      </c>
      <c r="EI120" s="5">
        <v>0.19789999999999999</v>
      </c>
      <c r="EJ120" s="5">
        <v>0.86029999999999995</v>
      </c>
      <c r="EK120" s="5">
        <v>3.5000000000000001E-3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0.61719999999999997</v>
      </c>
      <c r="EW120" s="4">
        <f t="shared" si="7"/>
        <v>0.65393333333333326</v>
      </c>
      <c r="EX120" s="4">
        <f t="shared" si="8"/>
        <v>0.20056666666666667</v>
      </c>
      <c r="EY120" s="4">
        <f t="shared" si="9"/>
        <v>0.86039999999999994</v>
      </c>
      <c r="EZ120" s="4">
        <f t="shared" si="10"/>
        <v>3.7333333333333333E-3</v>
      </c>
      <c r="FA120" s="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>
        <v>0.68479999999999996</v>
      </c>
      <c r="DI121" s="4">
        <v>0.80549999999999999</v>
      </c>
      <c r="DJ121" s="4">
        <v>0.1221</v>
      </c>
      <c r="DK121" s="4">
        <v>0.51259999999999994</v>
      </c>
      <c r="DL121" s="4">
        <v>3.7000000000000002E-3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>
        <v>0.68420000000000003</v>
      </c>
      <c r="EH121" s="5">
        <v>0.80400000000000005</v>
      </c>
      <c r="EI121" s="5">
        <v>0.11890000000000001</v>
      </c>
      <c r="EJ121" s="5">
        <v>0.51580000000000004</v>
      </c>
      <c r="EK121" s="5">
        <v>3.5000000000000001E-3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0.68496666666666661</v>
      </c>
      <c r="EW121" s="4">
        <f t="shared" si="7"/>
        <v>0.80553333333333332</v>
      </c>
      <c r="EX121" s="4">
        <f t="shared" si="8"/>
        <v>0.12020000000000002</v>
      </c>
      <c r="EY121" s="4">
        <f t="shared" si="9"/>
        <v>0.51126666666666665</v>
      </c>
      <c r="EZ121" s="4">
        <f t="shared" si="10"/>
        <v>3.3666666666666667E-3</v>
      </c>
      <c r="FA121" s="1" t="str" cm="1">
        <f t="array" aca="1" ref="FA121" ca="1">CONCATENATE(INDIRECT(ADDRESS(1,MATCH(_xlfn.MINIFS(B121:EU121,metrics.est,"MAE"),B121:EU121,0)+1)), ", ", INDIRECT(ADDRESS(2,MATCH(_xlfn.MINIFS(B121:EU121,metrics.est,"MAE"),B121:EU121,0)+1)))</f>
        <v>k=100, r=0.5</v>
      </c>
      <c r="FB121" s="1" t="str" cm="1">
        <f t="array" aca="1" ref="FB121" ca="1">CONCATENATE(INDIRECT(ADDRESS(1,MATCH(_xlfn.MINIFS(B121:EU121,metrics.est,"MSE"),B121:EU121,0)+1)), ", ", INDIRECT(ADDRESS(2,MATCH(_xlfn.MINIFS(B121:EU121,metrics.est,"MSE"),B121:EU121,0)+1)))</f>
        <v>k=100, r=0.5</v>
      </c>
      <c r="FC121" s="1" t="str" cm="1">
        <f t="array" aca="1" ref="FC121" ca="1">CONCATENATE(INDIRECT(ADDRESS(1,MATCH(_xlfn.MAXIFS(B121:EU121,metrics.est,"R"),B121:EU121,0)+1)), ", ", INDIRECT(ADDRESS(2,MATCH(_xlfn.MAXIFS(B121:EU121,metrics.est,"R"),B121:EU121,0)+1)))</f>
        <v>k=50, r=0.5</v>
      </c>
      <c r="FD121" s="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k=100, r=0.5</v>
      </c>
      <c r="FE121" s="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4"/>
      <c r="AG122" s="4"/>
      <c r="AH122" s="4"/>
      <c r="AI122" s="4"/>
      <c r="AJ122" s="4"/>
      <c r="AK122" s="5"/>
      <c r="AL122" s="5"/>
      <c r="AM122" s="5"/>
      <c r="AN122" s="5"/>
      <c r="AO122" s="5"/>
      <c r="AP122" s="4"/>
      <c r="AQ122" s="4"/>
      <c r="AR122" s="4"/>
      <c r="AS122" s="4"/>
      <c r="AT122" s="4"/>
      <c r="AU122" s="5"/>
      <c r="AV122" s="5"/>
      <c r="AW122" s="5"/>
      <c r="AX122" s="5"/>
      <c r="AY122" s="5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>
        <v>0.62119999999999997</v>
      </c>
      <c r="DI122" s="4">
        <v>0.66820000000000002</v>
      </c>
      <c r="DJ122" s="4">
        <v>0.17760000000000001</v>
      </c>
      <c r="DK122" s="4">
        <v>0.86070000000000002</v>
      </c>
      <c r="DL122" s="4">
        <v>3.8E-3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>
        <v>0.621</v>
      </c>
      <c r="EH122" s="5">
        <v>0.66779999999999995</v>
      </c>
      <c r="EI122" s="5">
        <v>0.17860000000000001</v>
      </c>
      <c r="EJ122" s="5">
        <v>0.86040000000000005</v>
      </c>
      <c r="EK122" s="5">
        <v>3.3999999999999998E-3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0.62116666666666664</v>
      </c>
      <c r="EW122" s="4">
        <f t="shared" si="7"/>
        <v>0.66693333333333327</v>
      </c>
      <c r="EX122" s="4">
        <f t="shared" si="8"/>
        <v>0.18066666666666667</v>
      </c>
      <c r="EY122" s="4">
        <f t="shared" si="9"/>
        <v>0.86070000000000002</v>
      </c>
      <c r="EZ122" s="4">
        <f t="shared" si="10"/>
        <v>3.4000000000000002E-3</v>
      </c>
      <c r="FA122" s="1" t="str" cm="1">
        <f t="array" aca="1" ref="FA122" ca="1">CONCATENATE(INDIRECT(ADDRESS(1,MATCH(_xlfn.MINIFS(B122:EU122,metrics.est,"MAE"),B122:EU122,0)+1)), ", ", INDIRECT(ADDRESS(2,MATCH(_xlfn.MINIFS(B122:EU122,metrics.est,"MAE"),B122:EU122,0)+1)))</f>
        <v>k=100, r=0.5</v>
      </c>
      <c r="FB122" s="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4"/>
      <c r="AG123" s="4"/>
      <c r="AH123" s="4"/>
      <c r="AI123" s="4"/>
      <c r="AJ123" s="4"/>
      <c r="AK123" s="5"/>
      <c r="AL123" s="5"/>
      <c r="AM123" s="5"/>
      <c r="AN123" s="5"/>
      <c r="AO123" s="5"/>
      <c r="AP123" s="4"/>
      <c r="AQ123" s="4"/>
      <c r="AR123" s="4"/>
      <c r="AS123" s="4"/>
      <c r="AT123" s="4"/>
      <c r="AU123" s="5"/>
      <c r="AV123" s="5"/>
      <c r="AW123" s="5"/>
      <c r="AX123" s="5"/>
      <c r="AY123" s="5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>
        <v>0.61580000000000001</v>
      </c>
      <c r="DI123" s="4">
        <v>0.64680000000000004</v>
      </c>
      <c r="DJ123" s="4">
        <v>0.19650000000000001</v>
      </c>
      <c r="DK123" s="4">
        <v>0.84409999999999996</v>
      </c>
      <c r="DL123" s="4">
        <v>4.4999999999999997E-3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>
        <v>0.6159</v>
      </c>
      <c r="EH123" s="5">
        <v>0.64729999999999999</v>
      </c>
      <c r="EI123" s="5">
        <v>0.19739999999999999</v>
      </c>
      <c r="EJ123" s="5">
        <v>0.84330000000000005</v>
      </c>
      <c r="EK123" s="5">
        <v>4.4000000000000003E-3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0.61536666666666662</v>
      </c>
      <c r="EW123" s="4">
        <f t="shared" si="7"/>
        <v>0.64506666666666668</v>
      </c>
      <c r="EX123" s="4">
        <f t="shared" si="8"/>
        <v>0.19820000000000002</v>
      </c>
      <c r="EY123" s="4">
        <f t="shared" si="9"/>
        <v>0.84333333333333338</v>
      </c>
      <c r="EZ123" s="4">
        <f t="shared" si="10"/>
        <v>4.1666666666666666E-3</v>
      </c>
      <c r="FA123" s="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k=50, r=0.5</v>
      </c>
      <c r="FE123" s="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>
        <v>0.63759999999999994</v>
      </c>
      <c r="DI124" s="4">
        <v>0.70479999999999998</v>
      </c>
      <c r="DJ124" s="4">
        <v>0.15129999999999999</v>
      </c>
      <c r="DK124" s="4">
        <v>0.85640000000000005</v>
      </c>
      <c r="DL124" s="4">
        <v>3.7000000000000002E-3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>
        <v>0.63739999999999997</v>
      </c>
      <c r="EH124" s="5">
        <v>0.70450000000000002</v>
      </c>
      <c r="EI124" s="5">
        <v>0.1497</v>
      </c>
      <c r="EJ124" s="5">
        <v>0.85599999999999998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0.63763333333333339</v>
      </c>
      <c r="EW124" s="4">
        <f t="shared" si="7"/>
        <v>0.70356666666666667</v>
      </c>
      <c r="EX124" s="4">
        <f t="shared" si="8"/>
        <v>0.15203333333333333</v>
      </c>
      <c r="EY124" s="4">
        <f t="shared" si="9"/>
        <v>0.85643333333333338</v>
      </c>
      <c r="EZ124" s="4">
        <f t="shared" si="10"/>
        <v>3.6000000000000003E-3</v>
      </c>
      <c r="FA124" s="1" t="str" cm="1">
        <f t="array" aca="1" ref="FA124" ca="1">CONCATENATE(INDIRECT(ADDRESS(1,MATCH(_xlfn.MINIFS(B124:EU124,metrics.est,"MAE"),B124:EU124,0)+1)), ", ", INDIRECT(ADDRESS(2,MATCH(_xlfn.MINIFS(B124:EU124,metrics.est,"MAE"),B124:EU124,0)+1)))</f>
        <v>k=100, r=0.5</v>
      </c>
      <c r="FB124" s="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>
        <v>0.6653</v>
      </c>
      <c r="DI125" s="4">
        <v>0.75149999999999995</v>
      </c>
      <c r="DJ125" s="4">
        <v>0.1376</v>
      </c>
      <c r="DK125" s="4">
        <v>0.78249999999999997</v>
      </c>
      <c r="DL125" s="4">
        <v>4.0000000000000001E-3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>
        <v>0.6643</v>
      </c>
      <c r="EH125" s="5">
        <v>0.74939999999999996</v>
      </c>
      <c r="EI125" s="5">
        <v>0.14069999999999999</v>
      </c>
      <c r="EJ125" s="5">
        <v>0.78100000000000003</v>
      </c>
      <c r="EK125" s="5">
        <v>3.5000000000000001E-3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0.66423333333333334</v>
      </c>
      <c r="EW125" s="4">
        <f t="shared" si="7"/>
        <v>0.74949999999999994</v>
      </c>
      <c r="EX125" s="4">
        <f t="shared" si="8"/>
        <v>0.14046666666666666</v>
      </c>
      <c r="EY125" s="4">
        <f t="shared" si="9"/>
        <v>0.78129999999999999</v>
      </c>
      <c r="EZ125" s="4">
        <f t="shared" si="10"/>
        <v>3.5333333333333332E-3</v>
      </c>
      <c r="FA125" s="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k=50, r=0.5</v>
      </c>
      <c r="FE125" s="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>
        <v>0.62309999999999999</v>
      </c>
      <c r="DI126" s="4">
        <v>0.6633</v>
      </c>
      <c r="DJ126" s="4">
        <v>0.18440000000000001</v>
      </c>
      <c r="DK126" s="4">
        <v>0.85350000000000004</v>
      </c>
      <c r="DL126" s="4">
        <v>5.7000000000000002E-3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>
        <v>0.62239999999999995</v>
      </c>
      <c r="EH126" s="5">
        <v>0.66210000000000002</v>
      </c>
      <c r="EI126" s="5">
        <v>0.1895</v>
      </c>
      <c r="EJ126" s="5">
        <v>0.85329999999999995</v>
      </c>
      <c r="EK126" s="5">
        <v>4.8999999999999998E-3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0.62259999999999993</v>
      </c>
      <c r="EW126" s="4">
        <f t="shared" si="7"/>
        <v>0.66133333333333333</v>
      </c>
      <c r="EX126" s="4">
        <f t="shared" si="8"/>
        <v>0.18836666666666668</v>
      </c>
      <c r="EY126" s="4">
        <f t="shared" si="9"/>
        <v>0.85366666666666668</v>
      </c>
      <c r="EZ126" s="4">
        <f t="shared" si="10"/>
        <v>5.0333333333333332E-3</v>
      </c>
      <c r="FA126" s="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>
        <v>0.62039999999999995</v>
      </c>
      <c r="AL127" s="5">
        <v>0.66420000000000001</v>
      </c>
      <c r="AM127" s="5">
        <v>0.1862</v>
      </c>
      <c r="AN127" s="5">
        <v>0.85929999999999995</v>
      </c>
      <c r="AO127" s="5">
        <v>8.6999999999999994E-3</v>
      </c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6.0000000000000001E-3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5.4999999999999997E-3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6.7833333333333331E-3</v>
      </c>
      <c r="FA127" s="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>
        <v>0.6663</v>
      </c>
      <c r="DI128" s="4">
        <v>0.75319999999999998</v>
      </c>
      <c r="DJ128" s="4">
        <v>0.1401</v>
      </c>
      <c r="DK128" s="4">
        <v>0.78720000000000001</v>
      </c>
      <c r="DL128" s="4">
        <v>4.0000000000000001E-3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>
        <v>0.66539999999999999</v>
      </c>
      <c r="EH128" s="5">
        <v>0.75180000000000002</v>
      </c>
      <c r="EI128" s="5">
        <v>0.13919999999999999</v>
      </c>
      <c r="EJ128" s="5">
        <v>0.78569999999999995</v>
      </c>
      <c r="EK128" s="5">
        <v>3.0999999999999999E-3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0.66526666666666667</v>
      </c>
      <c r="EW128" s="4">
        <f t="shared" si="7"/>
        <v>0.75179999999999991</v>
      </c>
      <c r="EX128" s="4">
        <f t="shared" si="8"/>
        <v>0.14230000000000001</v>
      </c>
      <c r="EY128" s="4">
        <f t="shared" si="9"/>
        <v>0.78620000000000001</v>
      </c>
      <c r="EZ128" s="4">
        <f t="shared" si="10"/>
        <v>3.4333333333333334E-3</v>
      </c>
      <c r="FA128" s="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k=50, r=0.5</v>
      </c>
      <c r="FE128" s="1" t="str" cm="1">
        <f t="array" aca="1" ref="FE128" ca="1">CONCATENATE(INDIRECT(ADDRESS(1,MATCH(_xlfn.MINIFS(B128:EU128,metrics.est,"Time"),B128:EU128,0)+1)), ", ", INDIRECT(ADDRESS(2,MATCH(_xlfn.MINIFS(B128:EU128,metrics.est,"Time"),B128:EU128,0)+1)))</f>
        <v>k=100, r=0.5</v>
      </c>
    </row>
    <row r="129" spans="1:161" x14ac:dyDescent="0.2">
      <c r="A129" s="1" t="s">
        <v>115</v>
      </c>
      <c r="B129" s="4"/>
      <c r="C129" s="4"/>
      <c r="D129" s="4"/>
      <c r="E129" s="4"/>
      <c r="F129" s="4"/>
      <c r="G129" s="5"/>
      <c r="H129" s="5"/>
      <c r="I129" s="5"/>
      <c r="J129" s="5"/>
      <c r="K129" s="5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5"/>
      <c r="R129" s="5"/>
      <c r="S129" s="5"/>
      <c r="T129" s="5"/>
      <c r="U129" s="5"/>
      <c r="V129" s="4"/>
      <c r="W129" s="4"/>
      <c r="X129" s="4"/>
      <c r="Y129" s="4"/>
      <c r="Z129" s="4"/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>
        <v>0.62360000000000004</v>
      </c>
      <c r="DI129" s="4">
        <v>0.67069999999999996</v>
      </c>
      <c r="DJ129" s="4">
        <v>0.17849999999999999</v>
      </c>
      <c r="DK129" s="4">
        <v>0.86150000000000004</v>
      </c>
      <c r="DL129" s="4">
        <v>1.09E-2</v>
      </c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/>
      <c r="EC129" s="4"/>
      <c r="ED129" s="4"/>
      <c r="EE129" s="4"/>
      <c r="EF129" s="4"/>
      <c r="EG129" s="5">
        <v>0.62309999999999999</v>
      </c>
      <c r="EH129" s="5">
        <v>0.66979999999999995</v>
      </c>
      <c r="EI129" s="5">
        <v>0.17929999999999999</v>
      </c>
      <c r="EJ129" s="5">
        <v>0.86070000000000002</v>
      </c>
      <c r="EK129" s="5">
        <v>7.7999999999999996E-3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>
        <f t="shared" si="26"/>
        <v>0.62336666666666662</v>
      </c>
      <c r="EW129" s="4">
        <f t="shared" si="7"/>
        <v>0.66933333333333334</v>
      </c>
      <c r="EX129" s="4">
        <f t="shared" si="8"/>
        <v>0.17979999999999999</v>
      </c>
      <c r="EY129" s="4">
        <f t="shared" si="9"/>
        <v>0.86180000000000001</v>
      </c>
      <c r="EZ129" s="4">
        <f t="shared" si="10"/>
        <v>8.6000000000000017E-3</v>
      </c>
      <c r="FA129" s="1" t="str" cm="1">
        <f t="array" aca="1" ref="FA129" ca="1">CONCATENATE(INDIRECT(ADDRESS(1,MATCH(_xlfn.MINIFS(B129:EU129,metrics.est,"MAE"),B129:EU129,0)+1)), ", ", INDIRECT(ADDRESS(2,MATCH(_xlfn.MINIFS(B129:EU129,metrics.est,"MAE"),B129:EU129,0)+1)))</f>
        <v>k=100, r=0.5</v>
      </c>
      <c r="FB129" s="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x14ac:dyDescent="0.2">
      <c r="A130" s="1" t="s">
        <v>116</v>
      </c>
      <c r="B130" s="4"/>
      <c r="C130" s="4"/>
      <c r="D130" s="4"/>
      <c r="E130" s="4"/>
      <c r="F130" s="4"/>
      <c r="G130" s="5"/>
      <c r="H130" s="5"/>
      <c r="I130" s="5"/>
      <c r="J130" s="5"/>
      <c r="K130" s="5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5"/>
      <c r="R130" s="5"/>
      <c r="S130" s="5"/>
      <c r="T130" s="5"/>
      <c r="U130" s="5"/>
      <c r="V130" s="4"/>
      <c r="W130" s="4"/>
      <c r="X130" s="4"/>
      <c r="Y130" s="4"/>
      <c r="Z130" s="4"/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>
        <v>0.62109999999999999</v>
      </c>
      <c r="DI130" s="4">
        <v>0.66339999999999999</v>
      </c>
      <c r="DJ130" s="4">
        <v>0.18140000000000001</v>
      </c>
      <c r="DK130" s="4">
        <v>0.85209999999999997</v>
      </c>
      <c r="DL130" s="4">
        <v>1.7999999999999999E-2</v>
      </c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/>
      <c r="EC130" s="4"/>
      <c r="ED130" s="4"/>
      <c r="EE130" s="4"/>
      <c r="EF130" s="4"/>
      <c r="EG130" s="5">
        <v>0.62090000000000001</v>
      </c>
      <c r="EH130" s="5">
        <v>0.66300000000000003</v>
      </c>
      <c r="EI130" s="5">
        <v>0.18129999999999999</v>
      </c>
      <c r="EJ130" s="5">
        <v>0.85150000000000003</v>
      </c>
      <c r="EK130" s="5">
        <v>1.61E-2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>
        <f t="shared" si="26"/>
        <v>0.62093333333333334</v>
      </c>
      <c r="EW130" s="4">
        <f t="shared" si="7"/>
        <v>0.66210000000000002</v>
      </c>
      <c r="EX130" s="4">
        <f t="shared" si="8"/>
        <v>0.1822</v>
      </c>
      <c r="EY130" s="4">
        <f t="shared" si="9"/>
        <v>0.85236666666666672</v>
      </c>
      <c r="EZ130" s="4">
        <f t="shared" si="10"/>
        <v>1.6366666666666668E-2</v>
      </c>
      <c r="FA130" s="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>
        <v>0.626</v>
      </c>
      <c r="DI131" s="4">
        <v>0.67090000000000005</v>
      </c>
      <c r="DJ131" s="4">
        <v>0.18940000000000001</v>
      </c>
      <c r="DK131" s="4">
        <v>0.89749999999999996</v>
      </c>
      <c r="DL131" s="4">
        <v>2.1600000000000001E-2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>
        <v>0.62570000000000003</v>
      </c>
      <c r="EH131" s="5">
        <v>0.6704</v>
      </c>
      <c r="EI131" s="5">
        <v>0.19239999999999999</v>
      </c>
      <c r="EJ131" s="5">
        <v>0.89729999999999999</v>
      </c>
      <c r="EK131" s="5">
        <v>1.6199999999999999E-2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0.62553333333333339</v>
      </c>
      <c r="EW131" s="4">
        <f t="shared" si="7"/>
        <v>0.66903333333333326</v>
      </c>
      <c r="EX131" s="4">
        <f t="shared" si="8"/>
        <v>0.19503333333333336</v>
      </c>
      <c r="EY131" s="4">
        <f t="shared" si="9"/>
        <v>0.89720000000000011</v>
      </c>
      <c r="EZ131" s="4">
        <f t="shared" si="10"/>
        <v>1.8466666666666666E-2</v>
      </c>
      <c r="FA131" s="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k=50, r=0.5</v>
      </c>
      <c r="FE131" s="1" t="str" cm="1">
        <f t="array" aca="1" ref="FE131" ca="1">CONCATENATE(INDIRECT(ADDRESS(1,MATCH(_xlfn.MINIFS(B131:EU131,metrics.est,"Time"),B131:EU131,0)+1)), ", ", INDIRECT(ADDRESS(2,MATCH(_xlfn.MINIFS(B131:EU131,metrics.est,"Time"),B131:EU131,0)+1)))</f>
        <v>k=100,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>
        <v>0.61629999999999996</v>
      </c>
      <c r="AL132" s="5">
        <v>0.64890000000000003</v>
      </c>
      <c r="AM132" s="5">
        <v>0.22170000000000001</v>
      </c>
      <c r="AN132" s="5">
        <v>0.82340000000000002</v>
      </c>
      <c r="AO132" s="5">
        <v>1.18E-2</v>
      </c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7.6E-3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5.7000000000000002E-3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8.4333333333333343E-3</v>
      </c>
      <c r="FA132" s="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" t="str" cm="1">
        <f t="array" aca="1" ref="FE132" ca="1">CONCATENATE(INDIRECT(ADDRESS(1,MATCH(_xlfn.MINIFS(B132:EU132,metrics.est,"Time"),B132:EU132,0)+1)), ", ", INDIRECT(ADDRESS(2,MATCH(_xlfn.MINIFS(B132:EU132,metrics.est,"Time"),B132:EU132,0)+1)))</f>
        <v>k=100,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>
        <v>0.63190000000000002</v>
      </c>
      <c r="DI133" s="4">
        <v>0.67669999999999997</v>
      </c>
      <c r="DJ133" s="4">
        <v>0.19120000000000001</v>
      </c>
      <c r="DK133" s="4">
        <v>0.82699999999999996</v>
      </c>
      <c r="DL133" s="4">
        <v>7.7000000000000002E-3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>
        <v>0.63129999999999997</v>
      </c>
      <c r="EH133" s="5">
        <v>0.67630000000000001</v>
      </c>
      <c r="EI133" s="5">
        <v>0.19439999999999999</v>
      </c>
      <c r="EJ133" s="5">
        <v>0.82730000000000004</v>
      </c>
      <c r="EK133" s="5">
        <v>5.7000000000000002E-3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0.63180000000000003</v>
      </c>
      <c r="EW133" s="4">
        <f t="shared" si="7"/>
        <v>0.6759666666666666</v>
      </c>
      <c r="EX133" s="4">
        <f t="shared" si="8"/>
        <v>0.19323333333333334</v>
      </c>
      <c r="EY133" s="4">
        <f t="shared" si="9"/>
        <v>0.82713333333333328</v>
      </c>
      <c r="EZ133" s="4">
        <f t="shared" si="10"/>
        <v>6.7666666666666665E-3</v>
      </c>
      <c r="FA133" s="1" t="str" cm="1">
        <f t="array" aca="1" ref="FA133" ca="1">CONCATENATE(INDIRECT(ADDRESS(1,MATCH(_xlfn.MINIFS(B133:EU133,metrics.est,"MAE"),B133:EU133,0)+1)), ", ", INDIRECT(ADDRESS(2,MATCH(_xlfn.MINIFS(B133:EU133,metrics.est,"MAE"),B133:EU133,0)+1)))</f>
        <v>k=100, r=0.5</v>
      </c>
      <c r="FB133" s="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" t="str" cm="1">
        <f t="array" aca="1" ref="FC133" ca="1">CONCATENATE(INDIRECT(ADDRESS(1,MATCH(_xlfn.MAXIFS(B133:EU133,metrics.est,"R"),B133:EU133,0)+1)), ", ", INDIRECT(ADDRESS(2,MATCH(_xlfn.MAXIFS(B133:EU133,metrics.est,"R"),B133:EU133,0)+1)))</f>
        <v>k=100, r=0.5</v>
      </c>
      <c r="FD133" s="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k=100, r=0.5</v>
      </c>
      <c r="FE133" s="1" t="str" cm="1">
        <f t="array" aca="1" ref="FE133" ca="1">CONCATENATE(INDIRECT(ADDRESS(1,MATCH(_xlfn.MINIFS(B133:EU133,metrics.est,"Time"),B133:EU133,0)+1)), ", ", INDIRECT(ADDRESS(2,MATCH(_xlfn.MINIFS(B133:EU133,metrics.est,"Time"),B133:EU133,0)+1)))</f>
        <v>k=100,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>
        <v>0.61729999999999996</v>
      </c>
      <c r="DI134" s="4">
        <v>0.65549999999999997</v>
      </c>
      <c r="DJ134" s="4">
        <v>0.22109999999999999</v>
      </c>
      <c r="DK134" s="4">
        <v>0.84570000000000001</v>
      </c>
      <c r="DL134" s="4">
        <v>7.6E-3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>
        <v>0.61719999999999997</v>
      </c>
      <c r="EH134" s="5">
        <v>0.65580000000000005</v>
      </c>
      <c r="EI134" s="5">
        <v>0.22220000000000001</v>
      </c>
      <c r="EJ134" s="5">
        <v>0.84630000000000005</v>
      </c>
      <c r="EK134" s="5">
        <v>5.7999999999999996E-3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0.61696666666666655</v>
      </c>
      <c r="EW134" s="4">
        <f t="shared" si="7"/>
        <v>0.6539666666666667</v>
      </c>
      <c r="EX134" s="4">
        <f t="shared" si="8"/>
        <v>0.22230000000000003</v>
      </c>
      <c r="EY134" s="4">
        <f t="shared" si="9"/>
        <v>0.84546666666666681</v>
      </c>
      <c r="EZ134" s="4">
        <f t="shared" si="10"/>
        <v>6.933333333333333E-3</v>
      </c>
      <c r="FA134" s="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k=100, r=0.5</v>
      </c>
      <c r="FE134" s="1" t="str" cm="1">
        <f t="array" aca="1" ref="FE134" ca="1">CONCATENATE(INDIRECT(ADDRESS(1,MATCH(_xlfn.MINIFS(B134:EU134,metrics.est,"Time"),B134:EU134,0)+1)), ", ", INDIRECT(ADDRESS(2,MATCH(_xlfn.MINIFS(B134:EU134,metrics.est,"Time"),B134:EU134,0)+1)))</f>
        <v>k=100,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>
        <v>0.61780000000000002</v>
      </c>
      <c r="DI135" s="4">
        <v>0.65780000000000005</v>
      </c>
      <c r="DJ135" s="4">
        <v>0.19370000000000001</v>
      </c>
      <c r="DK135" s="4">
        <v>0.85950000000000004</v>
      </c>
      <c r="DL135" s="4">
        <v>6.6E-3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>
        <v>0.61780000000000002</v>
      </c>
      <c r="EH135" s="5">
        <v>0.65790000000000004</v>
      </c>
      <c r="EI135" s="5">
        <v>0.19400000000000001</v>
      </c>
      <c r="EJ135" s="5">
        <v>0.85919999999999996</v>
      </c>
      <c r="EK135" s="5">
        <v>4.5999999999999999E-3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0.61750000000000005</v>
      </c>
      <c r="EW135" s="4">
        <f t="shared" si="7"/>
        <v>0.65590000000000004</v>
      </c>
      <c r="EX135" s="4">
        <f t="shared" si="8"/>
        <v>0.19720000000000001</v>
      </c>
      <c r="EY135" s="4">
        <f t="shared" si="9"/>
        <v>0.85946666666666671</v>
      </c>
      <c r="EZ135" s="4">
        <f t="shared" si="10"/>
        <v>5.5000000000000005E-3</v>
      </c>
      <c r="FA135" s="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" t="str" cm="1">
        <f t="array" aca="1" ref="FE135" ca="1">CONCATENATE(INDIRECT(ADDRESS(1,MATCH(_xlfn.MINIFS(B135:EU135,metrics.est,"Time"),B135:EU135,0)+1)), ", ", INDIRECT(ADDRESS(2,MATCH(_xlfn.MINIFS(B135:EU135,metrics.est,"Time"),B135:EU135,0)+1)))</f>
        <v>k=100,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>
        <v>0.61639999999999995</v>
      </c>
      <c r="DI136" s="4">
        <v>0.65859999999999996</v>
      </c>
      <c r="DJ136" s="4">
        <v>0.21079999999999999</v>
      </c>
      <c r="DK136" s="4">
        <v>0.87980000000000003</v>
      </c>
      <c r="DL136" s="4">
        <v>4.0000000000000001E-3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>
        <v>0.61660000000000004</v>
      </c>
      <c r="EH136" s="5">
        <v>0.65880000000000005</v>
      </c>
      <c r="EI136" s="5">
        <v>0.2147</v>
      </c>
      <c r="EJ136" s="5">
        <v>0.87960000000000005</v>
      </c>
      <c r="EK136" s="5">
        <v>3.0999999999999999E-3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0.6162333333333333</v>
      </c>
      <c r="EW136" s="4">
        <f t="shared" si="7"/>
        <v>0.6569666666666667</v>
      </c>
      <c r="EX136" s="4">
        <f t="shared" si="8"/>
        <v>0.21479999999999999</v>
      </c>
      <c r="EY136" s="4">
        <f t="shared" si="9"/>
        <v>0.87953333333333328</v>
      </c>
      <c r="EZ136" s="4">
        <f t="shared" si="10"/>
        <v>3.5333333333333332E-3</v>
      </c>
      <c r="FA136" s="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k=50, r=0.5</v>
      </c>
      <c r="FE136" s="1" t="str" cm="1">
        <f t="array" aca="1" ref="FE136" ca="1">CONCATENATE(INDIRECT(ADDRESS(1,MATCH(_xlfn.MINIFS(B136:EU136,metrics.est,"Time"),B136:EU136,0)+1)), ", ", INDIRECT(ADDRESS(2,MATCH(_xlfn.MINIFS(B136:EU136,metrics.est,"Time"),B136:EU136,0)+1)))</f>
        <v>k=100,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>
        <v>0.61739999999999995</v>
      </c>
      <c r="DI137" s="4">
        <v>0.65820000000000001</v>
      </c>
      <c r="DJ137" s="4">
        <v>0.1946</v>
      </c>
      <c r="DK137" s="4">
        <v>0.85660000000000003</v>
      </c>
      <c r="DL137" s="4">
        <v>1.0999999999999999E-2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>
        <v>0.61709999999999998</v>
      </c>
      <c r="EH137" s="5">
        <v>0.65749999999999997</v>
      </c>
      <c r="EI137" s="5">
        <v>0.19650000000000001</v>
      </c>
      <c r="EJ137" s="5">
        <v>0.85629999999999995</v>
      </c>
      <c r="EK137" s="5">
        <v>9.5999999999999992E-3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0.61673333333333324</v>
      </c>
      <c r="EW137" s="4">
        <f t="shared" si="7"/>
        <v>0.65533333333333332</v>
      </c>
      <c r="EX137" s="4">
        <f t="shared" si="8"/>
        <v>0.19963333333333333</v>
      </c>
      <c r="EY137" s="4">
        <f t="shared" si="9"/>
        <v>0.85659999999999992</v>
      </c>
      <c r="EZ137" s="4">
        <f t="shared" si="10"/>
        <v>9.8666666666666642E-3</v>
      </c>
      <c r="FA137" s="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>
        <v>0.61860000000000004</v>
      </c>
      <c r="DI138" s="4">
        <v>0.66320000000000001</v>
      </c>
      <c r="DJ138" s="4">
        <v>0.19980000000000001</v>
      </c>
      <c r="DK138" s="4">
        <v>0.87290000000000001</v>
      </c>
      <c r="DL138" s="4">
        <v>1.4E-2</v>
      </c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>
        <v>0.61829999999999996</v>
      </c>
      <c r="EH138" s="5">
        <v>0.66279999999999994</v>
      </c>
      <c r="EI138" s="5">
        <v>0.2019</v>
      </c>
      <c r="EJ138" s="5">
        <v>0.87260000000000004</v>
      </c>
      <c r="EK138" s="5">
        <v>1.1299999999999999E-2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0.61803333333333332</v>
      </c>
      <c r="EW138" s="4">
        <f t="shared" ref="EW138" si="27">AVERAGEIFS(B138:EU138,metrics.est,"MSE")</f>
        <v>0.66100000000000003</v>
      </c>
      <c r="EX138" s="4">
        <f t="shared" ref="EX138" si="28">AVERAGEIFS(B138:EU138,metrics.est,"R")</f>
        <v>0.20493333333333333</v>
      </c>
      <c r="EY138" s="4">
        <f t="shared" ref="EY138" si="29">AVERAGEIFS(B138:EU138,metrics.est,"Coverage")</f>
        <v>0.87280000000000013</v>
      </c>
      <c r="EZ138" s="4">
        <f t="shared" ref="EZ138" si="30">AVERAGEIFS(B138:EU138,metrics.est,"Time")</f>
        <v>1.21E-2</v>
      </c>
      <c r="FA138" s="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>
        <v>0.61909999999999998</v>
      </c>
      <c r="DI139" s="4">
        <v>0.66549999999999998</v>
      </c>
      <c r="DJ139" s="4">
        <v>0.1966</v>
      </c>
      <c r="DK139" s="4">
        <v>0.87309999999999999</v>
      </c>
      <c r="DL139" s="4">
        <v>1.2699999999999999E-2</v>
      </c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>
        <v>0.61899999999999999</v>
      </c>
      <c r="EH139" s="5">
        <v>0.6653</v>
      </c>
      <c r="EI139" s="5">
        <v>0.19839999999999999</v>
      </c>
      <c r="EJ139" s="5">
        <v>0.87280000000000002</v>
      </c>
      <c r="EK139" s="5">
        <v>1.12E-2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0.61869999999999992</v>
      </c>
      <c r="EW139" s="4">
        <f t="shared" ref="EW139" si="32">AVERAGEIFS(B139:EU139,metrics.est,"MSE")</f>
        <v>0.66349999999999998</v>
      </c>
      <c r="EX139" s="4">
        <f t="shared" ref="EX139" si="33">AVERAGEIFS(B139:EU139,metrics.est,"R")</f>
        <v>0.20120000000000002</v>
      </c>
      <c r="EY139" s="4">
        <f t="shared" ref="EY139" si="34">AVERAGEIFS(B139:EU139,metrics.est,"Coverage")</f>
        <v>0.87283333333333335</v>
      </c>
      <c r="EZ139" s="4">
        <f t="shared" ref="EZ139" si="35">AVERAGEIFS(B139:EU139,metrics.est,"Time")</f>
        <v>1.1733333333333333E-2</v>
      </c>
      <c r="FA139" s="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k=50, r=0.5</v>
      </c>
      <c r="FE139" s="1" t="str" cm="1">
        <f t="array" aca="1" ref="FE139" ca="1">CONCATENATE(INDIRECT(ADDRESS(1,MATCH(_xlfn.MINIFS(B139:EU139,metrics.est,"Time"),B139:EU139,0)+1)), ", ", INDIRECT(ADDRESS(2,MATCH(_xlfn.MINIFS(B139:EU139,metrics.est,"Time"),B139:EU139,0)+1)))</f>
        <v>k=100,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>
        <v>0.62180000000000002</v>
      </c>
      <c r="AL140" s="5">
        <v>0.66839999999999999</v>
      </c>
      <c r="AM140" s="5">
        <v>0.19139999999999999</v>
      </c>
      <c r="AN140" s="5">
        <v>0.87370000000000003</v>
      </c>
      <c r="AO140" s="5">
        <v>9.7000000000000003E-3</v>
      </c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6.6E-3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4.7999999999999996E-3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6.8999999999999999E-3</v>
      </c>
      <c r="FA140" s="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" t="str" cm="1">
        <f t="array" aca="1" ref="FE140" ca="1">CONCATENATE(INDIRECT(ADDRESS(1,MATCH(_xlfn.MINIFS(B140:EU140,metrics.est,"Time"),B140:EU140,0)+1)), ", ", INDIRECT(ADDRESS(2,MATCH(_xlfn.MINIFS(B140:EU140,metrics.est,"Time"),B140:EU140,0)+1)))</f>
        <v>k=100,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>
        <v>0.65649999999999997</v>
      </c>
      <c r="DI141" s="4">
        <v>0.72989999999999999</v>
      </c>
      <c r="DJ141" s="4">
        <v>0.1421</v>
      </c>
      <c r="DK141" s="4">
        <v>0.93269999999999997</v>
      </c>
      <c r="DL141" s="4">
        <v>4.58E-2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>
        <v>0.65669999999999995</v>
      </c>
      <c r="EH141" s="5">
        <v>0.73060000000000003</v>
      </c>
      <c r="EI141" s="5">
        <v>0.14269999999999999</v>
      </c>
      <c r="EJ141" s="5">
        <v>0.93210000000000004</v>
      </c>
      <c r="EK141" s="5">
        <v>3.1300000000000001E-2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0.65790000000000004</v>
      </c>
      <c r="EW141" s="4">
        <f t="shared" si="37"/>
        <v>0.7317999999999999</v>
      </c>
      <c r="EX141" s="4">
        <f t="shared" si="38"/>
        <v>0.14506666666666665</v>
      </c>
      <c r="EY141" s="4">
        <f t="shared" si="39"/>
        <v>0.93220000000000003</v>
      </c>
      <c r="EZ141" s="4">
        <f t="shared" si="40"/>
        <v>3.5633333333333329E-2</v>
      </c>
      <c r="FA141" s="1" t="str" cm="1">
        <f t="array" aca="1" ref="FA141" ca="1">CONCATENATE(INDIRECT(ADDRESS(1,MATCH(_xlfn.MINIFS(B141:EU141,metrics.est,"MAE"),B141:EU141,0)+1)), ", ", INDIRECT(ADDRESS(2,MATCH(_xlfn.MINIFS(B141:EU141,metrics.est,"MAE"),B141:EU141,0)+1)))</f>
        <v>k=50, r=0.5</v>
      </c>
      <c r="FB141" s="1" t="str" cm="1">
        <f t="array" aca="1" ref="FB141" ca="1">CONCATENATE(INDIRECT(ADDRESS(1,MATCH(_xlfn.MINIFS(B141:EU141,metrics.est,"MSE"),B141:EU141,0)+1)), ", ", INDIRECT(ADDRESS(2,MATCH(_xlfn.MINIFS(B141:EU141,metrics.est,"MSE"),B141:EU141,0)+1)))</f>
        <v>k=50, r=0.5</v>
      </c>
      <c r="FC141" s="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k=50, r=0.5</v>
      </c>
      <c r="FE141" s="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>
        <v>0.6079</v>
      </c>
      <c r="DI142" s="4">
        <v>0.63360000000000005</v>
      </c>
      <c r="DJ142" s="4">
        <v>0.18920000000000001</v>
      </c>
      <c r="DK142" s="4">
        <v>0.81969999999999998</v>
      </c>
      <c r="DL142" s="4">
        <v>1.11E-2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>
        <v>0.6079</v>
      </c>
      <c r="EH142" s="5">
        <v>0.63349999999999995</v>
      </c>
      <c r="EI142" s="5">
        <v>0.18790000000000001</v>
      </c>
      <c r="EJ142" s="5">
        <v>0.81899999999999995</v>
      </c>
      <c r="EK142" s="5">
        <v>8.3999999999999995E-3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0.63229999999999997</v>
      </c>
      <c r="EX142" s="4">
        <f t="shared" si="38"/>
        <v>0.18953333333333333</v>
      </c>
      <c r="EY142" s="4">
        <f t="shared" si="39"/>
        <v>0.81899999999999995</v>
      </c>
      <c r="EZ142" s="4">
        <f t="shared" si="40"/>
        <v>9.5333333333333329E-3</v>
      </c>
      <c r="FA142" s="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k=50, r=0.5</v>
      </c>
      <c r="FE142" s="1" t="str" cm="1">
        <f t="array" aca="1" ref="FE142" ca="1">CONCATENATE(INDIRECT(ADDRESS(1,MATCH(_xlfn.MINIFS(B142:EU142,metrics.est,"Time"),B142:EU142,0)+1)), ", ", INDIRECT(ADDRESS(2,MATCH(_xlfn.MINIFS(B142:EU142,metrics.est,"Time"),B142:EU142,0)+1)))</f>
        <v>k=100,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>
        <v>0.61899999999999999</v>
      </c>
      <c r="DI143" s="4">
        <v>0.66100000000000003</v>
      </c>
      <c r="DJ143" s="4">
        <v>0.1885</v>
      </c>
      <c r="DK143" s="4">
        <v>0.85970000000000002</v>
      </c>
      <c r="DL143" s="4">
        <v>8.3999999999999995E-3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>
        <v>0.61890000000000001</v>
      </c>
      <c r="EH143" s="5">
        <v>0.6613</v>
      </c>
      <c r="EI143" s="5">
        <v>0.18909999999999999</v>
      </c>
      <c r="EJ143" s="5">
        <v>0.85950000000000004</v>
      </c>
      <c r="EK143" s="5">
        <v>6.6E-3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0.61890000000000001</v>
      </c>
      <c r="EW143" s="4">
        <f t="shared" si="37"/>
        <v>0.65990000000000004</v>
      </c>
      <c r="EX143" s="4">
        <f t="shared" si="38"/>
        <v>0.19143333333333334</v>
      </c>
      <c r="EY143" s="4">
        <f t="shared" si="39"/>
        <v>0.85983333333333334</v>
      </c>
      <c r="EZ143" s="4">
        <f t="shared" si="40"/>
        <v>7.2666666666666669E-3</v>
      </c>
      <c r="FA143" s="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" t="str" cm="1">
        <f t="array" aca="1" ref="FE143" ca="1">CONCATENATE(INDIRECT(ADDRESS(1,MATCH(_xlfn.MINIFS(B143:EU143,metrics.est,"Time"),B143:EU143,0)+1)), ", ", INDIRECT(ADDRESS(2,MATCH(_xlfn.MINIFS(B143:EU143,metrics.est,"Time"),B143:EU143,0)+1)))</f>
        <v>k=100,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>
        <v>0.61990000000000001</v>
      </c>
      <c r="AL144" s="5">
        <v>0.66039999999999999</v>
      </c>
      <c r="AM144" s="5">
        <v>0.1925</v>
      </c>
      <c r="AN144" s="5">
        <v>0.86080000000000001</v>
      </c>
      <c r="AO144" s="5">
        <v>7.7000000000000002E-3</v>
      </c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5.1999999999999998E-3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5.9499999999999996E-3</v>
      </c>
      <c r="FA144" s="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>
        <v>0.62170000000000003</v>
      </c>
      <c r="AL145" s="5">
        <v>0.66590000000000005</v>
      </c>
      <c r="AM145" s="5">
        <v>0.18629999999999999</v>
      </c>
      <c r="AN145" s="5">
        <v>0.86119999999999997</v>
      </c>
      <c r="AO145" s="5">
        <v>1.0699999999999999E-2</v>
      </c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7.9000000000000008E-3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8.1000000000000013E-3</v>
      </c>
      <c r="FA145" s="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>
        <v>0.65880000000000005</v>
      </c>
      <c r="DI146" s="4">
        <v>0.74850000000000005</v>
      </c>
      <c r="DJ146" s="4">
        <v>0.1416</v>
      </c>
      <c r="DK146" s="4">
        <v>0.66439999999999999</v>
      </c>
      <c r="DL146" s="4">
        <v>5.1999999999999998E-3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>
        <v>0.65800000000000003</v>
      </c>
      <c r="EH146" s="5">
        <v>0.74539999999999995</v>
      </c>
      <c r="EI146" s="5">
        <v>0.14219999999999999</v>
      </c>
      <c r="EJ146" s="5">
        <v>0.66800000000000004</v>
      </c>
      <c r="EK146" s="5">
        <v>5.0000000000000001E-3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0.65866666666666662</v>
      </c>
      <c r="EW146" s="4">
        <f t="shared" si="37"/>
        <v>0.74703333333333333</v>
      </c>
      <c r="EX146" s="4">
        <f t="shared" si="38"/>
        <v>0.1444</v>
      </c>
      <c r="EY146" s="4">
        <f t="shared" si="39"/>
        <v>0.66486666666666672</v>
      </c>
      <c r="EZ146" s="4">
        <f t="shared" si="40"/>
        <v>5.0000000000000001E-3</v>
      </c>
      <c r="FA146" s="1" t="str" cm="1">
        <f t="array" aca="1" ref="FA146" ca="1">CONCATENATE(INDIRECT(ADDRESS(1,MATCH(_xlfn.MINIFS(B146:EU146,metrics.est,"MAE"),B146:EU146,0)+1)), ", ", INDIRECT(ADDRESS(2,MATCH(_xlfn.MINIFS(B146:EU146,metrics.est,"MAE"),B146:EU146,0)+1)))</f>
        <v>k=100, r=0.5</v>
      </c>
      <c r="FB146" s="1" t="str" cm="1">
        <f t="array" aca="1" ref="FB146" ca="1">CONCATENATE(INDIRECT(ADDRESS(1,MATCH(_xlfn.MINIFS(B146:EU146,metrics.est,"MSE"),B146:EU146,0)+1)), ", ", INDIRECT(ADDRESS(2,MATCH(_xlfn.MINIFS(B146:EU146,metrics.est,"MSE"),B146:EU146,0)+1)))</f>
        <v>k=100, r=0.5</v>
      </c>
      <c r="FC146" s="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k=100, r=0.5</v>
      </c>
      <c r="FE146" s="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>
        <v>0.62139999999999995</v>
      </c>
      <c r="DI147" s="4">
        <v>0.66679999999999995</v>
      </c>
      <c r="DJ147" s="4">
        <v>0.17510000000000001</v>
      </c>
      <c r="DK147" s="4">
        <v>0.85460000000000003</v>
      </c>
      <c r="DL147" s="4">
        <v>7.4999999999999997E-3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>
        <v>0.621</v>
      </c>
      <c r="EH147" s="5">
        <v>0.66600000000000004</v>
      </c>
      <c r="EI147" s="5">
        <v>0.17610000000000001</v>
      </c>
      <c r="EJ147" s="5">
        <v>0.85419999999999996</v>
      </c>
      <c r="EK147" s="5">
        <v>6.4000000000000003E-3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0.62116666666666664</v>
      </c>
      <c r="EW147" s="4">
        <f t="shared" si="37"/>
        <v>0.66509999999999991</v>
      </c>
      <c r="EX147" s="4">
        <f t="shared" si="38"/>
        <v>0.17823333333333335</v>
      </c>
      <c r="EY147" s="4">
        <f t="shared" si="39"/>
        <v>0.85473333333333334</v>
      </c>
      <c r="EZ147" s="4">
        <f t="shared" si="40"/>
        <v>6.8333333333333336E-3</v>
      </c>
      <c r="FA147" s="1" t="str" cm="1">
        <f t="array" aca="1" ref="FA147" ca="1">CONCATENATE(INDIRECT(ADDRESS(1,MATCH(_xlfn.MINIFS(B147:EU147,metrics.est,"MAE"),B147:EU147,0)+1)), ", ", INDIRECT(ADDRESS(2,MATCH(_xlfn.MINIFS(B147:EU147,metrics.est,"MAE"),B147:EU147,0)+1)))</f>
        <v>k=100, r=0.5</v>
      </c>
      <c r="FB147" s="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" t="str" cm="1">
        <f t="array" aca="1" ref="FE147" ca="1">CONCATENATE(INDIRECT(ADDRESS(1,MATCH(_xlfn.MINIFS(B147:EU147,metrics.est,"Time"),B147:EU147,0)+1)), ", ", INDIRECT(ADDRESS(2,MATCH(_xlfn.MINIFS(B147:EU147,metrics.est,"Time"),B147:EU147,0)+1)))</f>
        <v>k=100,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>
        <v>0.62339999999999995</v>
      </c>
      <c r="DI148" s="4">
        <v>0.66700000000000004</v>
      </c>
      <c r="DJ148" s="4">
        <v>0.1704</v>
      </c>
      <c r="DK148" s="4">
        <v>0.84830000000000005</v>
      </c>
      <c r="DL148" s="4">
        <v>5.4999999999999997E-3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>
        <v>0.623</v>
      </c>
      <c r="EH148" s="5">
        <v>0.66639999999999999</v>
      </c>
      <c r="EI148" s="5">
        <v>0.17349999999999999</v>
      </c>
      <c r="EJ148" s="5">
        <v>0.84819999999999995</v>
      </c>
      <c r="EK148" s="5">
        <v>4.4999999999999997E-3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0.62309999999999999</v>
      </c>
      <c r="EW148" s="4">
        <f t="shared" si="37"/>
        <v>0.66536666666666655</v>
      </c>
      <c r="EX148" s="4">
        <f t="shared" si="38"/>
        <v>0.17476666666666665</v>
      </c>
      <c r="EY148" s="4">
        <f t="shared" si="39"/>
        <v>0.84876666666666667</v>
      </c>
      <c r="EZ148" s="4">
        <f t="shared" si="40"/>
        <v>4.8333333333333327E-3</v>
      </c>
      <c r="FA148" s="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>
        <v>0.62570000000000003</v>
      </c>
      <c r="DI149" s="4">
        <v>0.67459999999999998</v>
      </c>
      <c r="DJ149" s="4">
        <v>0.1666</v>
      </c>
      <c r="DK149" s="4">
        <v>0.85729999999999995</v>
      </c>
      <c r="DL149" s="4">
        <v>7.6E-3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>
        <v>0.62519999999999998</v>
      </c>
      <c r="EH149" s="5">
        <v>0.67379999999999995</v>
      </c>
      <c r="EI149" s="5">
        <v>0.16839999999999999</v>
      </c>
      <c r="EJ149" s="5">
        <v>0.85680000000000001</v>
      </c>
      <c r="EK149" s="5">
        <v>7.1999999999999998E-3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0.62523333333333342</v>
      </c>
      <c r="EW149" s="4">
        <f t="shared" si="37"/>
        <v>0.67259999999999998</v>
      </c>
      <c r="EX149" s="4">
        <f t="shared" si="38"/>
        <v>0.17116666666666666</v>
      </c>
      <c r="EY149" s="4">
        <f t="shared" si="39"/>
        <v>0.85730000000000006</v>
      </c>
      <c r="EZ149" s="4">
        <f t="shared" si="40"/>
        <v>6.9999999999999993E-3</v>
      </c>
      <c r="FA149" s="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>
        <v>0.62190000000000001</v>
      </c>
      <c r="DI150" s="4">
        <v>0.66969999999999996</v>
      </c>
      <c r="DJ150" s="4">
        <v>0.1762</v>
      </c>
      <c r="DK150" s="4">
        <v>0.86070000000000002</v>
      </c>
      <c r="DL150" s="4">
        <v>8.5000000000000006E-3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>
        <v>0.62170000000000003</v>
      </c>
      <c r="EH150" s="5">
        <v>0.66949999999999998</v>
      </c>
      <c r="EI150" s="5">
        <v>0.17730000000000001</v>
      </c>
      <c r="EJ150" s="5">
        <v>0.86040000000000005</v>
      </c>
      <c r="EK150" s="5">
        <v>6.8999999999999999E-3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0.62176666666666669</v>
      </c>
      <c r="EW150" s="4">
        <f t="shared" si="37"/>
        <v>0.66836666666666655</v>
      </c>
      <c r="EX150" s="4">
        <f t="shared" si="38"/>
        <v>0.17976666666666666</v>
      </c>
      <c r="EY150" s="4">
        <f t="shared" si="39"/>
        <v>0.86070000000000002</v>
      </c>
      <c r="EZ150" s="4">
        <f t="shared" si="40"/>
        <v>7.1666666666666675E-3</v>
      </c>
      <c r="FA150" s="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>
        <v>0.62339999999999995</v>
      </c>
      <c r="DI151" s="4">
        <v>0.66890000000000005</v>
      </c>
      <c r="DJ151" s="4">
        <v>0.17780000000000001</v>
      </c>
      <c r="DK151" s="4">
        <v>0.86129999999999995</v>
      </c>
      <c r="DL151" s="4">
        <v>8.3000000000000001E-3</v>
      </c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>
        <v>0.62339999999999995</v>
      </c>
      <c r="EH151" s="5">
        <v>0.66910000000000003</v>
      </c>
      <c r="EI151" s="5">
        <v>0.1789</v>
      </c>
      <c r="EJ151" s="5">
        <v>0.86099999999999999</v>
      </c>
      <c r="EK151" s="5">
        <v>8.2000000000000007E-3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0.62306666666666666</v>
      </c>
      <c r="EW151" s="4">
        <f t="shared" si="37"/>
        <v>0.66726666666666679</v>
      </c>
      <c r="EX151" s="4">
        <f t="shared" si="38"/>
        <v>0.18166666666666664</v>
      </c>
      <c r="EY151" s="4">
        <f t="shared" si="39"/>
        <v>0.86119999999999985</v>
      </c>
      <c r="EZ151" s="4">
        <f t="shared" si="40"/>
        <v>7.7333333333333325E-3</v>
      </c>
      <c r="FA151" s="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5"/>
      <c r="H152" s="5"/>
      <c r="I152" s="5"/>
      <c r="J152" s="5"/>
      <c r="K152" s="5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5"/>
      <c r="R152" s="5"/>
      <c r="S152" s="5"/>
      <c r="T152" s="5"/>
      <c r="U152" s="5"/>
      <c r="V152" s="4"/>
      <c r="W152" s="4"/>
      <c r="X152" s="4"/>
      <c r="Y152" s="4"/>
      <c r="Z152" s="4"/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>
        <v>0.63449999999999995</v>
      </c>
      <c r="DI152" s="4">
        <v>0.68200000000000005</v>
      </c>
      <c r="DJ152" s="4">
        <v>0.17169999999999999</v>
      </c>
      <c r="DK152" s="4">
        <v>0.84260000000000002</v>
      </c>
      <c r="DL152" s="4">
        <v>3.7000000000000002E-3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>
        <v>0.63429999999999997</v>
      </c>
      <c r="EH152" s="5">
        <v>0.68179999999999996</v>
      </c>
      <c r="EI152" s="5">
        <v>0.17080000000000001</v>
      </c>
      <c r="EJ152" s="5">
        <v>0.8417</v>
      </c>
      <c r="EK152" s="5">
        <v>3.5999999999999999E-3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0.63473333333333326</v>
      </c>
      <c r="EW152" s="4">
        <f t="shared" si="37"/>
        <v>0.6818333333333334</v>
      </c>
      <c r="EX152" s="4">
        <f t="shared" si="38"/>
        <v>0.17196666666666668</v>
      </c>
      <c r="EY152" s="4">
        <f t="shared" si="39"/>
        <v>0.84173333333333333</v>
      </c>
      <c r="EZ152" s="4">
        <f t="shared" si="40"/>
        <v>3.5333333333333332E-3</v>
      </c>
      <c r="FA152" s="1" t="str" cm="1">
        <f t="array" aca="1" ref="FA152" ca="1">CONCATENATE(INDIRECT(ADDRESS(1,MATCH(_xlfn.MINIFS(B152:EU152,metrics.est,"MAE"),B152:EU152,0)+1)), ", ", INDIRECT(ADDRESS(2,MATCH(_xlfn.MINIFS(B152:EU152,metrics.est,"MAE"),B152:EU152,0)+1)))</f>
        <v>k=100, r=0.5</v>
      </c>
      <c r="FB152" s="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k=50, r=0.5</v>
      </c>
      <c r="FE152" s="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5"/>
      <c r="H153" s="5"/>
      <c r="I153" s="5"/>
      <c r="J153" s="5"/>
      <c r="K153" s="5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5"/>
      <c r="R153" s="5"/>
      <c r="S153" s="5"/>
      <c r="T153" s="5"/>
      <c r="U153" s="5"/>
      <c r="V153" s="4"/>
      <c r="W153" s="4"/>
      <c r="X153" s="4"/>
      <c r="Y153" s="4"/>
      <c r="Z153" s="4"/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>
        <v>0.61839999999999995</v>
      </c>
      <c r="AL153" s="5">
        <v>0.65700000000000003</v>
      </c>
      <c r="AM153" s="5">
        <v>0.20080000000000001</v>
      </c>
      <c r="AN153" s="5">
        <v>0.86009999999999998</v>
      </c>
      <c r="AO153" s="5">
        <v>1.0500000000000001E-2</v>
      </c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6.1999999999999998E-3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5.5999999999999999E-3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7.0499999999999998E-3</v>
      </c>
      <c r="FA153" s="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5"/>
      <c r="H154" s="5"/>
      <c r="I154" s="5"/>
      <c r="J154" s="5"/>
      <c r="K154" s="5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5"/>
      <c r="R154" s="5"/>
      <c r="S154" s="5"/>
      <c r="T154" s="5"/>
      <c r="U154" s="5"/>
      <c r="V154" s="4"/>
      <c r="W154" s="4"/>
      <c r="X154" s="4"/>
      <c r="Y154" s="4"/>
      <c r="Z154" s="4"/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>
        <v>0.64610000000000001</v>
      </c>
      <c r="DI154" s="4">
        <v>0.70750000000000002</v>
      </c>
      <c r="DJ154" s="4">
        <v>0.16300000000000001</v>
      </c>
      <c r="DK154" s="4">
        <v>0.82689999999999997</v>
      </c>
      <c r="DL154" s="4">
        <v>4.4000000000000003E-3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>
        <v>0.64600000000000002</v>
      </c>
      <c r="EH154" s="5">
        <v>0.70709999999999995</v>
      </c>
      <c r="EI154" s="5">
        <v>0.16189999999999999</v>
      </c>
      <c r="EJ154" s="5">
        <v>0.82569999999999999</v>
      </c>
      <c r="EK154" s="5">
        <v>4.0000000000000001E-3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0.6464333333333333</v>
      </c>
      <c r="EW154" s="4">
        <f t="shared" si="37"/>
        <v>0.70776666666666666</v>
      </c>
      <c r="EX154" s="4">
        <f t="shared" si="38"/>
        <v>0.16463333333333333</v>
      </c>
      <c r="EY154" s="4">
        <f t="shared" si="39"/>
        <v>0.8259333333333333</v>
      </c>
      <c r="EZ154" s="4">
        <f t="shared" si="40"/>
        <v>4.0000000000000001E-3</v>
      </c>
      <c r="FA154" s="1" t="str" cm="1">
        <f t="array" aca="1" ref="FA154" ca="1">CONCATENATE(INDIRECT(ADDRESS(1,MATCH(_xlfn.MINIFS(B154:EU154,metrics.est,"MAE"),B154:EU154,0)+1)), ", ", INDIRECT(ADDRESS(2,MATCH(_xlfn.MINIFS(B154:EU154,metrics.est,"MAE"),B154:EU154,0)+1)))</f>
        <v>k=100, r=0.5</v>
      </c>
      <c r="FB154" s="1" t="str" cm="1">
        <f t="array" aca="1" ref="FB154" ca="1">CONCATENATE(INDIRECT(ADDRESS(1,MATCH(_xlfn.MINIFS(B154:EU154,metrics.est,"MSE"),B154:EU154,0)+1)), ", ", INDIRECT(ADDRESS(2,MATCH(_xlfn.MINIFS(B154:EU154,metrics.est,"MSE"),B154:EU154,0)+1)))</f>
        <v>k=100, r=0.5</v>
      </c>
      <c r="FC154" s="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k=50, r=0.5</v>
      </c>
      <c r="FE154" s="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5"/>
      <c r="H155" s="5"/>
      <c r="I155" s="5"/>
      <c r="J155" s="5"/>
      <c r="K155" s="5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5"/>
      <c r="R155" s="5"/>
      <c r="S155" s="5"/>
      <c r="T155" s="5"/>
      <c r="U155" s="5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>
        <v>0.61380000000000001</v>
      </c>
      <c r="DI155" s="4">
        <v>0.6431</v>
      </c>
      <c r="DJ155" s="4">
        <v>0.2102</v>
      </c>
      <c r="DK155" s="4">
        <v>0.85150000000000003</v>
      </c>
      <c r="DL155" s="4">
        <v>6.6E-3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>
        <v>0.61339999999999995</v>
      </c>
      <c r="EH155" s="5">
        <v>0.64259999999999995</v>
      </c>
      <c r="EI155" s="5">
        <v>0.21049999999999999</v>
      </c>
      <c r="EJ155" s="5">
        <v>0.8508</v>
      </c>
      <c r="EK155" s="5">
        <v>5.4999999999999997E-3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0.61306666666666665</v>
      </c>
      <c r="EW155" s="4">
        <f t="shared" si="37"/>
        <v>0.6408666666666667</v>
      </c>
      <c r="EX155" s="4">
        <f t="shared" si="38"/>
        <v>0.21423333333333336</v>
      </c>
      <c r="EY155" s="4">
        <f t="shared" si="39"/>
        <v>0.85119999999999996</v>
      </c>
      <c r="EZ155" s="4">
        <f t="shared" si="40"/>
        <v>5.6999999999999993E-3</v>
      </c>
      <c r="FA155" s="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k=50, r=0.5</v>
      </c>
      <c r="FE155" s="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5"/>
      <c r="H156" s="5"/>
      <c r="I156" s="5"/>
      <c r="J156" s="5"/>
      <c r="K156" s="5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5"/>
      <c r="R156" s="5"/>
      <c r="S156" s="5"/>
      <c r="T156" s="5"/>
      <c r="U156" s="5"/>
      <c r="V156" s="4"/>
      <c r="W156" s="4"/>
      <c r="X156" s="4"/>
      <c r="Y156" s="4"/>
      <c r="Z156" s="4"/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>
        <v>0.6462</v>
      </c>
      <c r="DI156" s="4">
        <v>0.71299999999999997</v>
      </c>
      <c r="DJ156" s="4">
        <v>0.1726</v>
      </c>
      <c r="DK156" s="4">
        <v>0.87170000000000003</v>
      </c>
      <c r="DL156" s="4">
        <v>6.3E-3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>
        <v>0.64680000000000004</v>
      </c>
      <c r="EH156" s="5">
        <v>0.71479999999999999</v>
      </c>
      <c r="EI156" s="5">
        <v>0.1744</v>
      </c>
      <c r="EJ156" s="5">
        <v>0.87209999999999999</v>
      </c>
      <c r="EK156" s="5">
        <v>1.2200000000000001E-2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0.6468666666666667</v>
      </c>
      <c r="EW156" s="4">
        <f t="shared" si="37"/>
        <v>0.71406666666666663</v>
      </c>
      <c r="EX156" s="4">
        <f t="shared" si="38"/>
        <v>0.17483333333333331</v>
      </c>
      <c r="EY156" s="4">
        <f t="shared" si="39"/>
        <v>0.87203333333333333</v>
      </c>
      <c r="EZ156" s="4">
        <f t="shared" si="40"/>
        <v>7.7666666666666674E-3</v>
      </c>
      <c r="FA156" s="1" t="str" cm="1">
        <f t="array" aca="1" ref="FA156" ca="1">CONCATENATE(INDIRECT(ADDRESS(1,MATCH(_xlfn.MINIFS(B156:EU156,metrics.est,"MAE"),B156:EU156,0)+1)), ", ", INDIRECT(ADDRESS(2,MATCH(_xlfn.MINIFS(B156:EU156,metrics.est,"MAE"),B156:EU156,0)+1)))</f>
        <v>k=50, r=0.5</v>
      </c>
      <c r="FB156" s="1" t="str" cm="1">
        <f t="array" aca="1" ref="FB156" ca="1">CONCATENATE(INDIRECT(ADDRESS(1,MATCH(_xlfn.MINIFS(B156:EU156,metrics.est,"MSE"),B156:EU156,0)+1)), ", ", INDIRECT(ADDRESS(2,MATCH(_xlfn.MINIFS(B156:EU156,metrics.est,"MSE"),B156:EU156,0)+1)))</f>
        <v>k=50, r=0.5</v>
      </c>
      <c r="FC156" s="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5"/>
      <c r="H157" s="5"/>
      <c r="I157" s="5"/>
      <c r="J157" s="5"/>
      <c r="K157" s="5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5"/>
      <c r="R157" s="5"/>
      <c r="S157" s="5"/>
      <c r="T157" s="5"/>
      <c r="U157" s="5"/>
      <c r="V157" s="4"/>
      <c r="W157" s="4"/>
      <c r="X157" s="4"/>
      <c r="Y157" s="4"/>
      <c r="Z157" s="4"/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>
        <v>0.65710000000000002</v>
      </c>
      <c r="DI157" s="4">
        <v>0.72629999999999995</v>
      </c>
      <c r="DJ157" s="4">
        <v>0.14979999999999999</v>
      </c>
      <c r="DK157" s="4">
        <v>0.79079999999999995</v>
      </c>
      <c r="DL157" s="4">
        <v>6.4999999999999997E-3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>
        <v>0.65649999999999997</v>
      </c>
      <c r="EH157" s="5">
        <v>0.72570000000000001</v>
      </c>
      <c r="EI157" s="5">
        <v>0.1525</v>
      </c>
      <c r="EJ157" s="5">
        <v>0.78920000000000001</v>
      </c>
      <c r="EK157" s="5">
        <v>1.24E-2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0.65693333333333337</v>
      </c>
      <c r="EW157" s="4">
        <f t="shared" si="37"/>
        <v>0.72626666666666662</v>
      </c>
      <c r="EX157" s="4">
        <f t="shared" si="38"/>
        <v>0.15436666666666665</v>
      </c>
      <c r="EY157" s="4">
        <f t="shared" si="39"/>
        <v>0.79020000000000001</v>
      </c>
      <c r="EZ157" s="4">
        <f t="shared" si="40"/>
        <v>8.0666666666666664E-3</v>
      </c>
      <c r="FA157" s="1" t="str" cm="1">
        <f t="array" aca="1" ref="FA157" ca="1">CONCATENATE(INDIRECT(ADDRESS(1,MATCH(_xlfn.MINIFS(B157:EU157,metrics.est,"MAE"),B157:EU157,0)+1)), ", ", INDIRECT(ADDRESS(2,MATCH(_xlfn.MINIFS(B157:EU157,metrics.est,"MAE"),B157:EU157,0)+1)))</f>
        <v>k=100, r=0.5</v>
      </c>
      <c r="FB157" s="1" t="str" cm="1">
        <f t="array" aca="1" ref="FB157" ca="1">CONCATENATE(INDIRECT(ADDRESS(1,MATCH(_xlfn.MINIFS(B157:EU157,metrics.est,"MSE"),B157:EU157,0)+1)), ", ", INDIRECT(ADDRESS(2,MATCH(_xlfn.MINIFS(B157:EU157,metrics.est,"MSE"),B157:EU157,0)+1)))</f>
        <v>k=100, r=0.5</v>
      </c>
      <c r="FC157" s="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k=50, r=0.5</v>
      </c>
      <c r="FE157" s="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5"/>
      <c r="H158" s="5"/>
      <c r="I158" s="5"/>
      <c r="J158" s="5"/>
      <c r="K158" s="5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5"/>
      <c r="R158" s="5"/>
      <c r="S158" s="5"/>
      <c r="T158" s="5"/>
      <c r="U158" s="5"/>
      <c r="V158" s="4"/>
      <c r="W158" s="4"/>
      <c r="X158" s="4"/>
      <c r="Y158" s="4"/>
      <c r="Z158" s="4"/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>
        <v>0.63249999999999995</v>
      </c>
      <c r="DI158" s="4">
        <v>0.70069999999999999</v>
      </c>
      <c r="DJ158" s="4">
        <v>0.17549999999999999</v>
      </c>
      <c r="DK158" s="4">
        <v>0.9244</v>
      </c>
      <c r="DL158" s="4">
        <v>3.3000000000000002E-2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>
        <v>0.63260000000000005</v>
      </c>
      <c r="EH158" s="5">
        <v>0.70089999999999997</v>
      </c>
      <c r="EI158" s="5">
        <v>0.1736</v>
      </c>
      <c r="EJ158" s="5">
        <v>0.92400000000000004</v>
      </c>
      <c r="EK158" s="5">
        <v>5.2900000000000003E-2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0.63296666666666668</v>
      </c>
      <c r="EW158" s="4">
        <f t="shared" si="37"/>
        <v>0.70099999999999996</v>
      </c>
      <c r="EX158" s="4">
        <f t="shared" si="38"/>
        <v>0.17710000000000001</v>
      </c>
      <c r="EY158" s="4">
        <f t="shared" si="39"/>
        <v>0.92366666666666664</v>
      </c>
      <c r="EZ158" s="4">
        <f t="shared" si="40"/>
        <v>3.5166666666666672E-2</v>
      </c>
      <c r="FA158" s="1" t="str" cm="1">
        <f t="array" aca="1" ref="FA158" ca="1">CONCATENATE(INDIRECT(ADDRESS(1,MATCH(_xlfn.MINIFS(B158:EU158,metrics.est,"MAE"),B158:EU158,0)+1)), ", ", INDIRECT(ADDRESS(2,MATCH(_xlfn.MINIFS(B158:EU158,metrics.est,"MAE"),B158:EU158,0)+1)))</f>
        <v>k=50, r=0.5</v>
      </c>
      <c r="FB158" s="1" t="str" cm="1">
        <f t="array" aca="1" ref="FB158" ca="1">CONCATENATE(INDIRECT(ADDRESS(1,MATCH(_xlfn.MINIFS(B158:EU158,metrics.est,"MSE"),B158:EU158,0)+1)), ", ", INDIRECT(ADDRESS(2,MATCH(_xlfn.MINIFS(B158:EU158,metrics.est,"MSE"),B158:EU158,0)+1)))</f>
        <v>k=50, r=0.5</v>
      </c>
      <c r="FC158" s="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k=50, r=0.5</v>
      </c>
      <c r="FE158" s="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5"/>
      <c r="H159" s="5"/>
      <c r="I159" s="5"/>
      <c r="J159" s="5"/>
      <c r="K159" s="5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5"/>
      <c r="R159" s="5"/>
      <c r="S159" s="5"/>
      <c r="T159" s="5"/>
      <c r="U159" s="5"/>
      <c r="V159" s="4"/>
      <c r="W159" s="4"/>
      <c r="X159" s="4"/>
      <c r="Y159" s="4"/>
      <c r="Z159" s="4"/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>
        <v>0.7399</v>
      </c>
      <c r="DI159" s="4">
        <v>0.91210000000000002</v>
      </c>
      <c r="DJ159" s="4">
        <v>6.4199999999999993E-2</v>
      </c>
      <c r="DK159" s="4">
        <v>0.55459999999999998</v>
      </c>
      <c r="DL159" s="4">
        <v>5.4000000000000003E-3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>
        <v>0.73939999999999995</v>
      </c>
      <c r="EH159" s="5">
        <v>0.90990000000000004</v>
      </c>
      <c r="EI159" s="5">
        <v>6.3600000000000004E-2</v>
      </c>
      <c r="EJ159" s="5">
        <v>0.5595</v>
      </c>
      <c r="EK159" s="5">
        <v>1.1599999999999999E-2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0.74073333333333335</v>
      </c>
      <c r="EW159" s="4">
        <f t="shared" si="37"/>
        <v>0.9143</v>
      </c>
      <c r="EX159" s="4">
        <f t="shared" si="38"/>
        <v>6.7633333333333323E-2</v>
      </c>
      <c r="EY159" s="4">
        <f t="shared" si="39"/>
        <v>0.55616666666666659</v>
      </c>
      <c r="EZ159" s="4">
        <f t="shared" si="40"/>
        <v>7.1666666666666658E-3</v>
      </c>
      <c r="FA159" s="1" t="str" cm="1">
        <f t="array" aca="1" ref="FA159" ca="1">CONCATENATE(INDIRECT(ADDRESS(1,MATCH(_xlfn.MINIFS(B159:EU159,metrics.est,"MAE"),B159:EU159,0)+1)), ", ", INDIRECT(ADDRESS(2,MATCH(_xlfn.MINIFS(B159:EU159,metrics.est,"MAE"),B159:EU159,0)+1)))</f>
        <v>k=100, r=0.5</v>
      </c>
      <c r="FB159" s="1" t="str" cm="1">
        <f t="array" aca="1" ref="FB159" ca="1">CONCATENATE(INDIRECT(ADDRESS(1,MATCH(_xlfn.MINIFS(B159:EU159,metrics.est,"MSE"),B159:EU159,0)+1)), ", ", INDIRECT(ADDRESS(2,MATCH(_xlfn.MINIFS(B159:EU159,metrics.est,"MSE"),B159:EU159,0)+1)))</f>
        <v>k=100, r=0.5</v>
      </c>
      <c r="FC159" s="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k=100, r=0.5</v>
      </c>
      <c r="FE159" s="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5"/>
      <c r="H160" s="5"/>
      <c r="I160" s="5"/>
      <c r="J160" s="5"/>
      <c r="K160" s="5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5"/>
      <c r="R160" s="5"/>
      <c r="S160" s="5"/>
      <c r="T160" s="5"/>
      <c r="U160" s="5"/>
      <c r="V160" s="4"/>
      <c r="W160" s="4"/>
      <c r="X160" s="4"/>
      <c r="Y160" s="4"/>
      <c r="Z160" s="4"/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>
        <v>0.67310000000000003</v>
      </c>
      <c r="DI160" s="4">
        <v>0.76910000000000001</v>
      </c>
      <c r="DJ160" s="4">
        <v>8.1000000000000003E-2</v>
      </c>
      <c r="DK160" s="4">
        <v>0.66239999999999999</v>
      </c>
      <c r="DL160" s="4">
        <v>5.3E-3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>
        <v>0.67130000000000001</v>
      </c>
      <c r="EH160" s="5">
        <v>0.76300000000000001</v>
      </c>
      <c r="EI160" s="5">
        <v>8.2699999999999996E-2</v>
      </c>
      <c r="EJ160" s="5">
        <v>0.66600000000000004</v>
      </c>
      <c r="EK160" s="5">
        <v>1.1599999999999999E-2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0.76619999999999999</v>
      </c>
      <c r="EX160" s="4">
        <f t="shared" si="38"/>
        <v>8.4033333333333335E-2</v>
      </c>
      <c r="EY160" s="4">
        <f t="shared" si="39"/>
        <v>0.66290000000000004</v>
      </c>
      <c r="EZ160" s="4">
        <f t="shared" si="40"/>
        <v>7.1666666666666658E-3</v>
      </c>
      <c r="FA160" s="1" t="str" cm="1">
        <f t="array" aca="1" ref="FA160" ca="1">CONCATENATE(INDIRECT(ADDRESS(1,MATCH(_xlfn.MINIFS(B160:EU160,metrics.est,"MAE"),B160:EU160,0)+1)), ", ", INDIRECT(ADDRESS(2,MATCH(_xlfn.MINIFS(B160:EU160,metrics.est,"MAE"),B160:EU160,0)+1)))</f>
        <v>k=100, r=0.5</v>
      </c>
      <c r="FB160" s="1" t="str" cm="1">
        <f t="array" aca="1" ref="FB160" ca="1">CONCATENATE(INDIRECT(ADDRESS(1,MATCH(_xlfn.MINIFS(B160:EU160,metrics.est,"MSE"),B160:EU160,0)+1)), ", ", INDIRECT(ADDRESS(2,MATCH(_xlfn.MINIFS(B160:EU160,metrics.est,"MSE"),B160:EU160,0)+1)))</f>
        <v>k=100, r=0.5</v>
      </c>
      <c r="FC160" s="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k=100, r=0.5</v>
      </c>
      <c r="FE160" s="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5"/>
      <c r="H161" s="5"/>
      <c r="I161" s="5"/>
      <c r="J161" s="5"/>
      <c r="K161" s="5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5"/>
      <c r="R161" s="5"/>
      <c r="S161" s="5"/>
      <c r="T161" s="5"/>
      <c r="U161" s="5"/>
      <c r="V161" s="4"/>
      <c r="W161" s="4"/>
      <c r="X161" s="4"/>
      <c r="Y161" s="4"/>
      <c r="Z161" s="4"/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>
        <v>0.65369999999999995</v>
      </c>
      <c r="DI161" s="4">
        <v>0.72850000000000004</v>
      </c>
      <c r="DJ161" s="4">
        <v>8.5000000000000006E-2</v>
      </c>
      <c r="DK161" s="4">
        <v>0.69379999999999997</v>
      </c>
      <c r="DL161" s="4">
        <v>5.1999999999999998E-3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>
        <v>0.65249999999999997</v>
      </c>
      <c r="EH161" s="5">
        <v>0.72470000000000001</v>
      </c>
      <c r="EI161" s="5">
        <v>8.8599999999999998E-2</v>
      </c>
      <c r="EJ161" s="5">
        <v>0.69789999999999996</v>
      </c>
      <c r="EK161" s="5">
        <v>1.15E-2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0.65349999999999986</v>
      </c>
      <c r="EW161" s="4">
        <f t="shared" si="37"/>
        <v>0.72693333333333332</v>
      </c>
      <c r="EX161" s="4">
        <f t="shared" si="38"/>
        <v>8.9899999999999994E-2</v>
      </c>
      <c r="EY161" s="4">
        <f t="shared" si="39"/>
        <v>0.69573333333333343</v>
      </c>
      <c r="EZ161" s="4">
        <f t="shared" si="40"/>
        <v>6.9999999999999993E-3</v>
      </c>
      <c r="FA161" s="1" t="str" cm="1">
        <f t="array" aca="1" ref="FA161" ca="1">CONCATENATE(INDIRECT(ADDRESS(1,MATCH(_xlfn.MINIFS(B161:EU161,metrics.est,"MAE"),B161:EU161,0)+1)), ", ", INDIRECT(ADDRESS(2,MATCH(_xlfn.MINIFS(B161:EU161,metrics.est,"MAE"),B161:EU161,0)+1)))</f>
        <v>k=100, r=0.5</v>
      </c>
      <c r="FB161" s="1" t="str" cm="1">
        <f t="array" aca="1" ref="FB161" ca="1">CONCATENATE(INDIRECT(ADDRESS(1,MATCH(_xlfn.MINIFS(B161:EU161,metrics.est,"MSE"),B161:EU161,0)+1)), ", ", INDIRECT(ADDRESS(2,MATCH(_xlfn.MINIFS(B161:EU161,metrics.est,"MSE"),B161:EU161,0)+1)))</f>
        <v>k=100, r=0.5</v>
      </c>
      <c r="FC161" s="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k=100, r=0.5</v>
      </c>
      <c r="FE161" s="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x14ac:dyDescent="0.2">
      <c r="A162" s="1" t="s">
        <v>228</v>
      </c>
      <c r="B162" s="4"/>
      <c r="C162" s="4"/>
      <c r="D162" s="4"/>
      <c r="E162" s="4"/>
      <c r="F162" s="4"/>
      <c r="G162" s="5"/>
      <c r="H162" s="5"/>
      <c r="I162" s="5"/>
      <c r="J162" s="5"/>
      <c r="K162" s="5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5"/>
      <c r="R162" s="5"/>
      <c r="S162" s="5"/>
      <c r="T162" s="5"/>
      <c r="U162" s="5"/>
      <c r="V162" s="4"/>
      <c r="W162" s="4"/>
      <c r="X162" s="4"/>
      <c r="Y162" s="4"/>
      <c r="Z162" s="4"/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>
        <v>0.62209999999999999</v>
      </c>
      <c r="DI162" s="4">
        <v>0.67510000000000003</v>
      </c>
      <c r="DJ162" s="4">
        <v>0.18190000000000001</v>
      </c>
      <c r="DK162" s="4">
        <v>0.87580000000000002</v>
      </c>
      <c r="DL162" s="4">
        <v>9.9000000000000008E-3</v>
      </c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/>
      <c r="EC162" s="4"/>
      <c r="ED162" s="4"/>
      <c r="EE162" s="4"/>
      <c r="EF162" s="4"/>
      <c r="EG162" s="11"/>
      <c r="EH162" s="11"/>
      <c r="EI162" s="11"/>
      <c r="EJ162" s="11"/>
      <c r="EK162" s="11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>
        <f t="shared" si="36"/>
        <v>0.62149999999999994</v>
      </c>
      <c r="EW162" s="4">
        <f t="shared" si="37"/>
        <v>0.67220000000000002</v>
      </c>
      <c r="EX162" s="4">
        <f t="shared" si="38"/>
        <v>0.18515000000000001</v>
      </c>
      <c r="EY162" s="4">
        <f t="shared" si="39"/>
        <v>0.87515000000000009</v>
      </c>
      <c r="EZ162" s="4">
        <f t="shared" si="40"/>
        <v>9.4500000000000001E-3</v>
      </c>
      <c r="FA162" s="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k=50, r=0.5</v>
      </c>
      <c r="FE162" s="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>
        <v>0.63180000000000003</v>
      </c>
      <c r="AL163" s="5">
        <v>0.71</v>
      </c>
      <c r="AM163" s="5">
        <v>0.22839999999999999</v>
      </c>
      <c r="AN163" s="5">
        <v>0.94879999999999998</v>
      </c>
      <c r="AO163" s="5">
        <v>7.9000000000000008E-3</v>
      </c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>
        <v>0.63129999999999997</v>
      </c>
      <c r="CJ163" s="5">
        <v>0.70620000000000005</v>
      </c>
      <c r="CK163" s="5">
        <v>0.2341</v>
      </c>
      <c r="CL163" s="5">
        <v>0.94699999999999995</v>
      </c>
      <c r="CM163" s="5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5.7000000000000002E-3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6.3999999999999994E-3</v>
      </c>
      <c r="FA163" s="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>
        <v>0.62980000000000003</v>
      </c>
      <c r="AL164" s="5">
        <v>0.69989999999999997</v>
      </c>
      <c r="AM164" s="5">
        <v>0.22570000000000001</v>
      </c>
      <c r="AN164" s="5">
        <v>0.93910000000000005</v>
      </c>
      <c r="AO164" s="5">
        <v>7.6E-3</v>
      </c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>
        <v>0.62919999999999998</v>
      </c>
      <c r="CJ164" s="5">
        <v>0.69740000000000002</v>
      </c>
      <c r="CK164" s="5">
        <v>0.22819999999999999</v>
      </c>
      <c r="CL164" s="5">
        <v>0.93700000000000006</v>
      </c>
      <c r="CM164" s="5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5.4000000000000003E-3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5.9166666666666673E-3</v>
      </c>
      <c r="FA164" s="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>
        <v>0.62949999999999995</v>
      </c>
      <c r="AL165" s="5">
        <v>0.69769999999999999</v>
      </c>
      <c r="AM165" s="5">
        <v>0.23330000000000001</v>
      </c>
      <c r="AN165" s="5">
        <v>0.93910000000000005</v>
      </c>
      <c r="AO165" s="5">
        <v>7.9000000000000008E-3</v>
      </c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>
        <v>0.62890000000000001</v>
      </c>
      <c r="CJ165" s="5">
        <v>0.69520000000000004</v>
      </c>
      <c r="CK165" s="5">
        <v>0.23780000000000001</v>
      </c>
      <c r="CL165" s="5">
        <v>0.93700000000000006</v>
      </c>
      <c r="CM165" s="5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5.4000000000000003E-3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6.0666666666666673E-3</v>
      </c>
      <c r="FA165" s="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>
        <v>0.61399999999999999</v>
      </c>
      <c r="AL166" s="5">
        <v>0.65859999999999996</v>
      </c>
      <c r="AM166" s="5">
        <v>0.2399</v>
      </c>
      <c r="AN166" s="5">
        <v>0.89970000000000006</v>
      </c>
      <c r="AO166" s="5">
        <v>8.8999999999999999E-3</v>
      </c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>
        <v>0.61260000000000003</v>
      </c>
      <c r="CJ166" s="5">
        <v>0.65549999999999997</v>
      </c>
      <c r="CK166" s="5">
        <v>0.24279999999999999</v>
      </c>
      <c r="CL166" s="5">
        <v>0.89859999999999995</v>
      </c>
      <c r="CM166" s="5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6.0000000000000001E-3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6.9666666666666661E-3</v>
      </c>
      <c r="FA166" s="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>
        <v>0.62860000000000005</v>
      </c>
      <c r="AL167" s="5">
        <v>0.69640000000000002</v>
      </c>
      <c r="AM167" s="5">
        <v>0.22700000000000001</v>
      </c>
      <c r="AN167" s="5">
        <v>0.93910000000000005</v>
      </c>
      <c r="AO167" s="5">
        <v>7.7999999999999996E-3</v>
      </c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>
        <v>0.62790000000000001</v>
      </c>
      <c r="CJ167" s="5">
        <v>0.69359999999999999</v>
      </c>
      <c r="CK167" s="5">
        <v>0.23019999999999999</v>
      </c>
      <c r="CL167" s="5">
        <v>0.93700000000000006</v>
      </c>
      <c r="CM167" s="5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5.3E-3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6.0666666666666673E-3</v>
      </c>
      <c r="FA167" s="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>
        <v>0.62680000000000002</v>
      </c>
      <c r="DI168" s="4">
        <v>0.69189999999999996</v>
      </c>
      <c r="DJ168" s="4">
        <v>0.2364</v>
      </c>
      <c r="DK168" s="4">
        <v>0.93879999999999997</v>
      </c>
      <c r="DL168" s="4">
        <v>3.5000000000000001E-3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>
        <v>0.62660000000000005</v>
      </c>
      <c r="EH168" s="5">
        <v>0.69169999999999998</v>
      </c>
      <c r="EI168" s="5">
        <v>0.23849999999999999</v>
      </c>
      <c r="EJ168" s="5">
        <v>0.93810000000000004</v>
      </c>
      <c r="EK168" s="5">
        <v>8.8999999999999999E-3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0.62619999999999998</v>
      </c>
      <c r="EW168" s="4">
        <f t="shared" si="37"/>
        <v>0.6902666666666667</v>
      </c>
      <c r="EX168" s="4">
        <f t="shared" si="38"/>
        <v>0.23956666666666662</v>
      </c>
      <c r="EY168" s="4">
        <f t="shared" si="39"/>
        <v>0.93833333333333335</v>
      </c>
      <c r="EZ168" s="4">
        <f t="shared" si="40"/>
        <v>5.1333333333333335E-3</v>
      </c>
      <c r="FA168" s="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k=50, r=0.5</v>
      </c>
      <c r="FE168" s="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>
        <v>0.63319999999999999</v>
      </c>
      <c r="DI169" s="4">
        <v>0.70720000000000005</v>
      </c>
      <c r="DJ169" s="4">
        <v>0.2266</v>
      </c>
      <c r="DK169" s="4">
        <v>0.94879999999999998</v>
      </c>
      <c r="DL169" s="4">
        <v>4.3E-3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>
        <v>0.6331</v>
      </c>
      <c r="EH169" s="5">
        <v>0.70689999999999997</v>
      </c>
      <c r="EI169" s="5">
        <v>0.2298</v>
      </c>
      <c r="EJ169" s="5">
        <v>0.94820000000000004</v>
      </c>
      <c r="EK169" s="5">
        <v>1.0200000000000001E-2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0.63273333333333326</v>
      </c>
      <c r="EW169" s="4">
        <f t="shared" si="37"/>
        <v>0.70546666666666669</v>
      </c>
      <c r="EX169" s="4">
        <f t="shared" si="38"/>
        <v>0.23019999999999999</v>
      </c>
      <c r="EY169" s="4">
        <f t="shared" si="39"/>
        <v>0.94843333333333335</v>
      </c>
      <c r="EZ169" s="4">
        <f t="shared" si="40"/>
        <v>6.000000000000001E-3</v>
      </c>
      <c r="FA169" s="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k=50, r=0.5</v>
      </c>
      <c r="FE169" s="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>
        <v>0.62780000000000002</v>
      </c>
      <c r="DI170" s="4">
        <v>0.69620000000000004</v>
      </c>
      <c r="DJ170" s="4">
        <v>0.2283</v>
      </c>
      <c r="DK170" s="4">
        <v>0.93879999999999997</v>
      </c>
      <c r="DL170" s="4">
        <v>3.8999999999999998E-3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>
        <v>0.62760000000000005</v>
      </c>
      <c r="EH170" s="5">
        <v>0.69569999999999999</v>
      </c>
      <c r="EI170" s="5">
        <v>0.23130000000000001</v>
      </c>
      <c r="EJ170" s="5">
        <v>0.93810000000000004</v>
      </c>
      <c r="EK170" s="5">
        <v>8.9999999999999993E-3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0.62736666666666674</v>
      </c>
      <c r="EW170" s="4">
        <f t="shared" si="37"/>
        <v>0.6946</v>
      </c>
      <c r="EX170" s="4">
        <f t="shared" si="38"/>
        <v>0.23056666666666667</v>
      </c>
      <c r="EY170" s="4">
        <f t="shared" si="39"/>
        <v>0.93833333333333335</v>
      </c>
      <c r="EZ170" s="4">
        <f t="shared" si="40"/>
        <v>5.266666666666666E-3</v>
      </c>
      <c r="FA170" s="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k=50, r=0.5</v>
      </c>
      <c r="FE170" s="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>
        <v>0.63049999999999995</v>
      </c>
      <c r="DI171" s="4">
        <v>0.7107</v>
      </c>
      <c r="DJ171" s="4">
        <v>0.2354</v>
      </c>
      <c r="DK171" s="4">
        <v>0.94879999999999998</v>
      </c>
      <c r="DL171" s="4">
        <v>4.1999999999999997E-3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>
        <v>0.63029999999999997</v>
      </c>
      <c r="EH171" s="5">
        <v>0.71009999999999995</v>
      </c>
      <c r="EI171" s="5">
        <v>0.23749999999999999</v>
      </c>
      <c r="EJ171" s="5">
        <v>0.94820000000000004</v>
      </c>
      <c r="EK171" s="5">
        <v>9.7000000000000003E-3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0.62996666666666667</v>
      </c>
      <c r="EW171" s="4">
        <f t="shared" si="37"/>
        <v>0.70843333333333336</v>
      </c>
      <c r="EX171" s="4">
        <f t="shared" si="38"/>
        <v>0.23860000000000001</v>
      </c>
      <c r="EY171" s="4">
        <f t="shared" si="39"/>
        <v>0.94843333333333335</v>
      </c>
      <c r="EZ171" s="4">
        <f t="shared" si="40"/>
        <v>5.7333333333333333E-3</v>
      </c>
      <c r="FA171" s="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k=50, r=0.5</v>
      </c>
      <c r="FE171" s="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>
        <v>0.63129999999999997</v>
      </c>
      <c r="DI172" s="4">
        <v>0.71250000000000002</v>
      </c>
      <c r="DJ172" s="4">
        <v>0.2344</v>
      </c>
      <c r="DK172" s="4">
        <v>0.94879999999999998</v>
      </c>
      <c r="DL172" s="4">
        <v>4.7000000000000002E-3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>
        <v>0.63109999999999999</v>
      </c>
      <c r="EH172" s="5">
        <v>0.71179999999999999</v>
      </c>
      <c r="EI172" s="5">
        <v>0.2369</v>
      </c>
      <c r="EJ172" s="5">
        <v>0.94820000000000004</v>
      </c>
      <c r="EK172" s="5">
        <v>1.12E-2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0.63073333333333326</v>
      </c>
      <c r="EW172" s="4">
        <f t="shared" si="37"/>
        <v>0.71003333333333318</v>
      </c>
      <c r="EX172" s="4">
        <f t="shared" si="38"/>
        <v>0.23796666666666666</v>
      </c>
      <c r="EY172" s="4">
        <f t="shared" si="39"/>
        <v>0.94843333333333335</v>
      </c>
      <c r="EZ172" s="4">
        <f t="shared" si="40"/>
        <v>6.5999999999999991E-3</v>
      </c>
      <c r="FA172" s="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k=50, r=0.5</v>
      </c>
      <c r="FE172" s="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>
        <v>0.63190000000000002</v>
      </c>
      <c r="DI173" s="4">
        <v>0.70550000000000002</v>
      </c>
      <c r="DJ173" s="4">
        <v>0.22750000000000001</v>
      </c>
      <c r="DK173" s="4">
        <v>0.94879999999999998</v>
      </c>
      <c r="DL173" s="4">
        <v>3.8999999999999998E-3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>
        <v>0.63190000000000002</v>
      </c>
      <c r="EH173" s="5">
        <v>0.70540000000000003</v>
      </c>
      <c r="EI173" s="5">
        <v>0.23050000000000001</v>
      </c>
      <c r="EJ173" s="5">
        <v>0.94820000000000004</v>
      </c>
      <c r="EK173" s="5">
        <v>9.1000000000000004E-3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0.63149999999999995</v>
      </c>
      <c r="EW173" s="4">
        <f t="shared" si="37"/>
        <v>0.70383333333333331</v>
      </c>
      <c r="EX173" s="4">
        <f t="shared" si="38"/>
        <v>0.2311</v>
      </c>
      <c r="EY173" s="4">
        <f t="shared" si="39"/>
        <v>0.94843333333333335</v>
      </c>
      <c r="EZ173" s="4">
        <f t="shared" si="40"/>
        <v>5.3333333333333332E-3</v>
      </c>
      <c r="FA173" s="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k=50, r=0.5</v>
      </c>
      <c r="FE173" s="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>
        <v>0.6331</v>
      </c>
      <c r="DI174" s="4">
        <v>0.70820000000000005</v>
      </c>
      <c r="DJ174" s="4">
        <v>0.22639999999999999</v>
      </c>
      <c r="DK174" s="4">
        <v>0.94879999999999998</v>
      </c>
      <c r="DL174" s="4">
        <v>4.4999999999999997E-3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>
        <v>0.63300000000000001</v>
      </c>
      <c r="EH174" s="5">
        <v>0.70789999999999997</v>
      </c>
      <c r="EI174" s="5">
        <v>0.22969999999999999</v>
      </c>
      <c r="EJ174" s="5">
        <v>0.94820000000000004</v>
      </c>
      <c r="EK174" s="5">
        <v>1.0699999999999999E-2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0.63260000000000005</v>
      </c>
      <c r="EW174" s="4">
        <f t="shared" si="37"/>
        <v>0.70630000000000004</v>
      </c>
      <c r="EX174" s="4">
        <f t="shared" si="38"/>
        <v>0.23016666666666666</v>
      </c>
      <c r="EY174" s="4">
        <f t="shared" si="39"/>
        <v>0.94843333333333335</v>
      </c>
      <c r="EZ174" s="4">
        <f t="shared" si="40"/>
        <v>6.2333333333333338E-3</v>
      </c>
      <c r="FA174" s="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k=50, r=0.5</v>
      </c>
      <c r="FE174" s="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>
        <v>0.63180000000000003</v>
      </c>
      <c r="DI175" s="4">
        <v>0.70760000000000001</v>
      </c>
      <c r="DJ175" s="4">
        <v>0.23230000000000001</v>
      </c>
      <c r="DK175" s="4">
        <v>0.94879999999999998</v>
      </c>
      <c r="DL175" s="4">
        <v>3.7000000000000002E-3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>
        <v>0.63160000000000005</v>
      </c>
      <c r="EH175" s="5">
        <v>0.70720000000000005</v>
      </c>
      <c r="EI175" s="5">
        <v>0.2349</v>
      </c>
      <c r="EJ175" s="5">
        <v>0.94820000000000004</v>
      </c>
      <c r="EK175" s="5">
        <v>9.1000000000000004E-3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0.63126666666666675</v>
      </c>
      <c r="EW175" s="4">
        <f t="shared" si="37"/>
        <v>0.70563333333333345</v>
      </c>
      <c r="EX175" s="4">
        <f t="shared" si="38"/>
        <v>0.23566666666666669</v>
      </c>
      <c r="EY175" s="4">
        <f t="shared" si="39"/>
        <v>0.94843333333333335</v>
      </c>
      <c r="EZ175" s="4">
        <f t="shared" si="40"/>
        <v>5.2666666666666669E-3</v>
      </c>
      <c r="FA175" s="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k=50, r=0.5</v>
      </c>
      <c r="FE175" s="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>
        <v>0.63280000000000003</v>
      </c>
      <c r="DI176" s="4">
        <v>0.70989999999999998</v>
      </c>
      <c r="DJ176" s="4">
        <v>0.23139999999999999</v>
      </c>
      <c r="DK176" s="4">
        <v>0.94879999999999998</v>
      </c>
      <c r="DL176" s="4">
        <v>4.4999999999999997E-3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>
        <v>0.63260000000000005</v>
      </c>
      <c r="EH176" s="5">
        <v>0.70940000000000003</v>
      </c>
      <c r="EI176" s="5">
        <v>0.23419999999999999</v>
      </c>
      <c r="EJ176" s="5">
        <v>0.94820000000000004</v>
      </c>
      <c r="EK176" s="5">
        <v>1.0699999999999999E-2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0.63219999999999998</v>
      </c>
      <c r="EW176" s="4">
        <f t="shared" si="37"/>
        <v>0.70766666666666678</v>
      </c>
      <c r="EX176" s="4">
        <f t="shared" si="38"/>
        <v>0.23486666666666667</v>
      </c>
      <c r="EY176" s="4">
        <f t="shared" si="39"/>
        <v>0.94843333333333335</v>
      </c>
      <c r="EZ176" s="4">
        <f t="shared" si="40"/>
        <v>6.266666666666666E-3</v>
      </c>
      <c r="FA176" s="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k=50, r=0.5</v>
      </c>
      <c r="FE176" s="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>
        <v>0.628</v>
      </c>
      <c r="DI177" s="4">
        <v>0.7016</v>
      </c>
      <c r="DJ177" s="4">
        <v>0.23519999999999999</v>
      </c>
      <c r="DK177" s="4">
        <v>0.93879999999999997</v>
      </c>
      <c r="DL177" s="4">
        <v>4.3E-3</v>
      </c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>
        <v>0.62770000000000004</v>
      </c>
      <c r="EH177" s="5">
        <v>0.70079999999999998</v>
      </c>
      <c r="EI177" s="5">
        <v>0.2379</v>
      </c>
      <c r="EJ177" s="5">
        <v>0.93810000000000004</v>
      </c>
      <c r="EK177" s="5">
        <v>1.01E-2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0.62743333333333329</v>
      </c>
      <c r="EW177" s="4">
        <f t="shared" ref="EW177:EW178" si="43">AVERAGEIFS(B177:EU177,metrics.est,"MSE")</f>
        <v>0.69946666666666657</v>
      </c>
      <c r="EX177" s="4">
        <f t="shared" ref="EX177:EX178" si="44">AVERAGEIFS(B177:EU177,metrics.est,"R")</f>
        <v>0.23736666666666664</v>
      </c>
      <c r="EY177" s="4">
        <f t="shared" ref="EY177:EY178" si="45">AVERAGEIFS(B177:EU177,metrics.est,"Coverage")</f>
        <v>0.93833333333333335</v>
      </c>
      <c r="EZ177" s="4">
        <f t="shared" ref="EZ177:EZ178" si="46">AVERAGEIFS(B177:EU177,metrics.est,"Time")</f>
        <v>5.8999999999999999E-3</v>
      </c>
      <c r="FA177" s="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k=50, r=0.5</v>
      </c>
      <c r="FE177" s="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>
        <v>0.62760000000000005</v>
      </c>
      <c r="DI178" s="4">
        <v>0.69450000000000001</v>
      </c>
      <c r="DJ178" s="4">
        <v>0.2359</v>
      </c>
      <c r="DK178" s="4">
        <v>0.93879999999999997</v>
      </c>
      <c r="DL178" s="4">
        <v>3.8E-3</v>
      </c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>
        <v>0.62739999999999996</v>
      </c>
      <c r="EH178" s="5">
        <v>0.69420000000000004</v>
      </c>
      <c r="EI178" s="5">
        <v>0.2384</v>
      </c>
      <c r="EJ178" s="5">
        <v>0.93810000000000004</v>
      </c>
      <c r="EK178" s="5">
        <v>9.1999999999999998E-3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0.62713333333333332</v>
      </c>
      <c r="EW178" s="4">
        <f t="shared" si="43"/>
        <v>0.69289999999999996</v>
      </c>
      <c r="EX178" s="4">
        <f t="shared" si="44"/>
        <v>0.23803333333333332</v>
      </c>
      <c r="EY178" s="4">
        <f t="shared" si="45"/>
        <v>0.93833333333333335</v>
      </c>
      <c r="EZ178" s="4">
        <f t="shared" si="46"/>
        <v>5.3333333333333332E-3</v>
      </c>
      <c r="FA178" s="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k=50, r=0.5</v>
      </c>
      <c r="FE178" s="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>
        <v>0.61219999999999997</v>
      </c>
      <c r="DI179" s="4">
        <v>0.6573</v>
      </c>
      <c r="DJ179" s="4">
        <v>0.24249999999999999</v>
      </c>
      <c r="DK179" s="4">
        <v>0.89900000000000002</v>
      </c>
      <c r="DL179" s="4">
        <v>5.1000000000000004E-3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>
        <v>0.61180000000000001</v>
      </c>
      <c r="EH179" s="5">
        <v>0.65639999999999998</v>
      </c>
      <c r="EI179" s="5">
        <v>0.2445</v>
      </c>
      <c r="EJ179" s="5">
        <v>0.89870000000000005</v>
      </c>
      <c r="EK179" s="5">
        <v>1.11E-2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0.6115666666666667</v>
      </c>
      <c r="EW179" s="4">
        <f t="shared" ref="EW179:EW180" si="48">AVERAGEIFS(B179:EU179,metrics.est,"MSE")</f>
        <v>0.65510000000000002</v>
      </c>
      <c r="EX179" s="4">
        <f t="shared" ref="EX179:EX180" si="49">AVERAGEIFS(B179:EU179,metrics.est,"R")</f>
        <v>0.2457</v>
      </c>
      <c r="EY179" s="4">
        <f t="shared" ref="EY179:EY180" si="50">AVERAGEIFS(B179:EU179,metrics.est,"Coverage")</f>
        <v>0.89860000000000007</v>
      </c>
      <c r="EZ179" s="4">
        <f t="shared" ref="EZ179:EZ180" si="51">AVERAGEIFS(B179:EU179,metrics.est,"Time")</f>
        <v>6.5999999999999991E-3</v>
      </c>
      <c r="FA179" s="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k=50, r=0.5</v>
      </c>
      <c r="FE179" s="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>
        <v>0.63239999999999996</v>
      </c>
      <c r="DI180" s="4">
        <v>0.71289999999999998</v>
      </c>
      <c r="DJ180" s="4">
        <v>0.2341</v>
      </c>
      <c r="DK180" s="4">
        <v>0.94879999999999998</v>
      </c>
      <c r="DL180" s="4">
        <v>5.4999999999999997E-3</v>
      </c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>
        <v>0.63190000000000002</v>
      </c>
      <c r="EH180" s="5">
        <v>0.71189999999999998</v>
      </c>
      <c r="EI180" s="5">
        <v>0.23669999999999999</v>
      </c>
      <c r="EJ180" s="5">
        <v>0.94820000000000004</v>
      </c>
      <c r="EK180" s="5">
        <v>1.03E-2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0.63173333333333337</v>
      </c>
      <c r="EW180" s="4">
        <f t="shared" si="48"/>
        <v>0.71050000000000002</v>
      </c>
      <c r="EX180" s="4">
        <f t="shared" si="49"/>
        <v>0.23769999999999999</v>
      </c>
      <c r="EY180" s="4">
        <f t="shared" si="50"/>
        <v>0.94843333333333335</v>
      </c>
      <c r="EZ180" s="4">
        <f t="shared" si="51"/>
        <v>6.4999999999999997E-3</v>
      </c>
      <c r="FA180" s="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r=0.5</v>
      </c>
      <c r="FE180" s="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>
        <v>0.62680000000000002</v>
      </c>
      <c r="DI181" s="4">
        <v>0.69330000000000003</v>
      </c>
      <c r="DJ181" s="4">
        <v>0.2301</v>
      </c>
      <c r="DK181" s="4">
        <v>0.93879999999999997</v>
      </c>
      <c r="DL181" s="4">
        <v>5.1000000000000004E-3</v>
      </c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>
        <v>0.62660000000000005</v>
      </c>
      <c r="EH181" s="5">
        <v>0.69299999999999995</v>
      </c>
      <c r="EI181" s="5">
        <v>0.23280000000000001</v>
      </c>
      <c r="EJ181" s="5">
        <v>0.93810000000000004</v>
      </c>
      <c r="EK181" s="5">
        <v>8.8000000000000005E-3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0.62636666666666663</v>
      </c>
      <c r="EW181" s="4">
        <f t="shared" ref="EW181" si="53">AVERAGEIFS(B181:EU181,metrics.est,"MSE")</f>
        <v>0.69186666666666674</v>
      </c>
      <c r="EX181" s="4">
        <f t="shared" ref="EX181" si="54">AVERAGEIFS(B181:EU181,metrics.est,"R")</f>
        <v>0.23216666666666666</v>
      </c>
      <c r="EY181" s="4">
        <f t="shared" ref="EY181" si="55">AVERAGEIFS(B181:EU181,metrics.est,"Coverage")</f>
        <v>0.93833333333333335</v>
      </c>
      <c r="EZ181" s="4">
        <f t="shared" ref="EZ181" si="56">AVERAGEIFS(B181:EU181,metrics.est,"Time")</f>
        <v>5.6333333333333331E-3</v>
      </c>
      <c r="FA181" s="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r=0.5</v>
      </c>
      <c r="FE181" s="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>
        <v>0.62819999999999998</v>
      </c>
      <c r="DI182" s="4">
        <v>0.6946</v>
      </c>
      <c r="DJ182" s="4">
        <v>0.2349</v>
      </c>
      <c r="DK182" s="4">
        <v>0.93879999999999997</v>
      </c>
      <c r="DL182" s="4">
        <v>8.3999999999999995E-3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0.62790000000000001</v>
      </c>
      <c r="EH182" s="5">
        <v>0.69440000000000002</v>
      </c>
      <c r="EI182" s="5">
        <v>0.23730000000000001</v>
      </c>
      <c r="EJ182" s="5">
        <v>0.93810000000000004</v>
      </c>
      <c r="EK182" s="5">
        <v>8.6E-3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0.62746666666666673</v>
      </c>
      <c r="EW182" s="4">
        <f t="shared" si="37"/>
        <v>0.69279999999999997</v>
      </c>
      <c r="EX182" s="4">
        <f t="shared" si="38"/>
        <v>0.23850000000000002</v>
      </c>
      <c r="EY182" s="4">
        <f t="shared" si="39"/>
        <v>0.93833333333333335</v>
      </c>
      <c r="EZ182" s="4">
        <f t="shared" si="40"/>
        <v>6.8000000000000005E-3</v>
      </c>
      <c r="FA182" s="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k=50, r=0.5</v>
      </c>
      <c r="FE182" s="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>
        <v>0.6341</v>
      </c>
      <c r="DI183" s="4">
        <v>0.7097</v>
      </c>
      <c r="DJ183" s="4">
        <v>0.2248</v>
      </c>
      <c r="DK183" s="4">
        <v>0.94879999999999998</v>
      </c>
      <c r="DL183" s="4">
        <v>3.8E-3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0.63390000000000002</v>
      </c>
      <c r="EH183" s="5">
        <v>0.70940000000000003</v>
      </c>
      <c r="EI183" s="5">
        <v>0.2281</v>
      </c>
      <c r="EJ183" s="5">
        <v>0.94820000000000004</v>
      </c>
      <c r="EK183" s="5">
        <v>9.9000000000000008E-3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0.63360000000000005</v>
      </c>
      <c r="EW183" s="4">
        <f t="shared" si="37"/>
        <v>0.70800000000000007</v>
      </c>
      <c r="EX183" s="4">
        <f t="shared" si="38"/>
        <v>0.22803333333333331</v>
      </c>
      <c r="EY183" s="4">
        <f t="shared" si="39"/>
        <v>0.94843333333333335</v>
      </c>
      <c r="EZ183" s="4">
        <f t="shared" si="40"/>
        <v>5.8999999999999999E-3</v>
      </c>
      <c r="FA183" s="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k=50, r=0.5</v>
      </c>
      <c r="FE183" s="1" t="str" cm="1">
        <f t="array" aca="1" ref="FE183" ca="1">CONCATENATE(INDIRECT(ADDRESS(1,MATCH(_xlfn.MINIFS(B183:EU183,metrics.est,"Time"),B183:EU183,0)+1)), ", ", INDIRECT(ADDRESS(2,MATCH(_xlfn.MINIFS(B183:EU183,metrics.est,"Time"),B183:EU183,0)+1)))</f>
        <v>k=50,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>
        <v>0.62870000000000004</v>
      </c>
      <c r="DI184" s="4">
        <v>0.69889999999999997</v>
      </c>
      <c r="DJ184" s="4">
        <v>0.22650000000000001</v>
      </c>
      <c r="DK184" s="4">
        <v>0.93879999999999997</v>
      </c>
      <c r="DL184" s="4">
        <v>3.8999999999999998E-3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>
        <v>0.62849999999999995</v>
      </c>
      <c r="EH184" s="5">
        <v>0.69840000000000002</v>
      </c>
      <c r="EI184" s="5">
        <v>0.2298</v>
      </c>
      <c r="EJ184" s="5">
        <v>0.93810000000000004</v>
      </c>
      <c r="EK184" s="5">
        <v>8.5000000000000006E-3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0.62823333333333331</v>
      </c>
      <c r="EW184" s="4">
        <f t="shared" si="37"/>
        <v>0.69729999999999992</v>
      </c>
      <c r="EX184" s="4">
        <f t="shared" si="38"/>
        <v>0.22870000000000001</v>
      </c>
      <c r="EY184" s="4">
        <f t="shared" si="39"/>
        <v>0.93833333333333335</v>
      </c>
      <c r="EZ184" s="4">
        <f t="shared" si="40"/>
        <v>5.2000000000000006E-3</v>
      </c>
      <c r="FA184" s="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k=50, r=0.5</v>
      </c>
      <c r="FE184" s="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0.63109999999999999</v>
      </c>
      <c r="DI185" s="4">
        <v>0.71250000000000002</v>
      </c>
      <c r="DJ185" s="4">
        <v>0.2341</v>
      </c>
      <c r="DK185" s="4">
        <v>0.94879999999999998</v>
      </c>
      <c r="DL185" s="4">
        <v>4.3E-3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63">
        <v>0.63090000000000002</v>
      </c>
      <c r="EH185" s="63">
        <v>0.7117</v>
      </c>
      <c r="EI185" s="63">
        <v>0.23630000000000001</v>
      </c>
      <c r="EJ185" s="63">
        <v>0.94820000000000004</v>
      </c>
      <c r="EK185" s="63">
        <v>9.1999999999999998E-3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0.63056666666666672</v>
      </c>
      <c r="EW185" s="4">
        <f t="shared" si="37"/>
        <v>0.71010000000000006</v>
      </c>
      <c r="EX185" s="4">
        <f t="shared" si="38"/>
        <v>0.23719999999999999</v>
      </c>
      <c r="EY185" s="4">
        <f t="shared" si="39"/>
        <v>0.94843333333333335</v>
      </c>
      <c r="EZ185" s="4">
        <f t="shared" si="40"/>
        <v>5.6333333333333331E-3</v>
      </c>
      <c r="FA185" s="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k=50, r=0.5</v>
      </c>
      <c r="FE185" s="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0.63190000000000002</v>
      </c>
      <c r="DI186" s="4">
        <v>0.71409999999999996</v>
      </c>
      <c r="DJ186" s="4">
        <v>0.23300000000000001</v>
      </c>
      <c r="DK186" s="4">
        <v>0.94879999999999998</v>
      </c>
      <c r="DL186" s="4">
        <v>4.8999999999999998E-3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>
        <v>0.63160000000000005</v>
      </c>
      <c r="EH186" s="5">
        <v>0.71340000000000003</v>
      </c>
      <c r="EI186" s="5">
        <v>0.23569999999999999</v>
      </c>
      <c r="EJ186" s="5">
        <v>0.94820000000000004</v>
      </c>
      <c r="EK186" s="5">
        <v>1.06E-2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0.63126666666666675</v>
      </c>
      <c r="EW186" s="4">
        <f t="shared" si="37"/>
        <v>0.71160000000000012</v>
      </c>
      <c r="EX186" s="4">
        <f t="shared" si="38"/>
        <v>0.23643333333333336</v>
      </c>
      <c r="EY186" s="4">
        <f t="shared" si="39"/>
        <v>0.94843333333333335</v>
      </c>
      <c r="EZ186" s="4">
        <f t="shared" si="40"/>
        <v>6.4000000000000003E-3</v>
      </c>
      <c r="FA186" s="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k=50, r=0.5</v>
      </c>
      <c r="FE186" s="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0.63270000000000004</v>
      </c>
      <c r="DI187" s="4">
        <v>0.70760000000000001</v>
      </c>
      <c r="DJ187" s="4">
        <v>0.22570000000000001</v>
      </c>
      <c r="DK187" s="4">
        <v>0.94879999999999998</v>
      </c>
      <c r="DL187" s="4">
        <v>4.1000000000000003E-3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>
        <v>0.63260000000000005</v>
      </c>
      <c r="EH187" s="5">
        <v>0.70750000000000002</v>
      </c>
      <c r="EI187" s="5">
        <v>0.2288</v>
      </c>
      <c r="EJ187" s="5">
        <v>0.94820000000000004</v>
      </c>
      <c r="EK187" s="5">
        <v>8.9999999999999993E-3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0.63226666666666664</v>
      </c>
      <c r="EW187" s="4">
        <f t="shared" si="37"/>
        <v>0.70599999999999996</v>
      </c>
      <c r="EX187" s="4">
        <f t="shared" si="38"/>
        <v>0.22889999999999999</v>
      </c>
      <c r="EY187" s="4">
        <f t="shared" si="39"/>
        <v>0.94843333333333335</v>
      </c>
      <c r="EZ187" s="4">
        <f t="shared" si="40"/>
        <v>5.3999999999999994E-3</v>
      </c>
      <c r="FA187" s="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k=50, r=0.5</v>
      </c>
      <c r="FE187" s="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0.63390000000000002</v>
      </c>
      <c r="DI188" s="4">
        <v>0.71020000000000005</v>
      </c>
      <c r="DJ188" s="4">
        <v>0.22470000000000001</v>
      </c>
      <c r="DK188" s="4">
        <v>0.94879999999999998</v>
      </c>
      <c r="DL188" s="4">
        <v>4.0000000000000001E-3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>
        <v>0.63370000000000004</v>
      </c>
      <c r="EH188" s="5">
        <v>0.70979999999999999</v>
      </c>
      <c r="EI188" s="5">
        <v>0.22789999999999999</v>
      </c>
      <c r="EJ188" s="5">
        <v>0.94820000000000004</v>
      </c>
      <c r="EK188" s="5">
        <v>1.01E-2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0.63336666666666674</v>
      </c>
      <c r="EW188" s="4">
        <f t="shared" si="37"/>
        <v>0.70836666666666659</v>
      </c>
      <c r="EX188" s="4">
        <f t="shared" si="38"/>
        <v>0.22803333333333334</v>
      </c>
      <c r="EY188" s="4">
        <f t="shared" si="39"/>
        <v>0.94843333333333335</v>
      </c>
      <c r="EZ188" s="4">
        <f t="shared" si="40"/>
        <v>5.933333333333333E-3</v>
      </c>
      <c r="FA188" s="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k=50, r=0.5</v>
      </c>
      <c r="FE188" s="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0.63249999999999995</v>
      </c>
      <c r="DI189" s="4">
        <v>0.70960000000000001</v>
      </c>
      <c r="DJ189" s="4">
        <v>0.23089999999999999</v>
      </c>
      <c r="DK189" s="4">
        <v>0.94879999999999998</v>
      </c>
      <c r="DL189" s="4">
        <v>3.3999999999999998E-3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10">
        <v>0.63229999999999997</v>
      </c>
      <c r="EH189" s="10">
        <v>0.70909999999999995</v>
      </c>
      <c r="EI189" s="10">
        <v>0.2334</v>
      </c>
      <c r="EJ189" s="10">
        <v>0.94820000000000004</v>
      </c>
      <c r="EK189" s="10">
        <v>8.6E-3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0.63196666666666657</v>
      </c>
      <c r="EW189" s="4">
        <f t="shared" si="37"/>
        <v>0.7075999999999999</v>
      </c>
      <c r="EX189" s="4">
        <f t="shared" si="38"/>
        <v>0.23403333333333332</v>
      </c>
      <c r="EY189" s="4">
        <f t="shared" si="39"/>
        <v>0.94843333333333335</v>
      </c>
      <c r="EZ189" s="4">
        <f t="shared" si="40"/>
        <v>5.0333333333333332E-3</v>
      </c>
      <c r="FA189" s="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k=50, r=0.5</v>
      </c>
      <c r="FE189" s="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0.63349999999999995</v>
      </c>
      <c r="DI190" s="4">
        <v>0.71160000000000001</v>
      </c>
      <c r="DJ190" s="4">
        <v>0.22989999999999999</v>
      </c>
      <c r="DK190" s="4">
        <v>0.94879999999999998</v>
      </c>
      <c r="DL190" s="4">
        <v>3.8E-3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0.63264999999999993</v>
      </c>
      <c r="EW190" s="4">
        <f t="shared" si="37"/>
        <v>0.70860000000000001</v>
      </c>
      <c r="EX190" s="4">
        <f t="shared" si="38"/>
        <v>0.23365</v>
      </c>
      <c r="EY190" s="4">
        <f t="shared" si="39"/>
        <v>0.94855</v>
      </c>
      <c r="EZ190" s="4">
        <f t="shared" si="40"/>
        <v>3.65E-3</v>
      </c>
      <c r="FA190" s="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k=50, r=0.5</v>
      </c>
      <c r="FE190" s="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>
        <v>0.62870000000000004</v>
      </c>
      <c r="DI191" s="4">
        <v>0.70350000000000001</v>
      </c>
      <c r="DJ191" s="4">
        <v>0.23369999999999999</v>
      </c>
      <c r="DK191" s="4">
        <v>0.93879999999999997</v>
      </c>
      <c r="DL191" s="4">
        <v>3.8E-3</v>
      </c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0.62795000000000001</v>
      </c>
      <c r="EW191" s="4">
        <f t="shared" si="37"/>
        <v>0.70065</v>
      </c>
      <c r="EX191" s="4">
        <f t="shared" si="38"/>
        <v>0.23494999999999999</v>
      </c>
      <c r="EY191" s="4">
        <f t="shared" si="39"/>
        <v>0.93845000000000001</v>
      </c>
      <c r="EZ191" s="4">
        <f t="shared" si="40"/>
        <v>3.5999999999999999E-3</v>
      </c>
      <c r="FA191" s="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r=0.5</v>
      </c>
      <c r="FE191" s="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>
        <v>0.62809999999999999</v>
      </c>
      <c r="DI192" s="4">
        <v>0.69610000000000005</v>
      </c>
      <c r="DJ192" s="4">
        <v>0.2344</v>
      </c>
      <c r="DK192" s="4">
        <v>0.93879999999999997</v>
      </c>
      <c r="DL192" s="4">
        <v>3.3999999999999998E-3</v>
      </c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0.62749999999999995</v>
      </c>
      <c r="EW192" s="4">
        <f t="shared" ref="EW192" si="58">AVERAGEIFS(B192:EU192,metrics.est,"MSE")</f>
        <v>0.69379999999999997</v>
      </c>
      <c r="EX192" s="4">
        <f t="shared" ref="EX192" si="59">AVERAGEIFS(B192:EU192,metrics.est,"R")</f>
        <v>0.23599999999999999</v>
      </c>
      <c r="EY192" s="4">
        <f t="shared" ref="EY192" si="60">AVERAGEIFS(B192:EU192,metrics.est,"Coverage")</f>
        <v>0.93845000000000001</v>
      </c>
      <c r="EZ192" s="4">
        <f t="shared" ref="EZ192" si="61">AVERAGEIFS(B192:EU192,metrics.est,"Time")</f>
        <v>3.2499999999999999E-3</v>
      </c>
      <c r="FA192" s="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k=50, r=0.5</v>
      </c>
      <c r="FE192" s="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0.61270000000000002</v>
      </c>
      <c r="DI193" s="4">
        <v>0.65820000000000001</v>
      </c>
      <c r="DJ193" s="4">
        <v>0.24179999999999999</v>
      </c>
      <c r="DK193" s="4">
        <v>0.89900000000000002</v>
      </c>
      <c r="DL193" s="4">
        <v>4.0000000000000001E-3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0.61194999999999999</v>
      </c>
      <c r="EW193" s="4">
        <f t="shared" si="37"/>
        <v>0.6552</v>
      </c>
      <c r="EX193" s="4">
        <f t="shared" si="38"/>
        <v>0.24540000000000001</v>
      </c>
      <c r="EY193" s="4">
        <f t="shared" si="39"/>
        <v>0.89854999999999996</v>
      </c>
      <c r="EZ193" s="4">
        <f t="shared" si="40"/>
        <v>3.8500000000000001E-3</v>
      </c>
      <c r="FA193" s="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k=50, r=0.5</v>
      </c>
      <c r="FE193" s="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>
        <v>0.6331</v>
      </c>
      <c r="DI194" s="4">
        <v>0.71479999999999999</v>
      </c>
      <c r="DJ194" s="4">
        <v>0.2326</v>
      </c>
      <c r="DK194" s="4">
        <v>0.94879999999999998</v>
      </c>
      <c r="DL194" s="4">
        <v>4.0000000000000001E-3</v>
      </c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0.63229999999999997</v>
      </c>
      <c r="EW194" s="4">
        <f t="shared" si="37"/>
        <v>0.7117</v>
      </c>
      <c r="EX194" s="4">
        <f t="shared" si="38"/>
        <v>0.23669999999999999</v>
      </c>
      <c r="EY194" s="4">
        <f t="shared" si="39"/>
        <v>0.94855</v>
      </c>
      <c r="EZ194" s="4">
        <f t="shared" si="40"/>
        <v>3.7499999999999999E-3</v>
      </c>
      <c r="FA194" s="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r=0.5</v>
      </c>
      <c r="FE194" s="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>
        <v>0.62739999999999996</v>
      </c>
      <c r="DI195" s="4">
        <v>0.69510000000000005</v>
      </c>
      <c r="DJ195" s="4">
        <v>0.22839999999999999</v>
      </c>
      <c r="DK195" s="4">
        <v>0.93879999999999997</v>
      </c>
      <c r="DL195" s="4">
        <v>3.3999999999999998E-3</v>
      </c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0.62684999999999991</v>
      </c>
      <c r="EW195" s="4">
        <f t="shared" ref="EW195" si="63">AVERAGEIFS(B195:EU195,metrics.est,"MSE")</f>
        <v>0.69300000000000006</v>
      </c>
      <c r="EX195" s="4">
        <f t="shared" ref="EX195" si="64">AVERAGEIFS(B195:EU195,metrics.est,"R")</f>
        <v>0.22999999999999998</v>
      </c>
      <c r="EY195" s="4">
        <f t="shared" ref="EY195" si="65">AVERAGEIFS(B195:EU195,metrics.est,"Coverage")</f>
        <v>0.93845000000000001</v>
      </c>
      <c r="EZ195" s="4">
        <f t="shared" ref="EZ195" si="66">AVERAGEIFS(B195:EU195,metrics.est,"Time")</f>
        <v>3.1999999999999997E-3</v>
      </c>
      <c r="FA195" s="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k=50, r=0.5</v>
      </c>
      <c r="FE195" s="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>
        <v>0.62270000000000003</v>
      </c>
      <c r="AL196" s="5">
        <v>0.66900000000000004</v>
      </c>
      <c r="AM196" s="5">
        <v>0.18770000000000001</v>
      </c>
      <c r="AN196" s="5">
        <v>0.87029999999999996</v>
      </c>
      <c r="AO196" s="5">
        <v>1.5599999999999999E-2</v>
      </c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>
        <v>0.62180000000000002</v>
      </c>
      <c r="CJ196" s="5">
        <v>0.66690000000000005</v>
      </c>
      <c r="CK196" s="5">
        <v>0.1888</v>
      </c>
      <c r="CL196" s="5">
        <v>0.86909999999999998</v>
      </c>
      <c r="CM196" s="5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1.12E-2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1.235E-2</v>
      </c>
      <c r="FA196" s="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>
        <v>0.62309999999999999</v>
      </c>
      <c r="AL197" s="5">
        <v>0.6724</v>
      </c>
      <c r="AM197" s="5">
        <v>0.18970000000000001</v>
      </c>
      <c r="AN197" s="5">
        <v>0.8821</v>
      </c>
      <c r="AO197" s="5">
        <v>1.44E-2</v>
      </c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>
        <v>0.62270000000000003</v>
      </c>
      <c r="CJ197" s="5">
        <v>0.67159999999999997</v>
      </c>
      <c r="CK197" s="5">
        <v>0.18970000000000001</v>
      </c>
      <c r="CL197" s="5">
        <v>0.88090000000000002</v>
      </c>
      <c r="CM197" s="5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1.01E-2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1.1149999999999998E-2</v>
      </c>
      <c r="FA197" s="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>
        <v>0.62329999999999997</v>
      </c>
      <c r="AL198" s="5">
        <v>0.67349999999999999</v>
      </c>
      <c r="AM198" s="5">
        <v>0.1961</v>
      </c>
      <c r="AN198" s="5">
        <v>0.88839999999999997</v>
      </c>
      <c r="AO198" s="5">
        <v>1.52E-2</v>
      </c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>
        <v>0.62280000000000002</v>
      </c>
      <c r="CJ198" s="5">
        <v>0.67249999999999999</v>
      </c>
      <c r="CK198" s="5">
        <v>0.19800000000000001</v>
      </c>
      <c r="CL198" s="5">
        <v>0.88649999999999995</v>
      </c>
      <c r="CM198" s="5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1.01E-2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1.1283333333333333E-2</v>
      </c>
      <c r="FA198" s="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>
        <v>0.61950000000000005</v>
      </c>
      <c r="AL199" s="5">
        <v>0.65820000000000001</v>
      </c>
      <c r="AM199" s="5">
        <v>0.21890000000000001</v>
      </c>
      <c r="AN199" s="5">
        <v>0.8407</v>
      </c>
      <c r="AO199" s="5">
        <v>1.7100000000000001E-2</v>
      </c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>
        <v>0.61839999999999995</v>
      </c>
      <c r="CJ199" s="5">
        <v>0.65359999999999996</v>
      </c>
      <c r="CK199" s="5">
        <v>0.22689999999999999</v>
      </c>
      <c r="CL199" s="5">
        <v>0.83989999999999998</v>
      </c>
      <c r="CM199" s="5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1.15E-2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1.2933333333333333E-2</v>
      </c>
      <c r="FA199" s="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>
        <v>0.62080000000000002</v>
      </c>
      <c r="AL200" s="5">
        <v>0.66459999999999997</v>
      </c>
      <c r="AM200" s="5">
        <v>0.20119999999999999</v>
      </c>
      <c r="AN200" s="5">
        <v>0.88239999999999996</v>
      </c>
      <c r="AO200" s="5">
        <v>1.43E-2</v>
      </c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>
        <v>0.61990000000000001</v>
      </c>
      <c r="CJ200" s="5">
        <v>0.66249999999999998</v>
      </c>
      <c r="CK200" s="5">
        <v>0.2049</v>
      </c>
      <c r="CL200" s="5">
        <v>0.88019999999999998</v>
      </c>
      <c r="CM200" s="5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1.03E-2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1.1366666666666666E-2</v>
      </c>
      <c r="FA200" s="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5"/>
      <c r="AB201" s="5"/>
      <c r="AC201" s="5"/>
      <c r="AD201" s="5"/>
      <c r="AE201" s="5"/>
      <c r="AF201" s="4"/>
      <c r="AG201" s="4"/>
      <c r="AH201" s="4"/>
      <c r="AI201" s="4"/>
      <c r="AJ201" s="4"/>
      <c r="AK201" s="5"/>
      <c r="AL201" s="5"/>
      <c r="AM201" s="5"/>
      <c r="AN201" s="5"/>
      <c r="AO201" s="5"/>
      <c r="AP201" s="4"/>
      <c r="AQ201" s="4"/>
      <c r="AR201" s="4"/>
      <c r="AS201" s="4"/>
      <c r="AT201" s="4"/>
      <c r="AU201" s="5"/>
      <c r="AV201" s="5"/>
      <c r="AW201" s="5"/>
      <c r="AX201" s="5"/>
      <c r="AY201" s="5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0.61380000000000001</v>
      </c>
      <c r="DI201" s="4">
        <v>0.64380000000000004</v>
      </c>
      <c r="DJ201" s="4">
        <v>0.20630000000000001</v>
      </c>
      <c r="DK201" s="4">
        <v>0.85150000000000003</v>
      </c>
      <c r="DL201" s="4">
        <v>7.3000000000000001E-3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0.61299999999999999</v>
      </c>
      <c r="EW201" s="4">
        <f t="shared" si="37"/>
        <v>0.64060000000000006</v>
      </c>
      <c r="EX201" s="4">
        <f t="shared" si="38"/>
        <v>0.21245</v>
      </c>
      <c r="EY201" s="4">
        <f t="shared" si="39"/>
        <v>0.85170000000000001</v>
      </c>
      <c r="EZ201" s="4">
        <f t="shared" si="40"/>
        <v>6.8500000000000002E-3</v>
      </c>
      <c r="FA201" s="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5"/>
      <c r="AB202" s="5"/>
      <c r="AC202" s="5"/>
      <c r="AD202" s="5"/>
      <c r="AE202" s="5"/>
      <c r="AF202" s="4"/>
      <c r="AG202" s="4"/>
      <c r="AH202" s="4"/>
      <c r="AI202" s="4"/>
      <c r="AJ202" s="4"/>
      <c r="AK202" s="5"/>
      <c r="AL202" s="5"/>
      <c r="AM202" s="5"/>
      <c r="AN202" s="5"/>
      <c r="AO202" s="5"/>
      <c r="AP202" s="4"/>
      <c r="AQ202" s="4"/>
      <c r="AR202" s="4"/>
      <c r="AS202" s="4"/>
      <c r="AT202" s="4"/>
      <c r="AU202" s="5"/>
      <c r="AV202" s="5"/>
      <c r="AW202" s="5"/>
      <c r="AX202" s="5"/>
      <c r="AY202" s="5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0.62109999999999999</v>
      </c>
      <c r="DI202" s="4">
        <v>0.66920000000000002</v>
      </c>
      <c r="DJ202" s="4">
        <v>0.191</v>
      </c>
      <c r="DK202" s="4">
        <v>0.88119999999999998</v>
      </c>
      <c r="DL202" s="4">
        <v>8.6E-3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0.62054999999999993</v>
      </c>
      <c r="EW202" s="4">
        <f t="shared" si="37"/>
        <v>0.66599999999999993</v>
      </c>
      <c r="EX202" s="4">
        <f t="shared" si="38"/>
        <v>0.19650000000000001</v>
      </c>
      <c r="EY202" s="4">
        <f t="shared" si="39"/>
        <v>0.88060000000000005</v>
      </c>
      <c r="EZ202" s="4">
        <f t="shared" si="40"/>
        <v>7.9500000000000005E-3</v>
      </c>
      <c r="FA202" s="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k=50, r=0.5</v>
      </c>
      <c r="FE202" s="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5"/>
      <c r="AB203" s="5"/>
      <c r="AC203" s="5"/>
      <c r="AD203" s="5"/>
      <c r="AE203" s="5"/>
      <c r="AF203" s="4"/>
      <c r="AG203" s="4"/>
      <c r="AH203" s="4"/>
      <c r="AI203" s="4"/>
      <c r="AJ203" s="4"/>
      <c r="AK203" s="5"/>
      <c r="AL203" s="5"/>
      <c r="AM203" s="5"/>
      <c r="AN203" s="5"/>
      <c r="AO203" s="5"/>
      <c r="AP203" s="4"/>
      <c r="AQ203" s="4"/>
      <c r="AR203" s="4"/>
      <c r="AS203" s="4"/>
      <c r="AT203" s="4"/>
      <c r="AU203" s="5"/>
      <c r="AV203" s="5"/>
      <c r="AW203" s="5"/>
      <c r="AX203" s="5"/>
      <c r="AY203" s="5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0.61750000000000005</v>
      </c>
      <c r="DI203" s="4">
        <v>0.65469999999999995</v>
      </c>
      <c r="DJ203" s="4">
        <v>0.1953</v>
      </c>
      <c r="DK203" s="4">
        <v>0.85899999999999999</v>
      </c>
      <c r="DL203" s="4">
        <v>8.6999999999999994E-3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0.61670000000000003</v>
      </c>
      <c r="EW203" s="4">
        <f t="shared" si="37"/>
        <v>0.6512</v>
      </c>
      <c r="EX203" s="4">
        <f t="shared" si="38"/>
        <v>0.20230000000000001</v>
      </c>
      <c r="EY203" s="4">
        <f t="shared" si="39"/>
        <v>0.85909999999999997</v>
      </c>
      <c r="EZ203" s="4">
        <f t="shared" si="40"/>
        <v>7.45E-3</v>
      </c>
      <c r="FA203" s="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5"/>
      <c r="AB204" s="5"/>
      <c r="AC204" s="5"/>
      <c r="AD204" s="5"/>
      <c r="AE204" s="5"/>
      <c r="AF204" s="4"/>
      <c r="AG204" s="4"/>
      <c r="AH204" s="4"/>
      <c r="AI204" s="4"/>
      <c r="AJ204" s="4"/>
      <c r="AK204" s="5"/>
      <c r="AL204" s="5"/>
      <c r="AM204" s="5"/>
      <c r="AN204" s="5"/>
      <c r="AO204" s="5"/>
      <c r="AP204" s="4"/>
      <c r="AQ204" s="4"/>
      <c r="AR204" s="4"/>
      <c r="AS204" s="4"/>
      <c r="AT204" s="4"/>
      <c r="AU204" s="5"/>
      <c r="AV204" s="5"/>
      <c r="AW204" s="5"/>
      <c r="AX204" s="5"/>
      <c r="AY204" s="5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0.62219999999999998</v>
      </c>
      <c r="DI204" s="4">
        <v>0.66720000000000002</v>
      </c>
      <c r="DJ204" s="4">
        <v>0.18490000000000001</v>
      </c>
      <c r="DK204" s="4">
        <v>0.86270000000000002</v>
      </c>
      <c r="DL204" s="4">
        <v>1.47E-2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0.62135000000000007</v>
      </c>
      <c r="EW204" s="4">
        <f t="shared" si="37"/>
        <v>0.66385000000000005</v>
      </c>
      <c r="EX204" s="4">
        <f t="shared" si="38"/>
        <v>0.19195000000000001</v>
      </c>
      <c r="EY204" s="4">
        <f t="shared" si="39"/>
        <v>0.86270000000000002</v>
      </c>
      <c r="EZ204" s="4">
        <f t="shared" si="40"/>
        <v>1.24E-2</v>
      </c>
      <c r="FA204" s="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5"/>
      <c r="AB205" s="5"/>
      <c r="AC205" s="5"/>
      <c r="AD205" s="5"/>
      <c r="AE205" s="5"/>
      <c r="AF205" s="4"/>
      <c r="AG205" s="4"/>
      <c r="AH205" s="4"/>
      <c r="AI205" s="4"/>
      <c r="AJ205" s="4"/>
      <c r="AK205" s="5"/>
      <c r="AL205" s="5"/>
      <c r="AM205" s="5"/>
      <c r="AN205" s="5"/>
      <c r="AO205" s="5"/>
      <c r="AP205" s="4"/>
      <c r="AQ205" s="4"/>
      <c r="AR205" s="4"/>
      <c r="AS205" s="4"/>
      <c r="AT205" s="4"/>
      <c r="AU205" s="5"/>
      <c r="AV205" s="5"/>
      <c r="AW205" s="5"/>
      <c r="AX205" s="5"/>
      <c r="AY205" s="5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0.62190000000000001</v>
      </c>
      <c r="DI205" s="4">
        <v>0.66710000000000003</v>
      </c>
      <c r="DJ205" s="4">
        <v>0.18429999999999999</v>
      </c>
      <c r="DK205" s="4">
        <v>0.86250000000000004</v>
      </c>
      <c r="DL205" s="4">
        <v>1.6799999999999999E-2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0.62095</v>
      </c>
      <c r="EW205" s="4">
        <f t="shared" si="37"/>
        <v>0.66339999999999999</v>
      </c>
      <c r="EX205" s="4">
        <f t="shared" si="38"/>
        <v>0.191</v>
      </c>
      <c r="EY205" s="4">
        <f t="shared" si="39"/>
        <v>0.86245000000000005</v>
      </c>
      <c r="EZ205" s="4">
        <f t="shared" si="40"/>
        <v>1.44E-2</v>
      </c>
      <c r="FA205" s="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k=50, r=0.5</v>
      </c>
      <c r="FE205" s="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5"/>
      <c r="AB206" s="5"/>
      <c r="AC206" s="5"/>
      <c r="AD206" s="5"/>
      <c r="AE206" s="5"/>
      <c r="AF206" s="4"/>
      <c r="AG206" s="4"/>
      <c r="AH206" s="4"/>
      <c r="AI206" s="4"/>
      <c r="AJ206" s="4"/>
      <c r="AK206" s="5"/>
      <c r="AL206" s="5"/>
      <c r="AM206" s="5"/>
      <c r="AN206" s="5"/>
      <c r="AO206" s="5"/>
      <c r="AP206" s="4"/>
      <c r="AQ206" s="4"/>
      <c r="AR206" s="4"/>
      <c r="AS206" s="4"/>
      <c r="AT206" s="4"/>
      <c r="AU206" s="5"/>
      <c r="AV206" s="5"/>
      <c r="AW206" s="5"/>
      <c r="AX206" s="5"/>
      <c r="AY206" s="5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0.62009999999999998</v>
      </c>
      <c r="DI206" s="4">
        <v>0.66969999999999996</v>
      </c>
      <c r="DJ206" s="4">
        <v>0.19439999999999999</v>
      </c>
      <c r="DK206" s="4">
        <v>0.88149999999999995</v>
      </c>
      <c r="DL206" s="4">
        <v>1.3299999999999999E-2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0.61945000000000006</v>
      </c>
      <c r="EW206" s="4">
        <f t="shared" si="37"/>
        <v>0.66615000000000002</v>
      </c>
      <c r="EX206" s="4">
        <f t="shared" si="38"/>
        <v>0.20055000000000001</v>
      </c>
      <c r="EY206" s="4">
        <f t="shared" si="39"/>
        <v>0.88080000000000003</v>
      </c>
      <c r="EZ206" s="4">
        <f t="shared" si="40"/>
        <v>1.1299999999999999E-2</v>
      </c>
      <c r="FA206" s="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k=50, r=0.5</v>
      </c>
      <c r="FE206" s="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5"/>
      <c r="AB207" s="5"/>
      <c r="AC207" s="5"/>
      <c r="AD207" s="5"/>
      <c r="AE207" s="5"/>
      <c r="AF207" s="4"/>
      <c r="AG207" s="4"/>
      <c r="AH207" s="4"/>
      <c r="AI207" s="4"/>
      <c r="AJ207" s="4"/>
      <c r="AK207" s="5"/>
      <c r="AL207" s="5"/>
      <c r="AM207" s="5"/>
      <c r="AN207" s="5"/>
      <c r="AO207" s="5"/>
      <c r="AP207" s="4"/>
      <c r="AQ207" s="4"/>
      <c r="AR207" s="4"/>
      <c r="AS207" s="4"/>
      <c r="AT207" s="4"/>
      <c r="AU207" s="5"/>
      <c r="AV207" s="5"/>
      <c r="AW207" s="5"/>
      <c r="AX207" s="5"/>
      <c r="AY207" s="5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0.62</v>
      </c>
      <c r="DI207" s="4">
        <v>0.66959999999999997</v>
      </c>
      <c r="DJ207" s="4">
        <v>0.19389999999999999</v>
      </c>
      <c r="DK207" s="4">
        <v>0.88080000000000003</v>
      </c>
      <c r="DL207" s="4">
        <v>1.5599999999999999E-2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0.61919999999999997</v>
      </c>
      <c r="EW207" s="4">
        <f t="shared" si="37"/>
        <v>0.66589999999999994</v>
      </c>
      <c r="EX207" s="4">
        <f t="shared" si="38"/>
        <v>0.19964999999999999</v>
      </c>
      <c r="EY207" s="4">
        <f t="shared" si="39"/>
        <v>0.88024999999999998</v>
      </c>
      <c r="EZ207" s="4">
        <f t="shared" si="40"/>
        <v>1.35E-2</v>
      </c>
      <c r="FA207" s="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k=50, r=0.5</v>
      </c>
      <c r="FE207" s="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5"/>
      <c r="AB208" s="5"/>
      <c r="AC208" s="5"/>
      <c r="AD208" s="5"/>
      <c r="AE208" s="5"/>
      <c r="AF208" s="4"/>
      <c r="AG208" s="4"/>
      <c r="AH208" s="4"/>
      <c r="AI208" s="4"/>
      <c r="AJ208" s="4"/>
      <c r="AK208" s="5"/>
      <c r="AL208" s="5"/>
      <c r="AM208" s="5"/>
      <c r="AN208" s="5"/>
      <c r="AO208" s="5"/>
      <c r="AP208" s="4"/>
      <c r="AQ208" s="4"/>
      <c r="AR208" s="4"/>
      <c r="AS208" s="4"/>
      <c r="AT208" s="4"/>
      <c r="AU208" s="5"/>
      <c r="AV208" s="5"/>
      <c r="AW208" s="5"/>
      <c r="AX208" s="5"/>
      <c r="AY208" s="5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0.62050000000000005</v>
      </c>
      <c r="DI208" s="4">
        <v>0.66779999999999995</v>
      </c>
      <c r="DJ208" s="4">
        <v>0.19009999999999999</v>
      </c>
      <c r="DK208" s="4">
        <v>0.87229999999999996</v>
      </c>
      <c r="DL208" s="4">
        <v>1.34E-2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0.62000000000000011</v>
      </c>
      <c r="EW208" s="4">
        <f t="shared" si="37"/>
        <v>0.66500000000000004</v>
      </c>
      <c r="EX208" s="4">
        <f t="shared" si="38"/>
        <v>0.19705</v>
      </c>
      <c r="EY208" s="4">
        <f t="shared" si="39"/>
        <v>0.87209999999999999</v>
      </c>
      <c r="EZ208" s="4">
        <f t="shared" si="40"/>
        <v>1.1300000000000001E-2</v>
      </c>
      <c r="FA208" s="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k=50, r=0.5</v>
      </c>
      <c r="FE208" s="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5"/>
      <c r="AB209" s="5"/>
      <c r="AC209" s="5"/>
      <c r="AD209" s="5"/>
      <c r="AE209" s="5"/>
      <c r="AF209" s="4"/>
      <c r="AG209" s="4"/>
      <c r="AH209" s="4"/>
      <c r="AI209" s="4"/>
      <c r="AJ209" s="4"/>
      <c r="AK209" s="5"/>
      <c r="AL209" s="5"/>
      <c r="AM209" s="5"/>
      <c r="AN209" s="5"/>
      <c r="AO209" s="5"/>
      <c r="AP209" s="4"/>
      <c r="AQ209" s="4"/>
      <c r="AR209" s="4"/>
      <c r="AS209" s="4"/>
      <c r="AT209" s="4"/>
      <c r="AU209" s="5"/>
      <c r="AV209" s="5"/>
      <c r="AW209" s="5"/>
      <c r="AX209" s="5"/>
      <c r="AY209" s="5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0.62050000000000005</v>
      </c>
      <c r="DI209" s="4">
        <v>0.66810000000000003</v>
      </c>
      <c r="DJ209" s="4">
        <v>0.18920000000000001</v>
      </c>
      <c r="DK209" s="4">
        <v>0.87209999999999999</v>
      </c>
      <c r="DL209" s="4">
        <v>1.5900000000000001E-2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0.6201000000000001</v>
      </c>
      <c r="EW209" s="4">
        <f t="shared" si="37"/>
        <v>0.66575000000000006</v>
      </c>
      <c r="EX209" s="4">
        <f t="shared" si="38"/>
        <v>0.1946</v>
      </c>
      <c r="EY209" s="4">
        <f t="shared" si="39"/>
        <v>0.87190000000000001</v>
      </c>
      <c r="EZ209" s="4">
        <f t="shared" si="40"/>
        <v>1.34E-2</v>
      </c>
      <c r="FA209" s="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k=50, r=0.5</v>
      </c>
      <c r="FE209" s="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5"/>
      <c r="AB210" s="5"/>
      <c r="AC210" s="5"/>
      <c r="AD210" s="5"/>
      <c r="AE210" s="5"/>
      <c r="AF210" s="4"/>
      <c r="AG210" s="4"/>
      <c r="AH210" s="4"/>
      <c r="AI210" s="4"/>
      <c r="AJ210" s="4"/>
      <c r="AK210" s="5"/>
      <c r="AL210" s="5"/>
      <c r="AM210" s="5"/>
      <c r="AN210" s="5"/>
      <c r="AO210" s="5"/>
      <c r="AP210" s="4"/>
      <c r="AQ210" s="4"/>
      <c r="AR210" s="4"/>
      <c r="AS210" s="4"/>
      <c r="AT210" s="4"/>
      <c r="AU210" s="5"/>
      <c r="AV210" s="5"/>
      <c r="AW210" s="5"/>
      <c r="AX210" s="5"/>
      <c r="AY210" s="5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>
        <v>0.62250000000000005</v>
      </c>
      <c r="DI210" s="4">
        <v>0.66539999999999999</v>
      </c>
      <c r="DJ210" s="4">
        <v>0.18240000000000001</v>
      </c>
      <c r="DK210" s="4">
        <v>0.86119999999999997</v>
      </c>
      <c r="DL210" s="4">
        <v>1.15E-2</v>
      </c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0.62195</v>
      </c>
      <c r="EW210" s="4">
        <f t="shared" si="37"/>
        <v>0.66270000000000007</v>
      </c>
      <c r="EX210" s="4">
        <f t="shared" si="38"/>
        <v>0.18859999999999999</v>
      </c>
      <c r="EY210" s="4">
        <f t="shared" si="39"/>
        <v>0.86129999999999995</v>
      </c>
      <c r="EZ210" s="4">
        <f t="shared" si="40"/>
        <v>9.6000000000000009E-3</v>
      </c>
      <c r="FA210" s="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5"/>
      <c r="AB211" s="5"/>
      <c r="AC211" s="5"/>
      <c r="AD211" s="5"/>
      <c r="AE211" s="5"/>
      <c r="AF211" s="4"/>
      <c r="AG211" s="4"/>
      <c r="AH211" s="4"/>
      <c r="AI211" s="4"/>
      <c r="AJ211" s="4"/>
      <c r="AK211" s="5"/>
      <c r="AL211" s="5"/>
      <c r="AM211" s="5"/>
      <c r="AN211" s="5"/>
      <c r="AO211" s="5"/>
      <c r="AP211" s="4"/>
      <c r="AQ211" s="4"/>
      <c r="AR211" s="4"/>
      <c r="AS211" s="4"/>
      <c r="AT211" s="4"/>
      <c r="AU211" s="5"/>
      <c r="AV211" s="5"/>
      <c r="AW211" s="5"/>
      <c r="AX211" s="5"/>
      <c r="AY211" s="5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>
        <v>0.61939999999999995</v>
      </c>
      <c r="DI211" s="4">
        <v>0.66269999999999996</v>
      </c>
      <c r="DJ211" s="4">
        <v>0.19969999999999999</v>
      </c>
      <c r="DK211" s="4">
        <v>0.873</v>
      </c>
      <c r="DL211" s="4">
        <v>9.5999999999999992E-3</v>
      </c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0.61870000000000003</v>
      </c>
      <c r="EW211" s="4">
        <f t="shared" si="37"/>
        <v>0.65944999999999998</v>
      </c>
      <c r="EX211" s="4">
        <f t="shared" si="38"/>
        <v>0.20519999999999999</v>
      </c>
      <c r="EY211" s="4">
        <f t="shared" si="39"/>
        <v>0.87260000000000004</v>
      </c>
      <c r="EZ211" s="4">
        <f t="shared" si="40"/>
        <v>7.9499999999999987E-3</v>
      </c>
      <c r="FA211" s="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k=50, r=0.5</v>
      </c>
      <c r="FE211" s="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5"/>
      <c r="AB212" s="5"/>
      <c r="AC212" s="5"/>
      <c r="AD212" s="5"/>
      <c r="AE212" s="5"/>
      <c r="AF212" s="4"/>
      <c r="AG212" s="4"/>
      <c r="AH212" s="4"/>
      <c r="AI212" s="4"/>
      <c r="AJ212" s="4"/>
      <c r="AK212" s="5"/>
      <c r="AL212" s="5"/>
      <c r="AM212" s="5"/>
      <c r="AN212" s="5"/>
      <c r="AO212" s="5"/>
      <c r="AP212" s="4"/>
      <c r="AQ212" s="4"/>
      <c r="AR212" s="4"/>
      <c r="AS212" s="4"/>
      <c r="AT212" s="4"/>
      <c r="AU212" s="5"/>
      <c r="AV212" s="5"/>
      <c r="AW212" s="5"/>
      <c r="AX212" s="5"/>
      <c r="AY212" s="5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0.61699999999999999</v>
      </c>
      <c r="DI212" s="4">
        <v>0.64500000000000002</v>
      </c>
      <c r="DJ212" s="4">
        <v>0.21990000000000001</v>
      </c>
      <c r="DK212" s="4">
        <v>0.8236</v>
      </c>
      <c r="DL212" s="4">
        <v>1.0200000000000001E-2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0.61604999999999999</v>
      </c>
      <c r="EW212" s="4">
        <f t="shared" si="37"/>
        <v>0.64215</v>
      </c>
      <c r="EX212" s="4">
        <f t="shared" si="38"/>
        <v>0.22305000000000003</v>
      </c>
      <c r="EY212" s="4">
        <f t="shared" si="39"/>
        <v>0.82305000000000006</v>
      </c>
      <c r="EZ212" s="4">
        <f t="shared" si="40"/>
        <v>9.0000000000000011E-3</v>
      </c>
      <c r="FA212" s="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k=50, r=0.5</v>
      </c>
      <c r="FE212" s="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5"/>
      <c r="AB213" s="5"/>
      <c r="AC213" s="5"/>
      <c r="AD213" s="5"/>
      <c r="AE213" s="5"/>
      <c r="AF213" s="4"/>
      <c r="AG213" s="4"/>
      <c r="AH213" s="4"/>
      <c r="AI213" s="4"/>
      <c r="AJ213" s="4"/>
      <c r="AK213" s="5"/>
      <c r="AL213" s="5"/>
      <c r="AM213" s="5"/>
      <c r="AN213" s="5"/>
      <c r="AO213" s="5"/>
      <c r="AP213" s="4"/>
      <c r="AQ213" s="4"/>
      <c r="AR213" s="4"/>
      <c r="AS213" s="4"/>
      <c r="AT213" s="4"/>
      <c r="AU213" s="5"/>
      <c r="AV213" s="5"/>
      <c r="AW213" s="5"/>
      <c r="AX213" s="5"/>
      <c r="AY213" s="5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>
        <v>0.62319999999999998</v>
      </c>
      <c r="DI213" s="4">
        <v>0.66679999999999995</v>
      </c>
      <c r="DJ213" s="4">
        <v>0.1779</v>
      </c>
      <c r="DK213" s="4">
        <v>0.85460000000000003</v>
      </c>
      <c r="DL213" s="4">
        <v>1.0800000000000001E-2</v>
      </c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0.62274999999999991</v>
      </c>
      <c r="EW213" s="4">
        <f t="shared" si="37"/>
        <v>0.66409999999999991</v>
      </c>
      <c r="EX213" s="4">
        <f t="shared" si="38"/>
        <v>0.18435000000000001</v>
      </c>
      <c r="EY213" s="4">
        <f t="shared" si="39"/>
        <v>0.85505000000000009</v>
      </c>
      <c r="EZ213" s="4">
        <f t="shared" si="40"/>
        <v>9.2500000000000013E-3</v>
      </c>
      <c r="FA213" s="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5"/>
      <c r="AB214" s="5"/>
      <c r="AC214" s="5"/>
      <c r="AD214" s="5"/>
      <c r="AE214" s="5"/>
      <c r="AF214" s="4"/>
      <c r="AG214" s="4"/>
      <c r="AH214" s="4"/>
      <c r="AI214" s="4"/>
      <c r="AJ214" s="4"/>
      <c r="AK214" s="5"/>
      <c r="AL214" s="5"/>
      <c r="AM214" s="5"/>
      <c r="AN214" s="5"/>
      <c r="AO214" s="5"/>
      <c r="AP214" s="4"/>
      <c r="AQ214" s="4"/>
      <c r="AR214" s="4"/>
      <c r="AS214" s="4"/>
      <c r="AT214" s="4"/>
      <c r="AU214" s="5"/>
      <c r="AV214" s="5"/>
      <c r="AW214" s="5"/>
      <c r="AX214" s="5"/>
      <c r="AY214" s="5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>
        <v>0.61629999999999996</v>
      </c>
      <c r="DI214" s="4">
        <v>0.65090000000000003</v>
      </c>
      <c r="DJ214" s="4">
        <v>0.20039999999999999</v>
      </c>
      <c r="DK214" s="4">
        <v>0.85919999999999996</v>
      </c>
      <c r="DL214" s="4">
        <v>8.8000000000000005E-3</v>
      </c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0.61549999999999994</v>
      </c>
      <c r="EW214" s="4">
        <f t="shared" ref="EW214" si="68">AVERAGEIFS(B214:EU214,metrics.est,"MSE")</f>
        <v>0.64755000000000007</v>
      </c>
      <c r="EX214" s="4">
        <f t="shared" ref="EX214" si="69">AVERAGEIFS(B214:EU214,metrics.est,"R")</f>
        <v>0.20860000000000001</v>
      </c>
      <c r="EY214" s="4">
        <f t="shared" ref="EY214" si="70">AVERAGEIFS(B214:EU214,metrics.est,"Coverage")</f>
        <v>0.85924999999999996</v>
      </c>
      <c r="EZ214" s="4">
        <f t="shared" ref="EZ214" si="71">AVERAGEIFS(B214:EU214,metrics.est,"Time")</f>
        <v>7.6000000000000009E-3</v>
      </c>
      <c r="FA214" s="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5"/>
      <c r="AB215" s="5"/>
      <c r="AC215" s="5"/>
      <c r="AD215" s="5"/>
      <c r="AE215" s="5"/>
      <c r="AF215" s="4"/>
      <c r="AG215" s="4"/>
      <c r="AH215" s="4"/>
      <c r="AI215" s="4"/>
      <c r="AJ215" s="4"/>
      <c r="AK215" s="5"/>
      <c r="AL215" s="5"/>
      <c r="AM215" s="5"/>
      <c r="AN215" s="5"/>
      <c r="AO215" s="5"/>
      <c r="AP215" s="4"/>
      <c r="AQ215" s="4"/>
      <c r="AR215" s="4"/>
      <c r="AS215" s="4"/>
      <c r="AT215" s="4"/>
      <c r="AU215" s="5"/>
      <c r="AV215" s="5"/>
      <c r="AW215" s="5"/>
      <c r="AX215" s="5"/>
      <c r="AY215" s="5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0.62819999999999998</v>
      </c>
      <c r="DI215" s="4">
        <v>0.6946</v>
      </c>
      <c r="DJ215" s="4">
        <v>0.2349</v>
      </c>
      <c r="DK215" s="4">
        <v>0.93879999999999997</v>
      </c>
      <c r="DL215" s="4">
        <v>4.7000000000000002E-3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0.62724999999999997</v>
      </c>
      <c r="EW215" s="4">
        <f t="shared" si="37"/>
        <v>0.69199999999999995</v>
      </c>
      <c r="EX215" s="4">
        <f t="shared" si="38"/>
        <v>0.23909999999999998</v>
      </c>
      <c r="EY215" s="4">
        <f t="shared" si="39"/>
        <v>0.93845000000000001</v>
      </c>
      <c r="EZ215" s="4">
        <f t="shared" si="40"/>
        <v>3.9500000000000004E-3</v>
      </c>
      <c r="FA215" s="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k=50, r=0.5</v>
      </c>
      <c r="FE215" s="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0.623</v>
      </c>
      <c r="DI216" s="4">
        <v>0.67600000000000005</v>
      </c>
      <c r="DJ216" s="4">
        <v>0.17780000000000001</v>
      </c>
      <c r="DK216" s="4">
        <v>0.88070000000000004</v>
      </c>
      <c r="DL216" s="4">
        <v>9.7999999999999997E-3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0.62234999999999996</v>
      </c>
      <c r="EW216" s="4">
        <f t="shared" si="37"/>
        <v>0.67290000000000005</v>
      </c>
      <c r="EX216" s="4">
        <f t="shared" si="38"/>
        <v>0.18175000000000002</v>
      </c>
      <c r="EY216" s="4">
        <f t="shared" si="39"/>
        <v>0.88009999999999999</v>
      </c>
      <c r="EZ216" s="4">
        <f t="shared" si="40"/>
        <v>8.5500000000000003E-3</v>
      </c>
      <c r="FA216" s="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k=50, r=0.5</v>
      </c>
      <c r="FE216" s="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0.62870000000000004</v>
      </c>
      <c r="DI217" s="4">
        <v>0.69889999999999997</v>
      </c>
      <c r="DJ217" s="4">
        <v>0.22650000000000001</v>
      </c>
      <c r="DK217" s="4">
        <v>0.93879999999999997</v>
      </c>
      <c r="DL217" s="4">
        <v>4.5999999999999999E-3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0.62809999999999999</v>
      </c>
      <c r="EW217" s="4">
        <f t="shared" ref="EW217:EW229" si="73">AVERAGEIFS(B217:EU217,metrics.est,"MSE")</f>
        <v>0.69674999999999998</v>
      </c>
      <c r="EX217" s="4">
        <f t="shared" ref="EX217:EX229" si="74">AVERAGEIFS(B217:EU217,metrics.est,"R")</f>
        <v>0.22815000000000002</v>
      </c>
      <c r="EY217" s="4">
        <f t="shared" ref="EY217:EY229" si="75">AVERAGEIFS(B217:EU217,metrics.est,"Coverage")</f>
        <v>0.93845000000000001</v>
      </c>
      <c r="EZ217" s="4">
        <f t="shared" ref="EZ217:EZ229" si="76">AVERAGEIFS(B217:EU217,metrics.est,"Time")</f>
        <v>3.8E-3</v>
      </c>
      <c r="FA217" s="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k=50, r=0.5</v>
      </c>
      <c r="FE217" s="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0.63109999999999999</v>
      </c>
      <c r="DI218" s="4">
        <v>0.71250000000000002</v>
      </c>
      <c r="DJ218" s="4">
        <v>0.2341</v>
      </c>
      <c r="DK218" s="4">
        <v>0.94879999999999998</v>
      </c>
      <c r="DL218" s="4">
        <v>5.1000000000000004E-3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0.63040000000000007</v>
      </c>
      <c r="EW218" s="4">
        <f t="shared" si="73"/>
        <v>0.70930000000000004</v>
      </c>
      <c r="EX218" s="4">
        <f t="shared" si="74"/>
        <v>0.23765</v>
      </c>
      <c r="EY218" s="4">
        <f t="shared" si="75"/>
        <v>0.94855</v>
      </c>
      <c r="EZ218" s="4">
        <f t="shared" si="76"/>
        <v>4.2000000000000006E-3</v>
      </c>
      <c r="FA218" s="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k=50, r=0.5</v>
      </c>
      <c r="FE218" s="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4"/>
      <c r="AG219" s="4"/>
      <c r="AH219" s="4"/>
      <c r="AI219" s="4"/>
      <c r="AJ219" s="4"/>
      <c r="AK219" s="5"/>
      <c r="AL219" s="5"/>
      <c r="AM219" s="5"/>
      <c r="AN219" s="5"/>
      <c r="AO219" s="5"/>
      <c r="AP219" s="4"/>
      <c r="AQ219" s="4"/>
      <c r="AR219" s="4"/>
      <c r="AS219" s="4"/>
      <c r="AT219" s="4"/>
      <c r="AU219" s="5"/>
      <c r="AV219" s="5"/>
      <c r="AW219" s="5"/>
      <c r="AX219" s="5"/>
      <c r="AY219" s="5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0.63190000000000002</v>
      </c>
      <c r="DI219" s="4">
        <v>0.71409999999999996</v>
      </c>
      <c r="DJ219" s="4">
        <v>0.23300000000000001</v>
      </c>
      <c r="DK219" s="4">
        <v>0.94879999999999998</v>
      </c>
      <c r="DL219" s="4">
        <v>4.1999999999999997E-3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0.63109999999999999</v>
      </c>
      <c r="EW219" s="4">
        <f t="shared" si="73"/>
        <v>0.7107</v>
      </c>
      <c r="EX219" s="4">
        <f t="shared" si="74"/>
        <v>0.23680000000000001</v>
      </c>
      <c r="EY219" s="4">
        <f t="shared" si="75"/>
        <v>0.94855</v>
      </c>
      <c r="EZ219" s="4">
        <f t="shared" si="76"/>
        <v>3.9500000000000004E-3</v>
      </c>
      <c r="FA219" s="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k=50, r=0.5</v>
      </c>
      <c r="FE219" s="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5"/>
      <c r="AB220" s="5"/>
      <c r="AC220" s="5"/>
      <c r="AD220" s="5"/>
      <c r="AE220" s="5"/>
      <c r="AF220" s="4"/>
      <c r="AG220" s="4"/>
      <c r="AH220" s="4"/>
      <c r="AI220" s="4"/>
      <c r="AJ220" s="4"/>
      <c r="AK220" s="5"/>
      <c r="AL220" s="5"/>
      <c r="AM220" s="5"/>
      <c r="AN220" s="5"/>
      <c r="AO220" s="5"/>
      <c r="AP220" s="4"/>
      <c r="AQ220" s="4"/>
      <c r="AR220" s="4"/>
      <c r="AS220" s="4"/>
      <c r="AT220" s="4"/>
      <c r="AU220" s="5"/>
      <c r="AV220" s="5"/>
      <c r="AW220" s="5"/>
      <c r="AX220" s="5"/>
      <c r="AY220" s="5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0.63270000000000004</v>
      </c>
      <c r="DI220" s="4">
        <v>0.70760000000000001</v>
      </c>
      <c r="DJ220" s="4">
        <v>0.22570000000000001</v>
      </c>
      <c r="DK220" s="4">
        <v>0.94879999999999998</v>
      </c>
      <c r="DL220" s="4">
        <v>4.7000000000000002E-3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0.6321</v>
      </c>
      <c r="EW220" s="4">
        <f t="shared" si="73"/>
        <v>0.70524999999999993</v>
      </c>
      <c r="EX220" s="4">
        <f t="shared" si="74"/>
        <v>0.22894999999999999</v>
      </c>
      <c r="EY220" s="4">
        <f t="shared" si="75"/>
        <v>0.94855</v>
      </c>
      <c r="EZ220" s="4">
        <f t="shared" si="76"/>
        <v>3.8999999999999998E-3</v>
      </c>
      <c r="FA220" s="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k=50, r=0.5</v>
      </c>
      <c r="FE220" s="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5"/>
      <c r="AB221" s="5"/>
      <c r="AC221" s="5"/>
      <c r="AD221" s="5"/>
      <c r="AE221" s="5"/>
      <c r="AF221" s="4"/>
      <c r="AG221" s="4"/>
      <c r="AH221" s="4"/>
      <c r="AI221" s="4"/>
      <c r="AJ221" s="4"/>
      <c r="AK221" s="5"/>
      <c r="AL221" s="5"/>
      <c r="AM221" s="5"/>
      <c r="AN221" s="5"/>
      <c r="AO221" s="5"/>
      <c r="AP221" s="4"/>
      <c r="AQ221" s="4"/>
      <c r="AR221" s="4"/>
      <c r="AS221" s="4"/>
      <c r="AT221" s="4"/>
      <c r="AU221" s="5"/>
      <c r="AV221" s="5"/>
      <c r="AW221" s="5"/>
      <c r="AX221" s="5"/>
      <c r="AY221" s="5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0.63390000000000002</v>
      </c>
      <c r="DI221" s="4">
        <v>0.71020000000000005</v>
      </c>
      <c r="DJ221" s="4">
        <v>0.22470000000000001</v>
      </c>
      <c r="DK221" s="4">
        <v>0.94879999999999998</v>
      </c>
      <c r="DL221" s="4">
        <v>4.5999999999999999E-3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0.63319999999999999</v>
      </c>
      <c r="EW221" s="4">
        <f t="shared" si="73"/>
        <v>0.70765</v>
      </c>
      <c r="EX221" s="4">
        <f t="shared" si="74"/>
        <v>0.22810000000000002</v>
      </c>
      <c r="EY221" s="4">
        <f t="shared" si="75"/>
        <v>0.94855</v>
      </c>
      <c r="EZ221" s="4">
        <f t="shared" si="76"/>
        <v>4.3E-3</v>
      </c>
      <c r="FA221" s="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k=50, r=0.5</v>
      </c>
      <c r="FE221" s="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5"/>
      <c r="R222" s="5"/>
      <c r="S222" s="5"/>
      <c r="T222" s="5"/>
      <c r="U222" s="5"/>
      <c r="V222" s="4"/>
      <c r="W222" s="4"/>
      <c r="X222" s="4"/>
      <c r="Y222" s="4"/>
      <c r="Z222" s="4"/>
      <c r="AA222" s="5"/>
      <c r="AB222" s="5"/>
      <c r="AC222" s="5"/>
      <c r="AD222" s="5"/>
      <c r="AE222" s="5"/>
      <c r="AF222" s="4"/>
      <c r="AG222" s="4"/>
      <c r="AH222" s="4"/>
      <c r="AI222" s="4"/>
      <c r="AJ222" s="4"/>
      <c r="AK222" s="5"/>
      <c r="AL222" s="5"/>
      <c r="AM222" s="5"/>
      <c r="AN222" s="5"/>
      <c r="AO222" s="5"/>
      <c r="AP222" s="4"/>
      <c r="AQ222" s="4"/>
      <c r="AR222" s="4"/>
      <c r="AS222" s="4"/>
      <c r="AT222" s="4"/>
      <c r="AU222" s="5"/>
      <c r="AV222" s="5"/>
      <c r="AW222" s="5"/>
      <c r="AX222" s="5"/>
      <c r="AY222" s="5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0.63249999999999995</v>
      </c>
      <c r="DI222" s="4">
        <v>0.70960000000000001</v>
      </c>
      <c r="DJ222" s="4">
        <v>0.23089999999999999</v>
      </c>
      <c r="DK222" s="4">
        <v>0.94879999999999998</v>
      </c>
      <c r="DL222" s="4">
        <v>3.5999999999999999E-3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0.63179999999999992</v>
      </c>
      <c r="EW222" s="4">
        <f t="shared" si="73"/>
        <v>0.70684999999999998</v>
      </c>
      <c r="EX222" s="4">
        <f t="shared" si="74"/>
        <v>0.23435</v>
      </c>
      <c r="EY222" s="4">
        <f t="shared" si="75"/>
        <v>0.94855</v>
      </c>
      <c r="EZ222" s="4">
        <f t="shared" si="76"/>
        <v>3.3499999999999997E-3</v>
      </c>
      <c r="FA222" s="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k=50, r=0.5</v>
      </c>
      <c r="FE222" s="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5"/>
      <c r="AB223" s="5"/>
      <c r="AC223" s="5"/>
      <c r="AD223" s="5"/>
      <c r="AE223" s="5"/>
      <c r="AF223" s="4"/>
      <c r="AG223" s="4"/>
      <c r="AH223" s="4"/>
      <c r="AI223" s="4"/>
      <c r="AJ223" s="4"/>
      <c r="AK223" s="5"/>
      <c r="AL223" s="5"/>
      <c r="AM223" s="5"/>
      <c r="AN223" s="5"/>
      <c r="AO223" s="5"/>
      <c r="AP223" s="4"/>
      <c r="AQ223" s="4"/>
      <c r="AR223" s="4"/>
      <c r="AS223" s="4"/>
      <c r="AT223" s="4"/>
      <c r="AU223" s="5"/>
      <c r="AV223" s="5"/>
      <c r="AW223" s="5"/>
      <c r="AX223" s="5"/>
      <c r="AY223" s="5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0.63349999999999995</v>
      </c>
      <c r="DI223" s="4">
        <v>0.71160000000000001</v>
      </c>
      <c r="DJ223" s="4">
        <v>0.22989999999999999</v>
      </c>
      <c r="DK223" s="4">
        <v>0.94879999999999998</v>
      </c>
      <c r="DL223" s="4">
        <v>4.4000000000000003E-3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0.63264999999999993</v>
      </c>
      <c r="EW223" s="4">
        <f t="shared" si="73"/>
        <v>0.70860000000000001</v>
      </c>
      <c r="EX223" s="4">
        <f t="shared" si="74"/>
        <v>0.23365</v>
      </c>
      <c r="EY223" s="4">
        <f t="shared" si="75"/>
        <v>0.94855</v>
      </c>
      <c r="EZ223" s="4">
        <f t="shared" si="76"/>
        <v>3.9500000000000004E-3</v>
      </c>
      <c r="FA223" s="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k=50, r=0.5</v>
      </c>
      <c r="FE223" s="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5"/>
      <c r="AB224" s="5"/>
      <c r="AC224" s="5"/>
      <c r="AD224" s="5"/>
      <c r="AE224" s="5"/>
      <c r="AF224" s="4"/>
      <c r="AG224" s="4"/>
      <c r="AH224" s="4"/>
      <c r="AI224" s="4"/>
      <c r="AJ224" s="4"/>
      <c r="AK224" s="5"/>
      <c r="AL224" s="5"/>
      <c r="AM224" s="5"/>
      <c r="AN224" s="5"/>
      <c r="AO224" s="5"/>
      <c r="AP224" s="4"/>
      <c r="AQ224" s="4"/>
      <c r="AR224" s="4"/>
      <c r="AS224" s="4"/>
      <c r="AT224" s="4"/>
      <c r="AU224" s="5"/>
      <c r="AV224" s="5"/>
      <c r="AW224" s="5"/>
      <c r="AX224" s="5"/>
      <c r="AY224" s="5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>
        <v>0.62329999999999997</v>
      </c>
      <c r="DI224" s="4">
        <v>0.66859999999999997</v>
      </c>
      <c r="DJ224" s="4">
        <v>0.17879999999999999</v>
      </c>
      <c r="DK224" s="4">
        <v>0.86129999999999995</v>
      </c>
      <c r="DL224" s="4">
        <v>1.2500000000000001E-2</v>
      </c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0.6228499999999999</v>
      </c>
      <c r="EW224" s="4">
        <f t="shared" si="73"/>
        <v>0.66605000000000003</v>
      </c>
      <c r="EX224" s="4">
        <f t="shared" si="74"/>
        <v>0.18354999999999999</v>
      </c>
      <c r="EY224" s="4">
        <f t="shared" si="75"/>
        <v>0.86135000000000006</v>
      </c>
      <c r="EZ224" s="4">
        <f t="shared" si="76"/>
        <v>1.025E-2</v>
      </c>
      <c r="FA224" s="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5"/>
      <c r="AB225" s="5"/>
      <c r="AC225" s="5"/>
      <c r="AD225" s="5"/>
      <c r="AE225" s="5"/>
      <c r="AF225" s="4"/>
      <c r="AG225" s="4"/>
      <c r="AH225" s="4"/>
      <c r="AI225" s="4"/>
      <c r="AJ225" s="4"/>
      <c r="AK225" s="5"/>
      <c r="AL225" s="5"/>
      <c r="AM225" s="5"/>
      <c r="AN225" s="5"/>
      <c r="AO225" s="5"/>
      <c r="AP225" s="4"/>
      <c r="AQ225" s="4"/>
      <c r="AR225" s="4"/>
      <c r="AS225" s="4"/>
      <c r="AT225" s="4"/>
      <c r="AU225" s="5"/>
      <c r="AV225" s="5"/>
      <c r="AW225" s="5"/>
      <c r="AX225" s="5"/>
      <c r="AY225" s="5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>
        <v>0.62009999999999998</v>
      </c>
      <c r="DI225" s="4">
        <v>0.6653</v>
      </c>
      <c r="DJ225" s="4">
        <v>0.19520000000000001</v>
      </c>
      <c r="DK225" s="4">
        <v>0.87309999999999999</v>
      </c>
      <c r="DL225" s="4">
        <v>9.5999999999999992E-3</v>
      </c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0.61959999999999993</v>
      </c>
      <c r="EW225" s="4">
        <f t="shared" ref="EW225" si="78">AVERAGEIFS(B225:EU225,metrics.est,"MSE")</f>
        <v>0.66249999999999998</v>
      </c>
      <c r="EX225" s="4">
        <f t="shared" ref="EX225" si="79">AVERAGEIFS(B225:EU225,metrics.est,"R")</f>
        <v>0.20030000000000001</v>
      </c>
      <c r="EY225" s="4">
        <f t="shared" ref="EY225" si="80">AVERAGEIFS(B225:EU225,metrics.est,"Coverage")</f>
        <v>0.87260000000000004</v>
      </c>
      <c r="EZ225" s="4">
        <f t="shared" ref="EZ225" si="81">AVERAGEIFS(B225:EU225,metrics.est,"Time")</f>
        <v>8.0499999999999999E-3</v>
      </c>
      <c r="FA225" s="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k=50, r=0.5</v>
      </c>
      <c r="FE225" s="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5"/>
      <c r="AB226" s="5"/>
      <c r="AC226" s="5"/>
      <c r="AD226" s="5"/>
      <c r="AE226" s="5"/>
      <c r="AF226" s="4"/>
      <c r="AG226" s="4"/>
      <c r="AH226" s="4"/>
      <c r="AI226" s="4"/>
      <c r="AJ226" s="4"/>
      <c r="AK226" s="5"/>
      <c r="AL226" s="5"/>
      <c r="AM226" s="5"/>
      <c r="AN226" s="5"/>
      <c r="AO226" s="5"/>
      <c r="AP226" s="4"/>
      <c r="AQ226" s="4"/>
      <c r="AR226" s="4"/>
      <c r="AS226" s="4"/>
      <c r="AT226" s="4"/>
      <c r="AU226" s="5"/>
      <c r="AV226" s="5"/>
      <c r="AW226" s="5"/>
      <c r="AX226" s="5"/>
      <c r="AY226" s="5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0.61270000000000002</v>
      </c>
      <c r="DI226" s="4">
        <v>0.65820000000000001</v>
      </c>
      <c r="DJ226" s="4">
        <v>0.24179999999999999</v>
      </c>
      <c r="DK226" s="4">
        <v>0.89900000000000002</v>
      </c>
      <c r="DL226" s="4">
        <v>6.7999999999999996E-3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0.61194999999999999</v>
      </c>
      <c r="EW226" s="4">
        <f t="shared" si="73"/>
        <v>0.6552</v>
      </c>
      <c r="EX226" s="4">
        <f t="shared" si="74"/>
        <v>0.24540000000000001</v>
      </c>
      <c r="EY226" s="4">
        <f t="shared" si="75"/>
        <v>0.89854999999999996</v>
      </c>
      <c r="EZ226" s="4">
        <f t="shared" si="76"/>
        <v>5.2499999999999995E-3</v>
      </c>
      <c r="FA226" s="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k=50, r=0.5</v>
      </c>
      <c r="FE226" s="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5"/>
      <c r="AB227" s="5"/>
      <c r="AC227" s="5"/>
      <c r="AD227" s="5"/>
      <c r="AE227" s="5"/>
      <c r="AF227" s="4"/>
      <c r="AG227" s="4"/>
      <c r="AH227" s="4"/>
      <c r="AI227" s="4"/>
      <c r="AJ227" s="4"/>
      <c r="AK227" s="5"/>
      <c r="AL227" s="5"/>
      <c r="AM227" s="5"/>
      <c r="AN227" s="5"/>
      <c r="AO227" s="5"/>
      <c r="AP227" s="4"/>
      <c r="AQ227" s="4"/>
      <c r="AR227" s="4"/>
      <c r="AS227" s="4"/>
      <c r="AT227" s="4"/>
      <c r="AU227" s="5"/>
      <c r="AV227" s="5"/>
      <c r="AW227" s="5"/>
      <c r="AX227" s="5"/>
      <c r="AY227" s="5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>
        <v>0.62409999999999999</v>
      </c>
      <c r="DI227" s="4">
        <v>0.67</v>
      </c>
      <c r="DJ227" s="4">
        <v>0.17230000000000001</v>
      </c>
      <c r="DK227" s="4">
        <v>0.85460000000000003</v>
      </c>
      <c r="DL227" s="4">
        <v>1.18E-2</v>
      </c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0.62375000000000003</v>
      </c>
      <c r="EW227" s="4">
        <f t="shared" si="73"/>
        <v>0.66739999999999999</v>
      </c>
      <c r="EX227" s="4">
        <f t="shared" si="74"/>
        <v>0.17770000000000002</v>
      </c>
      <c r="EY227" s="4">
        <f t="shared" si="75"/>
        <v>0.85494999999999999</v>
      </c>
      <c r="EZ227" s="4">
        <f t="shared" si="76"/>
        <v>9.6000000000000009E-3</v>
      </c>
      <c r="FA227" s="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5"/>
      <c r="AB228" s="5"/>
      <c r="AC228" s="5"/>
      <c r="AD228" s="5"/>
      <c r="AE228" s="5"/>
      <c r="AF228" s="4"/>
      <c r="AG228" s="4"/>
      <c r="AH228" s="4"/>
      <c r="AI228" s="4"/>
      <c r="AJ228" s="4"/>
      <c r="AK228" s="5"/>
      <c r="AL228" s="5"/>
      <c r="AM228" s="5"/>
      <c r="AN228" s="5"/>
      <c r="AO228" s="5"/>
      <c r="AP228" s="4"/>
      <c r="AQ228" s="4"/>
      <c r="AR228" s="4"/>
      <c r="AS228" s="4"/>
      <c r="AT228" s="4"/>
      <c r="AU228" s="5"/>
      <c r="AV228" s="5"/>
      <c r="AW228" s="5"/>
      <c r="AX228" s="5"/>
      <c r="AY228" s="5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>
        <v>0.61709999999999998</v>
      </c>
      <c r="DI228" s="4">
        <v>0.65429999999999999</v>
      </c>
      <c r="DJ228" s="4">
        <v>0.1991</v>
      </c>
      <c r="DK228" s="4">
        <v>0.8599</v>
      </c>
      <c r="DL228" s="4">
        <v>1.0999999999999999E-2</v>
      </c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0.61630000000000007</v>
      </c>
      <c r="EW228" s="4">
        <f t="shared" si="73"/>
        <v>0.65084999999999993</v>
      </c>
      <c r="EX228" s="4">
        <f t="shared" si="74"/>
        <v>0.20550000000000002</v>
      </c>
      <c r="EY228" s="4">
        <f t="shared" si="75"/>
        <v>0.8599</v>
      </c>
      <c r="EZ228" s="4">
        <f t="shared" si="76"/>
        <v>8.9499999999999996E-3</v>
      </c>
      <c r="FA228" s="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F229" s="4"/>
      <c r="AG229" s="4"/>
      <c r="AH229" s="4"/>
      <c r="AI229" s="4"/>
      <c r="AJ229" s="4"/>
      <c r="AP229" s="4"/>
      <c r="AQ229" s="4"/>
      <c r="AR229" s="4"/>
      <c r="AS229" s="4"/>
      <c r="AT229" s="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x14ac:dyDescent="0.2">
      <c r="A230" s="7" t="s">
        <v>233</v>
      </c>
      <c r="B230" s="6" t="e" cm="1" vm="1">
        <f t="array" aca="1" ref="B230" ca="1">INDIRECT(ADDRESS(MATCH(MIN(_xlfn._xlws.FILTER(B7:B229,E7:E229&gt;cr)),B7:B229,0)+6,1))</f>
        <v>#VALUE!</v>
      </c>
      <c r="C230" s="6" t="e" cm="1" vm="1">
        <f t="array" aca="1" ref="C230" ca="1">INDIRECT(ADDRESS(MATCH(MIN(_xlfn._xlws.FILTER(C7:C229,E7:E229&gt;cr)),C7:C229,0)+6,1))</f>
        <v>#VALUE!</v>
      </c>
      <c r="D230" s="6" t="e" cm="1" vm="1">
        <f t="array" aca="1" ref="D230" ca="1">INDIRECT(ADDRESS(MATCH(MAX(_xlfn._xlws.FILTER(D7:D229,E7:E229&gt;cr)),D7:D229,0)+6,1))</f>
        <v>#VALUE!</v>
      </c>
      <c r="E230" s="6" t="e" cm="1" vm="1">
        <f t="array" aca="1" ref="E230" ca="1">INDIRECT(ADDRESS(MATCH(MAX(_xlfn._xlws.FILTER(E7:E229,E7:E229&gt;cr)),E7:E229,0)+6,1))</f>
        <v>#VALUE!</v>
      </c>
      <c r="F230" s="6" t="e" cm="1" vm="1">
        <f t="array" aca="1" ref="F230" ca="1">INDIRECT(ADDRESS(MATCH(MIN(_xlfn._xlws.FILTER(F7:F229,E7:E229&gt;cr)),F7:F229,0)+6,1))</f>
        <v>#VALUE!</v>
      </c>
      <c r="G230" s="1" t="e" cm="1" vm="1">
        <f t="array" aca="1" ref="G230" ca="1">INDIRECT(ADDRESS(MATCH(MIN(_xlfn._xlws.FILTER(G7:G229,J7:J229&gt;cr)),G7:G229,0)+6,1))</f>
        <v>#VALUE!</v>
      </c>
      <c r="H230" s="1" t="e" cm="1" vm="1">
        <f t="array" aca="1" ref="H230" ca="1">INDIRECT(ADDRESS(MATCH(MIN(_xlfn._xlws.FILTER(H7:H229,J7:J229&gt;cr)),H7:H229,0)+6,1))</f>
        <v>#VALUE!</v>
      </c>
      <c r="I230" s="5" t="e" cm="1" vm="1">
        <f t="array" aca="1" ref="I230" ca="1">INDIRECT(ADDRESS(MATCH(MAX(_xlfn._xlws.FILTER(I7:I229,J7:J229&gt;cr)),I7:I229,0)+6,1))</f>
        <v>#VALUE!</v>
      </c>
      <c r="J230" s="5" t="e" cm="1" vm="1">
        <f t="array" aca="1" ref="J230" ca="1">INDIRECT(ADDRESS(MATCH(MAX(_xlfn._xlws.FILTER(J7:J229,J7:J229&gt;cr)),J7:J229,0)+6,1))</f>
        <v>#VALUE!</v>
      </c>
      <c r="K230" s="1" t="e" cm="1" vm="1">
        <f t="array" aca="1" ref="K230" ca="1">INDIRECT(ADDRESS(MATCH(MIN(_xlfn._xlws.FILTER(K7:K229,J7:J229&gt;cr)),K7:K229,0)+6,1))</f>
        <v>#VALUE!</v>
      </c>
      <c r="L230" s="6" t="str" cm="1">
        <f t="array" aca="1" ref="L230" ca="1">INDIRECT(ADDRESS(MATCH(MIN(_xlfn._xlws.FILTER(L7:L229,O7:O229&gt;cr)),L7:L229,0)+6,1))</f>
        <v>AI05.SRC</v>
      </c>
      <c r="M230" s="6" t="str" cm="1">
        <f t="array" aca="1" ref="M230" ca="1">INDIRECT(ADDRESS(MATCH(MIN(_xlfn._xlws.FILTER(M7:M229,O7:O229&gt;cr)),M7:M229,0)+6,1))</f>
        <v>AI05.SRC</v>
      </c>
      <c r="N230" s="6" t="str" cm="1">
        <f t="array" aca="1" ref="N230" ca="1">INDIRECT(ADDRESS(MATCH(MAX(_xlfn._xlws.FILTER(N7:N229,O7:O229&gt;cr)),N7:N229,0)+6,1))</f>
        <v>BI16.TANJ</v>
      </c>
      <c r="O230" s="6" t="str" cm="1">
        <f t="array" aca="1" ref="O230" ca="1">INDIRECT(ADDRESS(MATCH(MAX(_xlfn._xlws.FILTER(O7:O229,O7:O229&gt;cr)),O7:O229,0)+6,1))</f>
        <v>AI01.Jaccard</v>
      </c>
      <c r="P230" s="6" t="str" cm="1">
        <f t="array" aca="1" ref="P230" ca="1">INDIRECT(ADDRESS(MATCH(MIN(_xlfn._xlws.FILTER(P7:P229,O7:O229&gt;cr)),P7:P229,0)+6,1))</f>
        <v>AI04.MSD</v>
      </c>
      <c r="Q230" s="1" t="e" cm="1" vm="1">
        <f t="array" aca="1" ref="Q230" ca="1">INDIRECT(ADDRESS(MATCH(MIN(_xlfn._xlws.FILTER(Q7:Q229,T7:T229&gt;cr)),Q7:Q229,0)+6,1))</f>
        <v>#VALUE!</v>
      </c>
      <c r="R230" s="1" t="e" cm="1" vm="1">
        <f t="array" aca="1" ref="R230" ca="1">INDIRECT(ADDRESS(MATCH(MIN(_xlfn._xlws.FILTER(R7:R229,T7:T229&gt;cr)),R7:R229,0)+6,1))</f>
        <v>#VALUE!</v>
      </c>
      <c r="S230" s="1" t="e" cm="1" vm="1">
        <f t="array" aca="1" ref="S230" ca="1">INDIRECT(ADDRESS(MATCH(MAX(_xlfn._xlws.FILTER(S7:S229,T7:T229&gt;cr)),S7:S229,0)+6,1))</f>
        <v>#VALUE!</v>
      </c>
      <c r="T230" s="1" t="e" cm="1" vm="1">
        <f t="array" aca="1" ref="T230" ca="1">INDIRECT(ADDRESS(MATCH(MAX(_xlfn._xlws.FILTER(T7:T229,T7:T229&gt;cr)),T7:T229,0)+6,1))</f>
        <v>#VALUE!</v>
      </c>
      <c r="U230" s="1" t="e" cm="1" vm="1">
        <f t="array" aca="1" ref="U230" ca="1">INDIRECT(ADDRESS(MATCH(MIN(_xlfn._xlws.FILTER(U7:U229,T7:T229&gt;cr)),U7:U229,0)+6,1))</f>
        <v>#VALUE!</v>
      </c>
      <c r="V230" s="6" t="e" cm="1" vm="1">
        <f t="array" aca="1" ref="V230" ca="1">INDIRECT(ADDRESS(MATCH(MIN(_xlfn._xlws.FILTER(V7:V229,Y7:Y229&gt;cr)),V7:V229,0)+6,1))</f>
        <v>#VALUE!</v>
      </c>
      <c r="W230" s="6" t="e" cm="1" vm="1">
        <f t="array" aca="1" ref="W230" ca="1">INDIRECT(ADDRESS(MATCH(MIN(_xlfn._xlws.FILTER(W7:W229,Y7:Y229&gt;cr)),W7:W229,0)+6,1))</f>
        <v>#VALUE!</v>
      </c>
      <c r="X230" s="6" t="e" cm="1" vm="1">
        <f t="array" aca="1" ref="X230" ca="1">INDIRECT(ADDRESS(MATCH(MAX(_xlfn._xlws.FILTER(X7:X229,Y7:Y229&gt;cr)),X7:X229,0)+6,1))</f>
        <v>#VALUE!</v>
      </c>
      <c r="Y230" s="6" t="e" cm="1" vm="1">
        <f t="array" aca="1" ref="Y230" ca="1">INDIRECT(ADDRESS(MATCH(MAX(_xlfn._xlws.FILTER(Y7:Y229,Y7:Y229&gt;cr)),Y7:Y229,0)+6,1))</f>
        <v>#VALUE!</v>
      </c>
      <c r="Z230" s="6" t="e" cm="1" vm="1">
        <f t="array" aca="1" ref="Z230" ca="1">INDIRECT(ADDRESS(MATCH(MIN(_xlfn._xlws.FILTER(Z7:Z229,Y7:Y229&gt;cr)),Z7:Z229,0)+6,1))</f>
        <v>#VALUE!</v>
      </c>
      <c r="AA230" s="1" t="e" cm="1" vm="1">
        <f t="array" aca="1" ref="AA230" ca="1">INDIRECT(ADDRESS(MATCH(MIN(_xlfn._xlws.FILTER(AA7:AA229,AD7:AD229&gt;cr)),AA7:AA229,0)+6,1))</f>
        <v>#VALUE!</v>
      </c>
      <c r="AB230" s="1" t="e" cm="1" vm="1">
        <f t="array" aca="1" ref="AB230" ca="1">INDIRECT(ADDRESS(MATCH(MIN(_xlfn._xlws.FILTER(AB7:AB229,AD7:AD229&gt;cr)),AB7:AB229,0)+6,1))</f>
        <v>#VALUE!</v>
      </c>
      <c r="AC230" s="1" t="e" cm="1" vm="1">
        <f t="array" aca="1" ref="AC230" ca="1">INDIRECT(ADDRESS(MATCH(MAX(_xlfn._xlws.FILTER(AC7:AC229,AD7:AD229&gt;cr)),AC7:AC229,0)+6,1))</f>
        <v>#VALUE!</v>
      </c>
      <c r="AD230" s="1" t="e" cm="1" vm="1">
        <f t="array" aca="1" ref="AD230" ca="1">INDIRECT(ADDRESS(MATCH(MAX(_xlfn._xlws.FILTER(AD7:AD229,AD7:AD229&gt;cr)),AD7:AD229,0)+6,1))</f>
        <v>#VALUE!</v>
      </c>
      <c r="AE230" s="1" t="e" cm="1" vm="1">
        <f t="array" aca="1" ref="AE230" ca="1">INDIRECT(ADDRESS(MATCH(MIN(_xlfn._xlws.FILTER(AE7:AE229,AD7:AD229&gt;cr)),AE7:AE229,0)+6,1))</f>
        <v>#VALUE!</v>
      </c>
      <c r="AF230" s="6" t="e" cm="1" vm="1">
        <f t="array" aca="1" ref="AF230" ca="1">INDIRECT(ADDRESS(MATCH(MIN(_xlfn._xlws.FILTER(AF7:AF229,AI7:AI229&gt;cr)),AF7:AF229,0)+6,1))</f>
        <v>#VALUE!</v>
      </c>
      <c r="AG230" s="6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6" t="e" cm="1" vm="1">
        <f t="array" aca="1" ref="AJ230" ca="1">INDIRECT(ADDRESS(MATCH(MIN(_xlfn._xlws.FILTER(AJ7:AJ229,AI7:AI229&gt;cr)),AJ7:AJ229,0)+6,1))</f>
        <v>#VALUE!</v>
      </c>
      <c r="AK230" s="1" t="str" cm="1">
        <f t="array" aca="1" ref="AK230" ca="1">INDIRECT(ADDRESS(MATCH(MIN(_xlfn._xlws.FILTER(AK7:AK229,AN7:AN229&gt;cr)),AK7:AK229,0)+6,1))</f>
        <v>AI05.SRC</v>
      </c>
      <c r="AL230" s="1" t="str" cm="1">
        <f t="array" aca="1" ref="AL230" ca="1">INDIRECT(ADDRESS(MATCH(MIN(_xlfn._xlws.FILTER(AL7:AL229,AN7:AN229&gt;cr)),AL7:AL229,0)+6,1))</f>
        <v>AI05.SRC</v>
      </c>
      <c r="AM230" s="1" t="str" cm="1">
        <f t="array" aca="1" ref="AM230" ca="1">INDIRECT(ADDRESS(MATCH(MAX(_xlfn._xlws.FILTER(AM7:AM229,AN7:AN229&gt;cr)),AM7:AM229,0)+6,1))</f>
        <v>BI03.PearsonJ</v>
      </c>
      <c r="AN230" s="1" t="str" cm="1">
        <f t="array" aca="1" ref="AN230" ca="1">INDIRECT(ADDRESS(MATCH(MAX(_xlfn._xlws.FILTER(AN7:AN229,AN7:AN229&gt;cr)),AN7:AN229,0)+6,1))</f>
        <v>AI01.Jaccard</v>
      </c>
      <c r="AO230" s="1" t="str" cm="1">
        <f t="array" aca="1" ref="AO230" ca="1">INDIRECT(ADDRESS(MATCH(MIN(_xlfn._xlws.FILTER(AO7:AO229,AN7:AN229&gt;cr)),AO7:AO229,0)+6,1))</f>
        <v>AI02.Cosine</v>
      </c>
      <c r="AP230" s="6" t="e" cm="1" vm="1">
        <f t="array" aca="1" ref="AP230" ca="1">INDIRECT(ADDRESS(MATCH(MIN(_xlfn._xlws.FILTER(AP7:AP229,AS7:AS229&gt;cr)),AP7:AP229,0)+6,1))</f>
        <v>#VALUE!</v>
      </c>
      <c r="AQ230" s="6" t="e" cm="1" vm="1">
        <f t="array" aca="1" ref="AQ230" ca="1">INDIRECT(ADDRESS(MATCH(MIN(_xlfn._xlws.FILTER(AQ7:AQ229,AS7:AS229&gt;cr)),AQ7:AQ229,0)+6,1))</f>
        <v>#VALUE!</v>
      </c>
      <c r="AR230" s="6" t="e" cm="1" vm="1">
        <f t="array" aca="1" ref="AR230" ca="1">INDIRECT(ADDRESS(MATCH(MAX(_xlfn._xlws.FILTER(AR7:AR229,AS7:AS229&gt;cr)),AR7:AR229,0)+6,1))</f>
        <v>#VALUE!</v>
      </c>
      <c r="AS230" s="6" t="e" cm="1" vm="1">
        <f t="array" aca="1" ref="AS230" ca="1">INDIRECT(ADDRESS(MATCH(MAX(_xlfn._xlws.FILTER(AS7:AS229,AS7:AS229&gt;cr)),AS7:AS229,0)+6,1))</f>
        <v>#VALUE!</v>
      </c>
      <c r="AT230" s="6" t="e" cm="1" vm="1">
        <f t="array" aca="1" ref="AT230" ca="1">INDIRECT(ADDRESS(MATCH(MIN(_xlfn._xlws.FILTER(AT7:AT229,AS7:AS229&gt;cr)),AT7:AT229,0)+6,1))</f>
        <v>#VALUE!</v>
      </c>
      <c r="AU230" s="1" t="e" cm="1" vm="1">
        <f t="array" aca="1" ref="AU230" ca="1">INDIRECT(ADDRESS(MATCH(MIN(_xlfn._xlws.FILTER(AU7:AU229,AX7:AX229&gt;cr)),AU7:AU229,0)+6,1))</f>
        <v>#VALUE!</v>
      </c>
      <c r="AV230" s="1" t="e" cm="1" vm="1">
        <f t="array" aca="1" ref="AV230" ca="1">INDIRECT(ADDRESS(MATCH(MIN(_xlfn._xlws.FILTER(AV7:AV229,AX7:AX229&gt;cr)),AV7:AV229,0)+6,1))</f>
        <v>#VALUE!</v>
      </c>
      <c r="AW230" s="1" t="e" cm="1" vm="1">
        <f t="array" aca="1" ref="AW230" ca="1">INDIRECT(ADDRESS(MATCH(MAX(_xlfn._xlws.FILTER(AW7:AW229,AX7:AX229&gt;cr)),AW7:AW229,0)+6,1))</f>
        <v>#VALUE!</v>
      </c>
      <c r="AX230" s="1" t="e" cm="1" vm="1">
        <f t="array" aca="1" ref="AX230" ca="1">INDIRECT(ADDRESS(MATCH(MAX(_xlfn._xlws.FILTER(AX7:AX229,AX7:AX229&gt;cr)),AX7:AX229,0)+6,1))</f>
        <v>#VALUE!</v>
      </c>
      <c r="AY230" s="1" t="e" cm="1" vm="1">
        <f t="array" aca="1" ref="AY230" ca="1">INDIRECT(ADDRESS(MATCH(MIN(_xlfn._xlws.FILTER(AY7:AY229,AX7:AX229&gt;cr)),AY7:AY229,0)+6,1))</f>
        <v>#VALUE!</v>
      </c>
      <c r="AZ230" s="6" t="e" cm="1" vm="1">
        <f t="array" aca="1" ref="AZ230" ca="1">INDIRECT(ADDRESS(MATCH(MIN(_xlfn._xlws.FILTER(AZ7:AZ229,BC7:BC229&gt;cr)),AZ7:AZ229,0)+6,1))</f>
        <v>#VALUE!</v>
      </c>
      <c r="BA230" s="6" t="e" cm="1" vm="1">
        <f t="array" aca="1" ref="BA230" ca="1">INDIRECT(ADDRESS(MATCH(MIN(_xlfn._xlws.FILTER(BA7:BA229,BC7:BC229&gt;cr)),BA7:BA229,0)+6,1))</f>
        <v>#VALUE!</v>
      </c>
      <c r="BB230" s="6" t="e" cm="1" vm="1">
        <f t="array" aca="1" ref="BB230" ca="1">INDIRECT(ADDRESS(MATCH(MAX(_xlfn._xlws.FILTER(BB7:BB229,BC7:BC229&gt;cr)),BB7:BB229,0)+6,1))</f>
        <v>#VALUE!</v>
      </c>
      <c r="BC230" s="6" t="e" cm="1" vm="1">
        <f t="array" aca="1" ref="BC230" ca="1">INDIRECT(ADDRESS(MATCH(MAX(_xlfn._xlws.FILTER(BC7:BC229,BC7:BC229&gt;cr)),BC7:BC229,0)+6,1))</f>
        <v>#VALUE!</v>
      </c>
      <c r="BD230" s="6" t="e" cm="1" vm="1">
        <f t="array" aca="1" ref="BD230" ca="1">INDIRECT(ADDRESS(MATCH(MIN(_xlfn._xlws.FILTER(BD7:BD229,BC7:BC229&gt;cr)),BD7:BD229,0)+6,1))</f>
        <v>#VALUE!</v>
      </c>
      <c r="BE230" s="1" t="e" cm="1" vm="1">
        <f t="array" aca="1" ref="BE230" ca="1">INDIRECT(ADDRESS(MATCH(MIN(_xlfn._xlws.FILTER(BE7:BE229,BH7:BH229&gt;cr)),BE7:BE229,0)+6,1))</f>
        <v>#VALUE!</v>
      </c>
      <c r="BF230" s="1" t="e" cm="1" vm="1">
        <f t="array" aca="1" ref="BF230" ca="1">INDIRECT(ADDRESS(MATCH(MIN(_xlfn._xlws.FILTER(BF7:BF229,BH7:BH229&gt;cr)),BF7:BF229,0)+6,1))</f>
        <v>#VALUE!</v>
      </c>
      <c r="BG230" s="5" t="e" cm="1" vm="1">
        <f t="array" aca="1" ref="BG230" ca="1">INDIRECT(ADDRESS(MATCH(MAX(_xlfn._xlws.FILTER(BG7:BG229,BH7:BH229&gt;cr)),BG7:BG229,0)+6,1))</f>
        <v>#VALUE!</v>
      </c>
      <c r="BH230" s="5" t="e" cm="1" vm="1">
        <f t="array" aca="1" ref="BH230" ca="1">INDIRECT(ADDRESS(MATCH(MAX(_xlfn._xlws.FILTER(BH7:BH229,BH7:BH229&gt;cr)),BH7:BH229,0)+6,1))</f>
        <v>#VALUE!</v>
      </c>
      <c r="BI230" s="1" t="e" cm="1" vm="1">
        <f t="array" aca="1" ref="BI230" ca="1">INDIRECT(ADDRESS(MATCH(MIN(_xlfn._xlws.FILTER(BI7:BI229,BH7:BH229&gt;cr)),BI7:BI229,0)+6,1))</f>
        <v>#VALUE!</v>
      </c>
      <c r="BJ230" s="6" t="str" cm="1">
        <f t="array" aca="1" ref="BJ230" ca="1">INDIRECT(ADDRESS(MATCH(MIN(_xlfn._xlws.FILTER(BJ7:BJ229,BM7:BM229&gt;cr)),BJ7:BJ229,0)+6,1))</f>
        <v>AI05.SRC</v>
      </c>
      <c r="BK230" s="6" t="str" cm="1">
        <f t="array" aca="1" ref="BK230" ca="1">INDIRECT(ADDRESS(MATCH(MIN(_xlfn._xlws.FILTER(BK7:BK229,BM7:BM229&gt;cr)),BK7:BK229,0)+6,1))</f>
        <v>AI05.SRC</v>
      </c>
      <c r="BL230" s="6" t="str" cm="1">
        <f t="array" aca="1" ref="BL230" ca="1">INDIRECT(ADDRESS(MATCH(MAX(_xlfn._xlws.FILTER(BL7:BL229,BM7:BM229&gt;cr)),BL7:BL229,0)+6,1))</f>
        <v>BI03.PearsonJ</v>
      </c>
      <c r="BM230" s="6" t="str" cm="1">
        <f t="array" aca="1" ref="BM230" ca="1">INDIRECT(ADDRESS(MATCH(MAX(_xlfn._xlws.FILTER(BM7:BM229,BM7:BM229&gt;cr)),BM7:BM229,0)+6,1))</f>
        <v>AI01.Jaccard</v>
      </c>
      <c r="BN230" s="6" t="str" cm="1">
        <f t="array" aca="1" ref="BN230" ca="1">INDIRECT(ADDRESS(MATCH(MIN(_xlfn._xlws.FILTER(BN7:BN229,BM7:BM229&gt;cr)),BN7:BN229,0)+6,1))</f>
        <v>AI29.ADR</v>
      </c>
      <c r="BO230" s="1" t="e" cm="1" vm="1">
        <f t="array" aca="1" ref="BO230" ca="1">INDIRECT(ADDRESS(MATCH(MIN(_xlfn._xlws.FILTER(BO7:BO229,BR7:BR229&gt;cr)),BO7:BO229,0)+6,1))</f>
        <v>#VALUE!</v>
      </c>
      <c r="BP230" s="1" t="e" cm="1" vm="1">
        <f t="array" aca="1" ref="BP230" ca="1">INDIRECT(ADDRESS(MATCH(MIN(_xlfn._xlws.FILTER(BP7:BP229,BR7:BR229&gt;cr)),BP7:BP229,0)+6,1))</f>
        <v>#VALUE!</v>
      </c>
      <c r="BQ230" s="1" t="e" cm="1" vm="1">
        <f t="array" aca="1" ref="BQ230" ca="1">INDIRECT(ADDRESS(MATCH(MAX(_xlfn._xlws.FILTER(BQ7:BQ229,BR7:BR229&gt;cr)),BQ7:BQ229,0)+6,1))</f>
        <v>#VALUE!</v>
      </c>
      <c r="BR230" s="1" t="e" cm="1" vm="1">
        <f t="array" aca="1" ref="BR230" ca="1">INDIRECT(ADDRESS(MATCH(MAX(_xlfn._xlws.FILTER(BR7:BR229,BR7:BR229&gt;cr)),BR7:BR229,0)+6,1))</f>
        <v>#VALUE!</v>
      </c>
      <c r="BS230" s="1" t="e" cm="1" vm="1">
        <f t="array" aca="1" ref="BS230" ca="1">INDIRECT(ADDRESS(MATCH(MIN(_xlfn._xlws.FILTER(BS7:BS229,BR7:BR229&gt;cr)),BS7:BS229,0)+6,1))</f>
        <v>#VALUE!</v>
      </c>
      <c r="BT230" s="6" t="e" cm="1" vm="1">
        <f t="array" aca="1" ref="BT230" ca="1">INDIRECT(ADDRESS(MATCH(MIN(_xlfn._xlws.FILTER(BT7:BT229,BW7:BW229&gt;cr)),BT7:BT229,0)+6,1))</f>
        <v>#VALUE!</v>
      </c>
      <c r="BU230" s="6" t="e" cm="1" vm="1">
        <f t="array" aca="1" ref="BU230" ca="1">INDIRECT(ADDRESS(MATCH(MIN(_xlfn._xlws.FILTER(BU7:BU229,BW7:BW229&gt;cr)),BU7:BU229,0)+6,1))</f>
        <v>#VALUE!</v>
      </c>
      <c r="BV230" s="6" t="e" cm="1" vm="1">
        <f t="array" aca="1" ref="BV230" ca="1">INDIRECT(ADDRESS(MATCH(MAX(_xlfn._xlws.FILTER(BV7:BV229,BW7:BW229&gt;cr)),BV7:BV229,0)+6,1))</f>
        <v>#VALUE!</v>
      </c>
      <c r="BW230" s="6" t="e" cm="1" vm="1">
        <f t="array" aca="1" ref="BW230" ca="1">INDIRECT(ADDRESS(MATCH(MAX(_xlfn._xlws.FILTER(BW7:BW229,BW7:BW229&gt;cr)),BW7:BW229,0)+6,1))</f>
        <v>#VALUE!</v>
      </c>
      <c r="BX230" s="6" t="e" cm="1" vm="1">
        <f t="array" aca="1" ref="BX230" ca="1">INDIRECT(ADDRESS(MATCH(MIN(_xlfn._xlws.FILTER(BX7:BX229,BW7:BW229&gt;cr)),BX7:BX229,0)+6,1))</f>
        <v>#VALUE!</v>
      </c>
      <c r="BY230" s="1" t="e" cm="1" vm="1">
        <f t="array" aca="1" ref="BY230" ca="1">INDIRECT(ADDRESS(MATCH(MIN(_xlfn._xlws.FILTER(BY7:BY229,CB7:CB229&gt;cr)),BY7:BY229,0)+6,1))</f>
        <v>#VALUE!</v>
      </c>
      <c r="BZ230" s="1" t="e" cm="1" vm="1">
        <f t="array" aca="1" ref="BZ230" ca="1">INDIRECT(ADDRESS(MATCH(MIN(_xlfn._xlws.FILTER(BZ7:BZ229,CB7:CB229&gt;cr)),BZ7:BZ229,0)+6,1))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INDIRECT(ADDRESS(MATCH(MIN(_xlfn._xlws.FILTER(CD7:CD229,CG7:CG229&gt;cr)),CD7:CD229,0)+6,1))</f>
        <v>#VALUE!</v>
      </c>
      <c r="CE230" s="6" t="e" cm="1" vm="1">
        <f t="array" aca="1" ref="CE230" ca="1">INDIRECT(ADDRESS(MATCH(MIN(_xlfn._xlws.FILTER(CE7:CE229,CG7:CG229&gt;cr)),CE7:CE229,0)+6,1))</f>
        <v>#VALUE!</v>
      </c>
      <c r="CF230" s="6" t="e" cm="1" vm="1">
        <f t="array" aca="1" ref="CF230" ca="1">INDIRECT(ADDRESS(MATCH(MAX(_xlfn._xlws.FILTER(CF7:CF229,CG7:CG229&gt;cr)),CF7:CF229,0)+6,1))</f>
        <v>#VALUE!</v>
      </c>
      <c r="CG230" s="6" t="e" cm="1" vm="1">
        <f t="array" aca="1" ref="CG230" ca="1">INDIRECT(ADDRESS(MATCH(MAX(_xlfn._xlws.FILTER(CG7:CG229,CG7:CG229&gt;cr)),CG7:CG229,0)+6,1))</f>
        <v>#VALUE!</v>
      </c>
      <c r="CH230" s="6" t="e" cm="1" vm="1">
        <f t="array" aca="1" ref="CH230" ca="1">INDIRECT(ADDRESS(MATCH(MIN(_xlfn._xlws.FILTER(CH7:CH229,CG7:CG229&gt;cr)),CH7:CH229,0)+6,1))</f>
        <v>#VALUE!</v>
      </c>
      <c r="CI230" s="1" t="str" cm="1">
        <f t="array" aca="1" ref="CI230" ca="1">INDIRECT(ADDRESS(MATCH(MIN(_xlfn._xlws.FILTER(CI7:CI229,CL7:CL229&gt;cr)),CI7:CI229,0)+6,1))</f>
        <v>AI05.SRC</v>
      </c>
      <c r="CJ230" s="1" t="str" cm="1">
        <f t="array" aca="1" ref="CJ230" ca="1">INDIRECT(ADDRESS(MATCH(MIN(_xlfn._xlws.FILTER(CJ7:CJ229,CL7:CL229&gt;cr)),CJ7:CJ229,0)+6,1))</f>
        <v>AI05.SRC</v>
      </c>
      <c r="CK230" s="1" t="str" cm="1">
        <f t="array" aca="1" ref="CK230" ca="1">INDIRECT(ADDRESS(MATCH(MAX(_xlfn._xlws.FILTER(CK7:CK229,CL7:CL229&gt;cr)),CK7:CK229,0)+6,1))</f>
        <v>BI03.PearsonJ</v>
      </c>
      <c r="CL230" s="1" t="str" cm="1">
        <f t="array" aca="1" ref="CL230" ca="1">INDIRECT(ADDRESS(MATCH(MAX(_xlfn._xlws.FILTER(CL7:CL229,CL7:CL229&gt;cr)),CL7:CL229,0)+6,1))</f>
        <v>AI01.Jaccard</v>
      </c>
      <c r="CM230" s="1" t="str" cm="1">
        <f t="array" aca="1" ref="CM230" ca="1">INDIRECT(ADDRESS(MATCH(MIN(_xlfn._xlws.FILTER(CM7:CM229,CL7:CL229&gt;cr)),CM7:CM229,0)+6,1))</f>
        <v>AI29.ADR</v>
      </c>
      <c r="CN230" s="6" t="e" cm="1" vm="1">
        <f t="array" aca="1" ref="CN230" ca="1">INDIRECT(ADDRESS(MATCH(MIN(_xlfn._xlws.FILTER(CN7:CN229,CQ7:CQ229&gt;cr)),CN7:CN229,0)+6,1))</f>
        <v>#VALUE!</v>
      </c>
      <c r="CO230" s="6" t="e" cm="1" vm="1">
        <f t="array" aca="1" ref="CO230" ca="1">INDIRECT(ADDRESS(MATCH(MIN(_xlfn._xlws.FILTER(CO7:CO229,CQ7:CQ229&gt;cr)),CO7:CO229,0)+6,1))</f>
        <v>#VALUE!</v>
      </c>
      <c r="CP230" s="6" t="e" cm="1" vm="1">
        <f t="array" aca="1" ref="CP230" ca="1">INDIRECT(ADDRESS(MATCH(MAX(_xlfn._xlws.FILTER(CP7:CP229,CQ7:CQ229&gt;cr)),CP7:CP229,0)+6,1))</f>
        <v>#VALUE!</v>
      </c>
      <c r="CQ230" s="6" t="e" cm="1" vm="1">
        <f t="array" aca="1" ref="CQ230" ca="1">INDIRECT(ADDRESS(MATCH(MAX(_xlfn._xlws.FILTER(CQ7:CQ229,CQ7:CQ229&gt;cr)),CQ7:CQ229,0)+6,1))</f>
        <v>#VALUE!</v>
      </c>
      <c r="CR230" s="6" t="e" cm="1" vm="1">
        <f t="array" aca="1" ref="CR230" ca="1">INDIRECT(ADDRESS(MATCH(MIN(_xlfn._xlws.FILTER(CR7:CR229,CQ7:CQ229&gt;cr)),CR7:CR229,0)+6,1))</f>
        <v>#VALUE!</v>
      </c>
      <c r="CS230" s="1" t="e" cm="1" vm="1">
        <f t="array" aca="1" ref="CS230" ca="1">INDIRECT(ADDRESS(MATCH(MIN(_xlfn._xlws.FILTER(CS7:CS229,CV7:CV229&gt;cr)),CS7:CS229,0)+6,1))</f>
        <v>#VALUE!</v>
      </c>
      <c r="CT230" s="1" t="e" cm="1" vm="1">
        <f t="array" aca="1" ref="CT230" ca="1">INDIRECT(ADDRESS(MATCH(MIN(_xlfn._xlws.FILTER(CT7:CT229,CV7:CV229&gt;cr)),CT7:CT229,0)+6,1))</f>
        <v>#VALUE!</v>
      </c>
      <c r="CU230" s="1" t="e" cm="1" vm="1">
        <f t="array" aca="1" ref="CU230" ca="1">INDIRECT(ADDRESS(MATCH(MAX(_xlfn._xlws.FILTER(CU7:CU229,CV7:CV229&gt;cr)),CU7:CU229,0)+6,1))</f>
        <v>#VALUE!</v>
      </c>
      <c r="CV230" s="1" t="e" cm="1" vm="1">
        <f t="array" aca="1" ref="CV230" ca="1">INDIRECT(ADDRESS(MATCH(MAX(_xlfn._xlws.FILTER(CV7:CV229,CV7:CV229&gt;cr)),CV7:CV229,0)+6,1))</f>
        <v>#VALUE!</v>
      </c>
      <c r="CW230" s="1" t="e" cm="1" vm="1">
        <f t="array" aca="1" ref="CW230" ca="1">INDIRECT(ADDRESS(MATCH(MIN(_xlfn._xlws.FILTER(CW7:CW229,CV7:CV229&gt;cr)),CW7:CW229,0)+6,1))</f>
        <v>#VALUE!</v>
      </c>
      <c r="CX230" s="6" t="e" cm="1" vm="1">
        <f t="array" aca="1" ref="CX230" ca="1">INDIRECT(ADDRESS(MATCH(MIN(_xlfn._xlws.FILTER(CX7:CX229,DA7:DA229&gt;cr)),CX7:CX229,0)+6,1))</f>
        <v>#VALUE!</v>
      </c>
      <c r="CY230" s="6" t="e" cm="1" vm="1">
        <f t="array" aca="1" ref="CY230" ca="1">INDIRECT(ADDRESS(MATCH(MIN(_xlfn._xlws.FILTER(CY7:CY229,DA7:DA229&gt;cr)),CY7:CY229,0)+6,1))</f>
        <v>#VALUE!</v>
      </c>
      <c r="CZ230" s="6" t="e" cm="1" vm="1">
        <f t="array" aca="1" ref="CZ230" ca="1">INDIRECT(ADDRESS(MATCH(MAX(_xlfn._xlws.FILTER(CZ7:CZ229,DA7:DA229&gt;cr)),CZ7:CZ229,0)+6,1))</f>
        <v>#VALUE!</v>
      </c>
      <c r="DA230" s="6" t="e" cm="1" vm="1">
        <f t="array" aca="1" ref="DA230" ca="1">INDIRECT(ADDRESS(MATCH(MAX(_xlfn._xlws.FILTER(DA7:DA229,DA7:DA229&gt;cr)),DA7:DA229,0)+6,1))</f>
        <v>#VALUE!</v>
      </c>
      <c r="DB230" s="6" t="e" cm="1" vm="1">
        <f t="array" aca="1" ref="DB230" ca="1">INDIRECT(ADDRESS(MATCH(MIN(_xlfn._xlws.FILTER(DB7:DB229,DA7:DA229&gt;cr)),DB7:DB229,0)+6,1))</f>
        <v>#VALUE!</v>
      </c>
      <c r="DC230" s="1" t="e" cm="1" vm="1">
        <f t="array" aca="1" ref="DC230" ca="1">INDIRECT(ADDRESS(MATCH(MIN(_xlfn._xlws.FILTER(DC7:DC229,DF7:DF229&gt;cr)),DC7:DC229,0)+6,1))</f>
        <v>#VALUE!</v>
      </c>
      <c r="DD230" s="1" t="e" cm="1" vm="1">
        <f t="array" aca="1" ref="DD230" ca="1">INDIRECT(ADDRESS(MATCH(MIN(_xlfn._xlws.FILTER(DD7:DD229,DF7:DF229&gt;cr)),DD7:DD229,0)+6,1))</f>
        <v>#VALUE!</v>
      </c>
      <c r="DE230" s="1" t="e" cm="1" vm="1">
        <f t="array" aca="1" ref="DE230" ca="1">INDIRECT(ADDRESS(MATCH(MAX(_xlfn._xlws.FILTER(DE7:DE229,DF7:DF229&gt;cr)),DE7:DE229,0)+6,1))</f>
        <v>#VALUE!</v>
      </c>
      <c r="DF230" s="1" t="e" cm="1" vm="1">
        <f t="array" aca="1" ref="DF230" ca="1">INDIRECT(ADDRESS(MATCH(MAX(_xlfn._xlws.FILTER(DF7:DF229,DF7:DF229&gt;cr)),DF7:DF229,0)+6,1))</f>
        <v>#VALUE!</v>
      </c>
      <c r="DG230" s="1" t="e" cm="1" vm="1">
        <f t="array" aca="1" ref="DG230" ca="1">INDIRECT(ADDRESS(MATCH(MIN(_xlfn._xlws.FILTER(DG7:DG229,DF7:DF229&gt;cr)),DG7:DG229,0)+6,1))</f>
        <v>#VALUE!</v>
      </c>
      <c r="DH230" s="6" t="str" cm="1">
        <f t="array" aca="1" ref="DH230" ca="1">INDIRECT(ADDRESS(MATCH(MIN(_xlfn._xlws.FILTER(DH7:DH229,DK7:DK229&gt;cr)),DH7:DH229,0)+6,1))</f>
        <v>AI05.SRC</v>
      </c>
      <c r="DI230" s="6" t="str" cm="1">
        <f t="array" aca="1" ref="DI230" ca="1">INDIRECT(ADDRESS(MATCH(MIN(_xlfn._xlws.FILTER(DI7:DI229,DK7:DK229&gt;cr)),DI7:DI229,0)+6,1))</f>
        <v>AI05.SRC</v>
      </c>
      <c r="DJ230" s="6" t="str" cm="1">
        <f t="array" aca="1" ref="DJ230" ca="1">INDIRECT(ADDRESS(MATCH(MAX(_xlfn._xlws.FILTER(DJ7:DJ229,DK7:DK229&gt;cr)),DJ7:DJ229,0)+6,1))</f>
        <v>BI03.PearsonJ</v>
      </c>
      <c r="DK230" s="6" t="str" cm="1">
        <f t="array" aca="1" ref="DK230" ca="1">INDIRECT(ADDRESS(MATCH(MAX(_xlfn._xlws.FILTER(DK7:DK229,DK7:DK229&gt;cr)),DK7:DK229,0)+6,1))</f>
        <v>AI01.Jaccard</v>
      </c>
      <c r="DL230" s="6" t="str" cm="1">
        <f t="array" aca="1" ref="DL230" ca="1">INDIRECT(ADDRESS(MATCH(MIN(_xlfn._xlws.FILTER(DL7:DL229,DK7:DK229&gt;cr)),DL7:DL229,0)+6,1))</f>
        <v>AI05.SRC</v>
      </c>
      <c r="DM230" s="1" t="e" cm="1" vm="1">
        <f t="array" aca="1" ref="DM230" ca="1">INDIRECT(ADDRESS(MATCH(MIN(_xlfn._xlws.FILTER(DM7:DM229,DP7:DP229&gt;cr)),DM7:DM229,0)+6,1))</f>
        <v>#VALUE!</v>
      </c>
      <c r="DN230" s="1" t="e" cm="1" vm="1">
        <f t="array" aca="1" ref="DN230" ca="1">INDIRECT(ADDRESS(MATCH(MIN(_xlfn._xlws.FILTER(DN7:DN229,DP7:DP229&gt;cr)),DN7:DN229,0)+6,1))</f>
        <v>#VALUE!</v>
      </c>
      <c r="DO230" s="1" t="e" cm="1" vm="1">
        <f t="array" aca="1" ref="DO230" ca="1">INDIRECT(ADDRESS(MATCH(MAX(_xlfn._xlws.FILTER(DO7:DO229,DP7:DP229&gt;cr)),DO7:DO229,0)+6,1))</f>
        <v>#VALUE!</v>
      </c>
      <c r="DP230" s="1" t="e" cm="1" vm="1">
        <f t="array" aca="1" ref="DP230" ca="1">INDIRECT(ADDRESS(MATCH(MAX(_xlfn._xlws.FILTER(DP7:DP229,DP7:DP229&gt;cr)),DP7:DP229,0)+6,1))</f>
        <v>#VALUE!</v>
      </c>
      <c r="DQ230" s="1" t="e" cm="1" vm="1">
        <f t="array" aca="1" ref="DQ230" ca="1">INDIRECT(ADDRESS(MATCH(MIN(_xlfn._xlws.FILTER(DQ7:DQ229,DP7:DP229&gt;cr)),DQ7:DQ229,0)+6,1))</f>
        <v>#VALUE!</v>
      </c>
      <c r="DR230" s="6" t="e" cm="1" vm="1">
        <f t="array" aca="1" ref="DR230" ca="1">INDIRECT(ADDRESS(MATCH(MIN(_xlfn._xlws.FILTER(DR7:DR229,DU7:DU229&gt;cr)),DR7:DR229,0)+6,1))</f>
        <v>#VALUE!</v>
      </c>
      <c r="DS230" s="6" t="e" cm="1" vm="1">
        <f t="array" aca="1" ref="DS230" ca="1">INDIRECT(ADDRESS(MATCH(MIN(_xlfn._xlws.FILTER(DS7:DS229,DU7:DU229&gt;cr)),DS7:DS229,0)+6,1))</f>
        <v>#VALUE!</v>
      </c>
      <c r="DT230" s="6" t="e" cm="1" vm="1">
        <f t="array" aca="1" ref="DT230" ca="1">INDIRECT(ADDRESS(MATCH(MAX(_xlfn._xlws.FILTER(DT7:DT229,DU7:DU229&gt;cr)),DT7:DT229,0)+6,1))</f>
        <v>#VALUE!</v>
      </c>
      <c r="DU230" s="6" t="e" cm="1" vm="1">
        <f t="array" aca="1" ref="DU230" ca="1">INDIRECT(ADDRESS(MATCH(MAX(_xlfn._xlws.FILTER(DU7:DU229,DU7:DU229&gt;cr)),DU7:DU229,0)+6,1))</f>
        <v>#VALUE!</v>
      </c>
      <c r="DV230" s="6" t="e" cm="1" vm="1">
        <f t="array" aca="1" ref="DV230" ca="1">INDIRECT(ADDRESS(MATCH(MIN(_xlfn._xlws.FILTER(DV7:DV229,DU7:DU229&gt;cr)),DV7:DV229,0)+6,1))</f>
        <v>#VALUE!</v>
      </c>
      <c r="DW230" s="1" t="e" cm="1" vm="1">
        <f t="array" aca="1" ref="DW230" ca="1">INDIRECT(ADDRESS(MATCH(MIN(_xlfn._xlws.FILTER(DW7:DW229,DZ7:DZ229&gt;cr)),DW7:DW229,0)+6,1))</f>
        <v>#VALUE!</v>
      </c>
      <c r="DX230" s="1" t="e" cm="1" vm="1">
        <f t="array" aca="1" ref="DX230" ca="1">INDIRECT(ADDRESS(MATCH(MIN(_xlfn._xlws.FILTER(DX7:DX229,DZ7:DZ229&gt;cr)),DX7:DX229,0)+6,1))</f>
        <v>#VALUE!</v>
      </c>
      <c r="DY230" s="1" t="e" cm="1" vm="1">
        <f t="array" aca="1" ref="DY230" ca="1">INDIRECT(ADDRESS(MATCH(MAX(_xlfn._xlws.FILTER(DY7:DY229,DZ7:DZ229&gt;cr)),DY7:DY229,0)+6,1))</f>
        <v>#VALUE!</v>
      </c>
      <c r="DZ230" s="1" t="e" cm="1" vm="1">
        <f t="array" aca="1" ref="DZ230" ca="1">INDIRECT(ADDRESS(MATCH(MAX(_xlfn._xlws.FILTER(DZ7:DZ229,DZ7:DZ229&gt;cr)),DZ7:DZ229,0)+6,1))</f>
        <v>#VALUE!</v>
      </c>
      <c r="EA230" s="1" t="e" cm="1" vm="1">
        <f t="array" aca="1" ref="EA230" ca="1">INDIRECT(ADDRESS(MATCH(MIN(_xlfn._xlws.FILTER(EA7:EA229,DZ7:DZ229&gt;cr)),EA7:EA229,0)+6,1))</f>
        <v>#VALUE!</v>
      </c>
      <c r="EB230" s="6" t="e" cm="1" vm="1">
        <f t="array" aca="1" ref="EB230" ca="1">INDIRECT(ADDRESS(MATCH(MIN(_xlfn._xlws.FILTER(EB7:EB229,EE7:EE229&gt;cr)),EB7:EB229,0)+6,1))</f>
        <v>#VALUE!</v>
      </c>
      <c r="EC230" s="6" t="e" cm="1" vm="1">
        <f t="array" aca="1" ref="EC230" ca="1">INDIRECT(ADDRESS(MATCH(MIN(_xlfn._xlws.FILTER(EC7:EC229,EE7:EE229&gt;cr)),EC7:EC229,0)+6,1))</f>
        <v>#VALUE!</v>
      </c>
      <c r="ED230" s="6" t="e" cm="1" vm="1">
        <f t="array" aca="1" ref="ED230" ca="1">INDIRECT(ADDRESS(MATCH(MAX(_xlfn._xlws.FILTER(ED7:ED229,EE7:EE229&gt;cr)),ED7:ED229,0)+6,1))</f>
        <v>#VALUE!</v>
      </c>
      <c r="EE230" s="6" t="e" cm="1" vm="1">
        <f t="array" aca="1" ref="EE230" ca="1">INDIRECT(ADDRESS(MATCH(MAX(_xlfn._xlws.FILTER(EE7:EE229,EE7:EE229&gt;cr)),EE7:EE229,0)+6,1))</f>
        <v>#VALUE!</v>
      </c>
      <c r="EF230" s="6" t="e" cm="1" vm="1">
        <f t="array" aca="1" ref="EF230" ca="1">INDIRECT(ADDRESS(MATCH(MIN(_xlfn._xlws.FILTER(EF7:EF229,EE7:EE229&gt;cr)),EF7:EF229,0)+6,1))</f>
        <v>#VALUE!</v>
      </c>
      <c r="EG230" s="1" t="str" cm="1">
        <f t="array" aca="1" ref="EG230" ca="1">INDIRECT(ADDRESS(MATCH(MIN(_xlfn._xlws.FILTER(EG7:EG229,EJ7:EJ229&gt;cr)),EG7:EG229,0)+6,1))</f>
        <v>AI05.SRC</v>
      </c>
      <c r="EH230" s="1" t="str" cm="1">
        <f t="array" aca="1" ref="EH230" ca="1">INDIRECT(ADDRESS(MATCH(MIN(_xlfn._xlws.FILTER(EH7:EH229,EJ7:EJ229&gt;cr)),EH7:EH229,0)+6,1))</f>
        <v>AI05.SRC</v>
      </c>
      <c r="EI230" s="1" t="str" cm="1">
        <f t="array" aca="1" ref="EI230" ca="1">INDIRECT(ADDRESS(MATCH(MAX(_xlfn._xlws.FILTER(EI7:EI229,EJ7:EJ229&gt;cr)),EI7:EI229,0)+6,1))</f>
        <v>CI14.Amer.Pearson</v>
      </c>
      <c r="EJ230" s="1" t="str" cm="1">
        <f t="array" aca="1" ref="EJ230" ca="1">INDIRECT(ADDRESS(MATCH(MAX(_xlfn._xlws.FILTER(EJ7:EJ229,EJ7:EJ229&gt;cr)),EJ7:EJ229,0)+6,1))</f>
        <v>AI01.Jaccard</v>
      </c>
      <c r="EK230" s="1" t="str" cm="1">
        <f t="array" aca="1" ref="EK230" ca="1">INDIRECT(ADDRESS(MATCH(MIN(_xlfn._xlws.FILTER(EK7:EK229,EJ7:EJ229&gt;cr)),EK7:EK229,0)+6,1))</f>
        <v>BI02.COD</v>
      </c>
      <c r="EL230" s="6" t="e" cm="1" vm="1">
        <f t="array" aca="1" ref="EL230" ca="1">INDIRECT(ADDRESS(MATCH(MIN(_xlfn._xlws.FILTER(EL7:EL229,EO7:EO229&gt;cr)),EL7:EL229,0)+6,1))</f>
        <v>#VALUE!</v>
      </c>
      <c r="EM230" s="6" t="e" cm="1" vm="1">
        <f t="array" aca="1" ref="EM230" ca="1">INDIRECT(ADDRESS(MATCH(MIN(_xlfn._xlws.FILTER(EM7:EM229,EO7:EO229&gt;cr)),EM7:EM229,0)+6,1))</f>
        <v>#VALUE!</v>
      </c>
      <c r="EN230" s="6" t="e" cm="1" vm="1">
        <f t="array" aca="1" ref="EN230" ca="1">INDIRECT(ADDRESS(MATCH(MAX(_xlfn._xlws.FILTER(EN7:EN229,EO7:EO229&gt;cr)),EN7:EN229,0)+6,1))</f>
        <v>#VALUE!</v>
      </c>
      <c r="EO230" s="6" t="e" cm="1" vm="1">
        <f t="array" aca="1" ref="EO230" ca="1">INDIRECT(ADDRESS(MATCH(MAX(_xlfn._xlws.FILTER(EO7:EO229,EO7:EO229&gt;cr)),EO7:EO229,0)+6,1))</f>
        <v>#VALUE!</v>
      </c>
      <c r="EP230" s="6" t="e" cm="1" vm="1">
        <f t="array" aca="1" ref="EP230" ca="1">INDIRECT(ADDRESS(MATCH(MIN(_xlfn._xlws.FILTER(EP7:EP229,EO7:EO229&gt;cr)),EP7:EP229,0)+6,1))</f>
        <v>#VALUE!</v>
      </c>
      <c r="EQ230" s="1" t="e" cm="1" vm="1">
        <f t="array" aca="1" ref="EQ230" ca="1">INDIRECT(ADDRESS(MATCH(MIN(_xlfn._xlws.FILTER(EQ7:EQ229,ET7:ET229&gt;cr)),EQ7:EQ229,0)+6,1))</f>
        <v>#VALUE!</v>
      </c>
      <c r="ER230" s="1" t="e" cm="1" vm="1">
        <f t="array" aca="1" ref="ER230" ca="1">INDIRECT(ADDRESS(MATCH(MIN(_xlfn._xlws.FILTER(ER7:ER229,ET7:ET229&gt;cr)),ER7:ER229,0)+6,1))</f>
        <v>#VALUE!</v>
      </c>
      <c r="ES230" s="1" t="e" cm="1" vm="1">
        <f t="array" aca="1" ref="ES230" ca="1">INDIRECT(ADDRESS(MATCH(MAX(_xlfn._xlws.FILTER(ES7:ES229,ET7:ET229&gt;cr)),ES7:ES229,0)+6,1))</f>
        <v>#VALUE!</v>
      </c>
      <c r="ET230" s="1" t="e" cm="1" vm="1">
        <f t="array" aca="1" ref="ET230" ca="1">INDIRECT(ADDRESS(MATCH(MAX(_xlfn._xlws.FILTER(ET7:ET229,ET7:ET229&gt;cr)),ET7:ET229,0)+6,1))</f>
        <v>#VALUE!</v>
      </c>
      <c r="EU230" s="1" t="e" cm="1" vm="1">
        <f t="array" aca="1" ref="EU230" ca="1">INDIRECT(ADDRESS(MATCH(MIN(_xlfn._xlws.FILTER(EU7:EU229,ET7:ET229&gt;cr)),EU7:EU229,0)+6,1))</f>
        <v>#VALUE!</v>
      </c>
      <c r="EV230" s="9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9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9" t="str" cm="1">
        <f t="array" aca="1" ref="EX230" ca="1">INDIRECT(ADDRESS(MATCH(MAX(_xlfn.LET(_xlpm.x,IF(ISNUMBER(EX7:EX229),EX7:EX229),_xlpm.y,IF(ISNUMBER(EY7:EY229),EY7:EY229),_xlfn._xlws.FILTER(_xlpm.x,_xlpm.y&gt;cr))),EX7:EX229,0)+6,1))</f>
        <v>CI14.Amer.Pearson</v>
      </c>
      <c r="EY230" s="9" t="str" cm="1">
        <f t="array" aca="1" ref="EY230" ca="1">INDIRECT(ADDRESS(MATCH(MAX(_xlfn.LET(_xlpm.x,IF(ISNUMBER(EY7:EY229),EY7:EY229),_xlpm.y,IF(ISNUMBER(EY7:EY229),EY7:EY229),_xlfn._xlws.FILTER(_xlpm.x,_xlpm.y&gt;cr))),EY7:EY229,0)+6,1))</f>
        <v>CI14.SMD.EMX6</v>
      </c>
      <c r="EZ230" s="9" t="str" cm="1">
        <f t="array" aca="1" ref="EZ230" ca="1">INDIRECT(ADDRESS(MATCH(MIN(_xlfn.LET(_xlpm.x,IF(ISNUMBER(EZ7:EZ229),EZ7:EZ229),_xlpm.y,IF(ISNUMBER(EY7:EY229),EY7:EY229),_xlfn._xlws.FILTER(_xlpm.x,_xlpm.y&gt;cr))),EZ7:EZ229,0)+6,1))</f>
        <v>BI02.COD</v>
      </c>
      <c r="FA230" s="1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" t="str" cm="1">
        <f t="array" aca="1" ref="FD230" ca="1">INDEX(_xlfn._xlws.FILTER(FD7:FD229,ISTEXT(FD7:FD229)),MODE(MATCH(_xlfn._xlws.FILTER(FD7:FD229,ISTEXT(FD7:FD229)),_xlfn._xlws.FILTER(FD7:FD229,ISTEXT(FD7:FD229)),0)))</f>
        <v>k=50, r=0.5</v>
      </c>
      <c r="FE230" s="1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x14ac:dyDescent="0.2">
      <c r="A231" s="7" t="s">
        <v>234</v>
      </c>
      <c r="B231" s="6" t="e" cm="1" vm="1">
        <f t="array" aca="1" ref="B231" ca="1">INDIRECT(ADDRESS(MATCH(SMALL(_xlfn._xlws.FILTER(B7:B229,E7:E229&gt;cr),2),B7:B229,0)+6,1))</f>
        <v>#VALUE!</v>
      </c>
      <c r="C231" s="6" t="e" cm="1" vm="1">
        <f t="array" aca="1" ref="C231" ca="1">INDIRECT(ADDRESS(MATCH(SMALL(_xlfn._xlws.FILTER(C7:C229,E7:E229&gt;cr),2),C7:C229,0)+6,1))</f>
        <v>#VALUE!</v>
      </c>
      <c r="D231" s="6" t="e" cm="1" vm="1">
        <f t="array" aca="1" ref="D231" ca="1">INDIRECT(ADDRESS(MATCH(LARGE(_xlfn._xlws.FILTER(D7:D229,E7:E229&gt;cr),2),D7:D229,0)+6,1))</f>
        <v>#VALUE!</v>
      </c>
      <c r="E231" s="6" t="e" cm="1" vm="1">
        <f t="array" aca="1" ref="E231" ca="1">INDIRECT(ADDRESS(MATCH(LARGE(_xlfn._xlws.FILTER(E7:E229,E7:E229&gt;cr),2),E7:E229,0)+6,1))</f>
        <v>#VALUE!</v>
      </c>
      <c r="F231" s="6" t="e" cm="1" vm="1">
        <f t="array" aca="1" ref="F231" ca="1">INDIRECT(ADDRESS(MATCH(SMALL(_xlfn._xlws.FILTER(F7:F229,E7:E229&gt;cr),2),F7:F229,0)+6,1))</f>
        <v>#VALUE!</v>
      </c>
      <c r="G231" s="1" t="e" cm="1" vm="1">
        <f t="array" aca="1" ref="G231" ca="1">INDIRECT(ADDRESS(MATCH(SMALL(_xlfn._xlws.FILTER(G7:G229,J7:J229&gt;cr),2),G7:G229,0)+6,1))</f>
        <v>#VALUE!</v>
      </c>
      <c r="H231" s="1" t="e" cm="1" vm="1">
        <f t="array" aca="1" ref="H231" ca="1">INDIRECT(ADDRESS(MATCH(SMALL(_xlfn._xlws.FILTER(H7:H229,J7:J229&gt;cr),2),H7:H229,0)+6,1))</f>
        <v>#VALUE!</v>
      </c>
      <c r="I231" s="5" t="e" cm="1" vm="1">
        <f t="array" aca="1" ref="I231" ca="1">INDIRECT(ADDRESS(MATCH(LARGE(_xlfn._xlws.FILTER(I7:I229,J7:J229&gt;cr),2),I7:I229,0)+6,1))</f>
        <v>#VALUE!</v>
      </c>
      <c r="J231" s="5" t="e" cm="1" vm="1">
        <f t="array" aca="1" ref="J231" ca="1">INDIRECT(ADDRESS(MATCH(LARGE(_xlfn._xlws.FILTER(J7:J229,J7:J229&gt;cr),2),J7:J229,0)+6,1))</f>
        <v>#VALUE!</v>
      </c>
      <c r="K231" s="1" t="e" cm="1" vm="1">
        <f t="array" aca="1" ref="K231" ca="1">INDIRECT(ADDRESS(MATCH(SMALL(_xlfn._xlws.FILTER(K7:K229,J7:J229&gt;cr),2),K7:K229,0)+6,1))</f>
        <v>#VALUE!</v>
      </c>
      <c r="L231" s="6" t="str" cm="1">
        <f t="array" aca="1" ref="L231" ca="1">INDIRECT(ADDRESS(MATCH(SMALL(_xlfn._xlws.FILTER(L7:L229,O7:O229&gt;cr),2),L7:L229,0)+6,1))</f>
        <v>BU09.CjacMD</v>
      </c>
      <c r="M231" s="6" t="str" cm="1">
        <f t="array" aca="1" ref="M231" ca="1">INDIRECT(ADDRESS(MATCH(SMALL(_xlfn._xlws.FILTER(M7:M229,O7:O229&gt;cr),2),M7:M229,0)+6,1))</f>
        <v>BU09.CjacMD</v>
      </c>
      <c r="N231" s="6" t="str" cm="1">
        <f t="array" aca="1" ref="N231" ca="1">INDIRECT(ADDRESS(MATCH(LARGE(_xlfn._xlws.FILTER(N7:N229,O7:O229&gt;cr),2),N7:N229,0)+6,1))</f>
        <v>CI14.Amer.Pearson</v>
      </c>
      <c r="O231" s="6" t="str" cm="1">
        <f t="array" aca="1" ref="O231" ca="1">INDIRECT(ADDRESS(MATCH(LARGE(_xlfn._xlws.FILTER(O7:O229,O7:O229&gt;cr),2),O7:O229,0)+6,1))</f>
        <v>AI01.Jaccard</v>
      </c>
      <c r="P231" s="6" t="str" cm="1">
        <f t="array" aca="1" ref="P231" ca="1">INDIRECT(ADDRESS(MATCH(SMALL(_xlfn._xlws.FILTER(P7:P229,O7:O229&gt;cr),2),P7:P229,0)+6,1))</f>
        <v>AI04.MSD</v>
      </c>
      <c r="Q231" s="1" t="e" cm="1" vm="1">
        <f t="array" aca="1" ref="Q231" ca="1">INDIRECT(ADDRESS(MATCH(SMALL(_xlfn._xlws.FILTER(Q7:Q229,T7:T229&gt;cr),2),Q7:Q229,0)+6,1))</f>
        <v>#VALUE!</v>
      </c>
      <c r="R231" s="1" t="e" cm="1" vm="1">
        <f t="array" aca="1" ref="R231" ca="1">INDIRECT(ADDRESS(MATCH(SMALL(_xlfn._xlws.FILTER(R7:R229,T7:T229&gt;cr),2),R7:R229,0)+6,1))</f>
        <v>#VALUE!</v>
      </c>
      <c r="S231" s="1" t="e" cm="1" vm="1">
        <f t="array" aca="1" ref="S231" ca="1">INDIRECT(ADDRESS(MATCH(LARGE(_xlfn._xlws.FILTER(S7:S229,T7:T229&gt;cr),2),S7:S229,0)+6,1))</f>
        <v>#VALUE!</v>
      </c>
      <c r="T231" s="1" t="e" cm="1" vm="1">
        <f t="array" aca="1" ref="T231" ca="1">INDIRECT(ADDRESS(MATCH(LARGE(_xlfn._xlws.FILTER(T7:T229,T7:T229&gt;cr),2),T7:T229,0)+6,1))</f>
        <v>#VALUE!</v>
      </c>
      <c r="U231" s="1" t="e" cm="1" vm="1">
        <f t="array" aca="1" ref="U231" ca="1">INDIRECT(ADDRESS(MATCH(SMALL(_xlfn._xlws.FILTER(U7:U229,T7:T229&gt;cr),2),U7:U229,0)+6,1))</f>
        <v>#VALUE!</v>
      </c>
      <c r="V231" s="6" t="e" cm="1" vm="1">
        <f t="array" aca="1" ref="V231" ca="1">INDIRECT(ADDRESS(MATCH(SMALL(_xlfn._xlws.FILTER(V7:V229,Y7:Y229&gt;cr),2),V7:V229,0)+6,1))</f>
        <v>#VALUE!</v>
      </c>
      <c r="W231" s="6" t="e" cm="1" vm="1">
        <f t="array" aca="1" ref="W231" ca="1">INDIRECT(ADDRESS(MATCH(SMALL(_xlfn._xlws.FILTER(W7:W229,Y7:Y229&gt;cr),2),W7:W229,0)+6,1))</f>
        <v>#VALUE!</v>
      </c>
      <c r="X231" s="6" t="e" cm="1" vm="1">
        <f t="array" aca="1" ref="X231" ca="1">INDIRECT(ADDRESS(MATCH(LARGE(_xlfn._xlws.FILTER(X7:X229,Y7:Y229&gt;cr),2),X7:X229,0)+6,1))</f>
        <v>#VALUE!</v>
      </c>
      <c r="Y231" s="6" t="e" cm="1" vm="1">
        <f t="array" aca="1" ref="Y231" ca="1">INDIRECT(ADDRESS(MATCH(LARGE(_xlfn._xlws.FILTER(Y7:Y229,Y7:Y229&gt;cr),2),Y7:Y229,0)+6,1))</f>
        <v>#VALUE!</v>
      </c>
      <c r="Z231" s="6" t="e" cm="1" vm="1">
        <f t="array" aca="1" ref="Z231" ca="1">INDIRECT(ADDRESS(MATCH(SMALL(_xlfn._xlws.FILTER(Z7:Z229,Y7:Y229&gt;cr),2),Z7:Z229,0)+6,1))</f>
        <v>#VALUE!</v>
      </c>
      <c r="AA231" s="1" t="e" cm="1" vm="1">
        <f t="array" aca="1" ref="AA231" ca="1">INDIRECT(ADDRESS(MATCH(SMALL(_xlfn._xlws.FILTER(AA7:AA229,AD7:AD229&gt;cr),2),AA7:AA229,0)+6,1))</f>
        <v>#VALUE!</v>
      </c>
      <c r="AB231" s="1" t="e" cm="1" vm="1">
        <f t="array" aca="1" ref="AB231" ca="1">INDIRECT(ADDRESS(MATCH(SMALL(_xlfn._xlws.FILTER(AB7:AB229,AD7:AD229&gt;cr),2),AB7:AB229,0)+6,1))</f>
        <v>#VALUE!</v>
      </c>
      <c r="AC231" s="1" t="e" cm="1" vm="1">
        <f t="array" aca="1" ref="AC231" ca="1">INDIRECT(ADDRESS(MATCH(LARGE(_xlfn._xlws.FILTER(AC7:AC229,AD7:AD229&gt;cr),2),AC7:AC229,0)+6,1))</f>
        <v>#VALUE!</v>
      </c>
      <c r="AD231" s="1" t="e" cm="1" vm="1">
        <f t="array" aca="1" ref="AD231" ca="1">INDIRECT(ADDRESS(MATCH(LARGE(_xlfn._xlws.FILTER(AD7:AD229,AD7:AD229&gt;cr),2),AD7:AD229,0)+6,1))</f>
        <v>#VALUE!</v>
      </c>
      <c r="AE231" s="1" t="e" cm="1" vm="1">
        <f t="array" aca="1" ref="AE231" ca="1">INDIRECT(ADDRESS(MATCH(SMALL(_xlfn._xlws.FILTER(AE7:AE229,AD7:AD229&gt;cr),2),AE7:AE229,0)+6,1))</f>
        <v>#VALUE!</v>
      </c>
      <c r="AF231" s="6" t="e" cm="1" vm="1">
        <f t="array" aca="1" ref="AF231" ca="1">INDIRECT(ADDRESS(MATCH(SMALL(_xlfn._xlws.FILTER(AF7:AF229,AI7:AI229&gt;cr),2),AF7:AF229,0)+6,1))</f>
        <v>#VALUE!</v>
      </c>
      <c r="AG231" s="6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6" t="e" cm="1" vm="1">
        <f t="array" aca="1" ref="AJ231" ca="1">INDIRECT(ADDRESS(MATCH(SMALL(_xlfn._xlws.FILTER(AJ7:AJ229,AI7:AI229&gt;cr),2),AJ7:AJ229,0)+6,1))</f>
        <v>#VALUE!</v>
      </c>
      <c r="AK231" s="1" t="str" cm="1">
        <f t="array" aca="1" ref="AK231" ca="1">INDIRECT(ADDRESS(MATCH(SMALL(_xlfn._xlws.FILTER(AK7:AK229,AN7:AN229&gt;cr),2),AK7:AK229,0)+6,1))</f>
        <v>BI03.PearsonJ</v>
      </c>
      <c r="AL231" s="1" t="str" cm="1">
        <f t="array" aca="1" ref="AL231" ca="1">INDIRECT(ADDRESS(MATCH(SMALL(_xlfn._xlws.FILTER(AL7:AL229,AN7:AN229&gt;cr),2),AL7:AL229,0)+6,1))</f>
        <v>BU03.PearsonJ</v>
      </c>
      <c r="AM231" s="1" t="str" cm="1">
        <f t="array" aca="1" ref="AM231" ca="1">INDIRECT(ADDRESS(MATCH(LARGE(_xlfn._xlws.FILTER(AM7:AM229,AN7:AN229&gt;cr),2),AM7:AM229,0)+6,1))</f>
        <v>CI01.IJ.Pearson</v>
      </c>
      <c r="AN231" s="1" t="str" cm="1">
        <f t="array" aca="1" ref="AN231" ca="1">INDIRECT(ADDRESS(MATCH(LARGE(_xlfn._xlws.FILTER(AN7:AN229,AN7:AN229&gt;cr),2),AN7:AN229,0)+6,1))</f>
        <v>AI01.Jaccard</v>
      </c>
      <c r="AO231" s="1" t="str" cm="1">
        <f t="array" aca="1" ref="AO231" ca="1">INDIRECT(ADDRESS(MATCH(SMALL(_xlfn._xlws.FILTER(AO7:AO229,AN7:AN229&gt;cr),2),AO7:AO229,0)+6,1))</f>
        <v>AI01.Jaccard</v>
      </c>
      <c r="AP231" s="6" t="e" cm="1" vm="1">
        <f t="array" aca="1" ref="AP231" ca="1">INDIRECT(ADDRESS(MATCH(SMALL(_xlfn._xlws.FILTER(AP7:AP229,AS7:AS229&gt;cr),2),AP7:AP229,0)+6,1))</f>
        <v>#VALUE!</v>
      </c>
      <c r="AQ231" s="6" t="e" cm="1" vm="1">
        <f t="array" aca="1" ref="AQ231" ca="1">INDIRECT(ADDRESS(MATCH(SMALL(_xlfn._xlws.FILTER(AQ7:AQ229,AS7:AS229&gt;cr),2),AQ7:AQ229,0)+6,1))</f>
        <v>#VALUE!</v>
      </c>
      <c r="AR231" s="6" t="e" cm="1" vm="1">
        <f t="array" aca="1" ref="AR231" ca="1">INDIRECT(ADDRESS(MATCH(LARGE(_xlfn._xlws.FILTER(AR7:AR229,AS7:AS229&gt;cr),2),AR7:AR229,0)+6,1))</f>
        <v>#VALUE!</v>
      </c>
      <c r="AS231" s="6" t="e" cm="1" vm="1">
        <f t="array" aca="1" ref="AS231" ca="1">INDIRECT(ADDRESS(MATCH(LARGE(_xlfn._xlws.FILTER(AS7:AS229,AS7:AS229&gt;cr),2),AS7:AS229,0)+6,1))</f>
        <v>#VALUE!</v>
      </c>
      <c r="AT231" s="6" t="e" cm="1" vm="1">
        <f t="array" aca="1" ref="AT231" ca="1">INDIRECT(ADDRESS(MATCH(SMALL(_xlfn._xlws.FILTER(AT7:AT229,AS7:AS229&gt;cr),2),AT7:AT229,0)+6,1))</f>
        <v>#VALUE!</v>
      </c>
      <c r="AU231" s="1" t="e" cm="1" vm="1">
        <f t="array" aca="1" ref="AU231" ca="1">INDIRECT(ADDRESS(MATCH(SMALL(_xlfn._xlws.FILTER(AU7:AU229,AX7:AX229&gt;cr),2),AU7:AU229,0)+6,1))</f>
        <v>#VALUE!</v>
      </c>
      <c r="AV231" s="1" t="e" cm="1" vm="1">
        <f t="array" aca="1" ref="AV231" ca="1">INDIRECT(ADDRESS(MATCH(SMALL(_xlfn._xlws.FILTER(AV7:AV229,AX7:AX229&gt;cr),2),AV7:AV229,0)+6,1))</f>
        <v>#VALUE!</v>
      </c>
      <c r="AW231" s="1" t="e" cm="1" vm="1">
        <f t="array" aca="1" ref="AW231" ca="1">INDIRECT(ADDRESS(MATCH(LARGE(_xlfn._xlws.FILTER(AW7:AW229,AX7:AX229&gt;cr),2),AW7:AW229,0)+6,1))</f>
        <v>#VALUE!</v>
      </c>
      <c r="AX231" s="1" t="e" cm="1" vm="1">
        <f t="array" aca="1" ref="AX231" ca="1">INDIRECT(ADDRESS(MATCH(LARGE(_xlfn._xlws.FILTER(AX7:AX229,AX7:AX229&gt;cr),2),AX7:AX229,0)+6,1))</f>
        <v>#VALUE!</v>
      </c>
      <c r="AY231" s="1" t="e" cm="1" vm="1">
        <f t="array" aca="1" ref="AY231" ca="1">INDIRECT(ADDRESS(MATCH(SMALL(_xlfn._xlws.FILTER(AY7:AY229,AX7:AX229&gt;cr),2),AY7:AY229,0)+6,1))</f>
        <v>#VALUE!</v>
      </c>
      <c r="AZ231" s="6" t="e" cm="1" vm="1">
        <f t="array" aca="1" ref="AZ231" ca="1">INDIRECT(ADDRESS(MATCH(SMALL(_xlfn._xlws.FILTER(AZ7:AZ229,BC7:BC229&gt;cr),2),AZ7:AZ229,0)+6,1))</f>
        <v>#VALUE!</v>
      </c>
      <c r="BA231" s="6" t="e" cm="1" vm="1">
        <f t="array" aca="1" ref="BA231" ca="1">INDIRECT(ADDRESS(MATCH(SMALL(_xlfn._xlws.FILTER(BA7:BA229,BC7:BC229&gt;cr),2),BA7:BA229,0)+6,1))</f>
        <v>#VALUE!</v>
      </c>
      <c r="BB231" s="6" t="e" cm="1" vm="1">
        <f t="array" aca="1" ref="BB231" ca="1">INDIRECT(ADDRESS(MATCH(LARGE(_xlfn._xlws.FILTER(BB7:BB229,BC7:BC229&gt;cr),2),BB7:BB229,0)+6,1))</f>
        <v>#VALUE!</v>
      </c>
      <c r="BC231" s="6" t="e" cm="1" vm="1">
        <f t="array" aca="1" ref="BC231" ca="1">INDIRECT(ADDRESS(MATCH(LARGE(_xlfn._xlws.FILTER(BC7:BC229,BC7:BC229&gt;cr),2),BC7:BC229,0)+6,1))</f>
        <v>#VALUE!</v>
      </c>
      <c r="BD231" s="6" t="e" cm="1" vm="1">
        <f t="array" aca="1" ref="BD231" ca="1">INDIRECT(ADDRESS(MATCH(SMALL(_xlfn._xlws.FILTER(BD7:BD229,BC7:BC229&gt;cr),2),BD7:BD229,0)+6,1))</f>
        <v>#VALUE!</v>
      </c>
      <c r="BE231" s="1" t="e" cm="1" vm="1">
        <f t="array" aca="1" ref="BE231" ca="1">INDIRECT(ADDRESS(MATCH(SMALL(_xlfn._xlws.FILTER(BE7:BE229,BH7:BH229&gt;cr),2),BE7:BE229,0)+6,1))</f>
        <v>#VALUE!</v>
      </c>
      <c r="BF231" s="1" t="e" cm="1" vm="1">
        <f t="array" aca="1" ref="BF231" ca="1">INDIRECT(ADDRESS(MATCH(SMALL(_xlfn._xlws.FILTER(BF7:BF229,BH7:BH229&gt;cr),2),BF7:BF229,0)+6,1))</f>
        <v>#VALUE!</v>
      </c>
      <c r="BG231" s="5" t="e" cm="1" vm="1">
        <f t="array" aca="1" ref="BG231" ca="1">INDIRECT(ADDRESS(MATCH(LARGE(_xlfn._xlws.FILTER(BG7:BG229,BH7:BH229&gt;cr),2),BG7:BG229,0)+6,1))</f>
        <v>#VALUE!</v>
      </c>
      <c r="BH231" s="5" t="e" cm="1" vm="1">
        <f t="array" aca="1" ref="BH231" ca="1">INDIRECT(ADDRESS(MATCH(LARGE(_xlfn._xlws.FILTER(BH7:BH229,BH7:BH229&gt;cr),2),BH7:BH229,0)+6,1))</f>
        <v>#VALUE!</v>
      </c>
      <c r="BI231" s="1" t="e" cm="1" vm="1">
        <f t="array" aca="1" ref="BI231" ca="1">INDIRECT(ADDRESS(MATCH(SMALL(_xlfn._xlws.FILTER(BI7:BI229,BH7:BH229&gt;cr),2),BI7:BI229,0)+6,1))</f>
        <v>#VALUE!</v>
      </c>
      <c r="BJ231" s="6" t="str" cm="1">
        <f t="array" aca="1" ref="BJ231" ca="1">INDIRECT(ADDRESS(MATCH(SMALL(_xlfn._xlws.FILTER(BJ7:BJ229,BM7:BM229&gt;cr),2),BJ7:BJ229,0)+6,1))</f>
        <v>BI03.PearsonJ</v>
      </c>
      <c r="BK231" s="6" t="str" cm="1">
        <f t="array" aca="1" ref="BK231" ca="1">INDIRECT(ADDRESS(MATCH(SMALL(_xlfn._xlws.FILTER(BK7:BK229,BM7:BM229&gt;cr),2),BK7:BK229,0)+6,1))</f>
        <v>BU03.PearsonJ</v>
      </c>
      <c r="BL231" s="6" t="str" cm="1">
        <f t="array" aca="1" ref="BL231" ca="1">INDIRECT(ADDRESS(MATCH(LARGE(_xlfn._xlws.FILTER(BL7:BL229,BM7:BM229&gt;cr),2),BL7:BL229,0)+6,1))</f>
        <v>CI01.IJ.Pearson</v>
      </c>
      <c r="BM231" s="6" t="str" cm="1">
        <f t="array" aca="1" ref="BM231" ca="1">INDIRECT(ADDRESS(MATCH(LARGE(_xlfn._xlws.FILTER(BM7:BM229,BM7:BM229&gt;cr),2),BM7:BM229,0)+6,1))</f>
        <v>AI01.Jaccard</v>
      </c>
      <c r="BN231" s="6" t="str" cm="1">
        <f t="array" aca="1" ref="BN231" ca="1">INDIRECT(ADDRESS(MATCH(SMALL(_xlfn._xlws.FILTER(BN7:BN229,BM7:BM229&gt;cr),2),BN7:BN229,0)+6,1))</f>
        <v>AI21.SMC</v>
      </c>
      <c r="BO231" s="1" t="e" cm="1" vm="1">
        <f t="array" aca="1" ref="BO231" ca="1">INDIRECT(ADDRESS(MATCH(SMALL(_xlfn._xlws.FILTER(BO7:BO229,BR7:BR229&gt;cr),2),BO7:BO229,0)+6,1))</f>
        <v>#VALUE!</v>
      </c>
      <c r="BP231" s="1" t="e" cm="1" vm="1">
        <f t="array" aca="1" ref="BP231" ca="1">INDIRECT(ADDRESS(MATCH(SMALL(_xlfn._xlws.FILTER(BP7:BP229,BR7:BR229&gt;cr),2),BP7:BP229,0)+6,1))</f>
        <v>#VALUE!</v>
      </c>
      <c r="BQ231" s="1" t="e" cm="1" vm="1">
        <f t="array" aca="1" ref="BQ231" ca="1">INDIRECT(ADDRESS(MATCH(LARGE(_xlfn._xlws.FILTER(BQ7:BQ229,BR7:BR229&gt;cr),2),BQ7:BQ229,0)+6,1))</f>
        <v>#VALUE!</v>
      </c>
      <c r="BR231" s="1" t="e" cm="1" vm="1">
        <f t="array" aca="1" ref="BR231" ca="1">INDIRECT(ADDRESS(MATCH(LARGE(_xlfn._xlws.FILTER(BR7:BR229,BR7:BR229&gt;cr),2),BR7:BR229,0)+6,1))</f>
        <v>#VALUE!</v>
      </c>
      <c r="BS231" s="1" t="e" cm="1" vm="1">
        <f t="array" aca="1" ref="BS231" ca="1">INDIRECT(ADDRESS(MATCH(SMALL(_xlfn._xlws.FILTER(BS7:BS229,BR7:BR229&gt;cr),2),BS7:BS229,0)+6,1))</f>
        <v>#VALUE!</v>
      </c>
      <c r="BT231" s="6" t="e" cm="1" vm="1">
        <f t="array" aca="1" ref="BT231" ca="1">INDIRECT(ADDRESS(MATCH(SMALL(_xlfn._xlws.FILTER(BT7:BT229,BW7:BW229&gt;cr),2),BT7:BT229,0)+6,1))</f>
        <v>#VALUE!</v>
      </c>
      <c r="BU231" s="6" t="e" cm="1" vm="1">
        <f t="array" aca="1" ref="BU231" ca="1">INDIRECT(ADDRESS(MATCH(SMALL(_xlfn._xlws.FILTER(BU7:BU229,BW7:BW229&gt;cr),2),BU7:BU229,0)+6,1))</f>
        <v>#VALUE!</v>
      </c>
      <c r="BV231" s="6" t="e" cm="1" vm="1">
        <f t="array" aca="1" ref="BV231" ca="1">INDIRECT(ADDRESS(MATCH(LARGE(_xlfn._xlws.FILTER(BV7:BV229,BW7:BW229&gt;cr),2),BV7:BV229,0)+6,1))</f>
        <v>#VALUE!</v>
      </c>
      <c r="BW231" s="6" t="e" cm="1" vm="1">
        <f t="array" aca="1" ref="BW231" ca="1">INDIRECT(ADDRESS(MATCH(LARGE(_xlfn._xlws.FILTER(BW7:BW229,BW7:BW229&gt;cr),2),BW7:BW229,0)+6,1))</f>
        <v>#VALUE!</v>
      </c>
      <c r="BX231" s="6" t="e" cm="1" vm="1">
        <f t="array" aca="1" ref="BX231" ca="1">INDIRECT(ADDRESS(MATCH(SMALL(_xlfn._xlws.FILTER(BX7:BX229,BW7:BW229&gt;cr),2),BX7:BX229,0)+6,1))</f>
        <v>#VALUE!</v>
      </c>
      <c r="BY231" s="1" t="e" cm="1" vm="1">
        <f t="array" aca="1" ref="BY231" ca="1">INDIRECT(ADDRESS(MATCH(SMALL(_xlfn._xlws.FILTER(BY7:BY229,CB7:CB229&gt;cr),2),BY7:BY229,0)+6,1))</f>
        <v>#VALUE!</v>
      </c>
      <c r="BZ231" s="1" t="e" cm="1" vm="1">
        <f t="array" aca="1" ref="BZ231" ca="1">INDIRECT(ADDRESS(MATCH(SMALL(_xlfn._xlws.FILTER(BZ7:BZ229,CB7:CB229&gt;cr),2),BZ7:BZ229,0)+6,1))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INDIRECT(ADDRESS(MATCH(SMALL(_xlfn._xlws.FILTER(CD7:CD229,CG7:CG229&gt;cr),2),CD7:CD229,0)+6,1))</f>
        <v>#VALUE!</v>
      </c>
      <c r="CE231" s="6" t="e" cm="1" vm="1">
        <f t="array" aca="1" ref="CE231" ca="1">INDIRECT(ADDRESS(MATCH(SMALL(_xlfn._xlws.FILTER(CE7:CE229,CG7:CG229&gt;cr),2),CE7:CE229,0)+6,1))</f>
        <v>#VALUE!</v>
      </c>
      <c r="CF231" s="6" t="e" cm="1" vm="1">
        <f t="array" aca="1" ref="CF231" ca="1">INDIRECT(ADDRESS(MATCH(LARGE(_xlfn._xlws.FILTER(CF7:CF229,CG7:CG229&gt;cr),2),CF7:CF229,0)+6,1))</f>
        <v>#VALUE!</v>
      </c>
      <c r="CG231" s="6" t="e" cm="1" vm="1">
        <f t="array" aca="1" ref="CG231" ca="1">INDIRECT(ADDRESS(MATCH(LARGE(_xlfn._xlws.FILTER(CG7:CG229,CG7:CG229&gt;cr),2),CG7:CG229,0)+6,1))</f>
        <v>#VALUE!</v>
      </c>
      <c r="CH231" s="6" t="e" cm="1" vm="1">
        <f t="array" aca="1" ref="CH231" ca="1">INDIRECT(ADDRESS(MATCH(SMALL(_xlfn._xlws.FILTER(CH7:CH229,CG7:CG229&gt;cr),2),CH7:CH229,0)+6,1))</f>
        <v>#VALUE!</v>
      </c>
      <c r="CI231" s="1" t="str" cm="1">
        <f t="array" aca="1" ref="CI231" ca="1">INDIRECT(ADDRESS(MATCH(SMALL(_xlfn._xlws.FILTER(CI7:CI229,CL7:CL229&gt;cr),2),CI7:CI229,0)+6,1))</f>
        <v>BI03.PearsonJ</v>
      </c>
      <c r="CJ231" s="1" t="str" cm="1">
        <f t="array" aca="1" ref="CJ231" ca="1">INDIRECT(ADDRESS(MATCH(SMALL(_xlfn._xlws.FILTER(CJ7:CJ229,CL7:CL229&gt;cr),2),CJ7:CJ229,0)+6,1))</f>
        <v>BU03.PearsonJ</v>
      </c>
      <c r="CK231" s="1" t="str" cm="1">
        <f t="array" aca="1" ref="CK231" ca="1">INDIRECT(ADDRESS(MATCH(LARGE(_xlfn._xlws.FILTER(CK7:CK229,CL7:CL229&gt;cr),2),CK7:CK229,0)+6,1))</f>
        <v>CI01.IJ.Pearson</v>
      </c>
      <c r="CL231" s="1" t="str" cm="1">
        <f t="array" aca="1" ref="CL231" ca="1">INDIRECT(ADDRESS(MATCH(LARGE(_xlfn._xlws.FILTER(CL7:CL229,CL7:CL229&gt;cr),2),CL7:CL229,0)+6,1))</f>
        <v>AI01.Jaccard</v>
      </c>
      <c r="CM231" s="1" t="str" cm="1">
        <f t="array" aca="1" ref="CM231" ca="1">INDIRECT(ADDRESS(MATCH(SMALL(_xlfn._xlws.FILTER(CM7:CM229,CL7:CL229&gt;cr),2),CM7:CM229,0)+6,1))</f>
        <v>AI24.SM</v>
      </c>
      <c r="CN231" s="6" t="e" cm="1" vm="1">
        <f t="array" aca="1" ref="CN231" ca="1">INDIRECT(ADDRESS(MATCH(SMALL(_xlfn._xlws.FILTER(CN7:CN229,CQ7:CQ229&gt;cr),2),CN7:CN229,0)+6,1))</f>
        <v>#VALUE!</v>
      </c>
      <c r="CO231" s="6" t="e" cm="1" vm="1">
        <f t="array" aca="1" ref="CO231" ca="1">INDIRECT(ADDRESS(MATCH(SMALL(_xlfn._xlws.FILTER(CO7:CO229,CQ7:CQ229&gt;cr),2),CO7:CO229,0)+6,1))</f>
        <v>#VALUE!</v>
      </c>
      <c r="CP231" s="6" t="e" cm="1" vm="1">
        <f t="array" aca="1" ref="CP231" ca="1">INDIRECT(ADDRESS(MATCH(LARGE(_xlfn._xlws.FILTER(CP7:CP229,CQ7:CQ229&gt;cr),2),CP7:CP229,0)+6,1))</f>
        <v>#VALUE!</v>
      </c>
      <c r="CQ231" s="6" t="e" cm="1" vm="1">
        <f t="array" aca="1" ref="CQ231" ca="1">INDIRECT(ADDRESS(MATCH(LARGE(_xlfn._xlws.FILTER(CQ7:CQ229,CQ7:CQ229&gt;cr),2),CQ7:CQ229,0)+6,1))</f>
        <v>#VALUE!</v>
      </c>
      <c r="CR231" s="6" t="e" cm="1" vm="1">
        <f t="array" aca="1" ref="CR231" ca="1">INDIRECT(ADDRESS(MATCH(SMALL(_xlfn._xlws.FILTER(CR7:CR229,CQ7:CQ229&gt;cr),2),CR7:CR229,0)+6,1))</f>
        <v>#VALUE!</v>
      </c>
      <c r="CS231" s="1" t="e" cm="1" vm="1">
        <f t="array" aca="1" ref="CS231" ca="1">INDIRECT(ADDRESS(MATCH(SMALL(_xlfn._xlws.FILTER(CS7:CS229,CV7:CV229&gt;cr),2),CS7:CS229,0)+6,1))</f>
        <v>#VALUE!</v>
      </c>
      <c r="CT231" s="1" t="e" cm="1" vm="1">
        <f t="array" aca="1" ref="CT231" ca="1">INDIRECT(ADDRESS(MATCH(SMALL(_xlfn._xlws.FILTER(CT7:CT229,CV7:CV229&gt;cr),2),CT7:CT229,0)+6,1))</f>
        <v>#VALUE!</v>
      </c>
      <c r="CU231" s="1" t="e" cm="1" vm="1">
        <f t="array" aca="1" ref="CU231" ca="1">INDIRECT(ADDRESS(MATCH(LARGE(_xlfn._xlws.FILTER(CU7:CU229,CV7:CV229&gt;cr),2),CU7:CU229,0)+6,1))</f>
        <v>#VALUE!</v>
      </c>
      <c r="CV231" s="1" t="e" cm="1" vm="1">
        <f t="array" aca="1" ref="CV231" ca="1">INDIRECT(ADDRESS(MATCH(LARGE(_xlfn._xlws.FILTER(CV7:CV229,CV7:CV229&gt;cr),2),CV7:CV229,0)+6,1))</f>
        <v>#VALUE!</v>
      </c>
      <c r="CW231" s="1" t="e" cm="1" vm="1">
        <f t="array" aca="1" ref="CW231" ca="1">INDIRECT(ADDRESS(MATCH(SMALL(_xlfn._xlws.FILTER(CW7:CW229,CV7:CV229&gt;cr),2),CW7:CW229,0)+6,1))</f>
        <v>#VALUE!</v>
      </c>
      <c r="CX231" s="6" t="e" cm="1" vm="1">
        <f t="array" aca="1" ref="CX231" ca="1">INDIRECT(ADDRESS(MATCH(SMALL(_xlfn._xlws.FILTER(CX7:CX229,DA7:DA229&gt;cr),2),CX7:CX229,0)+6,1))</f>
        <v>#VALUE!</v>
      </c>
      <c r="CY231" s="6" t="e" cm="1" vm="1">
        <f t="array" aca="1" ref="CY231" ca="1">INDIRECT(ADDRESS(MATCH(SMALL(_xlfn._xlws.FILTER(CY7:CY229,DA7:DA229&gt;cr),2),CY7:CY229,0)+6,1))</f>
        <v>#VALUE!</v>
      </c>
      <c r="CZ231" s="6" t="e" cm="1" vm="1">
        <f t="array" aca="1" ref="CZ231" ca="1">INDIRECT(ADDRESS(MATCH(LARGE(_xlfn._xlws.FILTER(CZ7:CZ229,DA7:DA229&gt;cr),2),CZ7:CZ229,0)+6,1))</f>
        <v>#VALUE!</v>
      </c>
      <c r="DA231" s="6" t="e" cm="1" vm="1">
        <f t="array" aca="1" ref="DA231" ca="1">INDIRECT(ADDRESS(MATCH(LARGE(_xlfn._xlws.FILTER(DA7:DA229,DA7:DA229&gt;cr),2),DA7:DA229,0)+6,1))</f>
        <v>#VALUE!</v>
      </c>
      <c r="DB231" s="6" t="e" cm="1" vm="1">
        <f t="array" aca="1" ref="DB231" ca="1">INDIRECT(ADDRESS(MATCH(SMALL(_xlfn._xlws.FILTER(DB7:DB229,DA7:DA229&gt;cr),2),DB7:DB229,0)+6,1))</f>
        <v>#VALUE!</v>
      </c>
      <c r="DC231" s="1" t="e" cm="1" vm="1">
        <f t="array" aca="1" ref="DC231" ca="1">INDIRECT(ADDRESS(MATCH(SMALL(_xlfn._xlws.FILTER(DC7:DC229,DF7:DF229&gt;cr),2),DC7:DC229,0)+6,1))</f>
        <v>#VALUE!</v>
      </c>
      <c r="DD231" s="1" t="e" cm="1" vm="1">
        <f t="array" aca="1" ref="DD231" ca="1">INDIRECT(ADDRESS(MATCH(SMALL(_xlfn._xlws.FILTER(DD7:DD229,DF7:DF229&gt;cr),2),DD7:DD229,0)+6,1))</f>
        <v>#VALUE!</v>
      </c>
      <c r="DE231" s="1" t="e" cm="1" vm="1">
        <f t="array" aca="1" ref="DE231" ca="1">INDIRECT(ADDRESS(MATCH(LARGE(_xlfn._xlws.FILTER(DE7:DE229,DF7:DF229&gt;cr),2),DE7:DE229,0)+6,1))</f>
        <v>#VALUE!</v>
      </c>
      <c r="DF231" s="1" t="e" cm="1" vm="1">
        <f t="array" aca="1" ref="DF231" ca="1">INDIRECT(ADDRESS(MATCH(LARGE(_xlfn._xlws.FILTER(DF7:DF229,DF7:DF229&gt;cr),2),DF7:DF229,0)+6,1))</f>
        <v>#VALUE!</v>
      </c>
      <c r="DG231" s="1" t="e" cm="1" vm="1">
        <f t="array" aca="1" ref="DG231" ca="1">INDIRECT(ADDRESS(MATCH(SMALL(_xlfn._xlws.FILTER(DG7:DG229,DF7:DF229&gt;cr),2),DG7:DG229,0)+6,1))</f>
        <v>#VALUE!</v>
      </c>
      <c r="DH231" s="6" t="str" cm="1">
        <f t="array" aca="1" ref="DH231" ca="1">INDIRECT(ADDRESS(MATCH(SMALL(_xlfn._xlws.FILTER(DH7:DH229,DK7:DK229&gt;cr),2),DH7:DH229,0)+6,1))</f>
        <v>BU09.CjacMD</v>
      </c>
      <c r="DI231" s="6" t="str" cm="1">
        <f t="array" aca="1" ref="DI231" ca="1">INDIRECT(ADDRESS(MATCH(SMALL(_xlfn._xlws.FILTER(DI7:DI229,DK7:DK229&gt;cr),2),DI7:DI229,0)+6,1))</f>
        <v>BU09.CjacMD</v>
      </c>
      <c r="DJ231" s="6" t="str" cm="1">
        <f t="array" aca="1" ref="DJ231" ca="1">INDIRECT(ADDRESS(MATCH(LARGE(_xlfn._xlws.FILTER(DJ7:DJ229,DK7:DK229&gt;cr),2),DJ7:DJ229,0)+6,1))</f>
        <v>BI03.PearsonJ</v>
      </c>
      <c r="DK231" s="6" t="str" cm="1">
        <f t="array" aca="1" ref="DK231" ca="1">INDIRECT(ADDRESS(MATCH(LARGE(_xlfn._xlws.FILTER(DK7:DK229,DK7:DK229&gt;cr),2),DK7:DK229,0)+6,1))</f>
        <v>AI01.Jaccard</v>
      </c>
      <c r="DL231" s="6" t="str" cm="1">
        <f t="array" aca="1" ref="DL231" ca="1">INDIRECT(ADDRESS(MATCH(SMALL(_xlfn._xlws.FILTER(DL7:DL229,DK7:DK229&gt;cr),2),DL7:DL229,0)+6,1))</f>
        <v>AI06.PIP</v>
      </c>
      <c r="DM231" s="1" t="e" cm="1" vm="1">
        <f t="array" aca="1" ref="DM231" ca="1">INDIRECT(ADDRESS(MATCH(SMALL(_xlfn._xlws.FILTER(DM7:DM229,DP7:DP229&gt;cr),2),DM7:DM229,0)+6,1))</f>
        <v>#VALUE!</v>
      </c>
      <c r="DN231" s="1" t="e" cm="1" vm="1">
        <f t="array" aca="1" ref="DN231" ca="1">INDIRECT(ADDRESS(MATCH(SMALL(_xlfn._xlws.FILTER(DN7:DN229,DP7:DP229&gt;cr),2),DN7:DN229,0)+6,1))</f>
        <v>#VALUE!</v>
      </c>
      <c r="DO231" s="1" t="e" cm="1" vm="1">
        <f t="array" aca="1" ref="DO231" ca="1">INDIRECT(ADDRESS(MATCH(LARGE(_xlfn._xlws.FILTER(DO7:DO229,DP7:DP229&gt;cr),2),DO7:DO229,0)+6,1))</f>
        <v>#VALUE!</v>
      </c>
      <c r="DP231" s="1" t="e" cm="1" vm="1">
        <f t="array" aca="1" ref="DP231" ca="1">INDIRECT(ADDRESS(MATCH(LARGE(_xlfn._xlws.FILTER(DP7:DP229,DP7:DP229&gt;cr),2),DP7:DP229,0)+6,1))</f>
        <v>#VALUE!</v>
      </c>
      <c r="DQ231" s="1" t="e" cm="1" vm="1">
        <f t="array" aca="1" ref="DQ231" ca="1">INDIRECT(ADDRESS(MATCH(SMALL(_xlfn._xlws.FILTER(DQ7:DQ229,DP7:DP229&gt;cr),2),DQ7:DQ229,0)+6,1))</f>
        <v>#VALUE!</v>
      </c>
      <c r="DR231" s="6" t="e" cm="1" vm="1">
        <f t="array" aca="1" ref="DR231" ca="1">INDIRECT(ADDRESS(MATCH(SMALL(_xlfn._xlws.FILTER(DR7:DR229,DU7:DU229&gt;cr),2),DR7:DR229,0)+6,1))</f>
        <v>#VALUE!</v>
      </c>
      <c r="DS231" s="6" t="e" cm="1" vm="1">
        <f t="array" aca="1" ref="DS231" ca="1">INDIRECT(ADDRESS(MATCH(SMALL(_xlfn._xlws.FILTER(DS7:DS229,DU7:DU229&gt;cr),2),DS7:DS229,0)+6,1))</f>
        <v>#VALUE!</v>
      </c>
      <c r="DT231" s="6" t="e" cm="1" vm="1">
        <f t="array" aca="1" ref="DT231" ca="1">INDIRECT(ADDRESS(MATCH(LARGE(_xlfn._xlws.FILTER(DT7:DT229,DU7:DU229&gt;cr),2),DT7:DT229,0)+6,1))</f>
        <v>#VALUE!</v>
      </c>
      <c r="DU231" s="6" t="e" cm="1" vm="1">
        <f t="array" aca="1" ref="DU231" ca="1">INDIRECT(ADDRESS(MATCH(LARGE(_xlfn._xlws.FILTER(DU7:DU229,DU7:DU229&gt;cr),2),DU7:DU229,0)+6,1))</f>
        <v>#VALUE!</v>
      </c>
      <c r="DV231" s="6" t="e" cm="1" vm="1">
        <f t="array" aca="1" ref="DV231" ca="1">INDIRECT(ADDRESS(MATCH(SMALL(_xlfn._xlws.FILTER(DV7:DV229,DU7:DU229&gt;cr),2),DV7:DV229,0)+6,1))</f>
        <v>#VALUE!</v>
      </c>
      <c r="DW231" s="1" t="e" cm="1" vm="1">
        <f t="array" aca="1" ref="DW231" ca="1">INDIRECT(ADDRESS(MATCH(SMALL(_xlfn._xlws.FILTER(DW7:DW229,DZ7:DZ229&gt;cr),2),DW7:DW229,0)+6,1))</f>
        <v>#VALUE!</v>
      </c>
      <c r="DX231" s="1" t="e" cm="1" vm="1">
        <f t="array" aca="1" ref="DX231" ca="1">INDIRECT(ADDRESS(MATCH(SMALL(_xlfn._xlws.FILTER(DX7:DX229,DZ7:DZ229&gt;cr),2),DX7:DX229,0)+6,1))</f>
        <v>#VALUE!</v>
      </c>
      <c r="DY231" s="1" t="e" cm="1" vm="1">
        <f t="array" aca="1" ref="DY231" ca="1">INDIRECT(ADDRESS(MATCH(LARGE(_xlfn._xlws.FILTER(DY7:DY229,DZ7:DZ229&gt;cr),2),DY7:DY229,0)+6,1))</f>
        <v>#VALUE!</v>
      </c>
      <c r="DZ231" s="1" t="e" cm="1" vm="1">
        <f t="array" aca="1" ref="DZ231" ca="1">INDIRECT(ADDRESS(MATCH(LARGE(_xlfn._xlws.FILTER(DZ7:DZ229,DZ7:DZ229&gt;cr),2),DZ7:DZ229,0)+6,1))</f>
        <v>#VALUE!</v>
      </c>
      <c r="EA231" s="1" t="e" cm="1" vm="1">
        <f t="array" aca="1" ref="EA231" ca="1">INDIRECT(ADDRESS(MATCH(SMALL(_xlfn._xlws.FILTER(EA7:EA229,DZ7:DZ229&gt;cr),2),EA7:EA229,0)+6,1))</f>
        <v>#VALUE!</v>
      </c>
      <c r="EB231" s="6" t="e" cm="1" vm="1">
        <f t="array" aca="1" ref="EB231" ca="1">INDIRECT(ADDRESS(MATCH(SMALL(_xlfn._xlws.FILTER(EB7:EB229,EE7:EE229&gt;cr),2),EB7:EB229,0)+6,1))</f>
        <v>#VALUE!</v>
      </c>
      <c r="EC231" s="6" t="e" cm="1" vm="1">
        <f t="array" aca="1" ref="EC231" ca="1">INDIRECT(ADDRESS(MATCH(SMALL(_xlfn._xlws.FILTER(EC7:EC229,EE7:EE229&gt;cr),2),EC7:EC229,0)+6,1))</f>
        <v>#VALUE!</v>
      </c>
      <c r="ED231" s="6" t="e" cm="1" vm="1">
        <f t="array" aca="1" ref="ED231" ca="1">INDIRECT(ADDRESS(MATCH(LARGE(_xlfn._xlws.FILTER(ED7:ED229,EE7:EE229&gt;cr),2),ED7:ED229,0)+6,1))</f>
        <v>#VALUE!</v>
      </c>
      <c r="EE231" s="6" t="e" cm="1" vm="1">
        <f t="array" aca="1" ref="EE231" ca="1">INDIRECT(ADDRESS(MATCH(LARGE(_xlfn._xlws.FILTER(EE7:EE229,EE7:EE229&gt;cr),2),EE7:EE229,0)+6,1))</f>
        <v>#VALUE!</v>
      </c>
      <c r="EF231" s="6" t="e" cm="1" vm="1">
        <f t="array" aca="1" ref="EF231" ca="1">INDIRECT(ADDRESS(MATCH(SMALL(_xlfn._xlws.FILTER(EF7:EF229,EE7:EE229&gt;cr),2),EF7:EF229,0)+6,1))</f>
        <v>#VALUE!</v>
      </c>
      <c r="EG231" s="1" t="str" cm="1">
        <f t="array" aca="1" ref="EG231" ca="1">INDIRECT(ADDRESS(MATCH(SMALL(_xlfn._xlws.FILTER(EG7:EG229,EJ7:EJ229&gt;cr),2),EG7:EG229,0)+6,1))</f>
        <v>BU09.CjacMD</v>
      </c>
      <c r="EH231" s="1" t="str" cm="1">
        <f t="array" aca="1" ref="EH231" ca="1">INDIRECT(ADDRESS(MATCH(SMALL(_xlfn._xlws.FILTER(EH7:EH229,EJ7:EJ229&gt;cr),2),EH7:EH229,0)+6,1))</f>
        <v>BU09.CjacMD</v>
      </c>
      <c r="EI231" s="1" t="str" cm="1">
        <f t="array" aca="1" ref="EI231" ca="1">INDIRECT(ADDRESS(MATCH(LARGE(_xlfn._xlws.FILTER(EI7:EI229,EJ7:EJ229&gt;cr),2),EI7:EI229,0)+6,1))</f>
        <v>BI03.PearsonJ</v>
      </c>
      <c r="EJ231" s="1" t="str" cm="1">
        <f t="array" aca="1" ref="EJ231" ca="1">INDIRECT(ADDRESS(MATCH(LARGE(_xlfn._xlws.FILTER(EJ7:EJ229,EJ7:EJ229&gt;cr),2),EJ7:EJ229,0)+6,1))</f>
        <v>AI01.Jaccard</v>
      </c>
      <c r="EK231" s="1" t="str" cm="1">
        <f t="array" aca="1" ref="EK231" ca="1">INDIRECT(ADDRESS(MATCH(SMALL(_xlfn._xlws.FILTER(EK7:EK229,EJ7:EJ229&gt;cr),2),EK7:EK229,0)+6,1))</f>
        <v>BI01.RelevantJaccard</v>
      </c>
      <c r="EL231" s="6" t="e" cm="1" vm="1">
        <f t="array" aca="1" ref="EL231" ca="1">INDIRECT(ADDRESS(MATCH(SMALL(_xlfn._xlws.FILTER(EL7:EL229,EO7:EO229&gt;cr),2),EL7:EL229,0)+6,1))</f>
        <v>#VALUE!</v>
      </c>
      <c r="EM231" s="6" t="e" cm="1" vm="1">
        <f t="array" aca="1" ref="EM231" ca="1">INDIRECT(ADDRESS(MATCH(SMALL(_xlfn._xlws.FILTER(EM7:EM229,EO7:EO229&gt;cr),2),EM7:EM229,0)+6,1))</f>
        <v>#VALUE!</v>
      </c>
      <c r="EN231" s="6" t="e" cm="1" vm="1">
        <f t="array" aca="1" ref="EN231" ca="1">INDIRECT(ADDRESS(MATCH(LARGE(_xlfn._xlws.FILTER(EN7:EN229,EO7:EO229&gt;cr),2),EN7:EN229,0)+6,1))</f>
        <v>#VALUE!</v>
      </c>
      <c r="EO231" s="6" t="e" cm="1" vm="1">
        <f t="array" aca="1" ref="EO231" ca="1">INDIRECT(ADDRESS(MATCH(LARGE(_xlfn._xlws.FILTER(EO7:EO229,EO7:EO229&gt;cr),2),EO7:EO229,0)+6,1))</f>
        <v>#VALUE!</v>
      </c>
      <c r="EP231" s="6" t="e" cm="1" vm="1">
        <f t="array" aca="1" ref="EP231" ca="1">INDIRECT(ADDRESS(MATCH(SMALL(_xlfn._xlws.FILTER(EP7:EP229,EO7:EO229&gt;cr),2),EP7:EP229,0)+6,1))</f>
        <v>#VALUE!</v>
      </c>
      <c r="EQ231" s="1" t="e" cm="1" vm="1">
        <f t="array" aca="1" ref="EQ231" ca="1">INDIRECT(ADDRESS(MATCH(SMALL(_xlfn._xlws.FILTER(EQ7:EQ229,ET7:ET229&gt;cr),2),EQ7:EQ229,0)+6,1))</f>
        <v>#VALUE!</v>
      </c>
      <c r="ER231" s="1" t="e" cm="1" vm="1">
        <f t="array" aca="1" ref="ER231" ca="1">INDIRECT(ADDRESS(MATCH(SMALL(_xlfn._xlws.FILTER(ER7:ER229,ET7:ET229&gt;cr),2),ER7:ER229,0)+6,1))</f>
        <v>#VALUE!</v>
      </c>
      <c r="ES231" s="1" t="e" cm="1" vm="1">
        <f t="array" aca="1" ref="ES231" ca="1">INDIRECT(ADDRESS(MATCH(LARGE(_xlfn._xlws.FILTER(ES7:ES229,ET7:ET229&gt;cr),2),ES7:ES229,0)+6,1))</f>
        <v>#VALUE!</v>
      </c>
      <c r="ET231" s="1" t="e" cm="1" vm="1">
        <f t="array" aca="1" ref="ET231" ca="1">INDIRECT(ADDRESS(MATCH(LARGE(_xlfn._xlws.FILTER(ET7:ET229,ET7:ET229&gt;cr),2),ET7:ET229,0)+6,1))</f>
        <v>#VALUE!</v>
      </c>
      <c r="EU231" s="1" t="e" cm="1" vm="1">
        <f t="array" aca="1" ref="EU231" ca="1">INDIRECT(ADDRESS(MATCH(SMALL(_xlfn._xlws.FILTER(EU7:EU229,ET7:ET229&gt;cr),2),EU7:EU229,0)+6,1))</f>
        <v>#VALUE!</v>
      </c>
      <c r="EV231" s="9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9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9" t="str" cm="1">
        <f t="array" aca="1" ref="EX231" ca="1">INDIRECT(ADDRESS(MATCH(LARGE(_xlfn.LET(_xlpm.x,IF(ISNUMBER(EX7:EX229),EX7:EX229),_xlpm.y,IF(ISNUMBER(EY7:EY229),EY7:EY229),_xlfn._xlws.FILTER(_xlpm.x,_xlpm.y&gt;cr)),2),EX7:EX229,0)+6,1))</f>
        <v>BI16.TANJ</v>
      </c>
      <c r="EY231" s="9" t="str" cm="1">
        <f t="array" aca="1" ref="EY231" ca="1">INDIRECT(ADDRESS(MATCH(LARGE(_xlfn.LET(_xlpm.x,IF(ISNUMBER(EY7:EY229),EY7:EY229),_xlpm.y,IF(ISNUMBER(EY7:EY229),EY7:EY229),_xlfn._xlws.FILTER(_xlpm.x,_xlpm.y&gt;cr)),2),EY7:EY229,0)+6,1))</f>
        <v>CI14.SMD.EMX6</v>
      </c>
      <c r="EZ231" s="9" t="str" cm="1">
        <f t="array" aca="1" ref="EZ231" ca="1">INDIRECT(ADDRESS(MATCH(SMALL(_xlfn.LET(_xlpm.x,IF(ISNUMBER(EZ7:EZ229),EZ7:EZ229),_xlpm.y,IF(ISNUMBER(EY7:EY229),EY7:EY229),_xlfn._xlws.FILTER(_xlpm.x,_xlpm.y&gt;cr)),2),EZ7:EZ229,0)+6,1))</f>
        <v>BI03.CPC</v>
      </c>
      <c r="FA231" s="1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" t="str" cm="1">
        <f t="array" aca="1" ref="FD231" ca="1">INDEX(_xlfn._xlws.FILTER(FD7:FD229,ISTEXT(FD7:FD229)),MODE(MATCH(_xlfn._xlws.FILTER(FD7:FD229,ISTEXT(FD7:FD229)),_xlfn._xlws.FILTER(FD7:FD229,ISTEXT(FD7:FD229)),0)))</f>
        <v>k=50, r=0.5</v>
      </c>
      <c r="FE231" s="1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x14ac:dyDescent="0.2">
      <c r="A232" s="7" t="s">
        <v>235</v>
      </c>
      <c r="B232" s="6" t="e" cm="1" vm="1">
        <f t="array" aca="1" ref="B232" ca="1">INDIRECT(ADDRESS(MATCH(SMALL(_xlfn._xlws.FILTER(B7:B229,E7:E229&gt;cr),3),B7:B229,0)+6,1))</f>
        <v>#VALUE!</v>
      </c>
      <c r="C232" s="6" t="e" cm="1" vm="1">
        <f t="array" aca="1" ref="C232" ca="1">INDIRECT(ADDRESS(MATCH(SMALL(_xlfn._xlws.FILTER(C7:C229,E7:E229&gt;cr),3),C7:C229,0)+6,1))</f>
        <v>#VALUE!</v>
      </c>
      <c r="D232" s="6" t="e" cm="1" vm="1">
        <f t="array" aca="1" ref="D232" ca="1">INDIRECT(ADDRESS(MATCH(LARGE(_xlfn._xlws.FILTER(D7:D229,E7:E229&gt;cr),3),D7:D229,0)+6,1))</f>
        <v>#VALUE!</v>
      </c>
      <c r="E232" s="6" t="e" cm="1" vm="1">
        <f t="array" aca="1" ref="E232" ca="1">INDIRECT(ADDRESS(MATCH(LARGE(_xlfn._xlws.FILTER(E7:E229,E7:E229&gt;cr),3),E7:E229,0)+6,1))</f>
        <v>#VALUE!</v>
      </c>
      <c r="F232" s="6" t="e" cm="1" vm="1">
        <f t="array" aca="1" ref="F232" ca="1">INDIRECT(ADDRESS(MATCH(SMALL(_xlfn._xlws.FILTER(F7:F229,E7:E229&gt;cr),3),F7:F229,0)+6,1))</f>
        <v>#VALUE!</v>
      </c>
      <c r="G232" s="1" t="e" cm="1" vm="1">
        <f t="array" aca="1" ref="G232" ca="1">INDIRECT(ADDRESS(MATCH(SMALL(_xlfn._xlws.FILTER(G7:G229,J7:J229&gt;cr),3),G7:G229,0)+6,1))</f>
        <v>#VALUE!</v>
      </c>
      <c r="H232" s="1" t="e" cm="1" vm="1">
        <f t="array" aca="1" ref="H232" ca="1">INDIRECT(ADDRESS(MATCH(SMALL(_xlfn._xlws.FILTER(H7:H229,J7:J229&gt;cr),3),H7:H229,0)+6,1))</f>
        <v>#VALUE!</v>
      </c>
      <c r="I232" s="5" t="e" cm="1" vm="1">
        <f t="array" aca="1" ref="I232" ca="1">INDIRECT(ADDRESS(MATCH(LARGE(_xlfn._xlws.FILTER(I7:I229,J7:J229&gt;cr),3),I7:I229,0)+6,1))</f>
        <v>#VALUE!</v>
      </c>
      <c r="J232" s="5" t="e" cm="1" vm="1">
        <f t="array" aca="1" ref="J232" ca="1">INDIRECT(ADDRESS(MATCH(LARGE(_xlfn._xlws.FILTER(J7:J229,J7:J229&gt;cr),3),J7:J229,0)+6,1))</f>
        <v>#VALUE!</v>
      </c>
      <c r="K232" s="1" t="e" cm="1" vm="1">
        <f t="array" aca="1" ref="K232" ca="1">INDIRECT(ADDRESS(MATCH(SMALL(_xlfn._xlws.FILTER(K7:K229,J7:J229&gt;cr),3),K7:K229,0)+6,1))</f>
        <v>#VALUE!</v>
      </c>
      <c r="L232" s="6" t="str" cm="1">
        <f t="array" aca="1" ref="L232" ca="1">INDIRECT(ADDRESS(MATCH(SMALL(_xlfn._xlws.FILTER(L7:L229,O7:O229&gt;cr),3),L7:L229,0)+6,1))</f>
        <v>AU20.OS</v>
      </c>
      <c r="M232" s="6" t="str" cm="1">
        <f t="array" aca="1" ref="M232" ca="1">INDIRECT(ADDRESS(MATCH(SMALL(_xlfn._xlws.FILTER(M7:M229,O7:O229&gt;cr),3),M7:M229,0)+6,1))</f>
        <v>AU20.OS</v>
      </c>
      <c r="N232" s="6" t="str" cm="1">
        <f t="array" aca="1" ref="N232" ca="1">INDIRECT(ADDRESS(MATCH(LARGE(_xlfn._xlws.FILTER(N7:N229,O7:O229&gt;cr),3),N7:N229,0)+6,1))</f>
        <v>BI03.PearsonJ</v>
      </c>
      <c r="O232" s="6" t="str" cm="1">
        <f t="array" aca="1" ref="O232" ca="1">INDIRECT(ADDRESS(MATCH(LARGE(_xlfn._xlws.FILTER(O7:O229,O7:O229&gt;cr),3),O7:O229,0)+6,1))</f>
        <v>AI01.Jaccard</v>
      </c>
      <c r="P232" s="6" t="str" cm="1">
        <f t="array" aca="1" ref="P232" ca="1">INDIRECT(ADDRESS(MATCH(SMALL(_xlfn._xlws.FILTER(P7:P229,O7:O229&gt;cr),3),P7:P229,0)+6,1))</f>
        <v>AI04.MSD</v>
      </c>
      <c r="Q232" s="1" t="e" cm="1" vm="1">
        <f t="array" aca="1" ref="Q232" ca="1">INDIRECT(ADDRESS(MATCH(SMALL(_xlfn._xlws.FILTER(Q7:Q229,T7:T229&gt;cr),3),Q7:Q229,0)+6,1))</f>
        <v>#VALUE!</v>
      </c>
      <c r="R232" s="1" t="e" cm="1" vm="1">
        <f t="array" aca="1" ref="R232" ca="1">INDIRECT(ADDRESS(MATCH(SMALL(_xlfn._xlws.FILTER(R7:R229,T7:T229&gt;cr),3),R7:R229,0)+6,1))</f>
        <v>#VALUE!</v>
      </c>
      <c r="S232" s="1" t="e" cm="1" vm="1">
        <f t="array" aca="1" ref="S232" ca="1">INDIRECT(ADDRESS(MATCH(LARGE(_xlfn._xlws.FILTER(S7:S229,T7:T229&gt;cr),3),S7:S229,0)+6,1))</f>
        <v>#VALUE!</v>
      </c>
      <c r="T232" s="1" t="e" cm="1" vm="1">
        <f t="array" aca="1" ref="T232" ca="1">INDIRECT(ADDRESS(MATCH(LARGE(_xlfn._xlws.FILTER(T7:T229,T7:T229&gt;cr),3),T7:T229,0)+6,1))</f>
        <v>#VALUE!</v>
      </c>
      <c r="U232" s="1" t="e" cm="1" vm="1">
        <f t="array" aca="1" ref="U232" ca="1">INDIRECT(ADDRESS(MATCH(SMALL(_xlfn._xlws.FILTER(U7:U229,T7:T229&gt;cr),3),U7:U229,0)+6,1))</f>
        <v>#VALUE!</v>
      </c>
      <c r="V232" s="6" t="e" cm="1" vm="1">
        <f t="array" aca="1" ref="V232" ca="1">INDIRECT(ADDRESS(MATCH(SMALL(_xlfn._xlws.FILTER(V7:V229,Y7:Y229&gt;cr),3),V7:V229,0)+6,1))</f>
        <v>#VALUE!</v>
      </c>
      <c r="W232" s="6" t="e" cm="1" vm="1">
        <f t="array" aca="1" ref="W232" ca="1">INDIRECT(ADDRESS(MATCH(SMALL(_xlfn._xlws.FILTER(W7:W229,Y7:Y229&gt;cr),3),W7:W229,0)+6,1))</f>
        <v>#VALUE!</v>
      </c>
      <c r="X232" s="6" t="e" cm="1" vm="1">
        <f t="array" aca="1" ref="X232" ca="1">INDIRECT(ADDRESS(MATCH(LARGE(_xlfn._xlws.FILTER(X7:X229,Y7:Y229&gt;cr),3),X7:X229,0)+6,1))</f>
        <v>#VALUE!</v>
      </c>
      <c r="Y232" s="6" t="e" cm="1" vm="1">
        <f t="array" aca="1" ref="Y232" ca="1">INDIRECT(ADDRESS(MATCH(LARGE(_xlfn._xlws.FILTER(Y7:Y229,Y7:Y229&gt;cr),3),Y7:Y229,0)+6,1))</f>
        <v>#VALUE!</v>
      </c>
      <c r="Z232" s="6" t="e" cm="1" vm="1">
        <f t="array" aca="1" ref="Z232" ca="1">INDIRECT(ADDRESS(MATCH(SMALL(_xlfn._xlws.FILTER(Z7:Z229,Y7:Y229&gt;cr),3),Z7:Z229,0)+6,1))</f>
        <v>#VALUE!</v>
      </c>
      <c r="AA232" s="1" t="e" cm="1" vm="1">
        <f t="array" aca="1" ref="AA232" ca="1">INDIRECT(ADDRESS(MATCH(SMALL(_xlfn._xlws.FILTER(AA7:AA229,AD7:AD229&gt;cr),3),AA7:AA229,0)+6,1))</f>
        <v>#VALUE!</v>
      </c>
      <c r="AB232" s="1" t="e" cm="1" vm="1">
        <f t="array" aca="1" ref="AB232" ca="1">INDIRECT(ADDRESS(MATCH(SMALL(_xlfn._xlws.FILTER(AB7:AB229,AD7:AD229&gt;cr),3),AB7:AB229,0)+6,1))</f>
        <v>#VALUE!</v>
      </c>
      <c r="AC232" s="1" t="e" cm="1" vm="1">
        <f t="array" aca="1" ref="AC232" ca="1">INDIRECT(ADDRESS(MATCH(LARGE(_xlfn._xlws.FILTER(AC7:AC229,AD7:AD229&gt;cr),3),AC7:AC229,0)+6,1))</f>
        <v>#VALUE!</v>
      </c>
      <c r="AD232" s="1" t="e" cm="1" vm="1">
        <f t="array" aca="1" ref="AD232" ca="1">INDIRECT(ADDRESS(MATCH(LARGE(_xlfn._xlws.FILTER(AD7:AD229,AD7:AD229&gt;cr),3),AD7:AD229,0)+6,1))</f>
        <v>#VALUE!</v>
      </c>
      <c r="AE232" s="1" t="e" cm="1" vm="1">
        <f t="array" aca="1" ref="AE232" ca="1">INDIRECT(ADDRESS(MATCH(SMALL(_xlfn._xlws.FILTER(AE7:AE229,AD7:AD229&gt;cr),3),AE7:AE229,0)+6,1))</f>
        <v>#VALUE!</v>
      </c>
      <c r="AF232" s="6" t="e" cm="1" vm="1">
        <f t="array" aca="1" ref="AF232" ca="1">INDIRECT(ADDRESS(MATCH(SMALL(_xlfn._xlws.FILTER(AF7:AF229,AI7:AI229&gt;cr),3),AF7:AF229,0)+6,1))</f>
        <v>#VALUE!</v>
      </c>
      <c r="AG232" s="6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6" t="e" cm="1" vm="1">
        <f t="array" aca="1" ref="AJ232" ca="1">INDIRECT(ADDRESS(MATCH(SMALL(_xlfn._xlws.FILTER(AJ7:AJ229,AI7:AI229&gt;cr),3),AJ7:AJ229,0)+6,1))</f>
        <v>#VALUE!</v>
      </c>
      <c r="AK232" s="1" t="str" cm="1">
        <f t="array" aca="1" ref="AK232" ca="1">INDIRECT(ADDRESS(MATCH(SMALL(_xlfn._xlws.FILTER(AK7:AK229,AN7:AN229&gt;cr),3),AK7:AK229,0)+6,1))</f>
        <v>CI01.IJ.Pearson</v>
      </c>
      <c r="AL232" s="1" t="str" cm="1">
        <f t="array" aca="1" ref="AL232" ca="1">INDIRECT(ADDRESS(MATCH(SMALL(_xlfn._xlws.FILTER(AL7:AL229,AN7:AN229&gt;cr),3),AL7:AL229,0)+6,1))</f>
        <v>AI28.RPB</v>
      </c>
      <c r="AM232" s="1" t="str" cm="1">
        <f t="array" aca="1" ref="AM232" ca="1">INDIRECT(ADDRESS(MATCH(LARGE(_xlfn._xlws.FILTER(AM7:AM229,AN7:AN229&gt;cr),3),AM7:AM229,0)+6,1))</f>
        <v>BI07.PSSJ</v>
      </c>
      <c r="AN232" s="1" t="str" cm="1">
        <f t="array" aca="1" ref="AN232" ca="1">INDIRECT(ADDRESS(MATCH(LARGE(_xlfn._xlws.FILTER(AN7:AN229,AN7:AN229&gt;cr),3),AN7:AN229,0)+6,1))</f>
        <v>AI01.Jaccard</v>
      </c>
      <c r="AO232" s="1" t="str" cm="1">
        <f t="array" aca="1" ref="AO232" ca="1">INDIRECT(ADDRESS(MATCH(SMALL(_xlfn._xlws.FILTER(AO7:AO229,AN7:AN229&gt;cr),3),AO7:AO229,0)+6,1))</f>
        <v>AI16.TA</v>
      </c>
      <c r="AP232" s="6" t="e" cm="1" vm="1">
        <f t="array" aca="1" ref="AP232" ca="1">INDIRECT(ADDRESS(MATCH(SMALL(_xlfn._xlws.FILTER(AP7:AP229,AS7:AS229&gt;cr),3),AP7:AP229,0)+6,1))</f>
        <v>#VALUE!</v>
      </c>
      <c r="AQ232" s="6" t="e" cm="1" vm="1">
        <f t="array" aca="1" ref="AQ232" ca="1">INDIRECT(ADDRESS(MATCH(SMALL(_xlfn._xlws.FILTER(AQ7:AQ229,AS7:AS229&gt;cr),3),AQ7:AQ229,0)+6,1))</f>
        <v>#VALUE!</v>
      </c>
      <c r="AR232" s="6" t="e" cm="1" vm="1">
        <f t="array" aca="1" ref="AR232" ca="1">INDIRECT(ADDRESS(MATCH(LARGE(_xlfn._xlws.FILTER(AR7:AR229,AS7:AS229&gt;cr),3),AR7:AR229,0)+6,1))</f>
        <v>#VALUE!</v>
      </c>
      <c r="AS232" s="6" t="e" cm="1" vm="1">
        <f t="array" aca="1" ref="AS232" ca="1">INDIRECT(ADDRESS(MATCH(LARGE(_xlfn._xlws.FILTER(AS7:AS229,AS7:AS229&gt;cr),3),AS7:AS229,0)+6,1))</f>
        <v>#VALUE!</v>
      </c>
      <c r="AT232" s="6" t="e" cm="1" vm="1">
        <f t="array" aca="1" ref="AT232" ca="1">INDIRECT(ADDRESS(MATCH(SMALL(_xlfn._xlws.FILTER(AT7:AT229,AS7:AS229&gt;cr),3),AT7:AT229,0)+6,1))</f>
        <v>#VALUE!</v>
      </c>
      <c r="AU232" s="1" t="e" cm="1" vm="1">
        <f t="array" aca="1" ref="AU232" ca="1">INDIRECT(ADDRESS(MATCH(SMALL(_xlfn._xlws.FILTER(AU7:AU229,AX7:AX229&gt;cr),3),AU7:AU229,0)+6,1))</f>
        <v>#VALUE!</v>
      </c>
      <c r="AV232" s="1" t="e" cm="1" vm="1">
        <f t="array" aca="1" ref="AV232" ca="1">INDIRECT(ADDRESS(MATCH(SMALL(_xlfn._xlws.FILTER(AV7:AV229,AX7:AX229&gt;cr),3),AV7:AV229,0)+6,1))</f>
        <v>#VALUE!</v>
      </c>
      <c r="AW232" s="1" t="e" cm="1" vm="1">
        <f t="array" aca="1" ref="AW232" ca="1">INDIRECT(ADDRESS(MATCH(LARGE(_xlfn._xlws.FILTER(AW7:AW229,AX7:AX229&gt;cr),3),AW7:AW229,0)+6,1))</f>
        <v>#VALUE!</v>
      </c>
      <c r="AX232" s="1" t="e" cm="1" vm="1">
        <f t="array" aca="1" ref="AX232" ca="1">INDIRECT(ADDRESS(MATCH(LARGE(_xlfn._xlws.FILTER(AX7:AX229,AX7:AX229&gt;cr),3),AX7:AX229,0)+6,1))</f>
        <v>#VALUE!</v>
      </c>
      <c r="AY232" s="1" t="e" cm="1" vm="1">
        <f t="array" aca="1" ref="AY232" ca="1">INDIRECT(ADDRESS(MATCH(SMALL(_xlfn._xlws.FILTER(AY7:AY229,AX7:AX229&gt;cr),3),AY7:AY229,0)+6,1))</f>
        <v>#VALUE!</v>
      </c>
      <c r="AZ232" s="6" t="e" cm="1" vm="1">
        <f t="array" aca="1" ref="AZ232" ca="1">INDIRECT(ADDRESS(MATCH(SMALL(_xlfn._xlws.FILTER(AZ7:AZ229,BC7:BC229&gt;cr),3),AZ7:AZ229,0)+6,1))</f>
        <v>#VALUE!</v>
      </c>
      <c r="BA232" s="6" t="e" cm="1" vm="1">
        <f t="array" aca="1" ref="BA232" ca="1">INDIRECT(ADDRESS(MATCH(SMALL(_xlfn._xlws.FILTER(BA7:BA229,BC7:BC229&gt;cr),3),BA7:BA229,0)+6,1))</f>
        <v>#VALUE!</v>
      </c>
      <c r="BB232" s="6" t="e" cm="1" vm="1">
        <f t="array" aca="1" ref="BB232" ca="1">INDIRECT(ADDRESS(MATCH(LARGE(_xlfn._xlws.FILTER(BB7:BB229,BC7:BC229&gt;cr),3),BB7:BB229,0)+6,1))</f>
        <v>#VALUE!</v>
      </c>
      <c r="BC232" s="6" t="e" cm="1" vm="1">
        <f t="array" aca="1" ref="BC232" ca="1">INDIRECT(ADDRESS(MATCH(LARGE(_xlfn._xlws.FILTER(BC7:BC229,BC7:BC229&gt;cr),3),BC7:BC229,0)+6,1))</f>
        <v>#VALUE!</v>
      </c>
      <c r="BD232" s="6" t="e" cm="1" vm="1">
        <f t="array" aca="1" ref="BD232" ca="1">INDIRECT(ADDRESS(MATCH(SMALL(_xlfn._xlws.FILTER(BD7:BD229,BC7:BC229&gt;cr),3),BD7:BD229,0)+6,1))</f>
        <v>#VALUE!</v>
      </c>
      <c r="BE232" s="1" t="e" cm="1" vm="1">
        <f t="array" aca="1" ref="BE232" ca="1">INDIRECT(ADDRESS(MATCH(SMALL(_xlfn._xlws.FILTER(BE7:BE229,BH7:BH229&gt;cr),3),BE7:BE229,0)+6,1))</f>
        <v>#VALUE!</v>
      </c>
      <c r="BF232" s="1" t="e" cm="1" vm="1">
        <f t="array" aca="1" ref="BF232" ca="1">INDIRECT(ADDRESS(MATCH(SMALL(_xlfn._xlws.FILTER(BF7:BF229,BH7:BH229&gt;cr),3),BF7:BF229,0)+6,1))</f>
        <v>#VALUE!</v>
      </c>
      <c r="BG232" s="5" t="e" cm="1" vm="1">
        <f t="array" aca="1" ref="BG232" ca="1">INDIRECT(ADDRESS(MATCH(LARGE(_xlfn._xlws.FILTER(BG7:BG229,BH7:BH229&gt;cr),3),BG7:BG229,0)+6,1))</f>
        <v>#VALUE!</v>
      </c>
      <c r="BH232" s="5" t="e" cm="1" vm="1">
        <f t="array" aca="1" ref="BH232" ca="1">INDIRECT(ADDRESS(MATCH(LARGE(_xlfn._xlws.FILTER(BH7:BH229,BH7:BH229&gt;cr),3),BH7:BH229,0)+6,1))</f>
        <v>#VALUE!</v>
      </c>
      <c r="BI232" s="1" t="e" cm="1" vm="1">
        <f t="array" aca="1" ref="BI232" ca="1">INDIRECT(ADDRESS(MATCH(SMALL(_xlfn._xlws.FILTER(BI7:BI229,BH7:BH229&gt;cr),3),BI7:BI229,0)+6,1))</f>
        <v>#VALUE!</v>
      </c>
      <c r="BJ232" s="6" t="str" cm="1">
        <f t="array" aca="1" ref="BJ232" ca="1">INDIRECT(ADDRESS(MATCH(SMALL(_xlfn._xlws.FILTER(BJ7:BJ229,BM7:BM229&gt;cr),3),BJ7:BJ229,0)+6,1))</f>
        <v>CI01.IJ.Pearson</v>
      </c>
      <c r="BK232" s="6" t="str" cm="1">
        <f t="array" aca="1" ref="BK232" ca="1">INDIRECT(ADDRESS(MATCH(SMALL(_xlfn._xlws.FILTER(BK7:BK229,BM7:BM229&gt;cr),3),BK7:BK229,0)+6,1))</f>
        <v>CU01.IJ.Pearson</v>
      </c>
      <c r="BL232" s="6" t="str" cm="1">
        <f t="array" aca="1" ref="BL232" ca="1">INDIRECT(ADDRESS(MATCH(LARGE(_xlfn._xlws.FILTER(BL7:BL229,BM7:BM229&gt;cr),3),BL7:BL229,0)+6,1))</f>
        <v>BI07.PSSJ</v>
      </c>
      <c r="BM232" s="6" t="str" cm="1">
        <f t="array" aca="1" ref="BM232" ca="1">INDIRECT(ADDRESS(MATCH(LARGE(_xlfn._xlws.FILTER(BM7:BM229,BM7:BM229&gt;cr),3),BM7:BM229,0)+6,1))</f>
        <v>AI01.Jaccard</v>
      </c>
      <c r="BN232" s="6" t="str" cm="1">
        <f t="array" aca="1" ref="BN232" ca="1">INDIRECT(ADDRESS(MATCH(SMALL(_xlfn._xlws.FILTER(BN7:BN229,BM7:BM229&gt;cr),3),BN7:BN229,0)+6,1))</f>
        <v>AI24.SM</v>
      </c>
      <c r="BO232" s="1" t="e" cm="1" vm="1">
        <f t="array" aca="1" ref="BO232" ca="1">INDIRECT(ADDRESS(MATCH(SMALL(_xlfn._xlws.FILTER(BO7:BO229,BR7:BR229&gt;cr),3),BO7:BO229,0)+6,1))</f>
        <v>#VALUE!</v>
      </c>
      <c r="BP232" s="1" t="e" cm="1" vm="1">
        <f t="array" aca="1" ref="BP232" ca="1">INDIRECT(ADDRESS(MATCH(SMALL(_xlfn._xlws.FILTER(BP7:BP229,BR7:BR229&gt;cr),3),BP7:BP229,0)+6,1))</f>
        <v>#VALUE!</v>
      </c>
      <c r="BQ232" s="1" t="e" cm="1" vm="1">
        <f t="array" aca="1" ref="BQ232" ca="1">INDIRECT(ADDRESS(MATCH(LARGE(_xlfn._xlws.FILTER(BQ7:BQ229,BR7:BR229&gt;cr),3),BQ7:BQ229,0)+6,1))</f>
        <v>#VALUE!</v>
      </c>
      <c r="BR232" s="1" t="e" cm="1" vm="1">
        <f t="array" aca="1" ref="BR232" ca="1">INDIRECT(ADDRESS(MATCH(LARGE(_xlfn._xlws.FILTER(BR7:BR229,BR7:BR229&gt;cr),3),BR7:BR229,0)+6,1))</f>
        <v>#VALUE!</v>
      </c>
      <c r="BS232" s="1" t="e" cm="1" vm="1">
        <f t="array" aca="1" ref="BS232" ca="1">INDIRECT(ADDRESS(MATCH(SMALL(_xlfn._xlws.FILTER(BS7:BS229,BR7:BR229&gt;cr),3),BS7:BS229,0)+6,1))</f>
        <v>#VALUE!</v>
      </c>
      <c r="BT232" s="6" t="e" cm="1" vm="1">
        <f t="array" aca="1" ref="BT232" ca="1">INDIRECT(ADDRESS(MATCH(SMALL(_xlfn._xlws.FILTER(BT7:BT229,BW7:BW229&gt;cr),3),BT7:BT229,0)+6,1))</f>
        <v>#VALUE!</v>
      </c>
      <c r="BU232" s="6" t="e" cm="1" vm="1">
        <f t="array" aca="1" ref="BU232" ca="1">INDIRECT(ADDRESS(MATCH(SMALL(_xlfn._xlws.FILTER(BU7:BU229,BW7:BW229&gt;cr),3),BU7:BU229,0)+6,1))</f>
        <v>#VALUE!</v>
      </c>
      <c r="BV232" s="6" t="e" cm="1" vm="1">
        <f t="array" aca="1" ref="BV232" ca="1">INDIRECT(ADDRESS(MATCH(LARGE(_xlfn._xlws.FILTER(BV7:BV229,BW7:BW229&gt;cr),3),BV7:BV229,0)+6,1))</f>
        <v>#VALUE!</v>
      </c>
      <c r="BW232" s="6" t="e" cm="1" vm="1">
        <f t="array" aca="1" ref="BW232" ca="1">INDIRECT(ADDRESS(MATCH(LARGE(_xlfn._xlws.FILTER(BW7:BW229,BW7:BW229&gt;cr),3),BW7:BW229,0)+6,1))</f>
        <v>#VALUE!</v>
      </c>
      <c r="BX232" s="6" t="e" cm="1" vm="1">
        <f t="array" aca="1" ref="BX232" ca="1">INDIRECT(ADDRESS(MATCH(SMALL(_xlfn._xlws.FILTER(BX7:BX229,BW7:BW229&gt;cr),3),BX7:BX229,0)+6,1))</f>
        <v>#VALUE!</v>
      </c>
      <c r="BY232" s="1" t="e" cm="1" vm="1">
        <f t="array" aca="1" ref="BY232" ca="1">INDIRECT(ADDRESS(MATCH(SMALL(_xlfn._xlws.FILTER(BY7:BY229,CB7:CB229&gt;cr),3),BY7:BY229,0)+6,1))</f>
        <v>#VALUE!</v>
      </c>
      <c r="BZ232" s="1" t="e" cm="1" vm="1">
        <f t="array" aca="1" ref="BZ232" ca="1">INDIRECT(ADDRESS(MATCH(SMALL(_xlfn._xlws.FILTER(BZ7:BZ229,CB7:CB229&gt;cr),3),BZ7:BZ229,0)+6,1))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INDIRECT(ADDRESS(MATCH(SMALL(_xlfn._xlws.FILTER(CD7:CD229,CG7:CG229&gt;cr),3),CD7:CD229,0)+6,1))</f>
        <v>#VALUE!</v>
      </c>
      <c r="CE232" s="6" t="e" cm="1" vm="1">
        <f t="array" aca="1" ref="CE232" ca="1">INDIRECT(ADDRESS(MATCH(SMALL(_xlfn._xlws.FILTER(CE7:CE229,CG7:CG229&gt;cr),3),CE7:CE229,0)+6,1))</f>
        <v>#VALUE!</v>
      </c>
      <c r="CF232" s="6" t="e" cm="1" vm="1">
        <f t="array" aca="1" ref="CF232" ca="1">INDIRECT(ADDRESS(MATCH(LARGE(_xlfn._xlws.FILTER(CF7:CF229,CG7:CG229&gt;cr),3),CF7:CF229,0)+6,1))</f>
        <v>#VALUE!</v>
      </c>
      <c r="CG232" s="6" t="e" cm="1" vm="1">
        <f t="array" aca="1" ref="CG232" ca="1">INDIRECT(ADDRESS(MATCH(LARGE(_xlfn._xlws.FILTER(CG7:CG229,CG7:CG229&gt;cr),3),CG7:CG229,0)+6,1))</f>
        <v>#VALUE!</v>
      </c>
      <c r="CH232" s="6" t="e" cm="1" vm="1">
        <f t="array" aca="1" ref="CH232" ca="1">INDIRECT(ADDRESS(MATCH(SMALL(_xlfn._xlws.FILTER(CH7:CH229,CG7:CG229&gt;cr),3),CH7:CH229,0)+6,1))</f>
        <v>#VALUE!</v>
      </c>
      <c r="CI232" s="1" t="str" cm="1">
        <f t="array" aca="1" ref="CI232" ca="1">INDIRECT(ADDRESS(MATCH(SMALL(_xlfn._xlws.FILTER(CI7:CI229,CL7:CL229&gt;cr),3),CI7:CI229,0)+6,1))</f>
        <v>CI01.IJ.Pearson</v>
      </c>
      <c r="CJ232" s="1" t="str" cm="1">
        <f t="array" aca="1" ref="CJ232" ca="1">INDIRECT(ADDRESS(MATCH(SMALL(_xlfn._xlws.FILTER(CJ7:CJ229,CL7:CL229&gt;cr),3),CJ7:CJ229,0)+6,1))</f>
        <v>AI28.RPB</v>
      </c>
      <c r="CK232" s="1" t="str" cm="1">
        <f t="array" aca="1" ref="CK232" ca="1">INDIRECT(ADDRESS(MATCH(LARGE(_xlfn._xlws.FILTER(CK7:CK229,CL7:CL229&gt;cr),3),CK7:CK229,0)+6,1))</f>
        <v>BI07.PSSJ</v>
      </c>
      <c r="CL232" s="1" t="str" cm="1">
        <f t="array" aca="1" ref="CL232" ca="1">INDIRECT(ADDRESS(MATCH(LARGE(_xlfn._xlws.FILTER(CL7:CL229,CL7:CL229&gt;cr),3),CL7:CL229,0)+6,1))</f>
        <v>AI01.Jaccard</v>
      </c>
      <c r="CM232" s="1" t="str" cm="1">
        <f t="array" aca="1" ref="CM232" ca="1">INDIRECT(ADDRESS(MATCH(SMALL(_xlfn._xlws.FILTER(CM7:CM229,CL7:CL229&gt;cr),3),CM7:CM229,0)+6,1))</f>
        <v>AI06.PIP</v>
      </c>
      <c r="CN232" s="6" t="e" cm="1" vm="1">
        <f t="array" aca="1" ref="CN232" ca="1">INDIRECT(ADDRESS(MATCH(SMALL(_xlfn._xlws.FILTER(CN7:CN229,CQ7:CQ229&gt;cr),3),CN7:CN229,0)+6,1))</f>
        <v>#VALUE!</v>
      </c>
      <c r="CO232" s="6" t="e" cm="1" vm="1">
        <f t="array" aca="1" ref="CO232" ca="1">INDIRECT(ADDRESS(MATCH(SMALL(_xlfn._xlws.FILTER(CO7:CO229,CQ7:CQ229&gt;cr),3),CO7:CO229,0)+6,1))</f>
        <v>#VALUE!</v>
      </c>
      <c r="CP232" s="6" t="e" cm="1" vm="1">
        <f t="array" aca="1" ref="CP232" ca="1">INDIRECT(ADDRESS(MATCH(LARGE(_xlfn._xlws.FILTER(CP7:CP229,CQ7:CQ229&gt;cr),3),CP7:CP229,0)+6,1))</f>
        <v>#VALUE!</v>
      </c>
      <c r="CQ232" s="6" t="e" cm="1" vm="1">
        <f t="array" aca="1" ref="CQ232" ca="1">INDIRECT(ADDRESS(MATCH(LARGE(_xlfn._xlws.FILTER(CQ7:CQ229,CQ7:CQ229&gt;cr),3),CQ7:CQ229,0)+6,1))</f>
        <v>#VALUE!</v>
      </c>
      <c r="CR232" s="6" t="e" cm="1" vm="1">
        <f t="array" aca="1" ref="CR232" ca="1">INDIRECT(ADDRESS(MATCH(SMALL(_xlfn._xlws.FILTER(CR7:CR229,CQ7:CQ229&gt;cr),3),CR7:CR229,0)+6,1))</f>
        <v>#VALUE!</v>
      </c>
      <c r="CS232" s="1" t="e" cm="1" vm="1">
        <f t="array" aca="1" ref="CS232" ca="1">INDIRECT(ADDRESS(MATCH(SMALL(_xlfn._xlws.FILTER(CS7:CS229,CV7:CV229&gt;cr),3),CS7:CS229,0)+6,1))</f>
        <v>#VALUE!</v>
      </c>
      <c r="CT232" s="1" t="e" cm="1" vm="1">
        <f t="array" aca="1" ref="CT232" ca="1">INDIRECT(ADDRESS(MATCH(SMALL(_xlfn._xlws.FILTER(CT7:CT229,CV7:CV229&gt;cr),3),CT7:CT229,0)+6,1))</f>
        <v>#VALUE!</v>
      </c>
      <c r="CU232" s="1" t="e" cm="1" vm="1">
        <f t="array" aca="1" ref="CU232" ca="1">INDIRECT(ADDRESS(MATCH(LARGE(_xlfn._xlws.FILTER(CU7:CU229,CV7:CV229&gt;cr),3),CU7:CU229,0)+6,1))</f>
        <v>#VALUE!</v>
      </c>
      <c r="CV232" s="1" t="e" cm="1" vm="1">
        <f t="array" aca="1" ref="CV232" ca="1">INDIRECT(ADDRESS(MATCH(LARGE(_xlfn._xlws.FILTER(CV7:CV229,CV7:CV229&gt;cr),3),CV7:CV229,0)+6,1))</f>
        <v>#VALUE!</v>
      </c>
      <c r="CW232" s="1" t="e" cm="1" vm="1">
        <f t="array" aca="1" ref="CW232" ca="1">INDIRECT(ADDRESS(MATCH(SMALL(_xlfn._xlws.FILTER(CW7:CW229,CV7:CV229&gt;cr),3),CW7:CW229,0)+6,1))</f>
        <v>#VALUE!</v>
      </c>
      <c r="CX232" s="6" t="e" cm="1" vm="1">
        <f t="array" aca="1" ref="CX232" ca="1">INDIRECT(ADDRESS(MATCH(SMALL(_xlfn._xlws.FILTER(CX7:CX229,DA7:DA229&gt;cr),3),CX7:CX229,0)+6,1))</f>
        <v>#VALUE!</v>
      </c>
      <c r="CY232" s="6" t="e" cm="1" vm="1">
        <f t="array" aca="1" ref="CY232" ca="1">INDIRECT(ADDRESS(MATCH(SMALL(_xlfn._xlws.FILTER(CY7:CY229,DA7:DA229&gt;cr),3),CY7:CY229,0)+6,1))</f>
        <v>#VALUE!</v>
      </c>
      <c r="CZ232" s="6" t="e" cm="1" vm="1">
        <f t="array" aca="1" ref="CZ232" ca="1">INDIRECT(ADDRESS(MATCH(LARGE(_xlfn._xlws.FILTER(CZ7:CZ229,DA7:DA229&gt;cr),3),CZ7:CZ229,0)+6,1))</f>
        <v>#VALUE!</v>
      </c>
      <c r="DA232" s="6" t="e" cm="1" vm="1">
        <f t="array" aca="1" ref="DA232" ca="1">INDIRECT(ADDRESS(MATCH(LARGE(_xlfn._xlws.FILTER(DA7:DA229,DA7:DA229&gt;cr),3),DA7:DA229,0)+6,1))</f>
        <v>#VALUE!</v>
      </c>
      <c r="DB232" s="6" t="e" cm="1" vm="1">
        <f t="array" aca="1" ref="DB232" ca="1">INDIRECT(ADDRESS(MATCH(SMALL(_xlfn._xlws.FILTER(DB7:DB229,DA7:DA229&gt;cr),3),DB7:DB229,0)+6,1))</f>
        <v>#VALUE!</v>
      </c>
      <c r="DC232" s="1" t="e" cm="1" vm="1">
        <f t="array" aca="1" ref="DC232" ca="1">INDIRECT(ADDRESS(MATCH(SMALL(_xlfn._xlws.FILTER(DC7:DC229,DF7:DF229&gt;cr),3),DC7:DC229,0)+6,1))</f>
        <v>#VALUE!</v>
      </c>
      <c r="DD232" s="1" t="e" cm="1" vm="1">
        <f t="array" aca="1" ref="DD232" ca="1">INDIRECT(ADDRESS(MATCH(SMALL(_xlfn._xlws.FILTER(DD7:DD229,DF7:DF229&gt;cr),3),DD7:DD229,0)+6,1))</f>
        <v>#VALUE!</v>
      </c>
      <c r="DE232" s="1" t="e" cm="1" vm="1">
        <f t="array" aca="1" ref="DE232" ca="1">INDIRECT(ADDRESS(MATCH(LARGE(_xlfn._xlws.FILTER(DE7:DE229,DF7:DF229&gt;cr),3),DE7:DE229,0)+6,1))</f>
        <v>#VALUE!</v>
      </c>
      <c r="DF232" s="1" t="e" cm="1" vm="1">
        <f t="array" aca="1" ref="DF232" ca="1">INDIRECT(ADDRESS(MATCH(LARGE(_xlfn._xlws.FILTER(DF7:DF229,DF7:DF229&gt;cr),3),DF7:DF229,0)+6,1))</f>
        <v>#VALUE!</v>
      </c>
      <c r="DG232" s="1" t="e" cm="1" vm="1">
        <f t="array" aca="1" ref="DG232" ca="1">INDIRECT(ADDRESS(MATCH(SMALL(_xlfn._xlws.FILTER(DG7:DG229,DF7:DF229&gt;cr),3),DG7:DG229,0)+6,1))</f>
        <v>#VALUE!</v>
      </c>
      <c r="DH232" s="6" t="str" cm="1">
        <f t="array" aca="1" ref="DH232" ca="1">INDIRECT(ADDRESS(MATCH(SMALL(_xlfn._xlws.FILTER(DH7:DH229,DK7:DK229&gt;cr),3),DH7:DH229,0)+6,1))</f>
        <v>AU20.OS</v>
      </c>
      <c r="DI232" s="6" t="str" cm="1">
        <f t="array" aca="1" ref="DI232" ca="1">INDIRECT(ADDRESS(MATCH(SMALL(_xlfn._xlws.FILTER(DI7:DI229,DK7:DK229&gt;cr),3),DI7:DI229,0)+6,1))</f>
        <v>AU20.OS</v>
      </c>
      <c r="DJ232" s="6" t="str" cm="1">
        <f t="array" aca="1" ref="DJ232" ca="1">INDIRECT(ADDRESS(MATCH(LARGE(_xlfn._xlws.FILTER(DJ7:DJ229,DK7:DK229&gt;cr),3),DJ7:DJ229,0)+6,1))</f>
        <v>BI16.TANJ</v>
      </c>
      <c r="DK232" s="6" t="str" cm="1">
        <f t="array" aca="1" ref="DK232" ca="1">INDIRECT(ADDRESS(MATCH(LARGE(_xlfn._xlws.FILTER(DK7:DK229,DK7:DK229&gt;cr),3),DK7:DK229,0)+6,1))</f>
        <v>AI01.Jaccard</v>
      </c>
      <c r="DL232" s="6" t="str" cm="1">
        <f t="array" aca="1" ref="DL232" ca="1">INDIRECT(ADDRESS(MATCH(SMALL(_xlfn._xlws.FILTER(DL7:DL229,DK7:DK229&gt;cr),3),DL7:DL229,0)+6,1))</f>
        <v>AI07.PSS</v>
      </c>
      <c r="DM232" s="1" t="e" cm="1" vm="1">
        <f t="array" aca="1" ref="DM232" ca="1">INDIRECT(ADDRESS(MATCH(SMALL(_xlfn._xlws.FILTER(DM7:DM229,DP7:DP229&gt;cr),3),DM7:DM229,0)+6,1))</f>
        <v>#VALUE!</v>
      </c>
      <c r="DN232" s="1" t="e" cm="1" vm="1">
        <f t="array" aca="1" ref="DN232" ca="1">INDIRECT(ADDRESS(MATCH(SMALL(_xlfn._xlws.FILTER(DN7:DN229,DP7:DP229&gt;cr),3),DN7:DN229,0)+6,1))</f>
        <v>#VALUE!</v>
      </c>
      <c r="DO232" s="1" t="e" cm="1" vm="1">
        <f t="array" aca="1" ref="DO232" ca="1">INDIRECT(ADDRESS(MATCH(LARGE(_xlfn._xlws.FILTER(DO7:DO229,DP7:DP229&gt;cr),3),DO7:DO229,0)+6,1))</f>
        <v>#VALUE!</v>
      </c>
      <c r="DP232" s="1" t="e" cm="1" vm="1">
        <f t="array" aca="1" ref="DP232" ca="1">INDIRECT(ADDRESS(MATCH(LARGE(_xlfn._xlws.FILTER(DP7:DP229,DP7:DP229&gt;cr),3),DP7:DP229,0)+6,1))</f>
        <v>#VALUE!</v>
      </c>
      <c r="DQ232" s="1" t="e" cm="1" vm="1">
        <f t="array" aca="1" ref="DQ232" ca="1">INDIRECT(ADDRESS(MATCH(SMALL(_xlfn._xlws.FILTER(DQ7:DQ229,DP7:DP229&gt;cr),3),DQ7:DQ229,0)+6,1))</f>
        <v>#VALUE!</v>
      </c>
      <c r="DR232" s="6" t="e" cm="1" vm="1">
        <f t="array" aca="1" ref="DR232" ca="1">INDIRECT(ADDRESS(MATCH(SMALL(_xlfn._xlws.FILTER(DR7:DR229,DU7:DU229&gt;cr),3),DR7:DR229,0)+6,1))</f>
        <v>#VALUE!</v>
      </c>
      <c r="DS232" s="6" t="e" cm="1" vm="1">
        <f t="array" aca="1" ref="DS232" ca="1">INDIRECT(ADDRESS(MATCH(SMALL(_xlfn._xlws.FILTER(DS7:DS229,DU7:DU229&gt;cr),3),DS7:DS229,0)+6,1))</f>
        <v>#VALUE!</v>
      </c>
      <c r="DT232" s="6" t="e" cm="1" vm="1">
        <f t="array" aca="1" ref="DT232" ca="1">INDIRECT(ADDRESS(MATCH(LARGE(_xlfn._xlws.FILTER(DT7:DT229,DU7:DU229&gt;cr),3),DT7:DT229,0)+6,1))</f>
        <v>#VALUE!</v>
      </c>
      <c r="DU232" s="6" t="e" cm="1" vm="1">
        <f t="array" aca="1" ref="DU232" ca="1">INDIRECT(ADDRESS(MATCH(LARGE(_xlfn._xlws.FILTER(DU7:DU229,DU7:DU229&gt;cr),3),DU7:DU229,0)+6,1))</f>
        <v>#VALUE!</v>
      </c>
      <c r="DV232" s="6" t="e" cm="1" vm="1">
        <f t="array" aca="1" ref="DV232" ca="1">INDIRECT(ADDRESS(MATCH(SMALL(_xlfn._xlws.FILTER(DV7:DV229,DU7:DU229&gt;cr),3),DV7:DV229,0)+6,1))</f>
        <v>#VALUE!</v>
      </c>
      <c r="DW232" s="1" t="e" cm="1" vm="1">
        <f t="array" aca="1" ref="DW232" ca="1">INDIRECT(ADDRESS(MATCH(SMALL(_xlfn._xlws.FILTER(DW7:DW229,DZ7:DZ229&gt;cr),3),DW7:DW229,0)+6,1))</f>
        <v>#VALUE!</v>
      </c>
      <c r="DX232" s="1" t="e" cm="1" vm="1">
        <f t="array" aca="1" ref="DX232" ca="1">INDIRECT(ADDRESS(MATCH(SMALL(_xlfn._xlws.FILTER(DX7:DX229,DZ7:DZ229&gt;cr),3),DX7:DX229,0)+6,1))</f>
        <v>#VALUE!</v>
      </c>
      <c r="DY232" s="1" t="e" cm="1" vm="1">
        <f t="array" aca="1" ref="DY232" ca="1">INDIRECT(ADDRESS(MATCH(LARGE(_xlfn._xlws.FILTER(DY7:DY229,DZ7:DZ229&gt;cr),3),DY7:DY229,0)+6,1))</f>
        <v>#VALUE!</v>
      </c>
      <c r="DZ232" s="1" t="e" cm="1" vm="1">
        <f t="array" aca="1" ref="DZ232" ca="1">INDIRECT(ADDRESS(MATCH(LARGE(_xlfn._xlws.FILTER(DZ7:DZ229,DZ7:DZ229&gt;cr),3),DZ7:DZ229,0)+6,1))</f>
        <v>#VALUE!</v>
      </c>
      <c r="EA232" s="1" t="e" cm="1" vm="1">
        <f t="array" aca="1" ref="EA232" ca="1">INDIRECT(ADDRESS(MATCH(SMALL(_xlfn._xlws.FILTER(EA7:EA229,DZ7:DZ229&gt;cr),3),EA7:EA229,0)+6,1))</f>
        <v>#VALUE!</v>
      </c>
      <c r="EB232" s="6" t="e" cm="1" vm="1">
        <f t="array" aca="1" ref="EB232" ca="1">INDIRECT(ADDRESS(MATCH(SMALL(_xlfn._xlws.FILTER(EB7:EB229,EE7:EE229&gt;cr),3),EB7:EB229,0)+6,1))</f>
        <v>#VALUE!</v>
      </c>
      <c r="EC232" s="6" t="e" cm="1" vm="1">
        <f t="array" aca="1" ref="EC232" ca="1">INDIRECT(ADDRESS(MATCH(SMALL(_xlfn._xlws.FILTER(EC7:EC229,EE7:EE229&gt;cr),3),EC7:EC229,0)+6,1))</f>
        <v>#VALUE!</v>
      </c>
      <c r="ED232" s="6" t="e" cm="1" vm="1">
        <f t="array" aca="1" ref="ED232" ca="1">INDIRECT(ADDRESS(MATCH(LARGE(_xlfn._xlws.FILTER(ED7:ED229,EE7:EE229&gt;cr),3),ED7:ED229,0)+6,1))</f>
        <v>#VALUE!</v>
      </c>
      <c r="EE232" s="6" t="e" cm="1" vm="1">
        <f t="array" aca="1" ref="EE232" ca="1">INDIRECT(ADDRESS(MATCH(LARGE(_xlfn._xlws.FILTER(EE7:EE229,EE7:EE229&gt;cr),3),EE7:EE229,0)+6,1))</f>
        <v>#VALUE!</v>
      </c>
      <c r="EF232" s="6" t="e" cm="1" vm="1">
        <f t="array" aca="1" ref="EF232" ca="1">INDIRECT(ADDRESS(MATCH(SMALL(_xlfn._xlws.FILTER(EF7:EF229,EE7:EE229&gt;cr),3),EF7:EF229,0)+6,1))</f>
        <v>#VALUE!</v>
      </c>
      <c r="EG232" s="1" t="str" cm="1">
        <f t="array" aca="1" ref="EG232" ca="1">INDIRECT(ADDRESS(MATCH(SMALL(_xlfn._xlws.FILTER(EG7:EG229,EJ7:EJ229&gt;cr),3),EG7:EG229,0)+6,1))</f>
        <v>AU20.OS</v>
      </c>
      <c r="EH232" s="1" t="str" cm="1">
        <f t="array" aca="1" ref="EH232" ca="1">INDIRECT(ADDRESS(MATCH(SMALL(_xlfn._xlws.FILTER(EH7:EH229,EJ7:EJ229&gt;cr),3),EH7:EH229,0)+6,1))</f>
        <v>AU20.OS</v>
      </c>
      <c r="EI232" s="1" t="str" cm="1">
        <f t="array" aca="1" ref="EI232" ca="1">INDIRECT(ADDRESS(MATCH(LARGE(_xlfn._xlws.FILTER(EI7:EI229,EJ7:EJ229&gt;cr),3),EI7:EI229,0)+6,1))</f>
        <v>BI16.TANJ</v>
      </c>
      <c r="EJ232" s="1" t="str" cm="1">
        <f t="array" aca="1" ref="EJ232" ca="1">INDIRECT(ADDRESS(MATCH(LARGE(_xlfn._xlws.FILTER(EJ7:EJ229,EJ7:EJ229&gt;cr),3),EJ7:EJ229,0)+6,1))</f>
        <v>AI01.Jaccard</v>
      </c>
      <c r="EK232" s="1" t="str" cm="1">
        <f t="array" aca="1" ref="EK232" ca="1">INDIRECT(ADDRESS(MATCH(SMALL(_xlfn._xlws.FILTER(EK7:EK229,EJ7:EJ229&gt;cr),3),EK7:EK229,0)+6,1))</f>
        <v>AI07.PSS</v>
      </c>
      <c r="EL232" s="6" t="e" cm="1" vm="1">
        <f t="array" aca="1" ref="EL232" ca="1">INDIRECT(ADDRESS(MATCH(SMALL(_xlfn._xlws.FILTER(EL7:EL229,EO7:EO229&gt;cr),3),EL7:EL229,0)+6,1))</f>
        <v>#VALUE!</v>
      </c>
      <c r="EM232" s="6" t="e" cm="1" vm="1">
        <f t="array" aca="1" ref="EM232" ca="1">INDIRECT(ADDRESS(MATCH(SMALL(_xlfn._xlws.FILTER(EM7:EM229,EO7:EO229&gt;cr),3),EM7:EM229,0)+6,1))</f>
        <v>#VALUE!</v>
      </c>
      <c r="EN232" s="6" t="e" cm="1" vm="1">
        <f t="array" aca="1" ref="EN232" ca="1">INDIRECT(ADDRESS(MATCH(LARGE(_xlfn._xlws.FILTER(EN7:EN229,EO7:EO229&gt;cr),3),EN7:EN229,0)+6,1))</f>
        <v>#VALUE!</v>
      </c>
      <c r="EO232" s="6" t="e" cm="1" vm="1">
        <f t="array" aca="1" ref="EO232" ca="1">INDIRECT(ADDRESS(MATCH(LARGE(_xlfn._xlws.FILTER(EO7:EO229,EO7:EO229&gt;cr),3),EO7:EO229,0)+6,1))</f>
        <v>#VALUE!</v>
      </c>
      <c r="EP232" s="6" t="e" cm="1" vm="1">
        <f t="array" aca="1" ref="EP232" ca="1">INDIRECT(ADDRESS(MATCH(SMALL(_xlfn._xlws.FILTER(EP7:EP229,EO7:EO229&gt;cr),3),EP7:EP229,0)+6,1))</f>
        <v>#VALUE!</v>
      </c>
      <c r="EQ232" s="1" t="e" cm="1" vm="1">
        <f t="array" aca="1" ref="EQ232" ca="1">INDIRECT(ADDRESS(MATCH(SMALL(_xlfn._xlws.FILTER(EQ7:EQ229,ET7:ET229&gt;cr),3),EQ7:EQ229,0)+6,1))</f>
        <v>#VALUE!</v>
      </c>
      <c r="ER232" s="1" t="e" cm="1" vm="1">
        <f t="array" aca="1" ref="ER232" ca="1">INDIRECT(ADDRESS(MATCH(SMALL(_xlfn._xlws.FILTER(ER7:ER229,ET7:ET229&gt;cr),3),ER7:ER229,0)+6,1))</f>
        <v>#VALUE!</v>
      </c>
      <c r="ES232" s="1" t="e" cm="1" vm="1">
        <f t="array" aca="1" ref="ES232" ca="1">INDIRECT(ADDRESS(MATCH(LARGE(_xlfn._xlws.FILTER(ES7:ES229,ET7:ET229&gt;cr),3),ES7:ES229,0)+6,1))</f>
        <v>#VALUE!</v>
      </c>
      <c r="ET232" s="1" t="e" cm="1" vm="1">
        <f t="array" aca="1" ref="ET232" ca="1">INDIRECT(ADDRESS(MATCH(LARGE(_xlfn._xlws.FILTER(ET7:ET229,ET7:ET229&gt;cr),3),ET7:ET229,0)+6,1))</f>
        <v>#VALUE!</v>
      </c>
      <c r="EU232" s="1" t="e" cm="1" vm="1">
        <f t="array" aca="1" ref="EU232" ca="1">INDIRECT(ADDRESS(MATCH(SMALL(_xlfn._xlws.FILTER(EU7:EU229,ET7:ET229&gt;cr),3),EU7:EU229,0)+6,1))</f>
        <v>#VALUE!</v>
      </c>
      <c r="EV232" s="9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9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9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9" t="str" cm="1">
        <f t="array" aca="1" ref="EY232" ca="1">INDIRECT(ADDRESS(MATCH(LARGE(_xlfn.LET(_xlpm.x,IF(ISNUMBER(EY7:EY229),EY7:EY229),_xlpm.y,IF(ISNUMBER(EY7:EY229),EY7:EY229),_xlfn._xlws.FILTER(_xlpm.x,_xlpm.y&gt;cr)),3),EY7:EY229,0)+6,1))</f>
        <v>CI14.SMD.EMX6</v>
      </c>
      <c r="EZ232" s="9" t="str" cm="1">
        <f t="array" aca="1" ref="EZ232" ca="1">INDIRECT(ADDRESS(MATCH(SMALL(_xlfn.LET(_xlpm.x,IF(ISNUMBER(EZ7:EZ229),EZ7:EZ229),_xlpm.y,IF(ISNUMBER(EY7:EY229),EY7:EY229),_xlfn._xlws.FILTER(_xlpm.x,_xlpm.y&gt;cr)),3),EZ7:EZ229,0)+6,1))</f>
        <v>BI06.MPIP</v>
      </c>
      <c r="FA232" s="1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" t="str" cm="1">
        <f t="array" aca="1" ref="FD232" ca="1">INDEX(_xlfn._xlws.FILTER(FD7:FD229,ISTEXT(FD7:FD229)),MODE(MATCH(_xlfn._xlws.FILTER(FD7:FD229,ISTEXT(FD7:FD229)),_xlfn._xlws.FILTER(FD7:FD229,ISTEXT(FD7:FD229)),0)))</f>
        <v>k=50, r=0.5</v>
      </c>
      <c r="FE232" s="1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x14ac:dyDescent="0.2">
      <c r="A233" s="7" t="s">
        <v>236</v>
      </c>
      <c r="B233" s="6" t="e" cm="1" vm="1">
        <f t="array" aca="1" ref="B233" ca="1">INDIRECT(ADDRESS(MATCH(SMALL(_xlfn._xlws.FILTER(B7:B229,E7:E229&gt;cr),4),B7:B229,0)+6,1))</f>
        <v>#VALUE!</v>
      </c>
      <c r="C233" s="6" t="e" cm="1" vm="1">
        <f t="array" aca="1" ref="C233" ca="1">INDIRECT(ADDRESS(MATCH(SMALL(_xlfn._xlws.FILTER(C7:C229,E7:E229&gt;cr),4),C7:C229,0)+6,1))</f>
        <v>#VALUE!</v>
      </c>
      <c r="D233" s="6" t="e" cm="1" vm="1">
        <f t="array" aca="1" ref="D233" ca="1">INDIRECT(ADDRESS(MATCH(LARGE(_xlfn._xlws.FILTER(D7:D229,E7:E229&gt;cr),4),D7:D229,0)+6,1))</f>
        <v>#VALUE!</v>
      </c>
      <c r="E233" s="6" t="e" cm="1" vm="1">
        <f t="array" aca="1" ref="E233" ca="1">INDIRECT(ADDRESS(MATCH(LARGE(_xlfn._xlws.FILTER(E7:E229,E7:E229&gt;cr),4),E7:E229,0)+6,1))</f>
        <v>#VALUE!</v>
      </c>
      <c r="F233" s="6" t="e" cm="1" vm="1">
        <f t="array" aca="1" ref="F233" ca="1">INDIRECT(ADDRESS(MATCH(SMALL(_xlfn._xlws.FILTER(F7:F229,E7:E229&gt;cr),4),F7:F229,0)+6,1))</f>
        <v>#VALUE!</v>
      </c>
      <c r="G233" s="1" t="e" cm="1" vm="1">
        <f t="array" aca="1" ref="G233" ca="1">INDIRECT(ADDRESS(MATCH(SMALL(_xlfn._xlws.FILTER(G7:G229,J7:J229&gt;cr),4),G7:G229,0)+6,1))</f>
        <v>#VALUE!</v>
      </c>
      <c r="H233" s="1" t="e" cm="1" vm="1">
        <f t="array" aca="1" ref="H233" ca="1">INDIRECT(ADDRESS(MATCH(SMALL(_xlfn._xlws.FILTER(H7:H229,J7:J229&gt;cr),4),H7:H229,0)+6,1))</f>
        <v>#VALUE!</v>
      </c>
      <c r="I233" s="5" t="e" cm="1" vm="1">
        <f t="array" aca="1" ref="I233" ca="1">INDIRECT(ADDRESS(MATCH(LARGE(_xlfn._xlws.FILTER(I7:I229,J7:J229&gt;cr),4),I7:I229,0)+6,1))</f>
        <v>#VALUE!</v>
      </c>
      <c r="J233" s="5" t="e" cm="1" vm="1">
        <f t="array" aca="1" ref="J233" ca="1">INDIRECT(ADDRESS(MATCH(LARGE(_xlfn._xlws.FILTER(J7:J229,J7:J229&gt;cr),4),J7:J229,0)+6,1))</f>
        <v>#VALUE!</v>
      </c>
      <c r="K233" s="1" t="e" cm="1" vm="1">
        <f t="array" aca="1" ref="K233" ca="1">INDIRECT(ADDRESS(MATCH(SMALL(_xlfn._xlws.FILTER(K7:K229,J7:J229&gt;cr),4),K7:K229,0)+6,1))</f>
        <v>#VALUE!</v>
      </c>
      <c r="L233" s="6" t="str" cm="1">
        <f t="array" aca="1" ref="L233" ca="1">INDIRECT(ADDRESS(MATCH(SMALL(_xlfn._xlws.FILTER(L7:L229,O7:O229&gt;cr),4),L7:L229,0)+6,1))</f>
        <v>CI14.Amer.Pearson</v>
      </c>
      <c r="M233" s="6" t="str" cm="1">
        <f t="array" aca="1" ref="M233" ca="1">INDIRECT(ADDRESS(MATCH(SMALL(_xlfn._xlws.FILTER(M7:M229,O7:O229&gt;cr),4),M7:M229,0)+6,1))</f>
        <v>BU16.TANJ</v>
      </c>
      <c r="N233" s="6" t="str" cm="1">
        <f t="array" aca="1" ref="N233" ca="1">INDIRECT(ADDRESS(MATCH(LARGE(_xlfn._xlws.FILTER(N7:N229,O7:O229&gt;cr),4),N7:N229,0)+6,1))</f>
        <v>CI14.SMD.Pearson</v>
      </c>
      <c r="O233" s="6" t="str" cm="1">
        <f t="array" aca="1" ref="O233" ca="1">INDIRECT(ADDRESS(MATCH(LARGE(_xlfn._xlws.FILTER(O7:O229,O7:O229&gt;cr),4),O7:O229,0)+6,1))</f>
        <v>AI01.Jaccard</v>
      </c>
      <c r="P233" s="6" t="str" cm="1">
        <f t="array" aca="1" ref="P233" ca="1">INDIRECT(ADDRESS(MATCH(SMALL(_xlfn._xlws.FILTER(P7:P229,O7:O229&gt;cr),4),P7:P229,0)+6,1))</f>
        <v>AI17.RA</v>
      </c>
      <c r="Q233" s="1" t="e" cm="1" vm="1">
        <f t="array" aca="1" ref="Q233" ca="1">INDIRECT(ADDRESS(MATCH(SMALL(_xlfn._xlws.FILTER(Q7:Q229,T7:T229&gt;cr),4),Q7:Q229,0)+6,1))</f>
        <v>#VALUE!</v>
      </c>
      <c r="R233" s="1" t="e" cm="1" vm="1">
        <f t="array" aca="1" ref="R233" ca="1">INDIRECT(ADDRESS(MATCH(SMALL(_xlfn._xlws.FILTER(R7:R229,T7:T229&gt;cr),4),R7:R229,0)+6,1))</f>
        <v>#VALUE!</v>
      </c>
      <c r="S233" s="1" t="e" cm="1" vm="1">
        <f t="array" aca="1" ref="S233" ca="1">INDIRECT(ADDRESS(MATCH(LARGE(_xlfn._xlws.FILTER(S7:S229,T7:T229&gt;cr),4),S7:S229,0)+6,1))</f>
        <v>#VALUE!</v>
      </c>
      <c r="T233" s="1" t="e" cm="1" vm="1">
        <f t="array" aca="1" ref="T233" ca="1">INDIRECT(ADDRESS(MATCH(LARGE(_xlfn._xlws.FILTER(T7:T229,T7:T229&gt;cr),4),T7:T229,0)+6,1))</f>
        <v>#VALUE!</v>
      </c>
      <c r="U233" s="1" t="e" cm="1" vm="1">
        <f t="array" aca="1" ref="U233" ca="1">INDIRECT(ADDRESS(MATCH(SMALL(_xlfn._xlws.FILTER(U7:U229,T7:T229&gt;cr),4),U7:U229,0)+6,1))</f>
        <v>#VALUE!</v>
      </c>
      <c r="V233" s="6" t="e" cm="1" vm="1">
        <f t="array" aca="1" ref="V233" ca="1">INDIRECT(ADDRESS(MATCH(SMALL(_xlfn._xlws.FILTER(V7:V229,Y7:Y229&gt;cr),4),V7:V229,0)+6,1))</f>
        <v>#VALUE!</v>
      </c>
      <c r="W233" s="6" t="e" cm="1" vm="1">
        <f t="array" aca="1" ref="W233" ca="1">INDIRECT(ADDRESS(MATCH(SMALL(_xlfn._xlws.FILTER(W7:W229,Y7:Y229&gt;cr),4),W7:W229,0)+6,1))</f>
        <v>#VALUE!</v>
      </c>
      <c r="X233" s="6" t="e" cm="1" vm="1">
        <f t="array" aca="1" ref="X233" ca="1">INDIRECT(ADDRESS(MATCH(LARGE(_xlfn._xlws.FILTER(X7:X229,Y7:Y229&gt;cr),4),X7:X229,0)+6,1))</f>
        <v>#VALUE!</v>
      </c>
      <c r="Y233" s="6" t="e" cm="1" vm="1">
        <f t="array" aca="1" ref="Y233" ca="1">INDIRECT(ADDRESS(MATCH(LARGE(_xlfn._xlws.FILTER(Y7:Y229,Y7:Y229&gt;cr),4),Y7:Y229,0)+6,1))</f>
        <v>#VALUE!</v>
      </c>
      <c r="Z233" s="6" t="e" cm="1" vm="1">
        <f t="array" aca="1" ref="Z233" ca="1">INDIRECT(ADDRESS(MATCH(SMALL(_xlfn._xlws.FILTER(Z7:Z229,Y7:Y229&gt;cr),4),Z7:Z229,0)+6,1))</f>
        <v>#VALUE!</v>
      </c>
      <c r="AA233" s="1" t="e" cm="1" vm="1">
        <f t="array" aca="1" ref="AA233" ca="1">INDIRECT(ADDRESS(MATCH(SMALL(_xlfn._xlws.FILTER(AA7:AA229,AD7:AD229&gt;cr),4),AA7:AA229,0)+6,1))</f>
        <v>#VALUE!</v>
      </c>
      <c r="AB233" s="1" t="e" cm="1" vm="1">
        <f t="array" aca="1" ref="AB233" ca="1">INDIRECT(ADDRESS(MATCH(SMALL(_xlfn._xlws.FILTER(AB7:AB229,AD7:AD229&gt;cr),4),AB7:AB229,0)+6,1))</f>
        <v>#VALUE!</v>
      </c>
      <c r="AC233" s="1" t="e" cm="1" vm="1">
        <f t="array" aca="1" ref="AC233" ca="1">INDIRECT(ADDRESS(MATCH(LARGE(_xlfn._xlws.FILTER(AC7:AC229,AD7:AD229&gt;cr),4),AC7:AC229,0)+6,1))</f>
        <v>#VALUE!</v>
      </c>
      <c r="AD233" s="1" t="e" cm="1" vm="1">
        <f t="array" aca="1" ref="AD233" ca="1">INDIRECT(ADDRESS(MATCH(LARGE(_xlfn._xlws.FILTER(AD7:AD229,AD7:AD229&gt;cr),4),AD7:AD229,0)+6,1))</f>
        <v>#VALUE!</v>
      </c>
      <c r="AE233" s="1" t="e" cm="1" vm="1">
        <f t="array" aca="1" ref="AE233" ca="1">INDIRECT(ADDRESS(MATCH(SMALL(_xlfn._xlws.FILTER(AE7:AE229,AD7:AD229&gt;cr),4),AE7:AE229,0)+6,1))</f>
        <v>#VALUE!</v>
      </c>
      <c r="AF233" s="6" t="e" cm="1" vm="1">
        <f t="array" aca="1" ref="AF233" ca="1">INDIRECT(ADDRESS(MATCH(SMALL(_xlfn._xlws.FILTER(AF7:AF229,AI7:AI229&gt;cr),4),AF7:AF229,0)+6,1))</f>
        <v>#VALUE!</v>
      </c>
      <c r="AG233" s="6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6" t="e" cm="1" vm="1">
        <f t="array" aca="1" ref="AJ233" ca="1">INDIRECT(ADDRESS(MATCH(SMALL(_xlfn._xlws.FILTER(AJ7:AJ229,AI7:AI229&gt;cr),4),AJ7:AJ229,0)+6,1))</f>
        <v>#VALUE!</v>
      </c>
      <c r="AK233" s="1" t="str" cm="1">
        <f t="array" aca="1" ref="AK233" ca="1">INDIRECT(ADDRESS(MATCH(SMALL(_xlfn._xlws.FILTER(AK7:AK229,AN7:AN229&gt;cr),4),AK7:AK229,0)+6,1))</f>
        <v>AI12.Mu</v>
      </c>
      <c r="AL233" s="1" t="str" cm="1">
        <f t="array" aca="1" ref="AL233" ca="1">INDIRECT(ADDRESS(MATCH(SMALL(_xlfn._xlws.FILTER(AL7:AL229,AN7:AN229&gt;cr),4),AL7:AL229,0)+6,1))</f>
        <v>AU05.SRC</v>
      </c>
      <c r="AM233" s="1" t="str" cm="1">
        <f t="array" aca="1" ref="AM233" ca="1">INDIRECT(ADDRESS(MATCH(LARGE(_xlfn._xlws.FILTER(AM7:AM229,AN7:AN229&gt;cr),4),AM7:AM229,0)+6,1))</f>
        <v>AI06.PIP</v>
      </c>
      <c r="AN233" s="1" t="str" cm="1">
        <f t="array" aca="1" ref="AN233" ca="1">INDIRECT(ADDRESS(MATCH(LARGE(_xlfn._xlws.FILTER(AN7:AN229,AN7:AN229&gt;cr),4),AN7:AN229,0)+6,1))</f>
        <v>AI01.Jaccard</v>
      </c>
      <c r="AO233" s="1" t="str" cm="1">
        <f t="array" aca="1" ref="AO233" ca="1">INDIRECT(ADDRESS(MATCH(SMALL(_xlfn._xlws.FILTER(AO7:AO229,AN7:AN229&gt;cr),4),AO7:AO229,0)+6,1))</f>
        <v>AI04.MSD</v>
      </c>
      <c r="AP233" s="6" t="e" cm="1" vm="1">
        <f t="array" aca="1" ref="AP233" ca="1">INDIRECT(ADDRESS(MATCH(SMALL(_xlfn._xlws.FILTER(AP7:AP229,AS7:AS229&gt;cr),4),AP7:AP229,0)+6,1))</f>
        <v>#VALUE!</v>
      </c>
      <c r="AQ233" s="6" t="e" cm="1" vm="1">
        <f t="array" aca="1" ref="AQ233" ca="1">INDIRECT(ADDRESS(MATCH(SMALL(_xlfn._xlws.FILTER(AQ7:AQ229,AS7:AS229&gt;cr),4),AQ7:AQ229,0)+6,1))</f>
        <v>#VALUE!</v>
      </c>
      <c r="AR233" s="6" t="e" cm="1" vm="1">
        <f t="array" aca="1" ref="AR233" ca="1">INDIRECT(ADDRESS(MATCH(LARGE(_xlfn._xlws.FILTER(AR7:AR229,AS7:AS229&gt;cr),4),AR7:AR229,0)+6,1))</f>
        <v>#VALUE!</v>
      </c>
      <c r="AS233" s="6" t="e" cm="1" vm="1">
        <f t="array" aca="1" ref="AS233" ca="1">INDIRECT(ADDRESS(MATCH(LARGE(_xlfn._xlws.FILTER(AS7:AS229,AS7:AS229&gt;cr),4),AS7:AS229,0)+6,1))</f>
        <v>#VALUE!</v>
      </c>
      <c r="AT233" s="6" t="e" cm="1" vm="1">
        <f t="array" aca="1" ref="AT233" ca="1">INDIRECT(ADDRESS(MATCH(SMALL(_xlfn._xlws.FILTER(AT7:AT229,AS7:AS229&gt;cr),4),AT7:AT229,0)+6,1))</f>
        <v>#VALUE!</v>
      </c>
      <c r="AU233" s="1" t="e" cm="1" vm="1">
        <f t="array" aca="1" ref="AU233" ca="1">INDIRECT(ADDRESS(MATCH(SMALL(_xlfn._xlws.FILTER(AU7:AU229,AX7:AX229&gt;cr),4),AU7:AU229,0)+6,1))</f>
        <v>#VALUE!</v>
      </c>
      <c r="AV233" s="1" t="e" cm="1" vm="1">
        <f t="array" aca="1" ref="AV233" ca="1">INDIRECT(ADDRESS(MATCH(SMALL(_xlfn._xlws.FILTER(AV7:AV229,AX7:AX229&gt;cr),4),AV7:AV229,0)+6,1))</f>
        <v>#VALUE!</v>
      </c>
      <c r="AW233" s="1" t="e" cm="1" vm="1">
        <f t="array" aca="1" ref="AW233" ca="1">INDIRECT(ADDRESS(MATCH(LARGE(_xlfn._xlws.FILTER(AW7:AW229,AX7:AX229&gt;cr),4),AW7:AW229,0)+6,1))</f>
        <v>#VALUE!</v>
      </c>
      <c r="AX233" s="1" t="e" cm="1" vm="1">
        <f t="array" aca="1" ref="AX233" ca="1">INDIRECT(ADDRESS(MATCH(LARGE(_xlfn._xlws.FILTER(AX7:AX229,AX7:AX229&gt;cr),4),AX7:AX229,0)+6,1))</f>
        <v>#VALUE!</v>
      </c>
      <c r="AY233" s="1" t="e" cm="1" vm="1">
        <f t="array" aca="1" ref="AY233" ca="1">INDIRECT(ADDRESS(MATCH(SMALL(_xlfn._xlws.FILTER(AY7:AY229,AX7:AX229&gt;cr),4),AY7:AY229,0)+6,1))</f>
        <v>#VALUE!</v>
      </c>
      <c r="AZ233" s="6" t="e" cm="1" vm="1">
        <f t="array" aca="1" ref="AZ233" ca="1">INDIRECT(ADDRESS(MATCH(SMALL(_xlfn._xlws.FILTER(AZ7:AZ229,BC7:BC229&gt;cr),4),AZ7:AZ229,0)+6,1))</f>
        <v>#VALUE!</v>
      </c>
      <c r="BA233" s="6" t="e" cm="1" vm="1">
        <f t="array" aca="1" ref="BA233" ca="1">INDIRECT(ADDRESS(MATCH(SMALL(_xlfn._xlws.FILTER(BA7:BA229,BC7:BC229&gt;cr),4),BA7:BA229,0)+6,1))</f>
        <v>#VALUE!</v>
      </c>
      <c r="BB233" s="6" t="e" cm="1" vm="1">
        <f t="array" aca="1" ref="BB233" ca="1">INDIRECT(ADDRESS(MATCH(LARGE(_xlfn._xlws.FILTER(BB7:BB229,BC7:BC229&gt;cr),4),BB7:BB229,0)+6,1))</f>
        <v>#VALUE!</v>
      </c>
      <c r="BC233" s="6" t="e" cm="1" vm="1">
        <f t="array" aca="1" ref="BC233" ca="1">INDIRECT(ADDRESS(MATCH(LARGE(_xlfn._xlws.FILTER(BC7:BC229,BC7:BC229&gt;cr),4),BC7:BC229,0)+6,1))</f>
        <v>#VALUE!</v>
      </c>
      <c r="BD233" s="6" t="e" cm="1" vm="1">
        <f t="array" aca="1" ref="BD233" ca="1">INDIRECT(ADDRESS(MATCH(SMALL(_xlfn._xlws.FILTER(BD7:BD229,BC7:BC229&gt;cr),4),BD7:BD229,0)+6,1))</f>
        <v>#VALUE!</v>
      </c>
      <c r="BE233" s="1" t="e" cm="1" vm="1">
        <f t="array" aca="1" ref="BE233" ca="1">INDIRECT(ADDRESS(MATCH(SMALL(_xlfn._xlws.FILTER(BE7:BE229,BH7:BH229&gt;cr),4),BE7:BE229,0)+6,1))</f>
        <v>#VALUE!</v>
      </c>
      <c r="BF233" s="1" t="e" cm="1" vm="1">
        <f t="array" aca="1" ref="BF233" ca="1">INDIRECT(ADDRESS(MATCH(SMALL(_xlfn._xlws.FILTER(BF7:BF229,BH7:BH229&gt;cr),4),BF7:BF229,0)+6,1))</f>
        <v>#VALUE!</v>
      </c>
      <c r="BG233" s="5" t="e" cm="1" vm="1">
        <f t="array" aca="1" ref="BG233" ca="1">INDIRECT(ADDRESS(MATCH(LARGE(_xlfn._xlws.FILTER(BG7:BG229,BH7:BH229&gt;cr),4),BG7:BG229,0)+6,1))</f>
        <v>#VALUE!</v>
      </c>
      <c r="BH233" s="5" t="e" cm="1" vm="1">
        <f t="array" aca="1" ref="BH233" ca="1">INDIRECT(ADDRESS(MATCH(LARGE(_xlfn._xlws.FILTER(BH7:BH229,BH7:BH229&gt;cr),4),BH7:BH229,0)+6,1))</f>
        <v>#VALUE!</v>
      </c>
      <c r="BI233" s="1" t="e" cm="1" vm="1">
        <f t="array" aca="1" ref="BI233" ca="1">INDIRECT(ADDRESS(MATCH(SMALL(_xlfn._xlws.FILTER(BI7:BI229,BH7:BH229&gt;cr),4),BI7:BI229,0)+6,1))</f>
        <v>#VALUE!</v>
      </c>
      <c r="BJ233" s="6" t="str" cm="1">
        <f t="array" aca="1" ref="BJ233" ca="1">INDIRECT(ADDRESS(MATCH(SMALL(_xlfn._xlws.FILTER(BJ7:BJ229,BM7:BM229&gt;cr),4),BJ7:BJ229,0)+6,1))</f>
        <v>AI12.Mu</v>
      </c>
      <c r="BK233" s="6" t="str" cm="1">
        <f t="array" aca="1" ref="BK233" ca="1">INDIRECT(ADDRESS(MATCH(SMALL(_xlfn._xlws.FILTER(BK7:BK229,BM7:BM229&gt;cr),4),BK7:BK229,0)+6,1))</f>
        <v>AI28.RPB</v>
      </c>
      <c r="BL233" s="6" t="str" cm="1">
        <f t="array" aca="1" ref="BL233" ca="1">INDIRECT(ADDRESS(MATCH(LARGE(_xlfn._xlws.FILTER(BL7:BL229,BM7:BM229&gt;cr),4),BL7:BL229,0)+6,1))</f>
        <v>AI06.PIP</v>
      </c>
      <c r="BM233" s="6" t="str" cm="1">
        <f t="array" aca="1" ref="BM233" ca="1">INDIRECT(ADDRESS(MATCH(LARGE(_xlfn._xlws.FILTER(BM7:BM229,BM7:BM229&gt;cr),4),BM7:BM229,0)+6,1))</f>
        <v>AI01.Jaccard</v>
      </c>
      <c r="BN233" s="6" t="str" cm="1">
        <f t="array" aca="1" ref="BN233" ca="1">INDIRECT(ADDRESS(MATCH(SMALL(_xlfn._xlws.FILTER(BN7:BN229,BM7:BM229&gt;cr),4),BN7:BN229,0)+6,1))</f>
        <v>AI01.Jaccard</v>
      </c>
      <c r="BO233" s="1" t="e" cm="1" vm="1">
        <f t="array" aca="1" ref="BO233" ca="1">INDIRECT(ADDRESS(MATCH(SMALL(_xlfn._xlws.FILTER(BO7:BO229,BR7:BR229&gt;cr),4),BO7:BO229,0)+6,1))</f>
        <v>#VALUE!</v>
      </c>
      <c r="BP233" s="1" t="e" cm="1" vm="1">
        <f t="array" aca="1" ref="BP233" ca="1">INDIRECT(ADDRESS(MATCH(SMALL(_xlfn._xlws.FILTER(BP7:BP229,BR7:BR229&gt;cr),4),BP7:BP229,0)+6,1))</f>
        <v>#VALUE!</v>
      </c>
      <c r="BQ233" s="1" t="e" cm="1" vm="1">
        <f t="array" aca="1" ref="BQ233" ca="1">INDIRECT(ADDRESS(MATCH(LARGE(_xlfn._xlws.FILTER(BQ7:BQ229,BR7:BR229&gt;cr),4),BQ7:BQ229,0)+6,1))</f>
        <v>#VALUE!</v>
      </c>
      <c r="BR233" s="1" t="e" cm="1" vm="1">
        <f t="array" aca="1" ref="BR233" ca="1">INDIRECT(ADDRESS(MATCH(LARGE(_xlfn._xlws.FILTER(BR7:BR229,BR7:BR229&gt;cr),4),BR7:BR229,0)+6,1))</f>
        <v>#VALUE!</v>
      </c>
      <c r="BS233" s="1" t="e" cm="1" vm="1">
        <f t="array" aca="1" ref="BS233" ca="1">INDIRECT(ADDRESS(MATCH(SMALL(_xlfn._xlws.FILTER(BS7:BS229,BR7:BR229&gt;cr),4),BS7:BS229,0)+6,1))</f>
        <v>#VALUE!</v>
      </c>
      <c r="BT233" s="6" t="e" cm="1" vm="1">
        <f t="array" aca="1" ref="BT233" ca="1">INDIRECT(ADDRESS(MATCH(SMALL(_xlfn._xlws.FILTER(BT7:BT229,BW7:BW229&gt;cr),4),BT7:BT229,0)+6,1))</f>
        <v>#VALUE!</v>
      </c>
      <c r="BU233" s="6" t="e" cm="1" vm="1">
        <f t="array" aca="1" ref="BU233" ca="1">INDIRECT(ADDRESS(MATCH(SMALL(_xlfn._xlws.FILTER(BU7:BU229,BW7:BW229&gt;cr),4),BU7:BU229,0)+6,1))</f>
        <v>#VALUE!</v>
      </c>
      <c r="BV233" s="6" t="e" cm="1" vm="1">
        <f t="array" aca="1" ref="BV233" ca="1">INDIRECT(ADDRESS(MATCH(LARGE(_xlfn._xlws.FILTER(BV7:BV229,BW7:BW229&gt;cr),4),BV7:BV229,0)+6,1))</f>
        <v>#VALUE!</v>
      </c>
      <c r="BW233" s="6" t="e" cm="1" vm="1">
        <f t="array" aca="1" ref="BW233" ca="1">INDIRECT(ADDRESS(MATCH(LARGE(_xlfn._xlws.FILTER(BW7:BW229,BW7:BW229&gt;cr),4),BW7:BW229,0)+6,1))</f>
        <v>#VALUE!</v>
      </c>
      <c r="BX233" s="6" t="e" cm="1" vm="1">
        <f t="array" aca="1" ref="BX233" ca="1">INDIRECT(ADDRESS(MATCH(SMALL(_xlfn._xlws.FILTER(BX7:BX229,BW7:BW229&gt;cr),4),BX7:BX229,0)+6,1))</f>
        <v>#VALUE!</v>
      </c>
      <c r="BY233" s="1" t="e" cm="1" vm="1">
        <f t="array" aca="1" ref="BY233" ca="1">INDIRECT(ADDRESS(MATCH(SMALL(_xlfn._xlws.FILTER(BY7:BY229,CB7:CB229&gt;cr),4),BY7:BY229,0)+6,1))</f>
        <v>#VALUE!</v>
      </c>
      <c r="BZ233" s="1" t="e" cm="1" vm="1">
        <f t="array" aca="1" ref="BZ233" ca="1">INDIRECT(ADDRESS(MATCH(SMALL(_xlfn._xlws.FILTER(BZ7:BZ229,CB7:CB229&gt;cr),4),BZ7:BZ229,0)+6,1))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INDIRECT(ADDRESS(MATCH(SMALL(_xlfn._xlws.FILTER(CD7:CD229,CG7:CG229&gt;cr),4),CD7:CD229,0)+6,1))</f>
        <v>#VALUE!</v>
      </c>
      <c r="CE233" s="6" t="e" cm="1" vm="1">
        <f t="array" aca="1" ref="CE233" ca="1">INDIRECT(ADDRESS(MATCH(SMALL(_xlfn._xlws.FILTER(CE7:CE229,CG7:CG229&gt;cr),4),CE7:CE229,0)+6,1))</f>
        <v>#VALUE!</v>
      </c>
      <c r="CF233" s="6" t="e" cm="1" vm="1">
        <f t="array" aca="1" ref="CF233" ca="1">INDIRECT(ADDRESS(MATCH(LARGE(_xlfn._xlws.FILTER(CF7:CF229,CG7:CG229&gt;cr),4),CF7:CF229,0)+6,1))</f>
        <v>#VALUE!</v>
      </c>
      <c r="CG233" s="6" t="e" cm="1" vm="1">
        <f t="array" aca="1" ref="CG233" ca="1">INDIRECT(ADDRESS(MATCH(LARGE(_xlfn._xlws.FILTER(CG7:CG229,CG7:CG229&gt;cr),4),CG7:CG229,0)+6,1))</f>
        <v>#VALUE!</v>
      </c>
      <c r="CH233" s="6" t="e" cm="1" vm="1">
        <f t="array" aca="1" ref="CH233" ca="1">INDIRECT(ADDRESS(MATCH(SMALL(_xlfn._xlws.FILTER(CH7:CH229,CG7:CG229&gt;cr),4),CH7:CH229,0)+6,1))</f>
        <v>#VALUE!</v>
      </c>
      <c r="CI233" s="1" t="str" cm="1">
        <f t="array" aca="1" ref="CI233" ca="1">INDIRECT(ADDRESS(MATCH(SMALL(_xlfn._xlws.FILTER(CI7:CI229,CL7:CL229&gt;cr),4),CI7:CI229,0)+6,1))</f>
        <v>AI12.Mu</v>
      </c>
      <c r="CJ233" s="1" t="str" cm="1">
        <f t="array" aca="1" ref="CJ233" ca="1">INDIRECT(ADDRESS(MATCH(SMALL(_xlfn._xlws.FILTER(CJ7:CJ229,CL7:CL229&gt;cr),4),CJ7:CJ229,0)+6,1))</f>
        <v>CU01.IJ.Pearson</v>
      </c>
      <c r="CK233" s="1" t="str" cm="1">
        <f t="array" aca="1" ref="CK233" ca="1">INDIRECT(ADDRESS(MATCH(LARGE(_xlfn._xlws.FILTER(CK7:CK229,CL7:CL229&gt;cr),4),CK7:CK229,0)+6,1))</f>
        <v>AI06.PIP</v>
      </c>
      <c r="CL233" s="1" t="str" cm="1">
        <f t="array" aca="1" ref="CL233" ca="1">INDIRECT(ADDRESS(MATCH(LARGE(_xlfn._xlws.FILTER(CL7:CL229,CL7:CL229&gt;cr),4),CL7:CL229,0)+6,1))</f>
        <v>AI01.Jaccard</v>
      </c>
      <c r="CM233" s="1" t="str" cm="1">
        <f t="array" aca="1" ref="CM233" ca="1">INDIRECT(ADDRESS(MATCH(SMALL(_xlfn._xlws.FILTER(CM7:CM229,CL7:CL229&gt;cr),4),CM7:CM229,0)+6,1))</f>
        <v>AI05.SRC</v>
      </c>
      <c r="CN233" s="6" t="e" cm="1" vm="1">
        <f t="array" aca="1" ref="CN233" ca="1">INDIRECT(ADDRESS(MATCH(SMALL(_xlfn._xlws.FILTER(CN7:CN229,CQ7:CQ229&gt;cr),4),CN7:CN229,0)+6,1))</f>
        <v>#VALUE!</v>
      </c>
      <c r="CO233" s="6" t="e" cm="1" vm="1">
        <f t="array" aca="1" ref="CO233" ca="1">INDIRECT(ADDRESS(MATCH(SMALL(_xlfn._xlws.FILTER(CO7:CO229,CQ7:CQ229&gt;cr),4),CO7:CO229,0)+6,1))</f>
        <v>#VALUE!</v>
      </c>
      <c r="CP233" s="6" t="e" cm="1" vm="1">
        <f t="array" aca="1" ref="CP233" ca="1">INDIRECT(ADDRESS(MATCH(LARGE(_xlfn._xlws.FILTER(CP7:CP229,CQ7:CQ229&gt;cr),4),CP7:CP229,0)+6,1))</f>
        <v>#VALUE!</v>
      </c>
      <c r="CQ233" s="6" t="e" cm="1" vm="1">
        <f t="array" aca="1" ref="CQ233" ca="1">INDIRECT(ADDRESS(MATCH(LARGE(_xlfn._xlws.FILTER(CQ7:CQ229,CQ7:CQ229&gt;cr),4),CQ7:CQ229,0)+6,1))</f>
        <v>#VALUE!</v>
      </c>
      <c r="CR233" s="6" t="e" cm="1" vm="1">
        <f t="array" aca="1" ref="CR233" ca="1">INDIRECT(ADDRESS(MATCH(SMALL(_xlfn._xlws.FILTER(CR7:CR229,CQ7:CQ229&gt;cr),4),CR7:CR229,0)+6,1))</f>
        <v>#VALUE!</v>
      </c>
      <c r="CS233" s="1" t="e" cm="1" vm="1">
        <f t="array" aca="1" ref="CS233" ca="1">INDIRECT(ADDRESS(MATCH(SMALL(_xlfn._xlws.FILTER(CS7:CS229,CV7:CV229&gt;cr),4),CS7:CS229,0)+6,1))</f>
        <v>#VALUE!</v>
      </c>
      <c r="CT233" s="1" t="e" cm="1" vm="1">
        <f t="array" aca="1" ref="CT233" ca="1">INDIRECT(ADDRESS(MATCH(SMALL(_xlfn._xlws.FILTER(CT7:CT229,CV7:CV229&gt;cr),4),CT7:CT229,0)+6,1))</f>
        <v>#VALUE!</v>
      </c>
      <c r="CU233" s="1" t="e" cm="1" vm="1">
        <f t="array" aca="1" ref="CU233" ca="1">INDIRECT(ADDRESS(MATCH(LARGE(_xlfn._xlws.FILTER(CU7:CU229,CV7:CV229&gt;cr),4),CU7:CU229,0)+6,1))</f>
        <v>#VALUE!</v>
      </c>
      <c r="CV233" s="1" t="e" cm="1" vm="1">
        <f t="array" aca="1" ref="CV233" ca="1">INDIRECT(ADDRESS(MATCH(LARGE(_xlfn._xlws.FILTER(CV7:CV229,CV7:CV229&gt;cr),4),CV7:CV229,0)+6,1))</f>
        <v>#VALUE!</v>
      </c>
      <c r="CW233" s="1" t="e" cm="1" vm="1">
        <f t="array" aca="1" ref="CW233" ca="1">INDIRECT(ADDRESS(MATCH(SMALL(_xlfn._xlws.FILTER(CW7:CW229,CV7:CV229&gt;cr),4),CW7:CW229,0)+6,1))</f>
        <v>#VALUE!</v>
      </c>
      <c r="CX233" s="6" t="e" cm="1" vm="1">
        <f t="array" aca="1" ref="CX233" ca="1">INDIRECT(ADDRESS(MATCH(SMALL(_xlfn._xlws.FILTER(CX7:CX229,DA7:DA229&gt;cr),4),CX7:CX229,0)+6,1))</f>
        <v>#VALUE!</v>
      </c>
      <c r="CY233" s="6" t="e" cm="1" vm="1">
        <f t="array" aca="1" ref="CY233" ca="1">INDIRECT(ADDRESS(MATCH(SMALL(_xlfn._xlws.FILTER(CY7:CY229,DA7:DA229&gt;cr),4),CY7:CY229,0)+6,1))</f>
        <v>#VALUE!</v>
      </c>
      <c r="CZ233" s="6" t="e" cm="1" vm="1">
        <f t="array" aca="1" ref="CZ233" ca="1">INDIRECT(ADDRESS(MATCH(LARGE(_xlfn._xlws.FILTER(CZ7:CZ229,DA7:DA229&gt;cr),4),CZ7:CZ229,0)+6,1))</f>
        <v>#VALUE!</v>
      </c>
      <c r="DA233" s="6" t="e" cm="1" vm="1">
        <f t="array" aca="1" ref="DA233" ca="1">INDIRECT(ADDRESS(MATCH(LARGE(_xlfn._xlws.FILTER(DA7:DA229,DA7:DA229&gt;cr),4),DA7:DA229,0)+6,1))</f>
        <v>#VALUE!</v>
      </c>
      <c r="DB233" s="6" t="e" cm="1" vm="1">
        <f t="array" aca="1" ref="DB233" ca="1">INDIRECT(ADDRESS(MATCH(SMALL(_xlfn._xlws.FILTER(DB7:DB229,DA7:DA229&gt;cr),4),DB7:DB229,0)+6,1))</f>
        <v>#VALUE!</v>
      </c>
      <c r="DC233" s="1" t="e" cm="1" vm="1">
        <f t="array" aca="1" ref="DC233" ca="1">INDIRECT(ADDRESS(MATCH(SMALL(_xlfn._xlws.FILTER(DC7:DC229,DF7:DF229&gt;cr),4),DC7:DC229,0)+6,1))</f>
        <v>#VALUE!</v>
      </c>
      <c r="DD233" s="1" t="e" cm="1" vm="1">
        <f t="array" aca="1" ref="DD233" ca="1">INDIRECT(ADDRESS(MATCH(SMALL(_xlfn._xlws.FILTER(DD7:DD229,DF7:DF229&gt;cr),4),DD7:DD229,0)+6,1))</f>
        <v>#VALUE!</v>
      </c>
      <c r="DE233" s="1" t="e" cm="1" vm="1">
        <f t="array" aca="1" ref="DE233" ca="1">INDIRECT(ADDRESS(MATCH(LARGE(_xlfn._xlws.FILTER(DE7:DE229,DF7:DF229&gt;cr),4),DE7:DE229,0)+6,1))</f>
        <v>#VALUE!</v>
      </c>
      <c r="DF233" s="1" t="e" cm="1" vm="1">
        <f t="array" aca="1" ref="DF233" ca="1">INDIRECT(ADDRESS(MATCH(LARGE(_xlfn._xlws.FILTER(DF7:DF229,DF7:DF229&gt;cr),4),DF7:DF229,0)+6,1))</f>
        <v>#VALUE!</v>
      </c>
      <c r="DG233" s="1" t="e" cm="1" vm="1">
        <f t="array" aca="1" ref="DG233" ca="1">INDIRECT(ADDRESS(MATCH(SMALL(_xlfn._xlws.FILTER(DG7:DG229,DF7:DF229&gt;cr),4),DG7:DG229,0)+6,1))</f>
        <v>#VALUE!</v>
      </c>
      <c r="DH233" s="6" t="str" cm="1">
        <f t="array" aca="1" ref="DH233" ca="1">INDIRECT(ADDRESS(MATCH(SMALL(_xlfn._xlws.FILTER(DH7:DH229,DK7:DK229&gt;cr),4),DH7:DH229,0)+6,1))</f>
        <v>CI14.Amer.Pearson</v>
      </c>
      <c r="DI233" s="6" t="str" cm="1">
        <f t="array" aca="1" ref="DI233" ca="1">INDIRECT(ADDRESS(MATCH(SMALL(_xlfn._xlws.FILTER(DI7:DI229,DK7:DK229&gt;cr),4),DI7:DI229,0)+6,1))</f>
        <v>BU16.TANJ</v>
      </c>
      <c r="DJ233" s="6" t="str" cm="1">
        <f t="array" aca="1" ref="DJ233" ca="1">INDIRECT(ADDRESS(MATCH(LARGE(_xlfn._xlws.FILTER(DJ7:DJ229,DK7:DK229&gt;cr),4),DJ7:DJ229,0)+6,1))</f>
        <v>CI14.SMD.Pearson</v>
      </c>
      <c r="DK233" s="6" t="str" cm="1">
        <f t="array" aca="1" ref="DK233" ca="1">INDIRECT(ADDRESS(MATCH(LARGE(_xlfn._xlws.FILTER(DK7:DK229,DK7:DK229&gt;cr),4),DK7:DK229,0)+6,1))</f>
        <v>AI01.Jaccard</v>
      </c>
      <c r="DL233" s="6" t="str" cm="1">
        <f t="array" aca="1" ref="DL233" ca="1">INDIRECT(ADDRESS(MATCH(SMALL(_xlfn._xlws.FILTER(DL7:DL229,DK7:DK229&gt;cr),4),DL7:DL229,0)+6,1))</f>
        <v>AI07.PSS</v>
      </c>
      <c r="DM233" s="1" t="e" cm="1" vm="1">
        <f t="array" aca="1" ref="DM233" ca="1">INDIRECT(ADDRESS(MATCH(SMALL(_xlfn._xlws.FILTER(DM7:DM229,DP7:DP229&gt;cr),4),DM7:DM229,0)+6,1))</f>
        <v>#VALUE!</v>
      </c>
      <c r="DN233" s="1" t="e" cm="1" vm="1">
        <f t="array" aca="1" ref="DN233" ca="1">INDIRECT(ADDRESS(MATCH(SMALL(_xlfn._xlws.FILTER(DN7:DN229,DP7:DP229&gt;cr),4),DN7:DN229,0)+6,1))</f>
        <v>#VALUE!</v>
      </c>
      <c r="DO233" s="1" t="e" cm="1" vm="1">
        <f t="array" aca="1" ref="DO233" ca="1">INDIRECT(ADDRESS(MATCH(LARGE(_xlfn._xlws.FILTER(DO7:DO229,DP7:DP229&gt;cr),4),DO7:DO229,0)+6,1))</f>
        <v>#VALUE!</v>
      </c>
      <c r="DP233" s="1" t="e" cm="1" vm="1">
        <f t="array" aca="1" ref="DP233" ca="1">INDIRECT(ADDRESS(MATCH(LARGE(_xlfn._xlws.FILTER(DP7:DP229,DP7:DP229&gt;cr),4),DP7:DP229,0)+6,1))</f>
        <v>#VALUE!</v>
      </c>
      <c r="DQ233" s="1" t="e" cm="1" vm="1">
        <f t="array" aca="1" ref="DQ233" ca="1">INDIRECT(ADDRESS(MATCH(SMALL(_xlfn._xlws.FILTER(DQ7:DQ229,DP7:DP229&gt;cr),4),DQ7:DQ229,0)+6,1))</f>
        <v>#VALUE!</v>
      </c>
      <c r="DR233" s="6" t="e" cm="1" vm="1">
        <f t="array" aca="1" ref="DR233" ca="1">INDIRECT(ADDRESS(MATCH(SMALL(_xlfn._xlws.FILTER(DR7:DR229,DU7:DU229&gt;cr),4),DR7:DR229,0)+6,1))</f>
        <v>#VALUE!</v>
      </c>
      <c r="DS233" s="6" t="e" cm="1" vm="1">
        <f t="array" aca="1" ref="DS233" ca="1">INDIRECT(ADDRESS(MATCH(SMALL(_xlfn._xlws.FILTER(DS7:DS229,DU7:DU229&gt;cr),4),DS7:DS229,0)+6,1))</f>
        <v>#VALUE!</v>
      </c>
      <c r="DT233" s="6" t="e" cm="1" vm="1">
        <f t="array" aca="1" ref="DT233" ca="1">INDIRECT(ADDRESS(MATCH(LARGE(_xlfn._xlws.FILTER(DT7:DT229,DU7:DU229&gt;cr),4),DT7:DT229,0)+6,1))</f>
        <v>#VALUE!</v>
      </c>
      <c r="DU233" s="6" t="e" cm="1" vm="1">
        <f t="array" aca="1" ref="DU233" ca="1">INDIRECT(ADDRESS(MATCH(LARGE(_xlfn._xlws.FILTER(DU7:DU229,DU7:DU229&gt;cr),4),DU7:DU229,0)+6,1))</f>
        <v>#VALUE!</v>
      </c>
      <c r="DV233" s="6" t="e" cm="1" vm="1">
        <f t="array" aca="1" ref="DV233" ca="1">INDIRECT(ADDRESS(MATCH(SMALL(_xlfn._xlws.FILTER(DV7:DV229,DU7:DU229&gt;cr),4),DV7:DV229,0)+6,1))</f>
        <v>#VALUE!</v>
      </c>
      <c r="DW233" s="1" t="e" cm="1" vm="1">
        <f t="array" aca="1" ref="DW233" ca="1">INDIRECT(ADDRESS(MATCH(SMALL(_xlfn._xlws.FILTER(DW7:DW229,DZ7:DZ229&gt;cr),4),DW7:DW229,0)+6,1))</f>
        <v>#VALUE!</v>
      </c>
      <c r="DX233" s="1" t="e" cm="1" vm="1">
        <f t="array" aca="1" ref="DX233" ca="1">INDIRECT(ADDRESS(MATCH(SMALL(_xlfn._xlws.FILTER(DX7:DX229,DZ7:DZ229&gt;cr),4),DX7:DX229,0)+6,1))</f>
        <v>#VALUE!</v>
      </c>
      <c r="DY233" s="1" t="e" cm="1" vm="1">
        <f t="array" aca="1" ref="DY233" ca="1">INDIRECT(ADDRESS(MATCH(LARGE(_xlfn._xlws.FILTER(DY7:DY229,DZ7:DZ229&gt;cr),4),DY7:DY229,0)+6,1))</f>
        <v>#VALUE!</v>
      </c>
      <c r="DZ233" s="1" t="e" cm="1" vm="1">
        <f t="array" aca="1" ref="DZ233" ca="1">INDIRECT(ADDRESS(MATCH(LARGE(_xlfn._xlws.FILTER(DZ7:DZ229,DZ7:DZ229&gt;cr),4),DZ7:DZ229,0)+6,1))</f>
        <v>#VALUE!</v>
      </c>
      <c r="EA233" s="1" t="e" cm="1" vm="1">
        <f t="array" aca="1" ref="EA233" ca="1">INDIRECT(ADDRESS(MATCH(SMALL(_xlfn._xlws.FILTER(EA7:EA229,DZ7:DZ229&gt;cr),4),EA7:EA229,0)+6,1))</f>
        <v>#VALUE!</v>
      </c>
      <c r="EB233" s="6" t="e" cm="1" vm="1">
        <f t="array" aca="1" ref="EB233" ca="1">INDIRECT(ADDRESS(MATCH(SMALL(_xlfn._xlws.FILTER(EB7:EB229,EE7:EE229&gt;cr),4),EB7:EB229,0)+6,1))</f>
        <v>#VALUE!</v>
      </c>
      <c r="EC233" s="6" t="e" cm="1" vm="1">
        <f t="array" aca="1" ref="EC233" ca="1">INDIRECT(ADDRESS(MATCH(SMALL(_xlfn._xlws.FILTER(EC7:EC229,EE7:EE229&gt;cr),4),EC7:EC229,0)+6,1))</f>
        <v>#VALUE!</v>
      </c>
      <c r="ED233" s="6" t="e" cm="1" vm="1">
        <f t="array" aca="1" ref="ED233" ca="1">INDIRECT(ADDRESS(MATCH(LARGE(_xlfn._xlws.FILTER(ED7:ED229,EE7:EE229&gt;cr),4),ED7:ED229,0)+6,1))</f>
        <v>#VALUE!</v>
      </c>
      <c r="EE233" s="6" t="e" cm="1" vm="1">
        <f t="array" aca="1" ref="EE233" ca="1">INDIRECT(ADDRESS(MATCH(LARGE(_xlfn._xlws.FILTER(EE7:EE229,EE7:EE229&gt;cr),4),EE7:EE229,0)+6,1))</f>
        <v>#VALUE!</v>
      </c>
      <c r="EF233" s="6" t="e" cm="1" vm="1">
        <f t="array" aca="1" ref="EF233" ca="1">INDIRECT(ADDRESS(MATCH(SMALL(_xlfn._xlws.FILTER(EF7:EF229,EE7:EE229&gt;cr),4),EF7:EF229,0)+6,1))</f>
        <v>#VALUE!</v>
      </c>
      <c r="EG233" s="1" t="str" cm="1">
        <f t="array" aca="1" ref="EG233" ca="1">INDIRECT(ADDRESS(MATCH(SMALL(_xlfn._xlws.FILTER(EG7:EG229,EJ7:EJ229&gt;cr),4),EG7:EG229,0)+6,1))</f>
        <v>CI14.Amer.Pearson</v>
      </c>
      <c r="EH233" s="1" t="str" cm="1">
        <f t="array" aca="1" ref="EH233" ca="1">INDIRECT(ADDRESS(MATCH(SMALL(_xlfn._xlws.FILTER(EH7:EH229,EJ7:EJ229&gt;cr),4),EH7:EH229,0)+6,1))</f>
        <v>BU16.TANJ</v>
      </c>
      <c r="EI233" s="1" t="str" cm="1">
        <f t="array" aca="1" ref="EI233" ca="1">INDIRECT(ADDRESS(MATCH(LARGE(_xlfn._xlws.FILTER(EI7:EI229,EJ7:EJ229&gt;cr),4),EI7:EI229,0)+6,1))</f>
        <v>CI01.IJ.Pearson</v>
      </c>
      <c r="EJ233" s="1" t="str" cm="1">
        <f t="array" aca="1" ref="EJ233" ca="1">INDIRECT(ADDRESS(MATCH(LARGE(_xlfn._xlws.FILTER(EJ7:EJ229,EJ7:EJ229&gt;cr),4),EJ7:EJ229,0)+6,1))</f>
        <v>AI01.Jaccard</v>
      </c>
      <c r="EK233" s="1" t="str" cm="1">
        <f t="array" aca="1" ref="EK233" ca="1">INDIRECT(ADDRESS(MATCH(SMALL(_xlfn._xlws.FILTER(EK7:EK229,EJ7:EJ229&gt;cr),4),EK7:EK229,0)+6,1))</f>
        <v>AI07.PSS</v>
      </c>
      <c r="EL233" s="6" t="e" cm="1" vm="1">
        <f t="array" aca="1" ref="EL233" ca="1">INDIRECT(ADDRESS(MATCH(SMALL(_xlfn._xlws.FILTER(EL7:EL229,EO7:EO229&gt;cr),4),EL7:EL229,0)+6,1))</f>
        <v>#VALUE!</v>
      </c>
      <c r="EM233" s="6" t="e" cm="1" vm="1">
        <f t="array" aca="1" ref="EM233" ca="1">INDIRECT(ADDRESS(MATCH(SMALL(_xlfn._xlws.FILTER(EM7:EM229,EO7:EO229&gt;cr),4),EM7:EM229,0)+6,1))</f>
        <v>#VALUE!</v>
      </c>
      <c r="EN233" s="6" t="e" cm="1" vm="1">
        <f t="array" aca="1" ref="EN233" ca="1">INDIRECT(ADDRESS(MATCH(LARGE(_xlfn._xlws.FILTER(EN7:EN229,EO7:EO229&gt;cr),4),EN7:EN229,0)+6,1))</f>
        <v>#VALUE!</v>
      </c>
      <c r="EO233" s="6" t="e" cm="1" vm="1">
        <f t="array" aca="1" ref="EO233" ca="1">INDIRECT(ADDRESS(MATCH(LARGE(_xlfn._xlws.FILTER(EO7:EO229,EO7:EO229&gt;cr),4),EO7:EO229,0)+6,1))</f>
        <v>#VALUE!</v>
      </c>
      <c r="EP233" s="6" t="e" cm="1" vm="1">
        <f t="array" aca="1" ref="EP233" ca="1">INDIRECT(ADDRESS(MATCH(SMALL(_xlfn._xlws.FILTER(EP7:EP229,EO7:EO229&gt;cr),4),EP7:EP229,0)+6,1))</f>
        <v>#VALUE!</v>
      </c>
      <c r="EQ233" s="1" t="e" cm="1" vm="1">
        <f t="array" aca="1" ref="EQ233" ca="1">INDIRECT(ADDRESS(MATCH(SMALL(_xlfn._xlws.FILTER(EQ7:EQ229,ET7:ET229&gt;cr),4),EQ7:EQ229,0)+6,1))</f>
        <v>#VALUE!</v>
      </c>
      <c r="ER233" s="1" t="e" cm="1" vm="1">
        <f t="array" aca="1" ref="ER233" ca="1">INDIRECT(ADDRESS(MATCH(SMALL(_xlfn._xlws.FILTER(ER7:ER229,ET7:ET229&gt;cr),4),ER7:ER229,0)+6,1))</f>
        <v>#VALUE!</v>
      </c>
      <c r="ES233" s="1" t="e" cm="1" vm="1">
        <f t="array" aca="1" ref="ES233" ca="1">INDIRECT(ADDRESS(MATCH(LARGE(_xlfn._xlws.FILTER(ES7:ES229,ET7:ET229&gt;cr),4),ES7:ES229,0)+6,1))</f>
        <v>#VALUE!</v>
      </c>
      <c r="ET233" s="1" t="e" cm="1" vm="1">
        <f t="array" aca="1" ref="ET233" ca="1">INDIRECT(ADDRESS(MATCH(LARGE(_xlfn._xlws.FILTER(ET7:ET229,ET7:ET229&gt;cr),4),ET7:ET229,0)+6,1))</f>
        <v>#VALUE!</v>
      </c>
      <c r="EU233" s="1" t="e" cm="1" vm="1">
        <f t="array" aca="1" ref="EU233" ca="1">INDIRECT(ADDRESS(MATCH(SMALL(_xlfn._xlws.FILTER(EU7:EU229,ET7:ET229&gt;cr),4),EU7:EU229,0)+6,1))</f>
        <v>#VALUE!</v>
      </c>
      <c r="EV233" s="9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9" t="str" cm="1">
        <f t="array" aca="1" ref="EW233" ca="1">INDIRECT(ADDRESS(MATCH(SMALL(_xlfn.LET(_xlpm.x,IF(ISNUMBER(EW7:EW229),EW7:EW229),_xlpm.y,IF(ISNUMBER(EY7:EY229),EY7:EY229),_xlfn._xlws.FILTER(_xlpm.x,_xlpm.y&gt;cr)),4),EW7:EW229,0)+6,1))</f>
        <v>CU14.Amer.CPC</v>
      </c>
      <c r="EX233" s="9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9" t="str" cm="1">
        <f t="array" aca="1" ref="EY233" ca="1">INDIRECT(ADDRESS(MATCH(LARGE(_xlfn.LET(_xlpm.x,IF(ISNUMBER(EY7:EY229),EY7:EY229),_xlpm.y,IF(ISNUMBER(EY7:EY229),EY7:EY229),_xlfn._xlws.FILTER(_xlpm.x,_xlpm.y&gt;cr)),4),EY7:EY229,0)+6,1))</f>
        <v>CI14.SMD.EMX6</v>
      </c>
      <c r="EZ233" s="9" t="str" cm="1">
        <f t="array" aca="1" ref="EZ233" ca="1">INDIRECT(ADDRESS(MATCH(SMALL(_xlfn.LET(_xlpm.x,IF(ISNUMBER(EZ7:EZ229),EZ7:EZ229),_xlpm.y,IF(ISNUMBER(EY7:EY229),EY7:EY229),_xlfn._xlws.FILTER(_xlpm.x,_xlpm.y&gt;cr)),4),EZ7:EZ229,0)+6,1))</f>
        <v>BI01.PNCR</v>
      </c>
      <c r="FA233" s="1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" t="str" cm="1">
        <f t="array" aca="1" ref="FD233" ca="1">INDEX(_xlfn._xlws.FILTER(FD7:FD229,ISTEXT(FD7:FD229)),MODE(MATCH(_xlfn._xlws.FILTER(FD7:FD229,ISTEXT(FD7:FD229)),_xlfn._xlws.FILTER(FD7:FD229,ISTEXT(FD7:FD229)),0)))</f>
        <v>k=50, r=0.5</v>
      </c>
      <c r="FE233" s="1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x14ac:dyDescent="0.2">
      <c r="A234" s="7" t="s">
        <v>237</v>
      </c>
      <c r="B234" s="6" t="e" cm="1" vm="1">
        <f t="array" aca="1" ref="B234" ca="1">INDIRECT(ADDRESS(MATCH(SMALL(_xlfn._xlws.FILTER(B7:B229,E7:E229&gt;cr),5),B7:B229,0)+6,1))</f>
        <v>#VALUE!</v>
      </c>
      <c r="C234" s="6" t="e" cm="1" vm="1">
        <f t="array" aca="1" ref="C234" ca="1">INDIRECT(ADDRESS(MATCH(SMALL(_xlfn._xlws.FILTER(C7:C229,E7:E229&gt;cr),5),C7:C229,0)+6,1))</f>
        <v>#VALUE!</v>
      </c>
      <c r="D234" s="6" t="e" cm="1" vm="1">
        <f t="array" aca="1" ref="D234" ca="1">INDIRECT(ADDRESS(MATCH(LARGE(_xlfn._xlws.FILTER(D7:D229,E7:E229&gt;cr),5),D7:D229,0)+6,1))</f>
        <v>#VALUE!</v>
      </c>
      <c r="E234" s="6" t="e" cm="1" vm="1">
        <f t="array" aca="1" ref="E234" ca="1">INDIRECT(ADDRESS(MATCH(LARGE(_xlfn._xlws.FILTER(E7:E229,E7:E229&gt;cr),5),E7:E229,0)+6,1))</f>
        <v>#VALUE!</v>
      </c>
      <c r="F234" s="6" t="e" cm="1" vm="1">
        <f t="array" aca="1" ref="F234" ca="1">INDIRECT(ADDRESS(MATCH(SMALL(_xlfn._xlws.FILTER(F7:F229,E7:E229&gt;cr),5),F7:F229,0)+6,1))</f>
        <v>#VALUE!</v>
      </c>
      <c r="G234" s="1" t="e" cm="1" vm="1">
        <f t="array" aca="1" ref="G234" ca="1">INDIRECT(ADDRESS(MATCH(SMALL(_xlfn._xlws.FILTER(G7:G229,J7:J229&gt;cr),5),G7:G229,0)+6,1))</f>
        <v>#VALUE!</v>
      </c>
      <c r="H234" s="1" t="e" cm="1" vm="1">
        <f t="array" aca="1" ref="H234" ca="1">INDIRECT(ADDRESS(MATCH(SMALL(_xlfn._xlws.FILTER(H7:H229,J7:J229&gt;cr),5),H7:H229,0)+6,1))</f>
        <v>#VALUE!</v>
      </c>
      <c r="I234" s="5" t="e" cm="1" vm="1">
        <f t="array" aca="1" ref="I234" ca="1">INDIRECT(ADDRESS(MATCH(LARGE(_xlfn._xlws.FILTER(I7:I229,J7:J229&gt;cr),5),I7:I229,0)+6,1))</f>
        <v>#VALUE!</v>
      </c>
      <c r="J234" s="5" t="e" cm="1" vm="1">
        <f t="array" aca="1" ref="J234" ca="1">INDIRECT(ADDRESS(MATCH(LARGE(_xlfn._xlws.FILTER(J7:J229,J7:J229&gt;cr),5),J7:J229,0)+6,1))</f>
        <v>#VALUE!</v>
      </c>
      <c r="K234" s="1" t="e" cm="1" vm="1">
        <f t="array" aca="1" ref="K234" ca="1">INDIRECT(ADDRESS(MATCH(SMALL(_xlfn._xlws.FILTER(K7:K229,J7:J229&gt;cr),5),K7:K229,0)+6,1))</f>
        <v>#VALUE!</v>
      </c>
      <c r="L234" s="6" t="str" cm="1">
        <f t="array" aca="1" ref="L234" ca="1">INDIRECT(ADDRESS(MATCH(SMALL(_xlfn._xlws.FILTER(L7:L229,O7:O229&gt;cr),5),L7:L229,0)+6,1))</f>
        <v>BI03.PearsonJ</v>
      </c>
      <c r="M234" s="6" t="str" cm="1">
        <f t="array" aca="1" ref="M234" ca="1">INDIRECT(ADDRESS(MATCH(SMALL(_xlfn._xlws.FILTER(M7:M229,O7:O229&gt;cr),5),M7:M229,0)+6,1))</f>
        <v>CU14.Amer.CPC</v>
      </c>
      <c r="N234" s="6" t="str" cm="1">
        <f t="array" aca="1" ref="N234" ca="1">INDIRECT(ADDRESS(MATCH(LARGE(_xlfn._xlws.FILTER(N7:N229,O7:O229&gt;cr),5),N7:N229,0)+6,1))</f>
        <v>CI14.SMD.Pearson</v>
      </c>
      <c r="O234" s="6" t="str" cm="1">
        <f t="array" aca="1" ref="O234" ca="1">INDIRECT(ADDRESS(MATCH(LARGE(_xlfn._xlws.FILTER(O7:O229,O7:O229&gt;cr),5),O7:O229,0)+6,1))</f>
        <v>AI01.Jaccard</v>
      </c>
      <c r="P234" s="6" t="str" cm="1">
        <f t="array" aca="1" ref="P234" ca="1">INDIRECT(ADDRESS(MATCH(SMALL(_xlfn._xlws.FILTER(P7:P229,O7:O229&gt;cr),5),P7:P229,0)+6,1))</f>
        <v>AI17.RA</v>
      </c>
      <c r="Q234" s="1" t="e" cm="1" vm="1">
        <f t="array" aca="1" ref="Q234" ca="1">INDIRECT(ADDRESS(MATCH(SMALL(_xlfn._xlws.FILTER(Q7:Q229,T7:T229&gt;cr),5),Q7:Q229,0)+6,1))</f>
        <v>#VALUE!</v>
      </c>
      <c r="R234" s="1" t="e" cm="1" vm="1">
        <f t="array" aca="1" ref="R234" ca="1">INDIRECT(ADDRESS(MATCH(SMALL(_xlfn._xlws.FILTER(R7:R229,T7:T229&gt;cr),5),R7:R229,0)+6,1))</f>
        <v>#VALUE!</v>
      </c>
      <c r="S234" s="1" t="e" cm="1" vm="1">
        <f t="array" aca="1" ref="S234" ca="1">INDIRECT(ADDRESS(MATCH(LARGE(_xlfn._xlws.FILTER(S7:S229,T7:T229&gt;cr),5),S7:S229,0)+6,1))</f>
        <v>#VALUE!</v>
      </c>
      <c r="T234" s="1" t="e" cm="1" vm="1">
        <f t="array" aca="1" ref="T234" ca="1">INDIRECT(ADDRESS(MATCH(LARGE(_xlfn._xlws.FILTER(T7:T229,T7:T229&gt;cr),5),T7:T229,0)+6,1))</f>
        <v>#VALUE!</v>
      </c>
      <c r="U234" s="1" t="e" cm="1" vm="1">
        <f t="array" aca="1" ref="U234" ca="1">INDIRECT(ADDRESS(MATCH(SMALL(_xlfn._xlws.FILTER(U7:U229,T7:T229&gt;cr),5),U7:U229,0)+6,1))</f>
        <v>#VALUE!</v>
      </c>
      <c r="V234" s="6" t="e" cm="1" vm="1">
        <f t="array" aca="1" ref="V234" ca="1">INDIRECT(ADDRESS(MATCH(SMALL(_xlfn._xlws.FILTER(V7:V229,Y7:Y229&gt;cr),5),V7:V229,0)+6,1))</f>
        <v>#VALUE!</v>
      </c>
      <c r="W234" s="6" t="e" cm="1" vm="1">
        <f t="array" aca="1" ref="W234" ca="1">INDIRECT(ADDRESS(MATCH(SMALL(_xlfn._xlws.FILTER(W7:W229,Y7:Y229&gt;cr),5),W7:W229,0)+6,1))</f>
        <v>#VALUE!</v>
      </c>
      <c r="X234" s="6" t="e" cm="1" vm="1">
        <f t="array" aca="1" ref="X234" ca="1">INDIRECT(ADDRESS(MATCH(LARGE(_xlfn._xlws.FILTER(X7:X229,Y7:Y229&gt;cr),5),X7:X229,0)+6,1))</f>
        <v>#VALUE!</v>
      </c>
      <c r="Y234" s="6" t="e" cm="1" vm="1">
        <f t="array" aca="1" ref="Y234" ca="1">INDIRECT(ADDRESS(MATCH(LARGE(_xlfn._xlws.FILTER(Y7:Y229,Y7:Y229&gt;cr),5),Y7:Y229,0)+6,1))</f>
        <v>#VALUE!</v>
      </c>
      <c r="Z234" s="6" t="e" cm="1" vm="1">
        <f t="array" aca="1" ref="Z234" ca="1">INDIRECT(ADDRESS(MATCH(SMALL(_xlfn._xlws.FILTER(Z7:Z229,Y7:Y229&gt;cr),5),Z7:Z229,0)+6,1))</f>
        <v>#VALUE!</v>
      </c>
      <c r="AA234" s="1" t="e" cm="1" vm="1">
        <f t="array" aca="1" ref="AA234" ca="1">INDIRECT(ADDRESS(MATCH(SMALL(_xlfn._xlws.FILTER(AA7:AA229,AD7:AD229&gt;cr),5),AA7:AA229,0)+6,1))</f>
        <v>#VALUE!</v>
      </c>
      <c r="AB234" s="1" t="e" cm="1" vm="1">
        <f t="array" aca="1" ref="AB234" ca="1">INDIRECT(ADDRESS(MATCH(SMALL(_xlfn._xlws.FILTER(AB7:AB229,AD7:AD229&gt;cr),5),AB7:AB229,0)+6,1))</f>
        <v>#VALUE!</v>
      </c>
      <c r="AC234" s="1" t="e" cm="1" vm="1">
        <f t="array" aca="1" ref="AC234" ca="1">INDIRECT(ADDRESS(MATCH(LARGE(_xlfn._xlws.FILTER(AC7:AC229,AD7:AD229&gt;cr),5),AC7:AC229,0)+6,1))</f>
        <v>#VALUE!</v>
      </c>
      <c r="AD234" s="1" t="e" cm="1" vm="1">
        <f t="array" aca="1" ref="AD234" ca="1">INDIRECT(ADDRESS(MATCH(LARGE(_xlfn._xlws.FILTER(AD7:AD229,AD7:AD229&gt;cr),5),AD7:AD229,0)+6,1))</f>
        <v>#VALUE!</v>
      </c>
      <c r="AE234" s="1" t="e" cm="1" vm="1">
        <f t="array" aca="1" ref="AE234" ca="1">INDIRECT(ADDRESS(MATCH(SMALL(_xlfn._xlws.FILTER(AE7:AE229,AD7:AD229&gt;cr),5),AE7:AE229,0)+6,1))</f>
        <v>#VALUE!</v>
      </c>
      <c r="AF234" s="6" t="e" cm="1" vm="1">
        <f t="array" aca="1" ref="AF234" ca="1">INDIRECT(ADDRESS(MATCH(SMALL(_xlfn._xlws.FILTER(AF7:AF229,AI7:AI229&gt;cr),5),AF7:AF229,0)+6,1))</f>
        <v>#VALUE!</v>
      </c>
      <c r="AG234" s="6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6" t="e" cm="1" vm="1">
        <f t="array" aca="1" ref="AJ234" ca="1">INDIRECT(ADDRESS(MATCH(SMALL(_xlfn._xlws.FILTER(AJ7:AJ229,AI7:AI229&gt;cr),5),AJ7:AJ229,0)+6,1))</f>
        <v>#VALUE!</v>
      </c>
      <c r="AK234" s="1" t="str" cm="1">
        <f t="array" aca="1" ref="AK234" ca="1">INDIRECT(ADDRESS(MATCH(SMALL(_xlfn._xlws.FILTER(AK7:AK229,AN7:AN229&gt;cr),5),AK7:AK229,0)+6,1))</f>
        <v>AI28.RPB</v>
      </c>
      <c r="AL234" s="1" t="str" cm="1">
        <f t="array" aca="1" ref="AL234" ca="1">INDIRECT(ADDRESS(MATCH(SMALL(_xlfn._xlws.FILTER(AL7:AL229,AN7:AN229&gt;cr),5),AL7:AL229,0)+6,1))</f>
        <v>AI12.Mu</v>
      </c>
      <c r="AM234" s="1" t="str" cm="1">
        <f t="array" aca="1" ref="AM234" ca="1">INDIRECT(ADDRESS(MATCH(LARGE(_xlfn._xlws.FILTER(AM7:AM229,AN7:AN229&gt;cr),5),AM7:AM229,0)+6,1))</f>
        <v>AI15.NNSM</v>
      </c>
      <c r="AN234" s="1" t="str" cm="1">
        <f t="array" aca="1" ref="AN234" ca="1">INDIRECT(ADDRESS(MATCH(LARGE(_xlfn._xlws.FILTER(AN7:AN229,AN7:AN229&gt;cr),5),AN7:AN229,0)+6,1))</f>
        <v>AI01.Jaccard</v>
      </c>
      <c r="AO234" s="1" t="str" cm="1">
        <f t="array" aca="1" ref="AO234" ca="1">INDIRECT(ADDRESS(MATCH(SMALL(_xlfn._xlws.FILTER(AO7:AO229,AN7:AN229&gt;cr),5),AO7:AO229,0)+6,1))</f>
        <v>AI10.Triangle</v>
      </c>
      <c r="AP234" s="6" t="e" cm="1" vm="1">
        <f t="array" aca="1" ref="AP234" ca="1">INDIRECT(ADDRESS(MATCH(SMALL(_xlfn._xlws.FILTER(AP7:AP229,AS7:AS229&gt;cr),5),AP7:AP229,0)+6,1))</f>
        <v>#VALUE!</v>
      </c>
      <c r="AQ234" s="6" t="e" cm="1" vm="1">
        <f t="array" aca="1" ref="AQ234" ca="1">INDIRECT(ADDRESS(MATCH(SMALL(_xlfn._xlws.FILTER(AQ7:AQ229,AS7:AS229&gt;cr),5),AQ7:AQ229,0)+6,1))</f>
        <v>#VALUE!</v>
      </c>
      <c r="AR234" s="6" t="e" cm="1" vm="1">
        <f t="array" aca="1" ref="AR234" ca="1">INDIRECT(ADDRESS(MATCH(LARGE(_xlfn._xlws.FILTER(AR7:AR229,AS7:AS229&gt;cr),5),AR7:AR229,0)+6,1))</f>
        <v>#VALUE!</v>
      </c>
      <c r="AS234" s="6" t="e" cm="1" vm="1">
        <f t="array" aca="1" ref="AS234" ca="1">INDIRECT(ADDRESS(MATCH(LARGE(_xlfn._xlws.FILTER(AS7:AS229,AS7:AS229&gt;cr),5),AS7:AS229,0)+6,1))</f>
        <v>#VALUE!</v>
      </c>
      <c r="AT234" s="6" t="e" cm="1" vm="1">
        <f t="array" aca="1" ref="AT234" ca="1">INDIRECT(ADDRESS(MATCH(SMALL(_xlfn._xlws.FILTER(AT7:AT229,AS7:AS229&gt;cr),5),AT7:AT229,0)+6,1))</f>
        <v>#VALUE!</v>
      </c>
      <c r="AU234" s="1" t="e" cm="1" vm="1">
        <f t="array" aca="1" ref="AU234" ca="1">INDIRECT(ADDRESS(MATCH(SMALL(_xlfn._xlws.FILTER(AU7:AU229,AX7:AX229&gt;cr),5),AU7:AU229,0)+6,1))</f>
        <v>#VALUE!</v>
      </c>
      <c r="AV234" s="1" t="e" cm="1" vm="1">
        <f t="array" aca="1" ref="AV234" ca="1">INDIRECT(ADDRESS(MATCH(SMALL(_xlfn._xlws.FILTER(AV7:AV229,AX7:AX229&gt;cr),5),AV7:AV229,0)+6,1))</f>
        <v>#VALUE!</v>
      </c>
      <c r="AW234" s="1" t="e" cm="1" vm="1">
        <f t="array" aca="1" ref="AW234" ca="1">INDIRECT(ADDRESS(MATCH(LARGE(_xlfn._xlws.FILTER(AW7:AW229,AX7:AX229&gt;cr),5),AW7:AW229,0)+6,1))</f>
        <v>#VALUE!</v>
      </c>
      <c r="AX234" s="1" t="e" cm="1" vm="1">
        <f t="array" aca="1" ref="AX234" ca="1">INDIRECT(ADDRESS(MATCH(LARGE(_xlfn._xlws.FILTER(AX7:AX229,AX7:AX229&gt;cr),5),AX7:AX229,0)+6,1))</f>
        <v>#VALUE!</v>
      </c>
      <c r="AY234" s="1" t="e" cm="1" vm="1">
        <f t="array" aca="1" ref="AY234" ca="1">INDIRECT(ADDRESS(MATCH(SMALL(_xlfn._xlws.FILTER(AY7:AY229,AX7:AX229&gt;cr),5),AY7:AY229,0)+6,1))</f>
        <v>#VALUE!</v>
      </c>
      <c r="AZ234" s="6" t="e" cm="1" vm="1">
        <f t="array" aca="1" ref="AZ234" ca="1">INDIRECT(ADDRESS(MATCH(SMALL(_xlfn._xlws.FILTER(AZ7:AZ229,BC7:BC229&gt;cr),5),AZ7:AZ229,0)+6,1))</f>
        <v>#VALUE!</v>
      </c>
      <c r="BA234" s="6" t="e" cm="1" vm="1">
        <f t="array" aca="1" ref="BA234" ca="1">INDIRECT(ADDRESS(MATCH(SMALL(_xlfn._xlws.FILTER(BA7:BA229,BC7:BC229&gt;cr),5),BA7:BA229,0)+6,1))</f>
        <v>#VALUE!</v>
      </c>
      <c r="BB234" s="6" t="e" cm="1" vm="1">
        <f t="array" aca="1" ref="BB234" ca="1">INDIRECT(ADDRESS(MATCH(LARGE(_xlfn._xlws.FILTER(BB7:BB229,BC7:BC229&gt;cr),5),BB7:BB229,0)+6,1))</f>
        <v>#VALUE!</v>
      </c>
      <c r="BC234" s="6" t="e" cm="1" vm="1">
        <f t="array" aca="1" ref="BC234" ca="1">INDIRECT(ADDRESS(MATCH(LARGE(_xlfn._xlws.FILTER(BC7:BC229,BC7:BC229&gt;cr),5),BC7:BC229,0)+6,1))</f>
        <v>#VALUE!</v>
      </c>
      <c r="BD234" s="6" t="e" cm="1" vm="1">
        <f t="array" aca="1" ref="BD234" ca="1">INDIRECT(ADDRESS(MATCH(SMALL(_xlfn._xlws.FILTER(BD7:BD229,BC7:BC229&gt;cr),5),BD7:BD229,0)+6,1))</f>
        <v>#VALUE!</v>
      </c>
      <c r="BE234" s="1" t="e" cm="1" vm="1">
        <f t="array" aca="1" ref="BE234" ca="1">INDIRECT(ADDRESS(MATCH(SMALL(_xlfn._xlws.FILTER(BE7:BE229,BH7:BH229&gt;cr),5),BE7:BE229,0)+6,1))</f>
        <v>#VALUE!</v>
      </c>
      <c r="BF234" s="1" t="e" cm="1" vm="1">
        <f t="array" aca="1" ref="BF234" ca="1">INDIRECT(ADDRESS(MATCH(SMALL(_xlfn._xlws.FILTER(BF7:BF229,BH7:BH229&gt;cr),5),BF7:BF229,0)+6,1))</f>
        <v>#VALUE!</v>
      </c>
      <c r="BG234" s="5" t="e" cm="1" vm="1">
        <f t="array" aca="1" ref="BG234" ca="1">INDIRECT(ADDRESS(MATCH(LARGE(_xlfn._xlws.FILTER(BG7:BG229,BH7:BH229&gt;cr),5),BG7:BG229,0)+6,1))</f>
        <v>#VALUE!</v>
      </c>
      <c r="BH234" s="5" t="e" cm="1" vm="1">
        <f t="array" aca="1" ref="BH234" ca="1">INDIRECT(ADDRESS(MATCH(LARGE(_xlfn._xlws.FILTER(BH7:BH229,BH7:BH229&gt;cr),5),BH7:BH229,0)+6,1))</f>
        <v>#VALUE!</v>
      </c>
      <c r="BI234" s="1" t="e" cm="1" vm="1">
        <f t="array" aca="1" ref="BI234" ca="1">INDIRECT(ADDRESS(MATCH(SMALL(_xlfn._xlws.FILTER(BI7:BI229,BH7:BH229&gt;cr),5),BI7:BI229,0)+6,1))</f>
        <v>#VALUE!</v>
      </c>
      <c r="BJ234" s="6" t="str" cm="1">
        <f t="array" aca="1" ref="BJ234" ca="1">INDIRECT(ADDRESS(MATCH(SMALL(_xlfn._xlws.FILTER(BJ7:BJ229,BM7:BM229&gt;cr),5),BJ7:BJ229,0)+6,1))</f>
        <v>BU03.PearsonJ</v>
      </c>
      <c r="BK234" s="6" t="str" cm="1">
        <f t="array" aca="1" ref="BK234" ca="1">INDIRECT(ADDRESS(MATCH(SMALL(_xlfn._xlws.FILTER(BK7:BK229,BM7:BM229&gt;cr),5),BK7:BK229,0)+6,1))</f>
        <v>AI28.RPB</v>
      </c>
      <c r="BL234" s="6" t="str" cm="1">
        <f t="array" aca="1" ref="BL234" ca="1">INDIRECT(ADDRESS(MATCH(LARGE(_xlfn._xlws.FILTER(BL7:BL229,BM7:BM229&gt;cr),5),BL7:BL229,0)+6,1))</f>
        <v>AI15.NNSM</v>
      </c>
      <c r="BM234" s="6" t="str" cm="1">
        <f t="array" aca="1" ref="BM234" ca="1">INDIRECT(ADDRESS(MATCH(LARGE(_xlfn._xlws.FILTER(BM7:BM229,BM7:BM229&gt;cr),5),BM7:BM229,0)+6,1))</f>
        <v>AI01.Jaccard</v>
      </c>
      <c r="BN234" s="6" t="str" cm="1">
        <f t="array" aca="1" ref="BN234" ca="1">INDIRECT(ADDRESS(MATCH(SMALL(_xlfn._xlws.FILTER(BN7:BN229,BM7:BM229&gt;cr),5),BN7:BN229,0)+6,1))</f>
        <v>AI02.Cosine</v>
      </c>
      <c r="BO234" s="1" t="e" cm="1" vm="1">
        <f t="array" aca="1" ref="BO234" ca="1">INDIRECT(ADDRESS(MATCH(SMALL(_xlfn._xlws.FILTER(BO7:BO229,BR7:BR229&gt;cr),5),BO7:BO229,0)+6,1))</f>
        <v>#VALUE!</v>
      </c>
      <c r="BP234" s="1" t="e" cm="1" vm="1">
        <f t="array" aca="1" ref="BP234" ca="1">INDIRECT(ADDRESS(MATCH(SMALL(_xlfn._xlws.FILTER(BP7:BP229,BR7:BR229&gt;cr),5),BP7:BP229,0)+6,1))</f>
        <v>#VALUE!</v>
      </c>
      <c r="BQ234" s="1" t="e" cm="1" vm="1">
        <f t="array" aca="1" ref="BQ234" ca="1">INDIRECT(ADDRESS(MATCH(LARGE(_xlfn._xlws.FILTER(BQ7:BQ229,BR7:BR229&gt;cr),5),BQ7:BQ229,0)+6,1))</f>
        <v>#VALUE!</v>
      </c>
      <c r="BR234" s="1" t="e" cm="1" vm="1">
        <f t="array" aca="1" ref="BR234" ca="1">INDIRECT(ADDRESS(MATCH(LARGE(_xlfn._xlws.FILTER(BR7:BR229,BR7:BR229&gt;cr),5),BR7:BR229,0)+6,1))</f>
        <v>#VALUE!</v>
      </c>
      <c r="BS234" s="1" t="e" cm="1" vm="1">
        <f t="array" aca="1" ref="BS234" ca="1">INDIRECT(ADDRESS(MATCH(SMALL(_xlfn._xlws.FILTER(BS7:BS229,BR7:BR229&gt;cr),5),BS7:BS229,0)+6,1))</f>
        <v>#VALUE!</v>
      </c>
      <c r="BT234" s="6" t="e" cm="1" vm="1">
        <f t="array" aca="1" ref="BT234" ca="1">INDIRECT(ADDRESS(MATCH(SMALL(_xlfn._xlws.FILTER(BT7:BT229,BW7:BW229&gt;cr),5),BT7:BT229,0)+6,1))</f>
        <v>#VALUE!</v>
      </c>
      <c r="BU234" s="6" t="e" cm="1" vm="1">
        <f t="array" aca="1" ref="BU234" ca="1">INDIRECT(ADDRESS(MATCH(SMALL(_xlfn._xlws.FILTER(BU7:BU229,BW7:BW229&gt;cr),5),BU7:BU229,0)+6,1))</f>
        <v>#VALUE!</v>
      </c>
      <c r="BV234" s="6" t="e" cm="1" vm="1">
        <f t="array" aca="1" ref="BV234" ca="1">INDIRECT(ADDRESS(MATCH(LARGE(_xlfn._xlws.FILTER(BV7:BV229,BW7:BW229&gt;cr),5),BV7:BV229,0)+6,1))</f>
        <v>#VALUE!</v>
      </c>
      <c r="BW234" s="6" t="e" cm="1" vm="1">
        <f t="array" aca="1" ref="BW234" ca="1">INDIRECT(ADDRESS(MATCH(LARGE(_xlfn._xlws.FILTER(BW7:BW229,BW7:BW229&gt;cr),5),BW7:BW229,0)+6,1))</f>
        <v>#VALUE!</v>
      </c>
      <c r="BX234" s="6" t="e" cm="1" vm="1">
        <f t="array" aca="1" ref="BX234" ca="1">INDIRECT(ADDRESS(MATCH(SMALL(_xlfn._xlws.FILTER(BX7:BX229,BW7:BW229&gt;cr),5),BX7:BX229,0)+6,1))</f>
        <v>#VALUE!</v>
      </c>
      <c r="BY234" s="1" t="e" cm="1" vm="1">
        <f t="array" aca="1" ref="BY234" ca="1">INDIRECT(ADDRESS(MATCH(SMALL(_xlfn._xlws.FILTER(BY7:BY229,CB7:CB229&gt;cr),5),BY7:BY229,0)+6,1))</f>
        <v>#VALUE!</v>
      </c>
      <c r="BZ234" s="1" t="e" cm="1" vm="1">
        <f t="array" aca="1" ref="BZ234" ca="1">INDIRECT(ADDRESS(MATCH(SMALL(_xlfn._xlws.FILTER(BZ7:BZ229,CB7:CB229&gt;cr),5),BZ7:BZ229,0)+6,1))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INDIRECT(ADDRESS(MATCH(SMALL(_xlfn._xlws.FILTER(CD7:CD229,CG7:CG229&gt;cr),5),CD7:CD229,0)+6,1))</f>
        <v>#VALUE!</v>
      </c>
      <c r="CE234" s="6" t="e" cm="1" vm="1">
        <f t="array" aca="1" ref="CE234" ca="1">INDIRECT(ADDRESS(MATCH(SMALL(_xlfn._xlws.FILTER(CE7:CE229,CG7:CG229&gt;cr),5),CE7:CE229,0)+6,1))</f>
        <v>#VALUE!</v>
      </c>
      <c r="CF234" s="6" t="e" cm="1" vm="1">
        <f t="array" aca="1" ref="CF234" ca="1">INDIRECT(ADDRESS(MATCH(LARGE(_xlfn._xlws.FILTER(CF7:CF229,CG7:CG229&gt;cr),5),CF7:CF229,0)+6,1))</f>
        <v>#VALUE!</v>
      </c>
      <c r="CG234" s="6" t="e" cm="1" vm="1">
        <f t="array" aca="1" ref="CG234" ca="1">INDIRECT(ADDRESS(MATCH(LARGE(_xlfn._xlws.FILTER(CG7:CG229,CG7:CG229&gt;cr),5),CG7:CG229,0)+6,1))</f>
        <v>#VALUE!</v>
      </c>
      <c r="CH234" s="6" t="e" cm="1" vm="1">
        <f t="array" aca="1" ref="CH234" ca="1">INDIRECT(ADDRESS(MATCH(SMALL(_xlfn._xlws.FILTER(CH7:CH229,CG7:CG229&gt;cr),5),CH7:CH229,0)+6,1))</f>
        <v>#VALUE!</v>
      </c>
      <c r="CI234" s="1" t="str" cm="1">
        <f t="array" aca="1" ref="CI234" ca="1">INDIRECT(ADDRESS(MATCH(SMALL(_xlfn._xlws.FILTER(CI7:CI229,CL7:CL229&gt;cr),5),CI7:CI229,0)+6,1))</f>
        <v>AI28.RPB</v>
      </c>
      <c r="CJ234" s="1" t="str" cm="1">
        <f t="array" aca="1" ref="CJ234" ca="1">INDIRECT(ADDRESS(MATCH(SMALL(_xlfn._xlws.FILTER(CJ7:CJ229,CL7:CL229&gt;cr),5),CJ7:CJ229,0)+6,1))</f>
        <v>BU16.TAJ</v>
      </c>
      <c r="CK234" s="1" t="str" cm="1">
        <f t="array" aca="1" ref="CK234" ca="1">INDIRECT(ADDRESS(MATCH(LARGE(_xlfn._xlws.FILTER(CK7:CK229,CL7:CL229&gt;cr),5),CK7:CK229,0)+6,1))</f>
        <v>AI15.NNSM</v>
      </c>
      <c r="CL234" s="1" t="str" cm="1">
        <f t="array" aca="1" ref="CL234" ca="1">INDIRECT(ADDRESS(MATCH(LARGE(_xlfn._xlws.FILTER(CL7:CL229,CL7:CL229&gt;cr),5),CL7:CL229,0)+6,1))</f>
        <v>AI01.Jaccard</v>
      </c>
      <c r="CM234" s="1" t="str" cm="1">
        <f t="array" aca="1" ref="CM234" ca="1">INDIRECT(ADDRESS(MATCH(SMALL(_xlfn._xlws.FILTER(CM7:CM229,CL7:CL229&gt;cr),5),CM7:CM229,0)+6,1))</f>
        <v>AI05.SRC</v>
      </c>
      <c r="CN234" s="6" t="e" cm="1" vm="1">
        <f t="array" aca="1" ref="CN234" ca="1">INDIRECT(ADDRESS(MATCH(SMALL(_xlfn._xlws.FILTER(CN7:CN229,CQ7:CQ229&gt;cr),5),CN7:CN229,0)+6,1))</f>
        <v>#VALUE!</v>
      </c>
      <c r="CO234" s="6" t="e" cm="1" vm="1">
        <f t="array" aca="1" ref="CO234" ca="1">INDIRECT(ADDRESS(MATCH(SMALL(_xlfn._xlws.FILTER(CO7:CO229,CQ7:CQ229&gt;cr),5),CO7:CO229,0)+6,1))</f>
        <v>#VALUE!</v>
      </c>
      <c r="CP234" s="6" t="e" cm="1" vm="1">
        <f t="array" aca="1" ref="CP234" ca="1">INDIRECT(ADDRESS(MATCH(LARGE(_xlfn._xlws.FILTER(CP7:CP229,CQ7:CQ229&gt;cr),5),CP7:CP229,0)+6,1))</f>
        <v>#VALUE!</v>
      </c>
      <c r="CQ234" s="6" t="e" cm="1" vm="1">
        <f t="array" aca="1" ref="CQ234" ca="1">INDIRECT(ADDRESS(MATCH(LARGE(_xlfn._xlws.FILTER(CQ7:CQ229,CQ7:CQ229&gt;cr),5),CQ7:CQ229,0)+6,1))</f>
        <v>#VALUE!</v>
      </c>
      <c r="CR234" s="6" t="e" cm="1" vm="1">
        <f t="array" aca="1" ref="CR234" ca="1">INDIRECT(ADDRESS(MATCH(SMALL(_xlfn._xlws.FILTER(CR7:CR229,CQ7:CQ229&gt;cr),5),CR7:CR229,0)+6,1))</f>
        <v>#VALUE!</v>
      </c>
      <c r="CS234" s="1" t="e" cm="1" vm="1">
        <f t="array" aca="1" ref="CS234" ca="1">INDIRECT(ADDRESS(MATCH(SMALL(_xlfn._xlws.FILTER(CS7:CS229,CV7:CV229&gt;cr),5),CS7:CS229,0)+6,1))</f>
        <v>#VALUE!</v>
      </c>
      <c r="CT234" s="1" t="e" cm="1" vm="1">
        <f t="array" aca="1" ref="CT234" ca="1">INDIRECT(ADDRESS(MATCH(SMALL(_xlfn._xlws.FILTER(CT7:CT229,CV7:CV229&gt;cr),5),CT7:CT229,0)+6,1))</f>
        <v>#VALUE!</v>
      </c>
      <c r="CU234" s="1" t="e" cm="1" vm="1">
        <f t="array" aca="1" ref="CU234" ca="1">INDIRECT(ADDRESS(MATCH(LARGE(_xlfn._xlws.FILTER(CU7:CU229,CV7:CV229&gt;cr),5),CU7:CU229,0)+6,1))</f>
        <v>#VALUE!</v>
      </c>
      <c r="CV234" s="1" t="e" cm="1" vm="1">
        <f t="array" aca="1" ref="CV234" ca="1">INDIRECT(ADDRESS(MATCH(LARGE(_xlfn._xlws.FILTER(CV7:CV229,CV7:CV229&gt;cr),5),CV7:CV229,0)+6,1))</f>
        <v>#VALUE!</v>
      </c>
      <c r="CW234" s="1" t="e" cm="1" vm="1">
        <f t="array" aca="1" ref="CW234" ca="1">INDIRECT(ADDRESS(MATCH(SMALL(_xlfn._xlws.FILTER(CW7:CW229,CV7:CV229&gt;cr),5),CW7:CW229,0)+6,1))</f>
        <v>#VALUE!</v>
      </c>
      <c r="CX234" s="6" t="e" cm="1" vm="1">
        <f t="array" aca="1" ref="CX234" ca="1">INDIRECT(ADDRESS(MATCH(SMALL(_xlfn._xlws.FILTER(CX7:CX229,DA7:DA229&gt;cr),5),CX7:CX229,0)+6,1))</f>
        <v>#VALUE!</v>
      </c>
      <c r="CY234" s="6" t="e" cm="1" vm="1">
        <f t="array" aca="1" ref="CY234" ca="1">INDIRECT(ADDRESS(MATCH(SMALL(_xlfn._xlws.FILTER(CY7:CY229,DA7:DA229&gt;cr),5),CY7:CY229,0)+6,1))</f>
        <v>#VALUE!</v>
      </c>
      <c r="CZ234" s="6" t="e" cm="1" vm="1">
        <f t="array" aca="1" ref="CZ234" ca="1">INDIRECT(ADDRESS(MATCH(LARGE(_xlfn._xlws.FILTER(CZ7:CZ229,DA7:DA229&gt;cr),5),CZ7:CZ229,0)+6,1))</f>
        <v>#VALUE!</v>
      </c>
      <c r="DA234" s="6" t="e" cm="1" vm="1">
        <f t="array" aca="1" ref="DA234" ca="1">INDIRECT(ADDRESS(MATCH(LARGE(_xlfn._xlws.FILTER(DA7:DA229,DA7:DA229&gt;cr),5),DA7:DA229,0)+6,1))</f>
        <v>#VALUE!</v>
      </c>
      <c r="DB234" s="6" t="e" cm="1" vm="1">
        <f t="array" aca="1" ref="DB234" ca="1">INDIRECT(ADDRESS(MATCH(SMALL(_xlfn._xlws.FILTER(DB7:DB229,DA7:DA229&gt;cr),5),DB7:DB229,0)+6,1))</f>
        <v>#VALUE!</v>
      </c>
      <c r="DC234" s="1" t="e" cm="1" vm="1">
        <f t="array" aca="1" ref="DC234" ca="1">INDIRECT(ADDRESS(MATCH(SMALL(_xlfn._xlws.FILTER(DC7:DC229,DF7:DF229&gt;cr),5),DC7:DC229,0)+6,1))</f>
        <v>#VALUE!</v>
      </c>
      <c r="DD234" s="1" t="e" cm="1" vm="1">
        <f t="array" aca="1" ref="DD234" ca="1">INDIRECT(ADDRESS(MATCH(SMALL(_xlfn._xlws.FILTER(DD7:DD229,DF7:DF229&gt;cr),5),DD7:DD229,0)+6,1))</f>
        <v>#VALUE!</v>
      </c>
      <c r="DE234" s="1" t="e" cm="1" vm="1">
        <f t="array" aca="1" ref="DE234" ca="1">INDIRECT(ADDRESS(MATCH(LARGE(_xlfn._xlws.FILTER(DE7:DE229,DF7:DF229&gt;cr),5),DE7:DE229,0)+6,1))</f>
        <v>#VALUE!</v>
      </c>
      <c r="DF234" s="1" t="e" cm="1" vm="1">
        <f t="array" aca="1" ref="DF234" ca="1">INDIRECT(ADDRESS(MATCH(LARGE(_xlfn._xlws.FILTER(DF7:DF229,DF7:DF229&gt;cr),5),DF7:DF229,0)+6,1))</f>
        <v>#VALUE!</v>
      </c>
      <c r="DG234" s="1" t="e" cm="1" vm="1">
        <f t="array" aca="1" ref="DG234" ca="1">INDIRECT(ADDRESS(MATCH(SMALL(_xlfn._xlws.FILTER(DG7:DG229,DF7:DF229&gt;cr),5),DG7:DG229,0)+6,1))</f>
        <v>#VALUE!</v>
      </c>
      <c r="DH234" s="6" t="str" cm="1">
        <f t="array" aca="1" ref="DH234" ca="1">INDIRECT(ADDRESS(MATCH(SMALL(_xlfn._xlws.FILTER(DH7:DH229,DK7:DK229&gt;cr),5),DH7:DH229,0)+6,1))</f>
        <v>BI03.PearsonJ</v>
      </c>
      <c r="DI234" s="6" t="str" cm="1">
        <f t="array" aca="1" ref="DI234" ca="1">INDIRECT(ADDRESS(MATCH(SMALL(_xlfn._xlws.FILTER(DI7:DI229,DK7:DK229&gt;cr),5),DI7:DI229,0)+6,1))</f>
        <v>CU14.Amer.CPC</v>
      </c>
      <c r="DJ234" s="6" t="str" cm="1">
        <f t="array" aca="1" ref="DJ234" ca="1">INDIRECT(ADDRESS(MATCH(LARGE(_xlfn._xlws.FILTER(DJ7:DJ229,DK7:DK229&gt;cr),5),DJ7:DJ229,0)+6,1))</f>
        <v>CI14.SMD.Pearson</v>
      </c>
      <c r="DK234" s="6" t="str" cm="1">
        <f t="array" aca="1" ref="DK234" ca="1">INDIRECT(ADDRESS(MATCH(LARGE(_xlfn._xlws.FILTER(DK7:DK229,DK7:DK229&gt;cr),5),DK7:DK229,0)+6,1))</f>
        <v>AI01.Jaccard</v>
      </c>
      <c r="DL234" s="6" t="str" cm="1">
        <f t="array" aca="1" ref="DL234" ca="1">INDIRECT(ADDRESS(MATCH(SMALL(_xlfn._xlws.FILTER(DL7:DL229,DK7:DK229&gt;cr),5),DL7:DL229,0)+6,1))</f>
        <v>AI07.PSS</v>
      </c>
      <c r="DM234" s="1" t="e" cm="1" vm="1">
        <f t="array" aca="1" ref="DM234" ca="1">INDIRECT(ADDRESS(MATCH(SMALL(_xlfn._xlws.FILTER(DM7:DM229,DP7:DP229&gt;cr),5),DM7:DM229,0)+6,1))</f>
        <v>#VALUE!</v>
      </c>
      <c r="DN234" s="1" t="e" cm="1" vm="1">
        <f t="array" aca="1" ref="DN234" ca="1">INDIRECT(ADDRESS(MATCH(SMALL(_xlfn._xlws.FILTER(DN7:DN229,DP7:DP229&gt;cr),5),DN7:DN229,0)+6,1))</f>
        <v>#VALUE!</v>
      </c>
      <c r="DO234" s="1" t="e" cm="1" vm="1">
        <f t="array" aca="1" ref="DO234" ca="1">INDIRECT(ADDRESS(MATCH(LARGE(_xlfn._xlws.FILTER(DO7:DO229,DP7:DP229&gt;cr),5),DO7:DO229,0)+6,1))</f>
        <v>#VALUE!</v>
      </c>
      <c r="DP234" s="1" t="e" cm="1" vm="1">
        <f t="array" aca="1" ref="DP234" ca="1">INDIRECT(ADDRESS(MATCH(LARGE(_xlfn._xlws.FILTER(DP7:DP229,DP7:DP229&gt;cr),5),DP7:DP229,0)+6,1))</f>
        <v>#VALUE!</v>
      </c>
      <c r="DQ234" s="1" t="e" cm="1" vm="1">
        <f t="array" aca="1" ref="DQ234" ca="1">INDIRECT(ADDRESS(MATCH(SMALL(_xlfn._xlws.FILTER(DQ7:DQ229,DP7:DP229&gt;cr),5),DQ7:DQ229,0)+6,1))</f>
        <v>#VALUE!</v>
      </c>
      <c r="DR234" s="6" t="e" cm="1" vm="1">
        <f t="array" aca="1" ref="DR234" ca="1">INDIRECT(ADDRESS(MATCH(SMALL(_xlfn._xlws.FILTER(DR7:DR229,DU7:DU229&gt;cr),5),DR7:DR229,0)+6,1))</f>
        <v>#VALUE!</v>
      </c>
      <c r="DS234" s="6" t="e" cm="1" vm="1">
        <f t="array" aca="1" ref="DS234" ca="1">INDIRECT(ADDRESS(MATCH(SMALL(_xlfn._xlws.FILTER(DS7:DS229,DU7:DU229&gt;cr),5),DS7:DS229,0)+6,1))</f>
        <v>#VALUE!</v>
      </c>
      <c r="DT234" s="6" t="e" cm="1" vm="1">
        <f t="array" aca="1" ref="DT234" ca="1">INDIRECT(ADDRESS(MATCH(LARGE(_xlfn._xlws.FILTER(DT7:DT229,DU7:DU229&gt;cr),5),DT7:DT229,0)+6,1))</f>
        <v>#VALUE!</v>
      </c>
      <c r="DU234" s="6" t="e" cm="1" vm="1">
        <f t="array" aca="1" ref="DU234" ca="1">INDIRECT(ADDRESS(MATCH(LARGE(_xlfn._xlws.FILTER(DU7:DU229,DU7:DU229&gt;cr),5),DU7:DU229,0)+6,1))</f>
        <v>#VALUE!</v>
      </c>
      <c r="DV234" s="6" t="e" cm="1" vm="1">
        <f t="array" aca="1" ref="DV234" ca="1">INDIRECT(ADDRESS(MATCH(SMALL(_xlfn._xlws.FILTER(DV7:DV229,DU7:DU229&gt;cr),5),DV7:DV229,0)+6,1))</f>
        <v>#VALUE!</v>
      </c>
      <c r="DW234" s="1" t="e" cm="1" vm="1">
        <f t="array" aca="1" ref="DW234" ca="1">INDIRECT(ADDRESS(MATCH(SMALL(_xlfn._xlws.FILTER(DW7:DW229,DZ7:DZ229&gt;cr),5),DW7:DW229,0)+6,1))</f>
        <v>#VALUE!</v>
      </c>
      <c r="DX234" s="1" t="e" cm="1" vm="1">
        <f t="array" aca="1" ref="DX234" ca="1">INDIRECT(ADDRESS(MATCH(SMALL(_xlfn._xlws.FILTER(DX7:DX229,DZ7:DZ229&gt;cr),5),DX7:DX229,0)+6,1))</f>
        <v>#VALUE!</v>
      </c>
      <c r="DY234" s="1" t="e" cm="1" vm="1">
        <f t="array" aca="1" ref="DY234" ca="1">INDIRECT(ADDRESS(MATCH(LARGE(_xlfn._xlws.FILTER(DY7:DY229,DZ7:DZ229&gt;cr),5),DY7:DY229,0)+6,1))</f>
        <v>#VALUE!</v>
      </c>
      <c r="DZ234" s="1" t="e" cm="1" vm="1">
        <f t="array" aca="1" ref="DZ234" ca="1">INDIRECT(ADDRESS(MATCH(LARGE(_xlfn._xlws.FILTER(DZ7:DZ229,DZ7:DZ229&gt;cr),5),DZ7:DZ229,0)+6,1))</f>
        <v>#VALUE!</v>
      </c>
      <c r="EA234" s="1" t="e" cm="1" vm="1">
        <f t="array" aca="1" ref="EA234" ca="1">INDIRECT(ADDRESS(MATCH(SMALL(_xlfn._xlws.FILTER(EA7:EA229,DZ7:DZ229&gt;cr),5),EA7:EA229,0)+6,1))</f>
        <v>#VALUE!</v>
      </c>
      <c r="EB234" s="6" t="e" cm="1" vm="1">
        <f t="array" aca="1" ref="EB234" ca="1">INDIRECT(ADDRESS(MATCH(SMALL(_xlfn._xlws.FILTER(EB7:EB229,EE7:EE229&gt;cr),5),EB7:EB229,0)+6,1))</f>
        <v>#VALUE!</v>
      </c>
      <c r="EC234" s="6" t="e" cm="1" vm="1">
        <f t="array" aca="1" ref="EC234" ca="1">INDIRECT(ADDRESS(MATCH(SMALL(_xlfn._xlws.FILTER(EC7:EC229,EE7:EE229&gt;cr),5),EC7:EC229,0)+6,1))</f>
        <v>#VALUE!</v>
      </c>
      <c r="ED234" s="6" t="e" cm="1" vm="1">
        <f t="array" aca="1" ref="ED234" ca="1">INDIRECT(ADDRESS(MATCH(LARGE(_xlfn._xlws.FILTER(ED7:ED229,EE7:EE229&gt;cr),5),ED7:ED229,0)+6,1))</f>
        <v>#VALUE!</v>
      </c>
      <c r="EE234" s="6" t="e" cm="1" vm="1">
        <f t="array" aca="1" ref="EE234" ca="1">INDIRECT(ADDRESS(MATCH(LARGE(_xlfn._xlws.FILTER(EE7:EE229,EE7:EE229&gt;cr),5),EE7:EE229,0)+6,1))</f>
        <v>#VALUE!</v>
      </c>
      <c r="EF234" s="6" t="e" cm="1" vm="1">
        <f t="array" aca="1" ref="EF234" ca="1">INDIRECT(ADDRESS(MATCH(SMALL(_xlfn._xlws.FILTER(EF7:EF229,EE7:EE229&gt;cr),5),EF7:EF229,0)+6,1))</f>
        <v>#VALUE!</v>
      </c>
      <c r="EG234" s="1" t="str" cm="1">
        <f t="array" aca="1" ref="EG234" ca="1">INDIRECT(ADDRESS(MATCH(SMALL(_xlfn._xlws.FILTER(EG7:EG229,EJ7:EJ229&gt;cr),5),EG7:EG229,0)+6,1))</f>
        <v>BI03.PearsonJ</v>
      </c>
      <c r="EH234" s="1" t="str" cm="1">
        <f t="array" aca="1" ref="EH234" ca="1">INDIRECT(ADDRESS(MATCH(SMALL(_xlfn._xlws.FILTER(EH7:EH229,EJ7:EJ229&gt;cr),5),EH7:EH229,0)+6,1))</f>
        <v>BU03.PearsonJ</v>
      </c>
      <c r="EI234" s="1" t="str" cm="1">
        <f t="array" aca="1" ref="EI234" ca="1">INDIRECT(ADDRESS(MATCH(LARGE(_xlfn._xlws.FILTER(EI7:EI229,EJ7:EJ229&gt;cr),5),EI7:EI229,0)+6,1))</f>
        <v>BI22.ZSim</v>
      </c>
      <c r="EJ234" s="1" t="str" cm="1">
        <f t="array" aca="1" ref="EJ234" ca="1">INDIRECT(ADDRESS(MATCH(LARGE(_xlfn._xlws.FILTER(EJ7:EJ229,EJ7:EJ229&gt;cr),5),EJ7:EJ229,0)+6,1))</f>
        <v>AI01.Jaccard</v>
      </c>
      <c r="EK234" s="1" t="str" cm="1">
        <f t="array" aca="1" ref="EK234" ca="1">INDIRECT(ADDRESS(MATCH(SMALL(_xlfn._xlws.FILTER(EK7:EK229,EJ7:EJ229&gt;cr),5),EK7:EK229,0)+6,1))</f>
        <v>AI07.PSS</v>
      </c>
      <c r="EL234" s="6" t="e" cm="1" vm="1">
        <f t="array" aca="1" ref="EL234" ca="1">INDIRECT(ADDRESS(MATCH(SMALL(_xlfn._xlws.FILTER(EL7:EL229,EO7:EO229&gt;cr),5),EL7:EL229,0)+6,1))</f>
        <v>#VALUE!</v>
      </c>
      <c r="EM234" s="6" t="e" cm="1" vm="1">
        <f t="array" aca="1" ref="EM234" ca="1">INDIRECT(ADDRESS(MATCH(SMALL(_xlfn._xlws.FILTER(EM7:EM229,EO7:EO229&gt;cr),5),EM7:EM229,0)+6,1))</f>
        <v>#VALUE!</v>
      </c>
      <c r="EN234" s="6" t="e" cm="1" vm="1">
        <f t="array" aca="1" ref="EN234" ca="1">INDIRECT(ADDRESS(MATCH(LARGE(_xlfn._xlws.FILTER(EN7:EN229,EO7:EO229&gt;cr),5),EN7:EN229,0)+6,1))</f>
        <v>#VALUE!</v>
      </c>
      <c r="EO234" s="6" t="e" cm="1" vm="1">
        <f t="array" aca="1" ref="EO234" ca="1">INDIRECT(ADDRESS(MATCH(LARGE(_xlfn._xlws.FILTER(EO7:EO229,EO7:EO229&gt;cr),5),EO7:EO229,0)+6,1))</f>
        <v>#VALUE!</v>
      </c>
      <c r="EP234" s="6" t="e" cm="1" vm="1">
        <f t="array" aca="1" ref="EP234" ca="1">INDIRECT(ADDRESS(MATCH(SMALL(_xlfn._xlws.FILTER(EP7:EP229,EO7:EO229&gt;cr),5),EP7:EP229,0)+6,1))</f>
        <v>#VALUE!</v>
      </c>
      <c r="EQ234" s="1" t="e" cm="1" vm="1">
        <f t="array" aca="1" ref="EQ234" ca="1">INDIRECT(ADDRESS(MATCH(SMALL(_xlfn._xlws.FILTER(EQ7:EQ229,ET7:ET229&gt;cr),5),EQ7:EQ229,0)+6,1))</f>
        <v>#VALUE!</v>
      </c>
      <c r="ER234" s="1" t="e" cm="1" vm="1">
        <f t="array" aca="1" ref="ER234" ca="1">INDIRECT(ADDRESS(MATCH(SMALL(_xlfn._xlws.FILTER(ER7:ER229,ET7:ET229&gt;cr),5),ER7:ER229,0)+6,1))</f>
        <v>#VALUE!</v>
      </c>
      <c r="ES234" s="1" t="e" cm="1" vm="1">
        <f t="array" aca="1" ref="ES234" ca="1">INDIRECT(ADDRESS(MATCH(LARGE(_xlfn._xlws.FILTER(ES7:ES229,ET7:ET229&gt;cr),5),ES7:ES229,0)+6,1))</f>
        <v>#VALUE!</v>
      </c>
      <c r="ET234" s="1" t="e" cm="1" vm="1">
        <f t="array" aca="1" ref="ET234" ca="1">INDIRECT(ADDRESS(MATCH(LARGE(_xlfn._xlws.FILTER(ET7:ET229,ET7:ET229&gt;cr),5),ET7:ET229,0)+6,1))</f>
        <v>#VALUE!</v>
      </c>
      <c r="EU234" s="1" t="e" cm="1" vm="1">
        <f t="array" aca="1" ref="EU234" ca="1">INDIRECT(ADDRESS(MATCH(SMALL(_xlfn._xlws.FILTER(EU7:EU229,ET7:ET229&gt;cr),5),EU7:EU229,0)+6,1))</f>
        <v>#VALUE!</v>
      </c>
      <c r="EV234" s="9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9" t="str" cm="1">
        <f t="array" aca="1" ref="EW234" ca="1">INDIRECT(ADDRESS(MATCH(SMALL(_xlfn.LET(_xlpm.x,IF(ISNUMBER(EW7:EW229),EW7:EW229),_xlpm.y,IF(ISNUMBER(EY7:EY229),EY7:EY229),_xlfn._xlws.FILTER(_xlpm.x,_xlpm.y&gt;cr)),5),EW7:EW229,0)+6,1))</f>
        <v>BU16.TANJ</v>
      </c>
      <c r="EX234" s="9" t="str" cm="1">
        <f t="array" aca="1" ref="EX234" ca="1">INDIRECT(ADDRESS(MATCH(LARGE(_xlfn.LET(_xlpm.x,IF(ISNUMBER(EX7:EX229),EX7:EX229),_xlpm.y,IF(ISNUMBER(EY7:EY229),EY7:EY229),_xlfn._xlws.FILTER(_xlpm.x,_xlpm.y&gt;cr)),5),EX7:EX229,0)+6,1))</f>
        <v>BI03.PearsonJ</v>
      </c>
      <c r="EY234" s="9" t="str" cm="1">
        <f t="array" aca="1" ref="EY234" ca="1">INDIRECT(ADDRESS(MATCH(LARGE(_xlfn.LET(_xlpm.x,IF(ISNUMBER(EY7:EY229),EY7:EY229),_xlpm.y,IF(ISNUMBER(EY7:EY229),EY7:EY229),_xlfn._xlws.FILTER(_xlpm.x,_xlpm.y&gt;cr)),5),EY7:EY229,0)+6,1))</f>
        <v>CI14.SMD.EMX6</v>
      </c>
      <c r="EZ234" s="9" t="str" cm="1">
        <f t="array" aca="1" ref="EZ234" ca="1">INDIRECT(ADDRESS(MATCH(SMALL(_xlfn.LET(_xlpm.x,IF(ISNUMBER(EZ7:EZ229),EZ7:EZ229),_xlpm.y,IF(ISNUMBER(EY7:EY229),EY7:EY229),_xlfn._xlws.FILTER(_xlpm.x,_xlpm.y&gt;cr)),5),EZ7:EZ229,0)+6,1))</f>
        <v>BI01.RatingJaccard</v>
      </c>
      <c r="FA234" s="1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" t="str" cm="1">
        <f t="array" aca="1" ref="FD234" ca="1">INDEX(_xlfn._xlws.FILTER(FD7:FD229,ISTEXT(FD7:FD229)),MODE(MATCH(_xlfn._xlws.FILTER(FD7:FD229,ISTEXT(FD7:FD229)),_xlfn._xlws.FILTER(FD7:FD229,ISTEXT(FD7:FD229)),0)))</f>
        <v>k=50, r=0.5</v>
      </c>
      <c r="FE234" s="1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210" zoomScaleNormal="100" workbookViewId="0">
      <pane xSplit="1" topLeftCell="HA1" activePane="topRight" state="frozen"/>
      <selection pane="topRight" activeCell="HJ227" sqref="HJ22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230</v>
      </c>
      <c r="AQ1" s="3" t="s">
        <v>230</v>
      </c>
      <c r="AR1" s="3" t="s">
        <v>230</v>
      </c>
      <c r="AS1" s="3" t="s">
        <v>230</v>
      </c>
      <c r="AT1" s="3" t="s">
        <v>230</v>
      </c>
      <c r="AU1" s="3" t="s">
        <v>230</v>
      </c>
      <c r="AV1" s="3" t="s">
        <v>230</v>
      </c>
      <c r="AW1" s="3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3" t="s">
        <v>230</v>
      </c>
      <c r="BK1" s="3" t="s">
        <v>230</v>
      </c>
      <c r="BL1" s="3" t="s">
        <v>230</v>
      </c>
      <c r="BM1" s="3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8"/>
      <c r="II1" s="8"/>
      <c r="IJ1" s="8"/>
      <c r="IK1" s="8"/>
      <c r="IL1" s="8"/>
      <c r="IM1" s="8"/>
      <c r="IN1" s="8"/>
      <c r="IO1" s="8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3" t="s">
        <v>206</v>
      </c>
      <c r="AQ2" s="3" t="s">
        <v>206</v>
      </c>
      <c r="AR2" s="3" t="s">
        <v>206</v>
      </c>
      <c r="AS2" s="3" t="s">
        <v>206</v>
      </c>
      <c r="AT2" s="3" t="s">
        <v>206</v>
      </c>
      <c r="AU2" s="3" t="s">
        <v>206</v>
      </c>
      <c r="AV2" s="3" t="s">
        <v>206</v>
      </c>
      <c r="AW2" s="3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3" t="s">
        <v>208</v>
      </c>
      <c r="BG2" s="3" t="s">
        <v>208</v>
      </c>
      <c r="BH2" s="3" t="s">
        <v>208</v>
      </c>
      <c r="BI2" s="3" t="s">
        <v>208</v>
      </c>
      <c r="BJ2" s="3" t="s">
        <v>208</v>
      </c>
      <c r="BK2" s="3" t="s">
        <v>208</v>
      </c>
      <c r="BL2" s="3" t="s">
        <v>208</v>
      </c>
      <c r="BM2" s="3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3" t="s">
        <v>206</v>
      </c>
      <c r="DS2" s="3" t="s">
        <v>206</v>
      </c>
      <c r="DT2" s="3" t="s">
        <v>206</v>
      </c>
      <c r="DU2" s="3" t="s">
        <v>206</v>
      </c>
      <c r="DV2" s="3" t="s">
        <v>206</v>
      </c>
      <c r="DW2" s="3" t="s">
        <v>206</v>
      </c>
      <c r="DX2" s="3" t="s">
        <v>206</v>
      </c>
      <c r="DY2" s="3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3" t="s">
        <v>3</v>
      </c>
      <c r="EY2" s="3" t="s">
        <v>3</v>
      </c>
      <c r="EZ2" s="3" t="s">
        <v>3</v>
      </c>
      <c r="FA2" s="3" t="s">
        <v>3</v>
      </c>
      <c r="FB2" s="3" t="s">
        <v>3</v>
      </c>
      <c r="FC2" s="3" t="s">
        <v>3</v>
      </c>
      <c r="FD2" s="3" t="s">
        <v>3</v>
      </c>
      <c r="FE2" s="3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3" t="s">
        <v>207</v>
      </c>
      <c r="FO2" s="3" t="s">
        <v>207</v>
      </c>
      <c r="FP2" s="3" t="s">
        <v>207</v>
      </c>
      <c r="FQ2" s="3" t="s">
        <v>207</v>
      </c>
      <c r="FR2" s="3" t="s">
        <v>207</v>
      </c>
      <c r="FS2" s="3" t="s">
        <v>207</v>
      </c>
      <c r="FT2" s="3" t="s">
        <v>207</v>
      </c>
      <c r="FU2" s="3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3" t="s">
        <v>209</v>
      </c>
      <c r="GE2" s="3" t="s">
        <v>209</v>
      </c>
      <c r="GF2" s="3" t="s">
        <v>209</v>
      </c>
      <c r="GG2" s="3" t="s">
        <v>209</v>
      </c>
      <c r="GH2" s="3" t="s">
        <v>209</v>
      </c>
      <c r="GI2" s="3" t="s">
        <v>209</v>
      </c>
      <c r="GJ2" s="3" t="s">
        <v>209</v>
      </c>
      <c r="GK2" s="3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3" t="s">
        <v>206</v>
      </c>
      <c r="GU2" s="3" t="s">
        <v>206</v>
      </c>
      <c r="GV2" s="3" t="s">
        <v>206</v>
      </c>
      <c r="GW2" s="3" t="s">
        <v>206</v>
      </c>
      <c r="GX2" s="3" t="s">
        <v>206</v>
      </c>
      <c r="GY2" s="3" t="s">
        <v>206</v>
      </c>
      <c r="GZ2" s="3" t="s">
        <v>206</v>
      </c>
      <c r="HA2" s="3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3" t="s">
        <v>208</v>
      </c>
      <c r="HK2" s="3" t="s">
        <v>208</v>
      </c>
      <c r="HL2" s="3" t="s">
        <v>208</v>
      </c>
      <c r="HM2" s="3" t="s">
        <v>208</v>
      </c>
      <c r="HN2" s="3" t="s">
        <v>208</v>
      </c>
      <c r="HO2" s="3" t="s">
        <v>208</v>
      </c>
      <c r="HP2" s="3" t="s">
        <v>208</v>
      </c>
      <c r="HQ2" s="3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3" t="s">
        <v>3</v>
      </c>
      <c r="IA2" s="3" t="s">
        <v>3</v>
      </c>
      <c r="IB2" s="3" t="s">
        <v>3</v>
      </c>
      <c r="IC2" s="3" t="s">
        <v>3</v>
      </c>
      <c r="ID2" s="3" t="s">
        <v>3</v>
      </c>
      <c r="IE2" s="3" t="s">
        <v>3</v>
      </c>
      <c r="IF2" s="3" t="s">
        <v>3</v>
      </c>
      <c r="IG2" s="3" t="s">
        <v>3</v>
      </c>
      <c r="IH2" s="8"/>
      <c r="II2" s="8"/>
      <c r="IJ2" s="8"/>
      <c r="IK2" s="8"/>
      <c r="IL2" s="8"/>
      <c r="IM2" s="8"/>
      <c r="IN2" s="8"/>
      <c r="IO2" s="8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4" t="s">
        <v>196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44" t="s">
        <v>229</v>
      </c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61" t="s">
        <v>232</v>
      </c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52" t="s">
        <v>197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0" t="s">
        <v>198</v>
      </c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9" t="s">
        <v>199</v>
      </c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38" t="s">
        <v>214</v>
      </c>
      <c r="II4" s="54"/>
      <c r="IJ4" s="54"/>
      <c r="IK4" s="54"/>
      <c r="IL4" s="54"/>
      <c r="IM4" s="54"/>
      <c r="IN4" s="54"/>
      <c r="IO4" s="55"/>
      <c r="IP4" s="12" t="s">
        <v>215</v>
      </c>
      <c r="IQ4" s="13"/>
      <c r="IR4" s="13"/>
      <c r="IS4" s="13"/>
      <c r="IT4" s="13"/>
      <c r="IU4" s="13"/>
      <c r="IV4" s="13"/>
      <c r="IW4" s="14"/>
    </row>
    <row r="5" spans="1:257" ht="13.5" x14ac:dyDescent="0.25">
      <c r="B5" s="26" t="s">
        <v>200</v>
      </c>
      <c r="C5" s="27"/>
      <c r="D5" s="27"/>
      <c r="E5" s="27"/>
      <c r="F5" s="27"/>
      <c r="G5" s="27"/>
      <c r="H5" s="27"/>
      <c r="I5" s="27"/>
      <c r="J5" s="28" t="s">
        <v>201</v>
      </c>
      <c r="K5" s="28"/>
      <c r="L5" s="28"/>
      <c r="M5" s="28"/>
      <c r="N5" s="28"/>
      <c r="O5" s="28"/>
      <c r="P5" s="28"/>
      <c r="Q5" s="28"/>
      <c r="R5" s="26" t="s">
        <v>202</v>
      </c>
      <c r="S5" s="26"/>
      <c r="T5" s="26"/>
      <c r="U5" s="26"/>
      <c r="V5" s="26"/>
      <c r="W5" s="26"/>
      <c r="X5" s="26"/>
      <c r="Y5" s="26"/>
      <c r="Z5" s="28" t="s">
        <v>203</v>
      </c>
      <c r="AA5" s="28"/>
      <c r="AB5" s="28"/>
      <c r="AC5" s="28"/>
      <c r="AD5" s="28"/>
      <c r="AE5" s="28"/>
      <c r="AF5" s="28"/>
      <c r="AG5" s="28"/>
      <c r="AH5" s="26" t="s">
        <v>205</v>
      </c>
      <c r="AI5" s="26"/>
      <c r="AJ5" s="26"/>
      <c r="AK5" s="26"/>
      <c r="AL5" s="26"/>
      <c r="AM5" s="26"/>
      <c r="AN5" s="26"/>
      <c r="AO5" s="26"/>
      <c r="AP5" s="28" t="s">
        <v>200</v>
      </c>
      <c r="AQ5" s="46"/>
      <c r="AR5" s="46"/>
      <c r="AS5" s="46"/>
      <c r="AT5" s="46"/>
      <c r="AU5" s="46"/>
      <c r="AV5" s="46"/>
      <c r="AW5" s="46"/>
      <c r="AX5" s="26" t="s">
        <v>201</v>
      </c>
      <c r="AY5" s="26"/>
      <c r="AZ5" s="26"/>
      <c r="BA5" s="26"/>
      <c r="BB5" s="26"/>
      <c r="BC5" s="26"/>
      <c r="BD5" s="26"/>
      <c r="BE5" s="26"/>
      <c r="BF5" s="28" t="s">
        <v>202</v>
      </c>
      <c r="BG5" s="28"/>
      <c r="BH5" s="28"/>
      <c r="BI5" s="28"/>
      <c r="BJ5" s="28"/>
      <c r="BK5" s="28"/>
      <c r="BL5" s="28"/>
      <c r="BM5" s="28"/>
      <c r="BN5" s="26" t="s">
        <v>203</v>
      </c>
      <c r="BO5" s="26"/>
      <c r="BP5" s="26"/>
      <c r="BQ5" s="26"/>
      <c r="BR5" s="26"/>
      <c r="BS5" s="26"/>
      <c r="BT5" s="26"/>
      <c r="BU5" s="26"/>
      <c r="BV5" s="28" t="s">
        <v>205</v>
      </c>
      <c r="BW5" s="28"/>
      <c r="BX5" s="28"/>
      <c r="BY5" s="28"/>
      <c r="BZ5" s="28"/>
      <c r="CA5" s="28"/>
      <c r="CB5" s="28"/>
      <c r="CC5" s="28"/>
      <c r="CD5" s="26" t="s">
        <v>200</v>
      </c>
      <c r="CE5" s="27"/>
      <c r="CF5" s="27"/>
      <c r="CG5" s="27"/>
      <c r="CH5" s="27"/>
      <c r="CI5" s="27"/>
      <c r="CJ5" s="27"/>
      <c r="CK5" s="27"/>
      <c r="CL5" s="28" t="s">
        <v>201</v>
      </c>
      <c r="CM5" s="28"/>
      <c r="CN5" s="28"/>
      <c r="CO5" s="28"/>
      <c r="CP5" s="28"/>
      <c r="CQ5" s="28"/>
      <c r="CR5" s="28"/>
      <c r="CS5" s="28"/>
      <c r="CT5" s="26" t="s">
        <v>202</v>
      </c>
      <c r="CU5" s="26"/>
      <c r="CV5" s="26"/>
      <c r="CW5" s="26"/>
      <c r="CX5" s="26"/>
      <c r="CY5" s="26"/>
      <c r="CZ5" s="26"/>
      <c r="DA5" s="26"/>
      <c r="DB5" s="28" t="s">
        <v>203</v>
      </c>
      <c r="DC5" s="28"/>
      <c r="DD5" s="28"/>
      <c r="DE5" s="28"/>
      <c r="DF5" s="28"/>
      <c r="DG5" s="28"/>
      <c r="DH5" s="28"/>
      <c r="DI5" s="28"/>
      <c r="DJ5" s="26" t="s">
        <v>205</v>
      </c>
      <c r="DK5" s="26"/>
      <c r="DL5" s="26"/>
      <c r="DM5" s="26"/>
      <c r="DN5" s="26"/>
      <c r="DO5" s="26"/>
      <c r="DP5" s="26"/>
      <c r="DQ5" s="26"/>
      <c r="DR5" s="28" t="s">
        <v>200</v>
      </c>
      <c r="DS5" s="46"/>
      <c r="DT5" s="46"/>
      <c r="DU5" s="46"/>
      <c r="DV5" s="46"/>
      <c r="DW5" s="46"/>
      <c r="DX5" s="46"/>
      <c r="DY5" s="46"/>
      <c r="DZ5" s="26" t="s">
        <v>201</v>
      </c>
      <c r="EA5" s="26"/>
      <c r="EB5" s="26"/>
      <c r="EC5" s="26"/>
      <c r="ED5" s="26"/>
      <c r="EE5" s="26"/>
      <c r="EF5" s="26"/>
      <c r="EG5" s="26"/>
      <c r="EH5" s="28" t="s">
        <v>202</v>
      </c>
      <c r="EI5" s="28"/>
      <c r="EJ5" s="28"/>
      <c r="EK5" s="28"/>
      <c r="EL5" s="28"/>
      <c r="EM5" s="28"/>
      <c r="EN5" s="28"/>
      <c r="EO5" s="28"/>
      <c r="EP5" s="26" t="s">
        <v>203</v>
      </c>
      <c r="EQ5" s="26"/>
      <c r="ER5" s="26"/>
      <c r="ES5" s="26"/>
      <c r="ET5" s="26"/>
      <c r="EU5" s="26"/>
      <c r="EV5" s="26"/>
      <c r="EW5" s="26"/>
      <c r="EX5" s="28" t="s">
        <v>3</v>
      </c>
      <c r="EY5" s="28"/>
      <c r="EZ5" s="28"/>
      <c r="FA5" s="28"/>
      <c r="FB5" s="28"/>
      <c r="FC5" s="28"/>
      <c r="FD5" s="28"/>
      <c r="FE5" s="28"/>
      <c r="FF5" s="26" t="s">
        <v>200</v>
      </c>
      <c r="FG5" s="27"/>
      <c r="FH5" s="27"/>
      <c r="FI5" s="27"/>
      <c r="FJ5" s="27"/>
      <c r="FK5" s="27"/>
      <c r="FL5" s="27"/>
      <c r="FM5" s="27"/>
      <c r="FN5" s="28" t="s">
        <v>201</v>
      </c>
      <c r="FO5" s="28"/>
      <c r="FP5" s="28"/>
      <c r="FQ5" s="28"/>
      <c r="FR5" s="28"/>
      <c r="FS5" s="28"/>
      <c r="FT5" s="28"/>
      <c r="FU5" s="28"/>
      <c r="FV5" s="26" t="s">
        <v>202</v>
      </c>
      <c r="FW5" s="26"/>
      <c r="FX5" s="26"/>
      <c r="FY5" s="26"/>
      <c r="FZ5" s="26"/>
      <c r="GA5" s="26"/>
      <c r="GB5" s="26"/>
      <c r="GC5" s="26"/>
      <c r="GD5" s="28" t="s">
        <v>203</v>
      </c>
      <c r="GE5" s="28"/>
      <c r="GF5" s="28"/>
      <c r="GG5" s="28"/>
      <c r="GH5" s="28"/>
      <c r="GI5" s="28"/>
      <c r="GJ5" s="28"/>
      <c r="GK5" s="28"/>
      <c r="GL5" s="26" t="s">
        <v>3</v>
      </c>
      <c r="GM5" s="26"/>
      <c r="GN5" s="26"/>
      <c r="GO5" s="26"/>
      <c r="GP5" s="26"/>
      <c r="GQ5" s="26"/>
      <c r="GR5" s="26"/>
      <c r="GS5" s="26"/>
      <c r="GT5" s="28" t="s">
        <v>200</v>
      </c>
      <c r="GU5" s="46"/>
      <c r="GV5" s="46"/>
      <c r="GW5" s="46"/>
      <c r="GX5" s="46"/>
      <c r="GY5" s="46"/>
      <c r="GZ5" s="46"/>
      <c r="HA5" s="46"/>
      <c r="HB5" s="26" t="s">
        <v>201</v>
      </c>
      <c r="HC5" s="26"/>
      <c r="HD5" s="26"/>
      <c r="HE5" s="26"/>
      <c r="HF5" s="26"/>
      <c r="HG5" s="26"/>
      <c r="HH5" s="26"/>
      <c r="HI5" s="26"/>
      <c r="HJ5" s="28" t="s">
        <v>202</v>
      </c>
      <c r="HK5" s="28"/>
      <c r="HL5" s="28"/>
      <c r="HM5" s="28"/>
      <c r="HN5" s="28"/>
      <c r="HO5" s="28"/>
      <c r="HP5" s="28"/>
      <c r="HQ5" s="28"/>
      <c r="HR5" s="26" t="s">
        <v>203</v>
      </c>
      <c r="HS5" s="26"/>
      <c r="HT5" s="26"/>
      <c r="HU5" s="26"/>
      <c r="HV5" s="26"/>
      <c r="HW5" s="26"/>
      <c r="HX5" s="26"/>
      <c r="HY5" s="26"/>
      <c r="HZ5" s="28" t="s">
        <v>3</v>
      </c>
      <c r="IA5" s="28"/>
      <c r="IB5" s="28"/>
      <c r="IC5" s="28"/>
      <c r="ID5" s="28"/>
      <c r="IE5" s="28"/>
      <c r="IF5" s="28"/>
      <c r="IG5" s="28"/>
      <c r="IH5" s="56"/>
      <c r="II5" s="57"/>
      <c r="IJ5" s="57"/>
      <c r="IK5" s="57"/>
      <c r="IL5" s="57"/>
      <c r="IM5" s="57"/>
      <c r="IN5" s="57"/>
      <c r="IO5" s="58"/>
      <c r="IP5" s="15"/>
      <c r="IQ5" s="16"/>
      <c r="IR5" s="16"/>
      <c r="IS5" s="16"/>
      <c r="IT5" s="16"/>
      <c r="IU5" s="16"/>
      <c r="IV5" s="16"/>
      <c r="IW5" s="17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>
        <v>0.59279999999999999</v>
      </c>
      <c r="BG7" s="5">
        <v>0.61860000000000004</v>
      </c>
      <c r="BH7" s="5">
        <v>0.21390000000000001</v>
      </c>
      <c r="BI7" s="5">
        <v>8.0000000000000002E-3</v>
      </c>
      <c r="BJ7" s="5">
        <v>0.89980000000000004</v>
      </c>
      <c r="BK7" s="5"/>
      <c r="BL7" s="5">
        <v>0.94740000000000002</v>
      </c>
      <c r="BM7" s="5">
        <v>0.1757</v>
      </c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>
        <v>0.7298</v>
      </c>
      <c r="GB7" s="4">
        <v>0.94530000000000003</v>
      </c>
      <c r="GC7" s="4">
        <v>0.1237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>
        <v>0.59289999999999998</v>
      </c>
      <c r="HK7" s="5">
        <v>0.61909999999999998</v>
      </c>
      <c r="HL7" s="5">
        <v>0.21809999999999999</v>
      </c>
      <c r="HM7" s="5">
        <v>8.0999999999999996E-3</v>
      </c>
      <c r="HN7" s="5">
        <v>0.89849999999999997</v>
      </c>
      <c r="HO7" s="5">
        <v>0.72940000000000005</v>
      </c>
      <c r="HP7" s="5">
        <v>0.94499999999999995</v>
      </c>
      <c r="HQ7" s="5">
        <v>0.2278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0.59258333333333335</v>
      </c>
      <c r="II7" s="4">
        <f t="shared" ref="II7:II39" si="1">AVERAGEIFS(B7:IG7,metrics.rec,"MSE")</f>
        <v>0.61778333333333335</v>
      </c>
      <c r="IJ7" s="4">
        <f t="shared" ref="IJ7:IJ39" si="2">AVERAGEIFS(B7:IG7,metrics.rec,"R")</f>
        <v>0.21794999999999998</v>
      </c>
      <c r="IK7" s="4">
        <f t="shared" ref="IK7:IK39" si="3">AVERAGEIFS(B7:IG7,metrics.rec,"Precision")</f>
        <v>8.0833333333333313E-3</v>
      </c>
      <c r="IL7" s="4">
        <f t="shared" ref="IL7:IL39" si="4">AVERAGEIFS(B7:IG7,metrics.rec,"Recall")</f>
        <v>0.89866666666666672</v>
      </c>
      <c r="IM7" s="4">
        <f t="shared" ref="IM7:IM39" si="5">AVERAGEIFS(B7:IG7,metrics.rec,"Coverage")</f>
        <v>0.72958000000000001</v>
      </c>
      <c r="IN7" s="4">
        <f t="shared" ref="IN7:IN39" si="6">AVERAGEIFS(B7:IG7,metrics.rec,"Recatio")</f>
        <v>0.94574999999999998</v>
      </c>
      <c r="IO7" s="4">
        <f t="shared" ref="IO7:IO39" si="7">AVERAGEIFS(B7:IG7,metrics.rec,"Time")</f>
        <v>0.16721666666666665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k=50,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>
        <v>0.59430000000000005</v>
      </c>
      <c r="BG8" s="5">
        <v>0.61629999999999996</v>
      </c>
      <c r="BH8" s="5">
        <v>0.20449999999999999</v>
      </c>
      <c r="BI8" s="5">
        <v>1.0500000000000001E-2</v>
      </c>
      <c r="BJ8" s="5">
        <v>0.89470000000000005</v>
      </c>
      <c r="BK8" s="5"/>
      <c r="BL8" s="5">
        <v>0.94089999999999996</v>
      </c>
      <c r="BM8" s="5">
        <v>0.1943</v>
      </c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>
        <v>0.55549999999999999</v>
      </c>
      <c r="GB8" s="4">
        <v>0.93910000000000005</v>
      </c>
      <c r="GC8" s="4">
        <v>0.1066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>
        <v>0.59430000000000005</v>
      </c>
      <c r="HK8" s="5">
        <v>0.61680000000000001</v>
      </c>
      <c r="HL8" s="5">
        <v>0.2087</v>
      </c>
      <c r="HM8" s="5">
        <v>1.0500000000000001E-2</v>
      </c>
      <c r="HN8" s="5">
        <v>0.89270000000000005</v>
      </c>
      <c r="HO8" s="5">
        <v>0.55630000000000002</v>
      </c>
      <c r="HP8" s="5">
        <v>0.93899999999999995</v>
      </c>
      <c r="HQ8" s="5">
        <v>0.16170000000000001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0.59401666666666675</v>
      </c>
      <c r="II8" s="4">
        <f t="shared" si="1"/>
        <v>0.61585000000000001</v>
      </c>
      <c r="IJ8" s="4">
        <f t="shared" si="2"/>
        <v>0.20803333333333338</v>
      </c>
      <c r="IK8" s="4">
        <f t="shared" si="3"/>
        <v>1.0549999999999999E-2</v>
      </c>
      <c r="IL8" s="4">
        <f t="shared" si="4"/>
        <v>0.89293333333333325</v>
      </c>
      <c r="IM8" s="4">
        <f t="shared" si="5"/>
        <v>0.55513999999999997</v>
      </c>
      <c r="IN8" s="4">
        <f t="shared" si="6"/>
        <v>0.93966666666666665</v>
      </c>
      <c r="IO8" s="4">
        <f t="shared" si="7"/>
        <v>0.15303333333333333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k=50,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>
        <v>0.58889999999999998</v>
      </c>
      <c r="BG9" s="5">
        <v>0.60170000000000001</v>
      </c>
      <c r="BH9" s="5">
        <v>0.20910000000000001</v>
      </c>
      <c r="BI9" s="5">
        <v>1.9599999999999999E-2</v>
      </c>
      <c r="BJ9" s="5">
        <v>0.86470000000000002</v>
      </c>
      <c r="BK9" s="5"/>
      <c r="BL9" s="5">
        <v>0.9446</v>
      </c>
      <c r="BM9" s="5">
        <v>0.184</v>
      </c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>
        <v>0.29020000000000001</v>
      </c>
      <c r="GB9" s="4">
        <v>0.94210000000000005</v>
      </c>
      <c r="GC9" s="4">
        <v>0.1062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>
        <v>0.58899999999999997</v>
      </c>
      <c r="HK9" s="5">
        <v>0.60350000000000004</v>
      </c>
      <c r="HL9" s="5">
        <v>0.2135</v>
      </c>
      <c r="HM9" s="5">
        <v>1.95E-2</v>
      </c>
      <c r="HN9" s="5">
        <v>0.86380000000000001</v>
      </c>
      <c r="HO9" s="5">
        <v>0.29070000000000001</v>
      </c>
      <c r="HP9" s="5">
        <v>0.94199999999999995</v>
      </c>
      <c r="HQ9" s="5">
        <v>0.16039999999999999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0.58888333333333331</v>
      </c>
      <c r="II9" s="4">
        <f t="shared" si="1"/>
        <v>0.60268333333333335</v>
      </c>
      <c r="IJ9" s="4">
        <f t="shared" si="2"/>
        <v>0.21230000000000002</v>
      </c>
      <c r="IK9" s="4">
        <f t="shared" si="3"/>
        <v>1.9450000000000002E-2</v>
      </c>
      <c r="IL9" s="4">
        <f t="shared" si="4"/>
        <v>0.86393333333333333</v>
      </c>
      <c r="IM9" s="4">
        <f t="shared" si="5"/>
        <v>0.29202</v>
      </c>
      <c r="IN9" s="4">
        <f t="shared" si="6"/>
        <v>0.94268333333333343</v>
      </c>
      <c r="IO9" s="4">
        <f t="shared" si="7"/>
        <v>0.15176666666666666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k=50,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>
        <v>0.59360000000000002</v>
      </c>
      <c r="BG10" s="5">
        <v>0.61439999999999995</v>
      </c>
      <c r="BH10" s="5">
        <v>0.20469999999999999</v>
      </c>
      <c r="BI10" s="5">
        <v>1.0500000000000001E-2</v>
      </c>
      <c r="BJ10" s="5">
        <v>0.89390000000000003</v>
      </c>
      <c r="BK10" s="5">
        <v>0.55469999999999997</v>
      </c>
      <c r="BL10" s="5">
        <v>0.94489999999999996</v>
      </c>
      <c r="BM10" s="5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>
        <v>0.59350000000000003</v>
      </c>
      <c r="FW10" s="4">
        <v>0.6149</v>
      </c>
      <c r="FX10" s="4">
        <v>0.2051</v>
      </c>
      <c r="FY10" s="4">
        <v>1.0500000000000001E-2</v>
      </c>
      <c r="FZ10" s="4">
        <v>0.89239999999999997</v>
      </c>
      <c r="GA10" s="4">
        <v>0.55530000000000002</v>
      </c>
      <c r="GB10" s="4">
        <v>0.94230000000000003</v>
      </c>
      <c r="GC10" s="4">
        <v>0.1094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0.59360000000000002</v>
      </c>
      <c r="HK10" s="5">
        <v>0.61499999999999999</v>
      </c>
      <c r="HL10" s="5">
        <v>0.2092</v>
      </c>
      <c r="HM10" s="5">
        <v>1.0500000000000001E-2</v>
      </c>
      <c r="HN10" s="5">
        <v>0.8921</v>
      </c>
      <c r="HO10" s="5">
        <v>0.55620000000000003</v>
      </c>
      <c r="HP10" s="5">
        <v>0.94199999999999995</v>
      </c>
      <c r="HQ10" s="5">
        <v>0.16259999999999999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0.59338333333333326</v>
      </c>
      <c r="II10" s="4">
        <f t="shared" si="1"/>
        <v>0.61409999999999998</v>
      </c>
      <c r="IJ10" s="4">
        <f t="shared" si="2"/>
        <v>0.20826666666666668</v>
      </c>
      <c r="IK10" s="4">
        <f t="shared" si="3"/>
        <v>1.0549999999999999E-2</v>
      </c>
      <c r="IL10" s="4">
        <f t="shared" si="4"/>
        <v>0.89236666666666675</v>
      </c>
      <c r="IM10" s="4">
        <f t="shared" si="5"/>
        <v>0.55493333333333328</v>
      </c>
      <c r="IN10" s="4">
        <f t="shared" si="6"/>
        <v>0.94291666666666674</v>
      </c>
      <c r="IO10" s="4">
        <f t="shared" si="7"/>
        <v>0.13451666666666667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>
        <v>0.57530000000000003</v>
      </c>
      <c r="FW11" s="4">
        <v>0.56669999999999998</v>
      </c>
      <c r="FX11" s="4">
        <v>0.18659999999999999</v>
      </c>
      <c r="FY11" s="4">
        <v>9.2700000000000005E-2</v>
      </c>
      <c r="FZ11" s="4">
        <v>0.70820000000000005</v>
      </c>
      <c r="GA11" s="4">
        <v>4.9799999999999997E-2</v>
      </c>
      <c r="GB11" s="4">
        <v>0.93869999999999998</v>
      </c>
      <c r="GC11" s="4">
        <v>0.10879999999999999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0.57530000000000003</v>
      </c>
      <c r="II11" s="4">
        <f t="shared" si="1"/>
        <v>0.56669999999999998</v>
      </c>
      <c r="IJ11" s="4">
        <f t="shared" si="2"/>
        <v>0.18659999999999999</v>
      </c>
      <c r="IK11" s="4">
        <f t="shared" si="3"/>
        <v>9.2700000000000005E-2</v>
      </c>
      <c r="IL11" s="4">
        <f t="shared" si="4"/>
        <v>0.70820000000000005</v>
      </c>
      <c r="IM11" s="4">
        <f t="shared" si="5"/>
        <v>4.9799999999999997E-2</v>
      </c>
      <c r="IN11" s="4">
        <f t="shared" si="6"/>
        <v>0.93869999999999998</v>
      </c>
      <c r="IO11" s="4">
        <f t="shared" si="7"/>
        <v>0.10879999999999999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k=50, r=0.5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k=50, r=0.5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k=50, r=0.5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k=50,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k=50, r=0.5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k=50, r=0.5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k=50, r=0.5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k=50, r=0.5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>
        <v>0.59119999999999995</v>
      </c>
      <c r="FW12" s="4">
        <v>0.60980000000000001</v>
      </c>
      <c r="FX12" s="4">
        <v>0.2225</v>
      </c>
      <c r="FY12" s="4">
        <v>1.0500000000000001E-2</v>
      </c>
      <c r="FZ12" s="4">
        <v>0.89090000000000003</v>
      </c>
      <c r="GA12" s="4">
        <v>0.55369999999999997</v>
      </c>
      <c r="GB12" s="4">
        <v>0.93910000000000005</v>
      </c>
      <c r="GC12" s="4">
        <v>0.1128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0.59119999999999995</v>
      </c>
      <c r="II12" s="4">
        <f t="shared" si="1"/>
        <v>0.60980000000000001</v>
      </c>
      <c r="IJ12" s="4">
        <f t="shared" si="2"/>
        <v>0.2225</v>
      </c>
      <c r="IK12" s="4">
        <f t="shared" si="3"/>
        <v>1.0500000000000001E-2</v>
      </c>
      <c r="IL12" s="4">
        <f t="shared" si="4"/>
        <v>0.89090000000000003</v>
      </c>
      <c r="IM12" s="4">
        <f t="shared" si="5"/>
        <v>0.55369999999999997</v>
      </c>
      <c r="IN12" s="4">
        <f t="shared" si="6"/>
        <v>0.93910000000000005</v>
      </c>
      <c r="IO12" s="4">
        <f t="shared" si="7"/>
        <v>0.1128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k=50, r=0.5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k=50, r=0.5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k=50, r=0.5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k=50, r=0.5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k=50, r=0.5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k=50, r=0.5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k=50, r=0.5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k=50, r=0.5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>
        <v>0.59250000000000003</v>
      </c>
      <c r="BG13" s="5">
        <v>0.61240000000000006</v>
      </c>
      <c r="BH13" s="5">
        <v>0.21759999999999999</v>
      </c>
      <c r="BI13" s="5">
        <v>1.0500000000000001E-2</v>
      </c>
      <c r="BJ13" s="5">
        <v>0.89159999999999995</v>
      </c>
      <c r="BK13" s="5"/>
      <c r="BL13" s="5">
        <v>0.94099999999999995</v>
      </c>
      <c r="BM13" s="5">
        <v>0.19600000000000001</v>
      </c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>
        <v>0.55389999999999995</v>
      </c>
      <c r="GB13" s="4">
        <v>0.93910000000000005</v>
      </c>
      <c r="GC13" s="4">
        <v>0.1187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>
        <v>0.59230000000000005</v>
      </c>
      <c r="HK13" s="5">
        <v>0.61219999999999997</v>
      </c>
      <c r="HL13" s="5">
        <v>0.2205</v>
      </c>
      <c r="HM13" s="5">
        <v>1.0500000000000001E-2</v>
      </c>
      <c r="HN13" s="5">
        <v>0.89</v>
      </c>
      <c r="HO13" s="5">
        <v>0.55459999999999998</v>
      </c>
      <c r="HP13" s="5">
        <v>0.93899999999999995</v>
      </c>
      <c r="HQ13" s="5">
        <v>0.16289999999999999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0.59206666666666663</v>
      </c>
      <c r="II13" s="4">
        <f t="shared" si="1"/>
        <v>0.61141666666666661</v>
      </c>
      <c r="IJ13" s="4">
        <f t="shared" si="2"/>
        <v>0.21971666666666667</v>
      </c>
      <c r="IK13" s="4">
        <f t="shared" si="3"/>
        <v>1.0549999999999999E-2</v>
      </c>
      <c r="IL13" s="4">
        <f t="shared" si="4"/>
        <v>0.89024999999999999</v>
      </c>
      <c r="IM13" s="4">
        <f t="shared" si="5"/>
        <v>0.55353999999999992</v>
      </c>
      <c r="IN13" s="4">
        <f t="shared" si="6"/>
        <v>0.93968333333333331</v>
      </c>
      <c r="IO13" s="4">
        <f t="shared" si="7"/>
        <v>0.15356666666666666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>
        <v>0.6048</v>
      </c>
      <c r="FW14" s="4">
        <v>0.63549999999999995</v>
      </c>
      <c r="FX14" s="4">
        <v>0.2084</v>
      </c>
      <c r="FY14" s="4">
        <v>8.0999999999999996E-3</v>
      </c>
      <c r="FZ14" s="4">
        <v>0.89300000000000002</v>
      </c>
      <c r="GA14" s="4">
        <v>0.72509999999999997</v>
      </c>
      <c r="GB14" s="4">
        <v>0.94530000000000003</v>
      </c>
      <c r="GC14" s="4">
        <v>0.1381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0.6048</v>
      </c>
      <c r="II14" s="4">
        <f t="shared" si="1"/>
        <v>0.63549999999999995</v>
      </c>
      <c r="IJ14" s="4">
        <f t="shared" si="2"/>
        <v>0.2084</v>
      </c>
      <c r="IK14" s="4">
        <f t="shared" si="3"/>
        <v>8.0999999999999996E-3</v>
      </c>
      <c r="IL14" s="4">
        <f t="shared" si="4"/>
        <v>0.89300000000000002</v>
      </c>
      <c r="IM14" s="4">
        <f t="shared" si="5"/>
        <v>0.72509999999999997</v>
      </c>
      <c r="IN14" s="4">
        <f t="shared" si="6"/>
        <v>0.94530000000000003</v>
      </c>
      <c r="IO14" s="4">
        <f t="shared" si="7"/>
        <v>0.1381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k=50, r=0.5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k=50, r=0.5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k=50, r=0.5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k=50, r=0.5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k=50, r=0.5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k=50,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k=50, r=0.5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k=50, r=0.5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>
        <v>0.86919999999999997</v>
      </c>
      <c r="FW15" s="4">
        <v>1.2339</v>
      </c>
      <c r="FX15" s="4">
        <v>0.20330000000000001</v>
      </c>
      <c r="FY15" s="4">
        <v>8.0000000000000002E-3</v>
      </c>
      <c r="FZ15" s="4">
        <v>0.87770000000000004</v>
      </c>
      <c r="GA15" s="4">
        <v>0.71779999999999999</v>
      </c>
      <c r="GB15" s="4">
        <v>0.94530000000000003</v>
      </c>
      <c r="GC15" s="4">
        <v>0.106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0.86919999999999997</v>
      </c>
      <c r="II15" s="4">
        <f t="shared" si="1"/>
        <v>1.2339</v>
      </c>
      <c r="IJ15" s="4">
        <f t="shared" si="2"/>
        <v>0.20330000000000001</v>
      </c>
      <c r="IK15" s="4">
        <f t="shared" si="3"/>
        <v>8.0000000000000002E-3</v>
      </c>
      <c r="IL15" s="4">
        <f t="shared" si="4"/>
        <v>0.87770000000000004</v>
      </c>
      <c r="IM15" s="4">
        <f t="shared" si="5"/>
        <v>0.71779999999999999</v>
      </c>
      <c r="IN15" s="4">
        <f t="shared" si="6"/>
        <v>0.94530000000000003</v>
      </c>
      <c r="IO15" s="4">
        <f t="shared" si="7"/>
        <v>0.106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k=50, r=0.5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k=50, r=0.5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k=50, r=0.5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k=50, r=0.5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k=50, r=0.5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k=50,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k=50, r=0.5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k=50, r=0.5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>
        <v>0.59419999999999995</v>
      </c>
      <c r="FW16" s="4">
        <v>0.61660000000000004</v>
      </c>
      <c r="FX16" s="4">
        <v>0.2046</v>
      </c>
      <c r="FY16" s="4">
        <v>1.0500000000000001E-2</v>
      </c>
      <c r="FZ16" s="4">
        <v>0.89290000000000003</v>
      </c>
      <c r="GA16" s="4">
        <v>0.55549999999999999</v>
      </c>
      <c r="GB16" s="4">
        <v>0.93910000000000005</v>
      </c>
      <c r="GC16" s="4">
        <v>0.10050000000000001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0.59419999999999995</v>
      </c>
      <c r="II16" s="4">
        <f t="shared" si="1"/>
        <v>0.61660000000000004</v>
      </c>
      <c r="IJ16" s="4">
        <f t="shared" si="2"/>
        <v>0.2046</v>
      </c>
      <c r="IK16" s="4">
        <f t="shared" si="3"/>
        <v>1.0500000000000001E-2</v>
      </c>
      <c r="IL16" s="4">
        <f t="shared" si="4"/>
        <v>0.89290000000000003</v>
      </c>
      <c r="IM16" s="4">
        <f t="shared" si="5"/>
        <v>0.55549999999999999</v>
      </c>
      <c r="IN16" s="4">
        <f t="shared" si="6"/>
        <v>0.93910000000000005</v>
      </c>
      <c r="IO16" s="4">
        <f t="shared" si="7"/>
        <v>0.10050000000000001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k=50, r=0.5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k=50, r=0.5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k=50, r=0.5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k=50, r=0.5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k=50, r=0.5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k=50, r=0.5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k=50, r=0.5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k=50, r=0.5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>
        <v>0.59230000000000005</v>
      </c>
      <c r="FW17" s="4">
        <v>0.61629999999999996</v>
      </c>
      <c r="FX17" s="4">
        <v>0.21379999999999999</v>
      </c>
      <c r="FY17" s="4">
        <v>8.0999999999999996E-3</v>
      </c>
      <c r="FZ17" s="4">
        <v>0.89839999999999998</v>
      </c>
      <c r="GA17" s="4">
        <v>0.72919999999999996</v>
      </c>
      <c r="GB17" s="4">
        <v>0.94530000000000003</v>
      </c>
      <c r="GC17" s="4">
        <v>0.1108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0.59230000000000005</v>
      </c>
      <c r="II17" s="4">
        <f t="shared" si="1"/>
        <v>0.61629999999999996</v>
      </c>
      <c r="IJ17" s="4">
        <f t="shared" si="2"/>
        <v>0.21379999999999999</v>
      </c>
      <c r="IK17" s="4">
        <f t="shared" si="3"/>
        <v>8.0999999999999996E-3</v>
      </c>
      <c r="IL17" s="4">
        <f t="shared" si="4"/>
        <v>0.89839999999999998</v>
      </c>
      <c r="IM17" s="4">
        <f t="shared" si="5"/>
        <v>0.72919999999999996</v>
      </c>
      <c r="IN17" s="4">
        <f t="shared" si="6"/>
        <v>0.94530000000000003</v>
      </c>
      <c r="IO17" s="4">
        <f t="shared" si="7"/>
        <v>0.1108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k=50, r=0.5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k=50, r=0.5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k=50, r=0.5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k=50, r=0.5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k=50, r=0.5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k=50, r=0.5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k=50, r=0.5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k=50, r=0.5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>
        <v>0.58509999999999995</v>
      </c>
      <c r="FW18" s="4">
        <v>0.59389999999999998</v>
      </c>
      <c r="FX18" s="4">
        <v>0.21210000000000001</v>
      </c>
      <c r="FY18" s="4">
        <v>1.95E-2</v>
      </c>
      <c r="FZ18" s="4">
        <v>0.86250000000000004</v>
      </c>
      <c r="GA18" s="4">
        <v>0.28970000000000001</v>
      </c>
      <c r="GB18" s="4">
        <v>0.94210000000000005</v>
      </c>
      <c r="GC18" s="4">
        <v>0.1154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0.58509999999999995</v>
      </c>
      <c r="II18" s="4">
        <f t="shared" si="1"/>
        <v>0.59389999999999998</v>
      </c>
      <c r="IJ18" s="4">
        <f t="shared" si="2"/>
        <v>0.21210000000000001</v>
      </c>
      <c r="IK18" s="4">
        <f t="shared" si="3"/>
        <v>1.95E-2</v>
      </c>
      <c r="IL18" s="4">
        <f t="shared" si="4"/>
        <v>0.86250000000000004</v>
      </c>
      <c r="IM18" s="4">
        <f t="shared" si="5"/>
        <v>0.28970000000000001</v>
      </c>
      <c r="IN18" s="4">
        <f t="shared" si="6"/>
        <v>0.94210000000000005</v>
      </c>
      <c r="IO18" s="4">
        <f t="shared" si="7"/>
        <v>0.1154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k=50, r=0.5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k=50, r=0.5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k=50, r=0.5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k=50, r=0.5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k=50, r=0.5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k=50, r=0.5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k=50, r=0.5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k=50, r=0.5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>
        <v>0.71789999999999998</v>
      </c>
      <c r="FW19" s="4">
        <v>0.92949999999999999</v>
      </c>
      <c r="FX19" s="4">
        <v>3.2199999999999999E-2</v>
      </c>
      <c r="FY19" s="4">
        <v>3.0999999999999999E-3</v>
      </c>
      <c r="FZ19" s="4">
        <v>0.2162</v>
      </c>
      <c r="GA19" s="4">
        <v>0.45519999999999999</v>
      </c>
      <c r="GB19" s="4">
        <v>0.93840000000000001</v>
      </c>
      <c r="GC19" s="4">
        <v>9.7799999999999998E-2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0.71789999999999998</v>
      </c>
      <c r="II19" s="4">
        <f t="shared" si="1"/>
        <v>0.92949999999999999</v>
      </c>
      <c r="IJ19" s="4">
        <f t="shared" si="2"/>
        <v>3.2199999999999999E-2</v>
      </c>
      <c r="IK19" s="4">
        <f t="shared" si="3"/>
        <v>3.0999999999999999E-3</v>
      </c>
      <c r="IL19" s="4">
        <f t="shared" si="4"/>
        <v>0.2162</v>
      </c>
      <c r="IM19" s="4">
        <f t="shared" si="5"/>
        <v>0.45519999999999999</v>
      </c>
      <c r="IN19" s="4">
        <f t="shared" si="6"/>
        <v>0.93840000000000001</v>
      </c>
      <c r="IO19" s="4">
        <f t="shared" si="7"/>
        <v>9.7799999999999998E-2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k=50, r=0.5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k=50, r=0.5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k=50, r=0.5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k=50, r=0.5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k=50, r=0.5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k=50, r=0.5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k=50, r=0.5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k=50, r=0.5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>
        <v>0.59299999999999997</v>
      </c>
      <c r="BG20" s="5">
        <v>0.61870000000000003</v>
      </c>
      <c r="BH20" s="5">
        <v>0.2132</v>
      </c>
      <c r="BI20" s="5">
        <v>8.0000000000000002E-3</v>
      </c>
      <c r="BJ20" s="5">
        <v>0.89990000000000003</v>
      </c>
      <c r="BK20" s="5">
        <v>0.73440000000000005</v>
      </c>
      <c r="BL20" s="5">
        <v>0.94740000000000002</v>
      </c>
      <c r="BM20" s="5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>
        <v>0.59289999999999998</v>
      </c>
      <c r="FW20" s="4">
        <v>0.61919999999999997</v>
      </c>
      <c r="FX20" s="4">
        <v>0.2135</v>
      </c>
      <c r="FY20" s="4">
        <v>8.0999999999999996E-3</v>
      </c>
      <c r="FZ20" s="4">
        <v>0.89890000000000003</v>
      </c>
      <c r="GA20" s="4">
        <v>0.7298</v>
      </c>
      <c r="GB20" s="4">
        <v>0.94530000000000003</v>
      </c>
      <c r="GC20" s="4">
        <v>0.12859999999999999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>
        <v>0.59309999999999996</v>
      </c>
      <c r="HK20" s="5">
        <v>0.61929999999999996</v>
      </c>
      <c r="HL20" s="5">
        <v>0.21729999999999999</v>
      </c>
      <c r="HM20" s="5">
        <v>8.0999999999999996E-3</v>
      </c>
      <c r="HN20" s="5">
        <v>0.89849999999999997</v>
      </c>
      <c r="HO20" s="5">
        <v>0.72940000000000005</v>
      </c>
      <c r="HP20" s="5">
        <v>0.94499999999999995</v>
      </c>
      <c r="HQ20" s="5">
        <v>0.17169999999999999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0.59276666666666655</v>
      </c>
      <c r="II20" s="4">
        <f t="shared" si="1"/>
        <v>0.61796666666666666</v>
      </c>
      <c r="IJ20" s="4">
        <f t="shared" si="2"/>
        <v>0.21725000000000003</v>
      </c>
      <c r="IK20" s="4">
        <f t="shared" si="3"/>
        <v>8.0833333333333313E-3</v>
      </c>
      <c r="IL20" s="4">
        <f t="shared" si="4"/>
        <v>0.89870000000000017</v>
      </c>
      <c r="IM20" s="4">
        <f t="shared" si="5"/>
        <v>0.73038333333333327</v>
      </c>
      <c r="IN20" s="4">
        <f t="shared" si="6"/>
        <v>0.94574999999999998</v>
      </c>
      <c r="IO20" s="4">
        <f t="shared" si="7"/>
        <v>0.14678333333333329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>
        <v>0.5887</v>
      </c>
      <c r="BG21" s="5">
        <v>0.6089</v>
      </c>
      <c r="BH21" s="5">
        <v>0.2175</v>
      </c>
      <c r="BI21" s="5">
        <v>1.0500000000000001E-2</v>
      </c>
      <c r="BJ21" s="5">
        <v>0.8901</v>
      </c>
      <c r="BK21" s="5">
        <v>0.55279999999999996</v>
      </c>
      <c r="BL21" s="5">
        <v>0.94110000000000005</v>
      </c>
      <c r="BM21" s="5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>
        <v>0.58850000000000002</v>
      </c>
      <c r="FW21" s="4">
        <v>0.60929999999999995</v>
      </c>
      <c r="FX21" s="4">
        <v>0.2195</v>
      </c>
      <c r="FY21" s="4">
        <v>1.0500000000000001E-2</v>
      </c>
      <c r="FZ21" s="4">
        <v>0.88900000000000001</v>
      </c>
      <c r="GA21" s="4">
        <v>0.55349999999999999</v>
      </c>
      <c r="GB21" s="4">
        <v>0.93920000000000003</v>
      </c>
      <c r="GC21" s="4">
        <v>0.1082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>
        <v>0.58840000000000003</v>
      </c>
      <c r="HK21" s="5">
        <v>0.60870000000000002</v>
      </c>
      <c r="HL21" s="5">
        <v>0.222</v>
      </c>
      <c r="HM21" s="5">
        <v>1.0500000000000001E-2</v>
      </c>
      <c r="HN21" s="5">
        <v>0.88859999999999995</v>
      </c>
      <c r="HO21" s="5">
        <v>0.55430000000000001</v>
      </c>
      <c r="HP21" s="5">
        <v>0.93910000000000005</v>
      </c>
      <c r="HQ21" s="5">
        <v>0.16400000000000001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0.58836666666666659</v>
      </c>
      <c r="II21" s="4">
        <f t="shared" si="1"/>
        <v>0.60804999999999998</v>
      </c>
      <c r="IJ21" s="4">
        <f t="shared" si="2"/>
        <v>0.2218</v>
      </c>
      <c r="IK21" s="4">
        <f t="shared" si="3"/>
        <v>1.0533333333333334E-2</v>
      </c>
      <c r="IL21" s="4">
        <f t="shared" si="4"/>
        <v>0.88893333333333346</v>
      </c>
      <c r="IM21" s="4">
        <f t="shared" si="5"/>
        <v>0.55310000000000004</v>
      </c>
      <c r="IN21" s="4">
        <f t="shared" si="6"/>
        <v>0.93976666666666675</v>
      </c>
      <c r="IO21" s="4">
        <f t="shared" si="7"/>
        <v>0.13618333333333332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>
        <v>0.59319999999999995</v>
      </c>
      <c r="BG22" s="5">
        <v>0.61339999999999995</v>
      </c>
      <c r="BH22" s="5">
        <v>0.2074</v>
      </c>
      <c r="BI22" s="5">
        <v>1.0500000000000001E-2</v>
      </c>
      <c r="BJ22" s="5">
        <v>0.89429999999999998</v>
      </c>
      <c r="BK22" s="5"/>
      <c r="BL22" s="5">
        <v>0.94089999999999996</v>
      </c>
      <c r="BM22" s="5">
        <v>0.192</v>
      </c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>
        <v>0.55530000000000002</v>
      </c>
      <c r="GB22" s="4">
        <v>0.93910000000000005</v>
      </c>
      <c r="GC22" s="4">
        <v>0.10589999999999999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>
        <v>0.59289999999999998</v>
      </c>
      <c r="HK22" s="5">
        <v>0.61360000000000003</v>
      </c>
      <c r="HL22" s="5">
        <v>0.21079999999999999</v>
      </c>
      <c r="HM22" s="5">
        <v>1.0500000000000001E-2</v>
      </c>
      <c r="HN22" s="5">
        <v>0.89229999999999998</v>
      </c>
      <c r="HO22" s="5">
        <v>0.55600000000000005</v>
      </c>
      <c r="HP22" s="5">
        <v>0.93899999999999995</v>
      </c>
      <c r="HQ22" s="5">
        <v>0.1633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0.59271666666666667</v>
      </c>
      <c r="II22" s="4">
        <f t="shared" si="1"/>
        <v>0.61266666666666658</v>
      </c>
      <c r="IJ22" s="4">
        <f t="shared" si="2"/>
        <v>0.21023333333333336</v>
      </c>
      <c r="IK22" s="4">
        <f t="shared" si="3"/>
        <v>1.0549999999999999E-2</v>
      </c>
      <c r="IL22" s="4">
        <f t="shared" si="4"/>
        <v>0.8925833333333334</v>
      </c>
      <c r="IM22" s="4">
        <f t="shared" si="5"/>
        <v>0.55486000000000002</v>
      </c>
      <c r="IN22" s="4">
        <f t="shared" si="6"/>
        <v>0.93966666666666665</v>
      </c>
      <c r="IO22" s="4">
        <f t="shared" si="7"/>
        <v>0.15763333333333332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k=50,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>
        <v>0.59389999999999998</v>
      </c>
      <c r="FW23" s="4">
        <v>0.61599999999999999</v>
      </c>
      <c r="FX23" s="4">
        <v>0.2094</v>
      </c>
      <c r="FY23" s="4">
        <v>1.0500000000000001E-2</v>
      </c>
      <c r="FZ23" s="4">
        <v>0.89229999999999998</v>
      </c>
      <c r="GA23" s="4">
        <v>0.55459999999999998</v>
      </c>
      <c r="GB23" s="4">
        <v>0.93910000000000005</v>
      </c>
      <c r="GC23" s="4">
        <v>9.7600000000000006E-2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0.59389999999999998</v>
      </c>
      <c r="II23" s="4">
        <f t="shared" si="1"/>
        <v>0.61599999999999999</v>
      </c>
      <c r="IJ23" s="4">
        <f t="shared" si="2"/>
        <v>0.2094</v>
      </c>
      <c r="IK23" s="4">
        <f t="shared" si="3"/>
        <v>1.0500000000000001E-2</v>
      </c>
      <c r="IL23" s="4">
        <f t="shared" si="4"/>
        <v>0.89229999999999998</v>
      </c>
      <c r="IM23" s="4">
        <f t="shared" si="5"/>
        <v>0.55459999999999998</v>
      </c>
      <c r="IN23" s="4">
        <f t="shared" si="6"/>
        <v>0.93910000000000005</v>
      </c>
      <c r="IO23" s="4">
        <f t="shared" si="7"/>
        <v>9.7600000000000006E-2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k=50, r=0.5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k=50, r=0.5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k=50, r=0.5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k=50, r=0.5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k=50, r=0.5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k=50, r=0.5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k=50, r=0.5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k=50, r=0.5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>
        <v>0.59450000000000003</v>
      </c>
      <c r="FW24" s="4">
        <v>0.6179</v>
      </c>
      <c r="FX24" s="4">
        <v>0.20280000000000001</v>
      </c>
      <c r="FY24" s="4">
        <v>1.0500000000000001E-2</v>
      </c>
      <c r="FZ24" s="4">
        <v>0.89259999999999995</v>
      </c>
      <c r="GA24" s="4">
        <v>0.55559999999999998</v>
      </c>
      <c r="GB24" s="4">
        <v>0.94199999999999995</v>
      </c>
      <c r="GC24" s="4">
        <v>9.7900000000000001E-2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0.59450000000000003</v>
      </c>
      <c r="II24" s="4">
        <f t="shared" si="1"/>
        <v>0.6179</v>
      </c>
      <c r="IJ24" s="4">
        <f t="shared" si="2"/>
        <v>0.20280000000000001</v>
      </c>
      <c r="IK24" s="4">
        <f t="shared" si="3"/>
        <v>1.0500000000000001E-2</v>
      </c>
      <c r="IL24" s="4">
        <f t="shared" si="4"/>
        <v>0.89259999999999995</v>
      </c>
      <c r="IM24" s="4">
        <f t="shared" si="5"/>
        <v>0.55559999999999998</v>
      </c>
      <c r="IN24" s="4">
        <f t="shared" si="6"/>
        <v>0.94199999999999995</v>
      </c>
      <c r="IO24" s="4">
        <f t="shared" si="7"/>
        <v>9.7900000000000001E-2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k=50, r=0.5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k=50, r=0.5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k=50, r=0.5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k=50, r=0.5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k=50, r=0.5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k=50, r=0.5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k=50, r=0.5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k=50, r=0.5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>
        <v>0.60150000000000003</v>
      </c>
      <c r="FW25" s="4">
        <v>0.6351</v>
      </c>
      <c r="FX25" s="4">
        <v>0.20230000000000001</v>
      </c>
      <c r="FY25" s="4">
        <v>8.0000000000000002E-3</v>
      </c>
      <c r="FZ25" s="4">
        <v>0.89459999999999995</v>
      </c>
      <c r="GA25" s="4">
        <v>0.72829999999999995</v>
      </c>
      <c r="GB25" s="4">
        <v>0.94530000000000003</v>
      </c>
      <c r="GC25" s="4">
        <v>0.86560000000000004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0.60150000000000003</v>
      </c>
      <c r="II25" s="4">
        <f t="shared" si="1"/>
        <v>0.6351</v>
      </c>
      <c r="IJ25" s="4">
        <f t="shared" si="2"/>
        <v>0.20230000000000001</v>
      </c>
      <c r="IK25" s="4">
        <f t="shared" si="3"/>
        <v>8.0000000000000002E-3</v>
      </c>
      <c r="IL25" s="4">
        <f t="shared" si="4"/>
        <v>0.89459999999999995</v>
      </c>
      <c r="IM25" s="4">
        <f t="shared" si="5"/>
        <v>0.72829999999999995</v>
      </c>
      <c r="IN25" s="4">
        <f t="shared" si="6"/>
        <v>0.94530000000000003</v>
      </c>
      <c r="IO25" s="4">
        <f t="shared" si="7"/>
        <v>0.86560000000000004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k=50, r=0.5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k=50, r=0.5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k=50, r=0.5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k=50, r=0.5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k=50, r=0.5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k=50, r=0.5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k=50, r=0.5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k=50, r=0.5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>
        <v>0.59250000000000003</v>
      </c>
      <c r="FW26" s="4">
        <v>0.61319999999999997</v>
      </c>
      <c r="FX26" s="4">
        <v>0.2087</v>
      </c>
      <c r="FY26" s="4">
        <v>1.0500000000000001E-2</v>
      </c>
      <c r="FZ26" s="4">
        <v>0.89290000000000003</v>
      </c>
      <c r="GA26" s="4">
        <v>0.55549999999999999</v>
      </c>
      <c r="GB26" s="4">
        <v>0.93910000000000005</v>
      </c>
      <c r="GC26" s="4">
        <v>0.1229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0.59250000000000003</v>
      </c>
      <c r="II26" s="4">
        <f t="shared" si="1"/>
        <v>0.61319999999999997</v>
      </c>
      <c r="IJ26" s="4">
        <f t="shared" si="2"/>
        <v>0.2087</v>
      </c>
      <c r="IK26" s="4">
        <f t="shared" si="3"/>
        <v>1.0500000000000001E-2</v>
      </c>
      <c r="IL26" s="4">
        <f t="shared" si="4"/>
        <v>0.89290000000000003</v>
      </c>
      <c r="IM26" s="4">
        <f t="shared" si="5"/>
        <v>0.55549999999999999</v>
      </c>
      <c r="IN26" s="4">
        <f t="shared" si="6"/>
        <v>0.93910000000000005</v>
      </c>
      <c r="IO26" s="4">
        <f t="shared" si="7"/>
        <v>0.1229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k=50, r=0.5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k=50, r=0.5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k=50, r=0.5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k=50, r=0.5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k=50, r=0.5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k=50, r=0.5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k=50, r=0.5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k=50, r=0.5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>
        <v>0.59140000000000004</v>
      </c>
      <c r="FW27" s="4">
        <v>0.61460000000000004</v>
      </c>
      <c r="FX27" s="4">
        <v>0.219</v>
      </c>
      <c r="FY27" s="4">
        <v>8.0999999999999996E-3</v>
      </c>
      <c r="FZ27" s="4">
        <v>0.89859999999999995</v>
      </c>
      <c r="GA27" s="4">
        <v>0.72199999999999998</v>
      </c>
      <c r="GB27" s="4">
        <v>0.94530000000000003</v>
      </c>
      <c r="GC27" s="4">
        <v>0.1179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0.59140000000000004</v>
      </c>
      <c r="II27" s="4">
        <f t="shared" si="1"/>
        <v>0.61460000000000004</v>
      </c>
      <c r="IJ27" s="4">
        <f t="shared" si="2"/>
        <v>0.219</v>
      </c>
      <c r="IK27" s="4">
        <f t="shared" si="3"/>
        <v>8.0999999999999996E-3</v>
      </c>
      <c r="IL27" s="4">
        <f t="shared" si="4"/>
        <v>0.89859999999999995</v>
      </c>
      <c r="IM27" s="4">
        <f t="shared" si="5"/>
        <v>0.72199999999999998</v>
      </c>
      <c r="IN27" s="4">
        <f t="shared" si="6"/>
        <v>0.94530000000000003</v>
      </c>
      <c r="IO27" s="4">
        <f t="shared" si="7"/>
        <v>0.1179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k=50, r=0.5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k=50, r=0.5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k=50, r=0.5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k=50, r=0.5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k=50, r=0.5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k=50, r=0.5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k=50, r=0.5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k=50, r=0.5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>
        <v>0.59099999999999997</v>
      </c>
      <c r="FW28" s="4">
        <v>0.61380000000000001</v>
      </c>
      <c r="FX28" s="4">
        <v>0.21840000000000001</v>
      </c>
      <c r="FY28" s="4">
        <v>8.0999999999999996E-3</v>
      </c>
      <c r="FZ28" s="4">
        <v>0.89690000000000003</v>
      </c>
      <c r="GA28" s="4">
        <v>0.72899999999999998</v>
      </c>
      <c r="GB28" s="4">
        <v>0.94530000000000003</v>
      </c>
      <c r="GC28" s="4">
        <v>0.1172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0.59099999999999997</v>
      </c>
      <c r="II28" s="4">
        <f t="shared" si="1"/>
        <v>0.61380000000000001</v>
      </c>
      <c r="IJ28" s="4">
        <f t="shared" si="2"/>
        <v>0.21840000000000001</v>
      </c>
      <c r="IK28" s="4">
        <f t="shared" si="3"/>
        <v>8.0999999999999996E-3</v>
      </c>
      <c r="IL28" s="4">
        <f t="shared" si="4"/>
        <v>0.89690000000000003</v>
      </c>
      <c r="IM28" s="4">
        <f t="shared" si="5"/>
        <v>0.72899999999999998</v>
      </c>
      <c r="IN28" s="4">
        <f t="shared" si="6"/>
        <v>0.94530000000000003</v>
      </c>
      <c r="IO28" s="4">
        <f t="shared" si="7"/>
        <v>0.1172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k=50, r=0.5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k=50, r=0.5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k=50, r=0.5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k=50, r=0.5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k=50, r=0.5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k=50, r=0.5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k=50, r=0.5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k=50, r=0.5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>
        <v>0.59289999999999998</v>
      </c>
      <c r="FW29" s="4">
        <v>0.61360000000000003</v>
      </c>
      <c r="FX29" s="4">
        <v>0.2064</v>
      </c>
      <c r="FY29" s="4">
        <v>1.0500000000000001E-2</v>
      </c>
      <c r="FZ29" s="4">
        <v>0.89249999999999996</v>
      </c>
      <c r="GA29" s="4">
        <v>0.55430000000000001</v>
      </c>
      <c r="GB29" s="4">
        <v>0.93910000000000005</v>
      </c>
      <c r="GC29" s="4">
        <v>0.1125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0.59289999999999998</v>
      </c>
      <c r="II29" s="4">
        <f t="shared" si="1"/>
        <v>0.61360000000000003</v>
      </c>
      <c r="IJ29" s="4">
        <f t="shared" si="2"/>
        <v>0.2064</v>
      </c>
      <c r="IK29" s="4">
        <f t="shared" si="3"/>
        <v>1.0500000000000001E-2</v>
      </c>
      <c r="IL29" s="4">
        <f t="shared" si="4"/>
        <v>0.89249999999999996</v>
      </c>
      <c r="IM29" s="4">
        <f t="shared" si="5"/>
        <v>0.55430000000000001</v>
      </c>
      <c r="IN29" s="4">
        <f t="shared" si="6"/>
        <v>0.93910000000000005</v>
      </c>
      <c r="IO29" s="4">
        <f t="shared" si="7"/>
        <v>0.1125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k=50, r=0.5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k=50, r=0.5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k=50, r=0.5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k=50, r=0.5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k=50, r=0.5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k=50, r=0.5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k=50, r=0.5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k=50, r=0.5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>
        <v>0.59289999999999998</v>
      </c>
      <c r="FW30" s="4">
        <v>0.61439999999999995</v>
      </c>
      <c r="FX30" s="4">
        <v>0.2069</v>
      </c>
      <c r="FY30" s="4">
        <v>1.0500000000000001E-2</v>
      </c>
      <c r="FZ30" s="4">
        <v>0.89159999999999995</v>
      </c>
      <c r="GA30" s="4">
        <v>0.55500000000000005</v>
      </c>
      <c r="GB30" s="4">
        <v>0.94230000000000003</v>
      </c>
      <c r="GC30" s="4">
        <v>0.1134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0.59289999999999998</v>
      </c>
      <c r="II30" s="4">
        <f t="shared" si="1"/>
        <v>0.61439999999999995</v>
      </c>
      <c r="IJ30" s="4">
        <f t="shared" si="2"/>
        <v>0.2069</v>
      </c>
      <c r="IK30" s="4">
        <f t="shared" si="3"/>
        <v>1.0500000000000001E-2</v>
      </c>
      <c r="IL30" s="4">
        <f t="shared" si="4"/>
        <v>0.89159999999999995</v>
      </c>
      <c r="IM30" s="4">
        <f t="shared" si="5"/>
        <v>0.55500000000000005</v>
      </c>
      <c r="IN30" s="4">
        <f t="shared" si="6"/>
        <v>0.94230000000000003</v>
      </c>
      <c r="IO30" s="4">
        <f t="shared" si="7"/>
        <v>0.1134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k=50, r=0.5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k=50, r=0.5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k=50, r=0.5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k=50, r=0.5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k=50, r=0.5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k=50, r=0.5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k=50, r=0.5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k=50, r=0.5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>
        <v>0.59809999999999997</v>
      </c>
      <c r="FW31" s="4">
        <v>0.624</v>
      </c>
      <c r="FX31" s="4">
        <v>0.2094</v>
      </c>
      <c r="FY31" s="4">
        <v>8.0000000000000002E-3</v>
      </c>
      <c r="FZ31" s="4">
        <v>0.90129999999999999</v>
      </c>
      <c r="GA31" s="4">
        <v>0.73560000000000003</v>
      </c>
      <c r="GB31" s="4">
        <v>0.93899999999999995</v>
      </c>
      <c r="GC31" s="4">
        <v>0.122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0.59809999999999997</v>
      </c>
      <c r="II31" s="4">
        <f t="shared" si="1"/>
        <v>0.624</v>
      </c>
      <c r="IJ31" s="4">
        <f t="shared" si="2"/>
        <v>0.2094</v>
      </c>
      <c r="IK31" s="4">
        <f t="shared" si="3"/>
        <v>8.0000000000000002E-3</v>
      </c>
      <c r="IL31" s="4">
        <f t="shared" si="4"/>
        <v>0.90129999999999999</v>
      </c>
      <c r="IM31" s="4">
        <f t="shared" si="5"/>
        <v>0.73560000000000003</v>
      </c>
      <c r="IN31" s="4">
        <f t="shared" si="6"/>
        <v>0.93899999999999995</v>
      </c>
      <c r="IO31" s="4">
        <f t="shared" si="7"/>
        <v>0.122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k=50, r=0.5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k=50, r=0.5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k=50, r=0.5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k=50, r=0.5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k=50, r=0.5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k=50,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k=50, r=0.5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k=50, r=0.5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>
        <v>0.59750000000000003</v>
      </c>
      <c r="FW32" s="4">
        <v>0.62419999999999998</v>
      </c>
      <c r="FX32" s="4">
        <v>0.20910000000000001</v>
      </c>
      <c r="FY32" s="4">
        <v>8.0000000000000002E-3</v>
      </c>
      <c r="FZ32" s="4">
        <v>0.90620000000000001</v>
      </c>
      <c r="GA32" s="4">
        <v>0.74039999999999995</v>
      </c>
      <c r="GB32" s="4">
        <v>0.93979999999999997</v>
      </c>
      <c r="GC32" s="4">
        <v>0.1298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0.59750000000000003</v>
      </c>
      <c r="II32" s="4">
        <f t="shared" si="1"/>
        <v>0.62419999999999998</v>
      </c>
      <c r="IJ32" s="4">
        <f t="shared" si="2"/>
        <v>0.20910000000000001</v>
      </c>
      <c r="IK32" s="4">
        <f t="shared" si="3"/>
        <v>8.0000000000000002E-3</v>
      </c>
      <c r="IL32" s="4">
        <f t="shared" si="4"/>
        <v>0.90620000000000001</v>
      </c>
      <c r="IM32" s="4">
        <f t="shared" si="5"/>
        <v>0.74039999999999995</v>
      </c>
      <c r="IN32" s="4">
        <f t="shared" si="6"/>
        <v>0.93979999999999997</v>
      </c>
      <c r="IO32" s="4">
        <f t="shared" si="7"/>
        <v>0.1298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k=50, r=0.5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k=50, r=0.5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k=50, r=0.5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k=50, r=0.5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k=50, r=0.5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k=50,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k=50, r=0.5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k=50, r=0.5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>
        <v>0.59560000000000002</v>
      </c>
      <c r="FW33" s="4">
        <v>0.62080000000000002</v>
      </c>
      <c r="FX33" s="4">
        <v>0.21379999999999999</v>
      </c>
      <c r="FY33" s="4">
        <v>8.0999999999999996E-3</v>
      </c>
      <c r="FZ33" s="4">
        <v>0.89780000000000004</v>
      </c>
      <c r="GA33" s="4">
        <v>0.72899999999999998</v>
      </c>
      <c r="GB33" s="4">
        <v>0.94530000000000003</v>
      </c>
      <c r="GC33" s="4">
        <v>0.1278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0.59560000000000002</v>
      </c>
      <c r="II33" s="4">
        <f t="shared" si="1"/>
        <v>0.62080000000000002</v>
      </c>
      <c r="IJ33" s="4">
        <f t="shared" si="2"/>
        <v>0.21379999999999999</v>
      </c>
      <c r="IK33" s="4">
        <f t="shared" si="3"/>
        <v>8.0999999999999996E-3</v>
      </c>
      <c r="IL33" s="4">
        <f t="shared" si="4"/>
        <v>0.89780000000000004</v>
      </c>
      <c r="IM33" s="4">
        <f t="shared" si="5"/>
        <v>0.72899999999999998</v>
      </c>
      <c r="IN33" s="4">
        <f t="shared" si="6"/>
        <v>0.94530000000000003</v>
      </c>
      <c r="IO33" s="4">
        <f t="shared" si="7"/>
        <v>0.1278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k=50, r=0.5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k=50, r=0.5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k=50, r=0.5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k=50, r=0.5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k=50, r=0.5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k=50,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k=50, r=0.5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k=50, r=0.5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>
        <v>0.58840000000000003</v>
      </c>
      <c r="FW34" s="4">
        <v>0.59830000000000005</v>
      </c>
      <c r="FX34" s="4">
        <v>0.21290000000000001</v>
      </c>
      <c r="FY34" s="4">
        <v>1.5299999999999999E-2</v>
      </c>
      <c r="FZ34" s="4">
        <v>0.87619999999999998</v>
      </c>
      <c r="GA34" s="4">
        <v>0.3755</v>
      </c>
      <c r="GB34" s="4">
        <v>0.93730000000000002</v>
      </c>
      <c r="GC34" s="4">
        <v>0.12479999999999999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0.58840000000000003</v>
      </c>
      <c r="II34" s="4">
        <f t="shared" si="1"/>
        <v>0.59830000000000005</v>
      </c>
      <c r="IJ34" s="4">
        <f t="shared" si="2"/>
        <v>0.21290000000000001</v>
      </c>
      <c r="IK34" s="4">
        <f t="shared" si="3"/>
        <v>1.5299999999999999E-2</v>
      </c>
      <c r="IL34" s="4">
        <f t="shared" si="4"/>
        <v>0.87619999999999998</v>
      </c>
      <c r="IM34" s="4">
        <f t="shared" si="5"/>
        <v>0.3755</v>
      </c>
      <c r="IN34" s="4">
        <f t="shared" si="6"/>
        <v>0.93730000000000002</v>
      </c>
      <c r="IO34" s="4">
        <f t="shared" si="7"/>
        <v>0.12479999999999999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k=50, r=0.5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k=50, r=0.5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k=50, r=0.5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k=50, r=0.5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k=50, r=0.5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k=50, r=0.5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k=50, r=0.5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k=50, r=0.5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>
        <v>0.59340000000000004</v>
      </c>
      <c r="FW35" s="4">
        <v>0.61480000000000001</v>
      </c>
      <c r="FX35" s="4">
        <v>0.20619999999999999</v>
      </c>
      <c r="FY35" s="4">
        <v>1.0500000000000001E-2</v>
      </c>
      <c r="FZ35" s="4">
        <v>0.89300000000000002</v>
      </c>
      <c r="GA35" s="4">
        <v>0.5554</v>
      </c>
      <c r="GB35" s="4">
        <v>0.93910000000000005</v>
      </c>
      <c r="GC35" s="4">
        <v>0.1188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0.59340000000000004</v>
      </c>
      <c r="II35" s="4">
        <f t="shared" si="1"/>
        <v>0.61480000000000001</v>
      </c>
      <c r="IJ35" s="4">
        <f t="shared" si="2"/>
        <v>0.20619999999999999</v>
      </c>
      <c r="IK35" s="4">
        <f t="shared" si="3"/>
        <v>1.0500000000000001E-2</v>
      </c>
      <c r="IL35" s="4">
        <f t="shared" si="4"/>
        <v>0.89300000000000002</v>
      </c>
      <c r="IM35" s="4">
        <f t="shared" si="5"/>
        <v>0.5554</v>
      </c>
      <c r="IN35" s="4">
        <f t="shared" si="6"/>
        <v>0.93910000000000005</v>
      </c>
      <c r="IO35" s="4">
        <f t="shared" si="7"/>
        <v>0.1188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k=50, r=0.5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k=50, r=0.5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k=50, r=0.5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k=50, r=0.5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k=50, r=0.5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k=50, r=0.5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k=50, r=0.5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k=50, r=0.5</v>
      </c>
    </row>
    <row r="36" spans="1:257" x14ac:dyDescent="0.2">
      <c r="A36" s="1" t="s">
        <v>221</v>
      </c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4"/>
      <c r="S36" s="4"/>
      <c r="T36" s="4"/>
      <c r="U36" s="4"/>
      <c r="V36" s="4"/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4"/>
      <c r="AI36" s="4"/>
      <c r="AJ36" s="4"/>
      <c r="AK36" s="4"/>
      <c r="AL36" s="4"/>
      <c r="AM36" s="4"/>
      <c r="AN36" s="4"/>
      <c r="AO36" s="4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>
        <v>0.59309999999999996</v>
      </c>
      <c r="FW36" s="4">
        <v>0.61550000000000005</v>
      </c>
      <c r="FX36" s="4">
        <v>0.20730000000000001</v>
      </c>
      <c r="FY36" s="4">
        <v>1.0500000000000001E-2</v>
      </c>
      <c r="FZ36" s="4">
        <v>0.89219999999999999</v>
      </c>
      <c r="GA36" s="4">
        <v>0.55469999999999997</v>
      </c>
      <c r="GB36" s="4">
        <v>0.93910000000000005</v>
      </c>
      <c r="GC36" s="4">
        <v>0.11459999999999999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>
        <f t="shared" si="0"/>
        <v>0.59309999999999996</v>
      </c>
      <c r="II36" s="4">
        <f t="shared" si="1"/>
        <v>0.61550000000000005</v>
      </c>
      <c r="IJ36" s="4">
        <f t="shared" si="2"/>
        <v>0.20730000000000001</v>
      </c>
      <c r="IK36" s="4">
        <f t="shared" si="3"/>
        <v>1.0500000000000001E-2</v>
      </c>
      <c r="IL36" s="4">
        <f t="shared" si="4"/>
        <v>0.89219999999999999</v>
      </c>
      <c r="IM36" s="4">
        <f t="shared" si="5"/>
        <v>0.55469999999999997</v>
      </c>
      <c r="IN36" s="4">
        <f t="shared" si="6"/>
        <v>0.93910000000000005</v>
      </c>
      <c r="IO36" s="4">
        <f t="shared" si="7"/>
        <v>0.11459999999999999</v>
      </c>
      <c r="IP36" s="1" t="str" cm="1">
        <f t="array" aca="1" ref="IP36" ca="1">CONCATENATE(INDIRECT(ADDRESS(1,MATCH(_xlfn.MINIFS(B36:IG36,metrics.rec,"MAE"),B36:IG36,0)+1)), ", ", INDIRECT(ADDRESS(2,MATCH(_xlfn.MINIFS(B36:IG36,metrics.rec,"MAE"),B36:IG36,0)+1)))</f>
        <v>k=50, r=0.5</v>
      </c>
      <c r="IQ36" s="1" t="str" cm="1">
        <f t="array" aca="1" ref="IQ36" ca="1">CONCATENATE(INDIRECT(ADDRESS(1,MATCH(_xlfn.MINIFS(B36:IG36,metrics.rec,"MSE"),B36:IG36,0)+1)), ", ", INDIRECT(ADDRESS(2,MATCH(_xlfn.MINIFS(B36:IG36,metrics.rec,"MSE"),B36:IG36,0)+1)))</f>
        <v>k=50, r=0.5</v>
      </c>
      <c r="IR36" s="1" t="str" cm="1">
        <f t="array" aca="1" ref="IR36" ca="1">CONCATENATE(INDIRECT(ADDRESS(1,MATCH(_xlfn.MAXIFS(B36:IG36,metrics.rec,"R"),B36:IG36,0)+1)), ", ", INDIRECT(ADDRESS(2,MATCH(_xlfn.MAXIFS(B36:IG36,metrics.rec,"R"),B36:IG36,0)+1)))</f>
        <v>k=50, r=0.5</v>
      </c>
      <c r="IS36" s="1" t="str" cm="1">
        <f t="array" aca="1" ref="IS36" ca="1">CONCATENATE(INDIRECT(ADDRESS(1,MATCH(_xlfn.MAXIFS(B36:IG36,metrics.rec,"Precision"),B36:IG36,0)+1)), ", ", INDIRECT(ADDRESS(2,MATCH(_xlfn.MAXIFS(B36:IG36,metrics.rec,"Precision"),B36:IG36,0)+1)))</f>
        <v>k=50, r=0.5</v>
      </c>
      <c r="IT36" s="1" t="str" cm="1">
        <f t="array" aca="1" ref="IT36" ca="1">CONCATENATE(INDIRECT(ADDRESS(1,MATCH(_xlfn.MAXIFS(B36:IG36,metrics.rec,"Recall"),B36:IG36,0)+1)), ", ", INDIRECT(ADDRESS(2,MATCH(_xlfn.MAXIFS(B36:IG36,metrics.rec,"Recall"),B36:IG36,0)+1)))</f>
        <v>k=50, r=0.5</v>
      </c>
      <c r="IU36" s="1" t="str" cm="1">
        <f t="array" aca="1" ref="IU36" ca="1">CONCATENATE(INDIRECT(ADDRESS(1,MATCH(_xlfn.MAXIFS(B36:IG36,metrics.rec,"Coverage"),B36:IG36,0)+1)), ", ", INDIRECT(ADDRESS(2,MATCH(_xlfn.MAXIFS(B36:IG36,metrics.rec,"Coverage"),B36:IG36,0)+1)))</f>
        <v>k=50, r=0.5</v>
      </c>
      <c r="IV36" s="1" t="str" cm="1">
        <f t="array" aca="1" ref="IV36" ca="1">CONCATENATE(INDIRECT(ADDRESS(1,MATCH(_xlfn.MAXIFS(B36:IG36,metrics.rec,"Recatio"),B36:IG36,0)+1)), ", ", INDIRECT(ADDRESS(2,MATCH(_xlfn.MAXIFS(B36:IG36,metrics.rec,"Recatio"),B36:IG36,0)+1)))</f>
        <v>k=50, r=0.5</v>
      </c>
      <c r="IW36" s="1" t="str" cm="1">
        <f t="array" aca="1" ref="IW36" ca="1">CONCATENATE(INDIRECT(ADDRESS(1,MATCH(_xlfn.MINIFS(B36:IG36,metrics.rec,"Time"),B36:IG36,0)+1)), ", ", INDIRECT(ADDRESS(2,MATCH(_xlfn.MINIFS(B36:IG36,metrics.rec,"Time"),B36:IG36,0)+1)))</f>
        <v>k=50, r=0.5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>
        <v>0.59330000000000005</v>
      </c>
      <c r="BG37" s="5">
        <v>0.6069</v>
      </c>
      <c r="BH37" s="5">
        <v>0.16400000000000001</v>
      </c>
      <c r="BI37" s="5">
        <v>0.1221</v>
      </c>
      <c r="BJ37" s="5">
        <v>0.82299999999999995</v>
      </c>
      <c r="BK37" s="5"/>
      <c r="BL37" s="5">
        <v>0.94420000000000004</v>
      </c>
      <c r="BM37" s="5">
        <v>0.85729999999999995</v>
      </c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>
        <v>0.59340000000000004</v>
      </c>
      <c r="EI37" s="5">
        <v>0.60719999999999996</v>
      </c>
      <c r="EJ37" s="5">
        <v>0.16450000000000001</v>
      </c>
      <c r="EK37" s="5">
        <v>0.1198</v>
      </c>
      <c r="EL37" s="5">
        <v>0.8226</v>
      </c>
      <c r="EM37" s="5">
        <v>4.5199999999999997E-2</v>
      </c>
      <c r="EN37" s="5">
        <v>0.94259999999999999</v>
      </c>
      <c r="EO37" s="5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0.5917</v>
      </c>
      <c r="FW37" s="4">
        <v>0.60460000000000003</v>
      </c>
      <c r="FX37" s="4">
        <v>0.16420000000000001</v>
      </c>
      <c r="FY37" s="4">
        <v>0.121</v>
      </c>
      <c r="FZ37" s="4">
        <v>0.82230000000000003</v>
      </c>
      <c r="GA37" s="4">
        <v>4.4400000000000002E-2</v>
      </c>
      <c r="GB37" s="4">
        <v>0.9425</v>
      </c>
      <c r="GC37" s="4">
        <v>0.74460000000000004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>
        <v>0.59160000000000001</v>
      </c>
      <c r="HK37" s="5">
        <v>0.60440000000000005</v>
      </c>
      <c r="HL37" s="5">
        <v>0.16500000000000001</v>
      </c>
      <c r="HM37" s="5">
        <v>0.1211</v>
      </c>
      <c r="HN37" s="5">
        <v>0.82250000000000001</v>
      </c>
      <c r="HO37" s="5">
        <v>4.4499999999999998E-2</v>
      </c>
      <c r="HP37" s="5">
        <v>0.94230000000000003</v>
      </c>
      <c r="HQ37" s="5">
        <v>1.038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0.59206666666666663</v>
      </c>
      <c r="II37" s="4">
        <f t="shared" si="1"/>
        <v>0.60435000000000005</v>
      </c>
      <c r="IJ37" s="4">
        <f t="shared" si="2"/>
        <v>0.16438333333333335</v>
      </c>
      <c r="IK37" s="4">
        <f t="shared" si="3"/>
        <v>0.12058333333333333</v>
      </c>
      <c r="IL37" s="4">
        <f t="shared" si="4"/>
        <v>0.82235000000000003</v>
      </c>
      <c r="IM37" s="4">
        <f t="shared" si="5"/>
        <v>4.4840000000000005E-2</v>
      </c>
      <c r="IN37" s="4">
        <f t="shared" si="6"/>
        <v>0.94301666666666684</v>
      </c>
      <c r="IO37" s="4">
        <f t="shared" si="7"/>
        <v>0.9217833333333334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>
        <v>0.622</v>
      </c>
      <c r="BG38" s="5">
        <v>0.66049999999999998</v>
      </c>
      <c r="BH38" s="5">
        <v>0.1143</v>
      </c>
      <c r="BI38" s="5">
        <v>3.5700000000000003E-2</v>
      </c>
      <c r="BJ38" s="5">
        <v>0.73570000000000002</v>
      </c>
      <c r="BK38" s="5"/>
      <c r="BL38" s="5">
        <v>0.94489999999999996</v>
      </c>
      <c r="BM38" s="5">
        <v>0.77910000000000001</v>
      </c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>
        <v>0.13320000000000001</v>
      </c>
      <c r="GB38" s="4">
        <v>0.94210000000000005</v>
      </c>
      <c r="GC38" s="4">
        <v>0.65820000000000001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>
        <v>0.62080000000000002</v>
      </c>
      <c r="HK38" s="5">
        <v>0.65849999999999997</v>
      </c>
      <c r="HL38" s="5">
        <v>0.1169</v>
      </c>
      <c r="HM38" s="5">
        <v>3.5799999999999998E-2</v>
      </c>
      <c r="HN38" s="5">
        <v>0.73499999999999999</v>
      </c>
      <c r="HO38" s="5">
        <v>0.1348</v>
      </c>
      <c r="HP38" s="5">
        <v>0.94189999999999996</v>
      </c>
      <c r="HQ38" s="5">
        <v>0.85329999999999995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0.62066666666666659</v>
      </c>
      <c r="II38" s="4">
        <f t="shared" si="1"/>
        <v>0.65708333333333335</v>
      </c>
      <c r="IJ38" s="4">
        <f t="shared" si="2"/>
        <v>0.11774999999999998</v>
      </c>
      <c r="IK38" s="4">
        <f t="shared" si="3"/>
        <v>3.5550000000000005E-2</v>
      </c>
      <c r="IL38" s="4">
        <f t="shared" si="4"/>
        <v>0.73511666666666675</v>
      </c>
      <c r="IM38" s="4">
        <f t="shared" si="5"/>
        <v>0.13608000000000001</v>
      </c>
      <c r="IN38" s="4">
        <f t="shared" si="6"/>
        <v>0.9426500000000001</v>
      </c>
      <c r="IO38" s="4">
        <f t="shared" si="7"/>
        <v>0.77544999999999986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>
        <v>0.62760000000000005</v>
      </c>
      <c r="BG39" s="5">
        <v>0.6573</v>
      </c>
      <c r="BH39" s="5">
        <v>0.12189999999999999</v>
      </c>
      <c r="BI39" s="5">
        <v>3.6600000000000001E-2</v>
      </c>
      <c r="BJ39" s="5">
        <v>0.75190000000000001</v>
      </c>
      <c r="BK39" s="5"/>
      <c r="BL39" s="5">
        <v>0.84750000000000003</v>
      </c>
      <c r="BM39" s="5">
        <v>0.75739999999999996</v>
      </c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>
        <v>0.12859999999999999</v>
      </c>
      <c r="GB39" s="4">
        <v>0.84760000000000002</v>
      </c>
      <c r="GC39" s="4">
        <v>0.56059999999999999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>
        <v>0.62590000000000001</v>
      </c>
      <c r="HK39" s="5">
        <v>0.65369999999999995</v>
      </c>
      <c r="HL39" s="5">
        <v>0.12740000000000001</v>
      </c>
      <c r="HM39" s="5">
        <v>3.6700000000000003E-2</v>
      </c>
      <c r="HN39" s="5">
        <v>0.75190000000000001</v>
      </c>
      <c r="HO39" s="5">
        <v>0.1298</v>
      </c>
      <c r="HP39" s="5">
        <v>0.84830000000000005</v>
      </c>
      <c r="HQ39" s="5">
        <v>0.89670000000000005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0.62611666666666665</v>
      </c>
      <c r="II39" s="4">
        <f t="shared" si="1"/>
        <v>0.65321666666666667</v>
      </c>
      <c r="IJ39" s="4">
        <f t="shared" si="2"/>
        <v>0.12851666666666664</v>
      </c>
      <c r="IK39" s="4">
        <f t="shared" si="3"/>
        <v>3.6533333333333327E-2</v>
      </c>
      <c r="IL39" s="4">
        <f t="shared" si="4"/>
        <v>0.7522833333333333</v>
      </c>
      <c r="IM39" s="4">
        <f t="shared" si="5"/>
        <v>0.13078000000000001</v>
      </c>
      <c r="IN39" s="4">
        <f t="shared" si="6"/>
        <v>0.8469000000000001</v>
      </c>
      <c r="IO39" s="4">
        <f t="shared" si="7"/>
        <v>0.7399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k=100,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>
        <v>0.61099999999999999</v>
      </c>
      <c r="BG40" s="5">
        <v>0.63019999999999998</v>
      </c>
      <c r="BH40" s="5">
        <v>0.1389</v>
      </c>
      <c r="BI40" s="5">
        <v>4.0899999999999999E-2</v>
      </c>
      <c r="BJ40" s="5">
        <v>0.77339999999999998</v>
      </c>
      <c r="BK40" s="5">
        <v>0.1236</v>
      </c>
      <c r="BL40" s="5">
        <v>0.94530000000000003</v>
      </c>
      <c r="BM40" s="5">
        <v>0.68240000000000001</v>
      </c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>
        <v>0.61170000000000002</v>
      </c>
      <c r="EI40" s="5">
        <v>0.63149999999999995</v>
      </c>
      <c r="EJ40" s="5">
        <v>0.1444</v>
      </c>
      <c r="EK40" s="5">
        <v>4.1200000000000001E-2</v>
      </c>
      <c r="EL40" s="5">
        <v>0.77390000000000003</v>
      </c>
      <c r="EM40" s="5">
        <v>0.12379999999999999</v>
      </c>
      <c r="EN40" s="5">
        <v>0.94210000000000005</v>
      </c>
      <c r="EO40" s="5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>
        <v>0.61</v>
      </c>
      <c r="FW40" s="4">
        <v>0.62880000000000003</v>
      </c>
      <c r="FX40" s="4">
        <v>0.1421</v>
      </c>
      <c r="FY40" s="4">
        <v>4.1200000000000001E-2</v>
      </c>
      <c r="FZ40" s="4">
        <v>0.77480000000000004</v>
      </c>
      <c r="GA40" s="4">
        <v>0.123</v>
      </c>
      <c r="GB40" s="4">
        <v>0.94240000000000002</v>
      </c>
      <c r="GC40" s="4">
        <v>0.62849999999999995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0.60970000000000002</v>
      </c>
      <c r="HK40" s="5">
        <v>0.62829999999999997</v>
      </c>
      <c r="HL40" s="5">
        <v>0.14330000000000001</v>
      </c>
      <c r="HM40" s="5">
        <v>4.1099999999999998E-2</v>
      </c>
      <c r="HN40" s="5">
        <v>0.77370000000000005</v>
      </c>
      <c r="HO40" s="5">
        <v>0.12330000000000001</v>
      </c>
      <c r="HP40" s="5">
        <v>0.94230000000000003</v>
      </c>
      <c r="HQ40" s="5">
        <v>0.94510000000000005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0.61033333333333328</v>
      </c>
      <c r="II40" s="4">
        <f t="shared" ref="II40:II74" si="9">AVERAGEIFS(B40:IG40,metrics.rec,"MSE")</f>
        <v>0.62843333333333329</v>
      </c>
      <c r="IJ40" s="4">
        <f t="shared" ref="IJ40:IJ74" si="10">AVERAGEIFS(B40:IG40,metrics.rec,"R")</f>
        <v>0.14191666666666666</v>
      </c>
      <c r="IK40" s="4">
        <f t="shared" ref="IK40:IK74" si="11">AVERAGEIFS(B40:IG40,metrics.rec,"Precision")</f>
        <v>4.0933333333333335E-2</v>
      </c>
      <c r="IL40" s="4">
        <f t="shared" ref="IL40:IL74" si="12">AVERAGEIFS(B40:IG40,metrics.rec,"Recall")</f>
        <v>0.77391666666666659</v>
      </c>
      <c r="IM40" s="4">
        <f t="shared" ref="IM40:IM74" si="13">AVERAGEIFS(B40:IG40,metrics.rec,"Coverage")</f>
        <v>0.12404999999999999</v>
      </c>
      <c r="IN40" s="4">
        <f t="shared" ref="IN40:IN74" si="14">AVERAGEIFS(B40:IG40,metrics.rec,"Recatio")</f>
        <v>0.94308333333333338</v>
      </c>
      <c r="IO40" s="4">
        <f t="shared" ref="IO40:IO74" si="15">AVERAGEIFS(B40:IG40,metrics.rec,"Time")</f>
        <v>0.86775000000000002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>
        <v>0.58909999999999996</v>
      </c>
      <c r="FW41" s="4">
        <v>0.59560000000000002</v>
      </c>
      <c r="FX41" s="4">
        <v>0.18010000000000001</v>
      </c>
      <c r="FY41" s="4">
        <v>5.5300000000000002E-2</v>
      </c>
      <c r="FZ41" s="4">
        <v>0.83509999999999995</v>
      </c>
      <c r="GA41" s="4">
        <v>9.7299999999999998E-2</v>
      </c>
      <c r="GB41" s="4">
        <v>0.87480000000000002</v>
      </c>
      <c r="GC41" s="4">
        <v>0.62819999999999998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0.58909999999999996</v>
      </c>
      <c r="II41" s="4">
        <f t="shared" si="9"/>
        <v>0.59560000000000002</v>
      </c>
      <c r="IJ41" s="4">
        <f t="shared" si="10"/>
        <v>0.18010000000000001</v>
      </c>
      <c r="IK41" s="4">
        <f t="shared" si="11"/>
        <v>5.5300000000000002E-2</v>
      </c>
      <c r="IL41" s="4">
        <f t="shared" si="12"/>
        <v>0.83509999999999995</v>
      </c>
      <c r="IM41" s="4">
        <f t="shared" si="13"/>
        <v>9.7299999999999998E-2</v>
      </c>
      <c r="IN41" s="4">
        <f t="shared" si="14"/>
        <v>0.87480000000000002</v>
      </c>
      <c r="IO41" s="4">
        <f t="shared" si="15"/>
        <v>0.62819999999999998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k=50, r=0.5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k=50, r=0.5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k=50, r=0.5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k=50, r=0.5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k=50, r=0.5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k=50, r=0.5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k=50, r=0.5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k=50, r=0.5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>
        <v>0.58940000000000003</v>
      </c>
      <c r="FW42" s="4">
        <v>0.5978</v>
      </c>
      <c r="FX42" s="4">
        <v>0.1928</v>
      </c>
      <c r="FY42" s="4">
        <v>5.6500000000000002E-2</v>
      </c>
      <c r="FZ42" s="4">
        <v>0.84389999999999998</v>
      </c>
      <c r="GA42" s="4">
        <v>9.7799999999999998E-2</v>
      </c>
      <c r="GB42" s="4">
        <v>0.9425</v>
      </c>
      <c r="GC42" s="4">
        <v>0.62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0.58940000000000003</v>
      </c>
      <c r="II42" s="4">
        <f t="shared" si="9"/>
        <v>0.5978</v>
      </c>
      <c r="IJ42" s="4">
        <f t="shared" si="10"/>
        <v>0.1928</v>
      </c>
      <c r="IK42" s="4">
        <f t="shared" si="11"/>
        <v>5.6500000000000002E-2</v>
      </c>
      <c r="IL42" s="4">
        <f t="shared" si="12"/>
        <v>0.84389999999999998</v>
      </c>
      <c r="IM42" s="4">
        <f t="shared" si="13"/>
        <v>9.7799999999999998E-2</v>
      </c>
      <c r="IN42" s="4">
        <f t="shared" si="14"/>
        <v>0.9425</v>
      </c>
      <c r="IO42" s="4">
        <f t="shared" si="15"/>
        <v>0.62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k=50, r=0.5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k=50, r=0.5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k=50, r=0.5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k=50, r=0.5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k=50, r=0.5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k=50, r=0.5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k=50, r=0.5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k=50, r=0.5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>
        <v>0.59099999999999997</v>
      </c>
      <c r="BG43" s="5">
        <v>0.60299999999999998</v>
      </c>
      <c r="BH43" s="5">
        <v>0.189</v>
      </c>
      <c r="BI43" s="5">
        <v>5.8200000000000002E-2</v>
      </c>
      <c r="BJ43" s="5">
        <v>0.85</v>
      </c>
      <c r="BK43" s="5"/>
      <c r="BL43" s="5">
        <v>0.94540000000000002</v>
      </c>
      <c r="BM43" s="5">
        <v>0.77710000000000001</v>
      </c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>
        <v>9.6299999999999997E-2</v>
      </c>
      <c r="GB43" s="4">
        <v>0.94259999999999999</v>
      </c>
      <c r="GC43" s="4">
        <v>0.59209999999999996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>
        <v>0.59</v>
      </c>
      <c r="HK43" s="5">
        <v>0.60219999999999996</v>
      </c>
      <c r="HL43" s="5">
        <v>0.19070000000000001</v>
      </c>
      <c r="HM43" s="5">
        <v>5.7500000000000002E-2</v>
      </c>
      <c r="HN43" s="5">
        <v>0.84930000000000005</v>
      </c>
      <c r="HO43" s="5">
        <v>9.69E-2</v>
      </c>
      <c r="HP43" s="5">
        <v>0.94240000000000002</v>
      </c>
      <c r="HQ43" s="5">
        <v>0.96740000000000004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0.59026666666666661</v>
      </c>
      <c r="II43" s="4">
        <f t="shared" si="9"/>
        <v>0.60171666666666657</v>
      </c>
      <c r="IJ43" s="4">
        <f t="shared" si="10"/>
        <v>0.18959999999999999</v>
      </c>
      <c r="IK43" s="4">
        <f t="shared" si="11"/>
        <v>5.786666666666667E-2</v>
      </c>
      <c r="IL43" s="4">
        <f t="shared" si="12"/>
        <v>0.84898333333333331</v>
      </c>
      <c r="IM43" s="4">
        <f t="shared" si="13"/>
        <v>9.6874999999999989E-2</v>
      </c>
      <c r="IN43" s="4">
        <f t="shared" si="14"/>
        <v>0.94318333333333337</v>
      </c>
      <c r="IO43" s="4">
        <f t="shared" si="15"/>
        <v>0.88551666666666673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k=50,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>
        <v>0.62350000000000005</v>
      </c>
      <c r="FW44" s="4">
        <v>0.65720000000000001</v>
      </c>
      <c r="FX44" s="4">
        <v>0.10979999999999999</v>
      </c>
      <c r="FY44" s="4">
        <v>9.1000000000000004E-3</v>
      </c>
      <c r="FZ44" s="4">
        <v>0.86509999999999998</v>
      </c>
      <c r="GA44" s="4">
        <v>0.62060000000000004</v>
      </c>
      <c r="GB44" s="4">
        <v>0.94450000000000001</v>
      </c>
      <c r="GC44" s="4">
        <v>0.79810000000000003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0.62350000000000005</v>
      </c>
      <c r="II44" s="4">
        <f t="shared" si="9"/>
        <v>0.65720000000000001</v>
      </c>
      <c r="IJ44" s="4">
        <f t="shared" si="10"/>
        <v>0.10979999999999999</v>
      </c>
      <c r="IK44" s="4">
        <f t="shared" si="11"/>
        <v>9.1000000000000004E-3</v>
      </c>
      <c r="IL44" s="4">
        <f t="shared" si="12"/>
        <v>0.86509999999999998</v>
      </c>
      <c r="IM44" s="4">
        <f t="shared" si="13"/>
        <v>0.62060000000000004</v>
      </c>
      <c r="IN44" s="4">
        <f t="shared" si="14"/>
        <v>0.94450000000000001</v>
      </c>
      <c r="IO44" s="4">
        <f t="shared" si="15"/>
        <v>0.79810000000000003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k=50, r=0.5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k=50, r=0.5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k=50, r=0.5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k=50, r=0.5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k=50, r=0.5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k=50, r=0.5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k=50, r=0.5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k=50, r=0.5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>
        <v>0.63970000000000005</v>
      </c>
      <c r="FW45" s="4">
        <v>0.68230000000000002</v>
      </c>
      <c r="FX45" s="4">
        <v>-0.1158</v>
      </c>
      <c r="FY45" s="4">
        <v>0.15129999999999999</v>
      </c>
      <c r="FZ45" s="4">
        <v>0.7661</v>
      </c>
      <c r="GA45" s="4">
        <v>3.3300000000000003E-2</v>
      </c>
      <c r="GB45" s="4">
        <v>0.94130000000000003</v>
      </c>
      <c r="GC45" s="4">
        <v>0.66090000000000004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0.63970000000000005</v>
      </c>
      <c r="II45" s="4">
        <f t="shared" si="9"/>
        <v>0.68230000000000002</v>
      </c>
      <c r="IJ45" s="4">
        <f t="shared" si="10"/>
        <v>-0.1158</v>
      </c>
      <c r="IK45" s="4">
        <f t="shared" si="11"/>
        <v>0.15129999999999999</v>
      </c>
      <c r="IL45" s="4">
        <f t="shared" si="12"/>
        <v>0.7661</v>
      </c>
      <c r="IM45" s="4">
        <f t="shared" si="13"/>
        <v>3.3300000000000003E-2</v>
      </c>
      <c r="IN45" s="4">
        <f t="shared" si="14"/>
        <v>0.94130000000000003</v>
      </c>
      <c r="IO45" s="4">
        <f t="shared" si="15"/>
        <v>0.66090000000000004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k=50, r=0.5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k=50, r=0.5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k=50, r=0.5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k=50, r=0.5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k=50, r=0.5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k=50,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k=50, r=0.5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k=50, r=0.5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>
        <v>0.61529999999999996</v>
      </c>
      <c r="FW46" s="4">
        <v>0.63980000000000004</v>
      </c>
      <c r="FX46" s="4">
        <v>0.13650000000000001</v>
      </c>
      <c r="FY46" s="4">
        <v>0.03</v>
      </c>
      <c r="FZ46" s="4">
        <v>0.76929999999999998</v>
      </c>
      <c r="GA46" s="4">
        <v>0.1676</v>
      </c>
      <c r="GB46" s="4">
        <v>0.9425</v>
      </c>
      <c r="GC46" s="4">
        <v>0.62660000000000005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0.61529999999999996</v>
      </c>
      <c r="II46" s="4">
        <f t="shared" si="9"/>
        <v>0.63980000000000004</v>
      </c>
      <c r="IJ46" s="4">
        <f t="shared" si="10"/>
        <v>0.13650000000000001</v>
      </c>
      <c r="IK46" s="4">
        <f t="shared" si="11"/>
        <v>0.03</v>
      </c>
      <c r="IL46" s="4">
        <f t="shared" si="12"/>
        <v>0.76929999999999998</v>
      </c>
      <c r="IM46" s="4">
        <f t="shared" si="13"/>
        <v>0.1676</v>
      </c>
      <c r="IN46" s="4">
        <f t="shared" si="14"/>
        <v>0.9425</v>
      </c>
      <c r="IO46" s="4">
        <f t="shared" si="15"/>
        <v>0.62660000000000005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k=50, r=0.5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k=50, r=0.5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k=50, r=0.5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k=50, r=0.5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k=50, r=0.5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k=50,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k=50, r=0.5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k=50, r=0.5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>
        <v>0.58750000000000002</v>
      </c>
      <c r="FW47" s="4">
        <v>0.59119999999999995</v>
      </c>
      <c r="FX47" s="4">
        <v>0.1772</v>
      </c>
      <c r="FY47" s="4">
        <v>0.1173</v>
      </c>
      <c r="FZ47" s="4">
        <v>0.80920000000000003</v>
      </c>
      <c r="GA47" s="4">
        <v>4.5100000000000001E-2</v>
      </c>
      <c r="GB47" s="4">
        <v>0.94120000000000004</v>
      </c>
      <c r="GC47" s="4">
        <v>0.65439999999999998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0.58750000000000002</v>
      </c>
      <c r="II47" s="4">
        <f t="shared" si="9"/>
        <v>0.59119999999999995</v>
      </c>
      <c r="IJ47" s="4">
        <f t="shared" si="10"/>
        <v>0.1772</v>
      </c>
      <c r="IK47" s="4">
        <f t="shared" si="11"/>
        <v>0.1173</v>
      </c>
      <c r="IL47" s="4">
        <f t="shared" si="12"/>
        <v>0.80920000000000003</v>
      </c>
      <c r="IM47" s="4">
        <f t="shared" si="13"/>
        <v>4.5100000000000001E-2</v>
      </c>
      <c r="IN47" s="4">
        <f t="shared" si="14"/>
        <v>0.94120000000000004</v>
      </c>
      <c r="IO47" s="4">
        <f t="shared" si="15"/>
        <v>0.65439999999999998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k=50, r=0.5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k=50, r=0.5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k=50, r=0.5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k=50, r=0.5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k=50, r=0.5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k=50, r=0.5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k=50, r=0.5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k=50, r=0.5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>
        <v>0.60429999999999995</v>
      </c>
      <c r="FW48" s="4">
        <v>0.61399999999999999</v>
      </c>
      <c r="FX48" s="4">
        <v>0.15609999999999999</v>
      </c>
      <c r="FY48" s="4">
        <v>5.62E-2</v>
      </c>
      <c r="FZ48" s="4">
        <v>0.78810000000000002</v>
      </c>
      <c r="GA48" s="4">
        <v>8.8900000000000007E-2</v>
      </c>
      <c r="GB48" s="4">
        <v>0.84699999999999998</v>
      </c>
      <c r="GC48" s="4">
        <v>0.58799999999999997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0.60429999999999995</v>
      </c>
      <c r="II48" s="4">
        <f t="shared" si="9"/>
        <v>0.61399999999999999</v>
      </c>
      <c r="IJ48" s="4">
        <f t="shared" si="10"/>
        <v>0.15609999999999999</v>
      </c>
      <c r="IK48" s="4">
        <f t="shared" si="11"/>
        <v>5.62E-2</v>
      </c>
      <c r="IL48" s="4">
        <f t="shared" si="12"/>
        <v>0.78810000000000002</v>
      </c>
      <c r="IM48" s="4">
        <f t="shared" si="13"/>
        <v>8.8900000000000007E-2</v>
      </c>
      <c r="IN48" s="4">
        <f t="shared" si="14"/>
        <v>0.84699999999999998</v>
      </c>
      <c r="IO48" s="4">
        <f t="shared" si="15"/>
        <v>0.58799999999999997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k=50, r=0.5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k=50, r=0.5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k=50, r=0.5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k=50, r=0.5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k=50, r=0.5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k=50,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k=50, r=0.5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k=50, r=0.5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>
        <v>0.60780000000000001</v>
      </c>
      <c r="FW49" s="4">
        <v>0.62360000000000004</v>
      </c>
      <c r="FX49" s="4">
        <v>0.14530000000000001</v>
      </c>
      <c r="FY49" s="4">
        <v>4.1799999999999997E-2</v>
      </c>
      <c r="FZ49" s="4">
        <v>0.78039999999999998</v>
      </c>
      <c r="GA49" s="4">
        <v>0.1222</v>
      </c>
      <c r="GB49" s="4">
        <v>0.9415</v>
      </c>
      <c r="GC49" s="4">
        <v>0.57999999999999996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0.60780000000000001</v>
      </c>
      <c r="II49" s="4">
        <f t="shared" si="9"/>
        <v>0.62360000000000004</v>
      </c>
      <c r="IJ49" s="4">
        <f t="shared" si="10"/>
        <v>0.14530000000000001</v>
      </c>
      <c r="IK49" s="4">
        <f t="shared" si="11"/>
        <v>4.1799999999999997E-2</v>
      </c>
      <c r="IL49" s="4">
        <f t="shared" si="12"/>
        <v>0.78039999999999998</v>
      </c>
      <c r="IM49" s="4">
        <f t="shared" si="13"/>
        <v>0.1222</v>
      </c>
      <c r="IN49" s="4">
        <f t="shared" si="14"/>
        <v>0.9415</v>
      </c>
      <c r="IO49" s="4">
        <f t="shared" si="15"/>
        <v>0.57999999999999996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k=50, r=0.5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k=50, r=0.5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k=50, r=0.5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k=50, r=0.5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k=50, r=0.5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k=50,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k=50, r=0.5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k=50, r=0.5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>
        <v>0.59330000000000005</v>
      </c>
      <c r="BG50" s="5">
        <v>0.6069</v>
      </c>
      <c r="BH50" s="5">
        <v>0.16320000000000001</v>
      </c>
      <c r="BI50" s="5">
        <v>0.1222</v>
      </c>
      <c r="BJ50" s="5">
        <v>0.82299999999999995</v>
      </c>
      <c r="BK50" s="5">
        <v>4.41E-2</v>
      </c>
      <c r="BL50" s="5">
        <v>0.94420000000000004</v>
      </c>
      <c r="BM50" s="5">
        <v>0.60370000000000001</v>
      </c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>
        <v>0.5917</v>
      </c>
      <c r="FW50" s="4">
        <v>0.60470000000000002</v>
      </c>
      <c r="FX50" s="4">
        <v>0.16439999999999999</v>
      </c>
      <c r="FY50" s="4">
        <v>0.1211</v>
      </c>
      <c r="FZ50" s="4">
        <v>0.82230000000000003</v>
      </c>
      <c r="GA50" s="4">
        <v>4.4400000000000002E-2</v>
      </c>
      <c r="GB50" s="4">
        <v>0.9425</v>
      </c>
      <c r="GC50" s="4">
        <v>0.72099999999999997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0.59160000000000001</v>
      </c>
      <c r="HK50" s="5">
        <v>0.60429999999999995</v>
      </c>
      <c r="HL50" s="5">
        <v>0.1651</v>
      </c>
      <c r="HM50" s="5">
        <v>0.1211</v>
      </c>
      <c r="HN50" s="5">
        <v>0.8226</v>
      </c>
      <c r="HO50" s="5">
        <v>4.4499999999999998E-2</v>
      </c>
      <c r="HP50" s="5">
        <v>0.94230000000000003</v>
      </c>
      <c r="HQ50" s="5">
        <v>1.0887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0.59171666666666667</v>
      </c>
      <c r="II50" s="4">
        <f t="shared" si="9"/>
        <v>0.60360000000000003</v>
      </c>
      <c r="IJ50" s="4">
        <f t="shared" si="10"/>
        <v>0.16246666666666668</v>
      </c>
      <c r="IK50" s="4">
        <f t="shared" si="11"/>
        <v>0.1173</v>
      </c>
      <c r="IL50" s="4">
        <f t="shared" si="12"/>
        <v>0.80153333333333343</v>
      </c>
      <c r="IM50" s="4">
        <f t="shared" si="13"/>
        <v>4.4883333333333331E-2</v>
      </c>
      <c r="IN50" s="4">
        <f t="shared" si="14"/>
        <v>0.94408333333333339</v>
      </c>
      <c r="IO50" s="4">
        <f t="shared" si="15"/>
        <v>0.94631666666666669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k=100,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>
        <v>0.59240000000000004</v>
      </c>
      <c r="BG51" s="5">
        <v>0.59870000000000001</v>
      </c>
      <c r="BH51" s="5">
        <v>0.16520000000000001</v>
      </c>
      <c r="BI51" s="5">
        <v>0.1305</v>
      </c>
      <c r="BJ51" s="5">
        <v>0.81930000000000003</v>
      </c>
      <c r="BK51" s="5">
        <v>4.1099999999999998E-2</v>
      </c>
      <c r="BL51" s="5">
        <v>0.94259999999999999</v>
      </c>
      <c r="BM51" s="5">
        <v>0.48130000000000001</v>
      </c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>
        <v>0.59089999999999998</v>
      </c>
      <c r="FW51" s="4">
        <v>0.5968</v>
      </c>
      <c r="FX51" s="4">
        <v>0.16850000000000001</v>
      </c>
      <c r="FY51" s="4">
        <v>0.13009999999999999</v>
      </c>
      <c r="FZ51" s="4">
        <v>0.81910000000000005</v>
      </c>
      <c r="GA51" s="4">
        <v>4.1200000000000001E-2</v>
      </c>
      <c r="GB51" s="4">
        <v>0.94</v>
      </c>
      <c r="GC51" s="4">
        <v>0.6512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0.59079999999999999</v>
      </c>
      <c r="HK51" s="5">
        <v>0.59670000000000001</v>
      </c>
      <c r="HL51" s="5">
        <v>0.1701</v>
      </c>
      <c r="HM51" s="5">
        <v>0.1303</v>
      </c>
      <c r="HN51" s="5">
        <v>0.81899999999999995</v>
      </c>
      <c r="HO51" s="5">
        <v>4.1200000000000001E-2</v>
      </c>
      <c r="HP51" s="5">
        <v>0.93979999999999997</v>
      </c>
      <c r="HQ51" s="5">
        <v>0.97389999999999999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0.59106666666666674</v>
      </c>
      <c r="II51" s="4">
        <f t="shared" si="9"/>
        <v>0.59628333333333339</v>
      </c>
      <c r="IJ51" s="4">
        <f t="shared" si="10"/>
        <v>0.16839999999999999</v>
      </c>
      <c r="IK51" s="4">
        <f t="shared" si="11"/>
        <v>0.12971666666666667</v>
      </c>
      <c r="IL51" s="4">
        <f t="shared" si="12"/>
        <v>0.81906666666666661</v>
      </c>
      <c r="IM51" s="4">
        <f t="shared" si="13"/>
        <v>4.1416666666666664E-2</v>
      </c>
      <c r="IN51" s="4">
        <f t="shared" si="14"/>
        <v>0.94059999999999988</v>
      </c>
      <c r="IO51" s="4">
        <f t="shared" si="15"/>
        <v>0.77311666666666667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>
        <v>0.6048</v>
      </c>
      <c r="BG52" s="5">
        <v>0.61629999999999996</v>
      </c>
      <c r="BH52" s="5">
        <v>0.1479</v>
      </c>
      <c r="BI52" s="5">
        <v>4.2099999999999999E-2</v>
      </c>
      <c r="BJ52" s="5">
        <v>0.79579999999999995</v>
      </c>
      <c r="BK52" s="5"/>
      <c r="BL52" s="5">
        <v>0.94530000000000003</v>
      </c>
      <c r="BM52" s="5">
        <v>0.76670000000000005</v>
      </c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>
        <v>0.1236</v>
      </c>
      <c r="GB52" s="4">
        <v>0.9425</v>
      </c>
      <c r="GC52" s="4">
        <v>0.61339999999999995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>
        <v>0.60409999999999997</v>
      </c>
      <c r="HK52" s="5">
        <v>0.6159</v>
      </c>
      <c r="HL52" s="5">
        <v>0.1517</v>
      </c>
      <c r="HM52" s="5">
        <v>4.2099999999999999E-2</v>
      </c>
      <c r="HN52" s="5">
        <v>0.79549999999999998</v>
      </c>
      <c r="HO52" s="5">
        <v>0.1237</v>
      </c>
      <c r="HP52" s="5">
        <v>0.94230000000000003</v>
      </c>
      <c r="HQ52" s="5">
        <v>0.97360000000000002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0.60476666666666667</v>
      </c>
      <c r="II52" s="4">
        <f t="shared" si="9"/>
        <v>0.61634999999999995</v>
      </c>
      <c r="IJ52" s="4">
        <f t="shared" si="10"/>
        <v>0.15153333333333333</v>
      </c>
      <c r="IK52" s="4">
        <f t="shared" si="11"/>
        <v>4.2000000000000003E-2</v>
      </c>
      <c r="IL52" s="4">
        <f t="shared" si="12"/>
        <v>0.79579999999999995</v>
      </c>
      <c r="IM52" s="4">
        <f t="shared" si="13"/>
        <v>0.12436</v>
      </c>
      <c r="IN52" s="4">
        <f t="shared" si="14"/>
        <v>0.94313333333333338</v>
      </c>
      <c r="IO52" s="4">
        <f t="shared" si="15"/>
        <v>0.85991666666666677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>
        <v>0.60240000000000005</v>
      </c>
      <c r="FW53" s="4">
        <v>0.63129999999999997</v>
      </c>
      <c r="FX53" s="4">
        <v>0.15060000000000001</v>
      </c>
      <c r="FY53" s="4">
        <v>3.5700000000000003E-2</v>
      </c>
      <c r="FZ53" s="4">
        <v>0.87209999999999999</v>
      </c>
      <c r="GA53" s="4">
        <v>0.16009999999999999</v>
      </c>
      <c r="GB53" s="4">
        <v>0.94199999999999995</v>
      </c>
      <c r="GC53" s="4">
        <v>0.62560000000000004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0.60240000000000005</v>
      </c>
      <c r="II53" s="4">
        <f t="shared" si="9"/>
        <v>0.63129999999999997</v>
      </c>
      <c r="IJ53" s="4">
        <f t="shared" si="10"/>
        <v>0.15060000000000001</v>
      </c>
      <c r="IK53" s="4">
        <f t="shared" si="11"/>
        <v>3.5700000000000003E-2</v>
      </c>
      <c r="IL53" s="4">
        <f t="shared" si="12"/>
        <v>0.87209999999999999</v>
      </c>
      <c r="IM53" s="4">
        <f t="shared" si="13"/>
        <v>0.16009999999999999</v>
      </c>
      <c r="IN53" s="4">
        <f t="shared" si="14"/>
        <v>0.94199999999999995</v>
      </c>
      <c r="IO53" s="4">
        <f t="shared" si="15"/>
        <v>0.62560000000000004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k=50, r=0.5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k=50, r=0.5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k=50, r=0.5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k=50, r=0.5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k=50, r=0.5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k=50, r=0.5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k=50, r=0.5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k=50, r=0.5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>
        <v>0.60040000000000004</v>
      </c>
      <c r="FW54" s="4">
        <v>0.62170000000000003</v>
      </c>
      <c r="FX54" s="4">
        <v>0.13250000000000001</v>
      </c>
      <c r="FY54" s="4">
        <v>3.9300000000000002E-2</v>
      </c>
      <c r="FZ54" s="4">
        <v>0.79159999999999997</v>
      </c>
      <c r="GA54" s="4">
        <v>0.13200000000000001</v>
      </c>
      <c r="GB54" s="4">
        <v>0.94159999999999999</v>
      </c>
      <c r="GC54" s="4">
        <v>0.6663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0.60040000000000004</v>
      </c>
      <c r="II54" s="4">
        <f t="shared" si="9"/>
        <v>0.62170000000000003</v>
      </c>
      <c r="IJ54" s="4">
        <f t="shared" si="10"/>
        <v>0.13250000000000001</v>
      </c>
      <c r="IK54" s="4">
        <f t="shared" si="11"/>
        <v>3.9300000000000002E-2</v>
      </c>
      <c r="IL54" s="4">
        <f t="shared" si="12"/>
        <v>0.79159999999999997</v>
      </c>
      <c r="IM54" s="4">
        <f t="shared" si="13"/>
        <v>0.13200000000000001</v>
      </c>
      <c r="IN54" s="4">
        <f t="shared" si="14"/>
        <v>0.94159999999999999</v>
      </c>
      <c r="IO54" s="4">
        <f t="shared" si="15"/>
        <v>0.6663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k=50, r=0.5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k=50, r=0.5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k=50, r=0.5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k=50, r=0.5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k=50, r=0.5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k=50,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k=50, r=0.5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k=50, r=0.5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>
        <v>0.60570000000000002</v>
      </c>
      <c r="FW55" s="4">
        <v>0.627</v>
      </c>
      <c r="FX55" s="4">
        <v>2.3199999999999998E-2</v>
      </c>
      <c r="FY55" s="4">
        <v>1.2500000000000001E-2</v>
      </c>
      <c r="FZ55" s="4">
        <v>0.88859999999999995</v>
      </c>
      <c r="GA55" s="4">
        <v>0.45440000000000003</v>
      </c>
      <c r="GB55" s="4">
        <v>0.89459999999999995</v>
      </c>
      <c r="GC55" s="4">
        <v>1.018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0.60570000000000002</v>
      </c>
      <c r="II55" s="4">
        <f t="shared" si="9"/>
        <v>0.627</v>
      </c>
      <c r="IJ55" s="4">
        <f t="shared" si="10"/>
        <v>2.3199999999999998E-2</v>
      </c>
      <c r="IK55" s="4">
        <f t="shared" si="11"/>
        <v>1.2500000000000001E-2</v>
      </c>
      <c r="IL55" s="4">
        <f t="shared" si="12"/>
        <v>0.88859999999999995</v>
      </c>
      <c r="IM55" s="4">
        <f t="shared" si="13"/>
        <v>0.45440000000000003</v>
      </c>
      <c r="IN55" s="4">
        <f t="shared" si="14"/>
        <v>0.89459999999999995</v>
      </c>
      <c r="IO55" s="4">
        <f t="shared" si="15"/>
        <v>1.018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k=50, r=0.5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k=50, r=0.5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k=50, r=0.5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k=50, r=0.5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k=50, r=0.5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k=50,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k=50, r=0.5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k=50, r=0.5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>
        <v>0.58499999999999996</v>
      </c>
      <c r="FW56" s="4">
        <v>0.58320000000000005</v>
      </c>
      <c r="FX56" s="4">
        <v>0.19209999999999999</v>
      </c>
      <c r="FY56" s="4">
        <v>0.1051</v>
      </c>
      <c r="FZ56" s="4">
        <v>0.80769999999999997</v>
      </c>
      <c r="GA56" s="4">
        <v>5.0299999999999997E-2</v>
      </c>
      <c r="GB56" s="4">
        <v>0.9425</v>
      </c>
      <c r="GC56" s="4">
        <v>0.71309999999999996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0.58499999999999996</v>
      </c>
      <c r="II56" s="4">
        <f t="shared" si="9"/>
        <v>0.58320000000000005</v>
      </c>
      <c r="IJ56" s="4">
        <f t="shared" si="10"/>
        <v>0.19209999999999999</v>
      </c>
      <c r="IK56" s="4">
        <f t="shared" si="11"/>
        <v>0.1051</v>
      </c>
      <c r="IL56" s="4">
        <f t="shared" si="12"/>
        <v>0.80769999999999997</v>
      </c>
      <c r="IM56" s="4">
        <f t="shared" si="13"/>
        <v>5.0299999999999997E-2</v>
      </c>
      <c r="IN56" s="4">
        <f t="shared" si="14"/>
        <v>0.9425</v>
      </c>
      <c r="IO56" s="4">
        <f t="shared" si="15"/>
        <v>0.71309999999999996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k=50, r=0.5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k=50, r=0.5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k=50, r=0.5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k=50, r=0.5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k=50, r=0.5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k=50,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k=50, r=0.5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k=50, r=0.5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>
        <v>0.58930000000000005</v>
      </c>
      <c r="FW57" s="4">
        <v>0.59340000000000004</v>
      </c>
      <c r="FX57" s="4">
        <v>0.17960000000000001</v>
      </c>
      <c r="FY57" s="4">
        <v>0.11600000000000001</v>
      </c>
      <c r="FZ57" s="4">
        <v>0.82289999999999996</v>
      </c>
      <c r="GA57" s="4">
        <v>4.6399999999999997E-2</v>
      </c>
      <c r="GB57" s="4">
        <v>0.94369999999999998</v>
      </c>
      <c r="GC57" s="4">
        <v>0.87039999999999995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0.58930000000000005</v>
      </c>
      <c r="II57" s="4">
        <f t="shared" si="9"/>
        <v>0.59340000000000004</v>
      </c>
      <c r="IJ57" s="4">
        <f t="shared" si="10"/>
        <v>0.17960000000000001</v>
      </c>
      <c r="IK57" s="4">
        <f t="shared" si="11"/>
        <v>0.11600000000000001</v>
      </c>
      <c r="IL57" s="4">
        <f t="shared" si="12"/>
        <v>0.82289999999999996</v>
      </c>
      <c r="IM57" s="4">
        <f t="shared" si="13"/>
        <v>4.6399999999999997E-2</v>
      </c>
      <c r="IN57" s="4">
        <f t="shared" si="14"/>
        <v>0.94369999999999998</v>
      </c>
      <c r="IO57" s="4">
        <f t="shared" si="15"/>
        <v>0.87039999999999995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k=50, r=0.5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k=50, r=0.5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k=50, r=0.5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k=50, r=0.5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k=50, r=0.5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k=50,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k=50, r=0.5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k=50, r=0.5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>
        <v>0.59119999999999995</v>
      </c>
      <c r="FW58" s="4">
        <v>0.59509999999999996</v>
      </c>
      <c r="FX58" s="4">
        <v>0.16750000000000001</v>
      </c>
      <c r="FY58" s="4">
        <v>0.1208</v>
      </c>
      <c r="FZ58" s="4">
        <v>0.81530000000000002</v>
      </c>
      <c r="GA58" s="4">
        <v>4.4200000000000003E-2</v>
      </c>
      <c r="GB58" s="4">
        <v>0.94189999999999996</v>
      </c>
      <c r="GC58" s="4">
        <v>0.7641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0.59119999999999995</v>
      </c>
      <c r="II58" s="4">
        <f t="shared" si="9"/>
        <v>0.59509999999999996</v>
      </c>
      <c r="IJ58" s="4">
        <f t="shared" si="10"/>
        <v>0.16750000000000001</v>
      </c>
      <c r="IK58" s="4">
        <f t="shared" si="11"/>
        <v>0.1208</v>
      </c>
      <c r="IL58" s="4">
        <f t="shared" si="12"/>
        <v>0.81530000000000002</v>
      </c>
      <c r="IM58" s="4">
        <f t="shared" si="13"/>
        <v>4.4200000000000003E-2</v>
      </c>
      <c r="IN58" s="4">
        <f t="shared" si="14"/>
        <v>0.94189999999999996</v>
      </c>
      <c r="IO58" s="4">
        <f t="shared" si="15"/>
        <v>0.7641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k=50, r=0.5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k=50, r=0.5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k=50, r=0.5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k=50, r=0.5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k=50, r=0.5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k=50,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k=50, r=0.5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k=50, r=0.5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>
        <v>0.58740000000000003</v>
      </c>
      <c r="FW59" s="4">
        <v>0.59770000000000001</v>
      </c>
      <c r="FX59" s="4">
        <v>0.19769999999999999</v>
      </c>
      <c r="FY59" s="4">
        <v>5.7599999999999998E-2</v>
      </c>
      <c r="FZ59" s="4">
        <v>0.84340000000000004</v>
      </c>
      <c r="GA59" s="4">
        <v>9.5899999999999999E-2</v>
      </c>
      <c r="GB59" s="4">
        <v>0.9425</v>
      </c>
      <c r="GC59" s="4">
        <v>0.75949999999999995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0.58740000000000003</v>
      </c>
      <c r="II59" s="4">
        <f t="shared" si="9"/>
        <v>0.59770000000000001</v>
      </c>
      <c r="IJ59" s="4">
        <f t="shared" si="10"/>
        <v>0.19769999999999999</v>
      </c>
      <c r="IK59" s="4">
        <f t="shared" si="11"/>
        <v>5.7599999999999998E-2</v>
      </c>
      <c r="IL59" s="4">
        <f t="shared" si="12"/>
        <v>0.84340000000000004</v>
      </c>
      <c r="IM59" s="4">
        <f t="shared" si="13"/>
        <v>9.5899999999999999E-2</v>
      </c>
      <c r="IN59" s="4">
        <f t="shared" si="14"/>
        <v>0.9425</v>
      </c>
      <c r="IO59" s="4">
        <f t="shared" si="15"/>
        <v>0.75949999999999995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k=50, r=0.5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k=50, r=0.5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k=50, r=0.5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k=50, r=0.5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k=50, r=0.5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k=50,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k=50, r=0.5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k=50, r=0.5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>
        <v>0.59199999999999997</v>
      </c>
      <c r="FW60" s="4">
        <v>0.61599999999999999</v>
      </c>
      <c r="FX60" s="4">
        <v>0.18140000000000001</v>
      </c>
      <c r="FY60" s="4">
        <v>4.41E-2</v>
      </c>
      <c r="FZ60" s="4">
        <v>0.85360000000000003</v>
      </c>
      <c r="GA60" s="4">
        <v>0.12690000000000001</v>
      </c>
      <c r="GB60" s="4">
        <v>0.94240000000000002</v>
      </c>
      <c r="GC60" s="4">
        <v>0.61219999999999997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0.59199999999999997</v>
      </c>
      <c r="II60" s="4">
        <f t="shared" si="9"/>
        <v>0.61599999999999999</v>
      </c>
      <c r="IJ60" s="4">
        <f t="shared" si="10"/>
        <v>0.18140000000000001</v>
      </c>
      <c r="IK60" s="4">
        <f t="shared" si="11"/>
        <v>4.41E-2</v>
      </c>
      <c r="IL60" s="4">
        <f t="shared" si="12"/>
        <v>0.85360000000000003</v>
      </c>
      <c r="IM60" s="4">
        <f t="shared" si="13"/>
        <v>0.12690000000000001</v>
      </c>
      <c r="IN60" s="4">
        <f t="shared" si="14"/>
        <v>0.94240000000000002</v>
      </c>
      <c r="IO60" s="4">
        <f t="shared" si="15"/>
        <v>0.61219999999999997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k=50, r=0.5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k=50, r=0.5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k=50, r=0.5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k=50, r=0.5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k=50, r=0.5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k=50,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k=50, r=0.5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k=50, r=0.5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>
        <v>0.59760000000000002</v>
      </c>
      <c r="FW61" s="4">
        <v>0.62350000000000005</v>
      </c>
      <c r="FX61" s="4">
        <v>0.1741</v>
      </c>
      <c r="FY61" s="4">
        <v>1.0800000000000001E-2</v>
      </c>
      <c r="FZ61" s="4">
        <v>0.88380000000000003</v>
      </c>
      <c r="GA61" s="4">
        <v>0.53500000000000003</v>
      </c>
      <c r="GB61" s="4">
        <v>0.94520000000000004</v>
      </c>
      <c r="GC61" s="4">
        <v>0.72040000000000004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0.59760000000000002</v>
      </c>
      <c r="II61" s="4">
        <f t="shared" si="9"/>
        <v>0.62350000000000005</v>
      </c>
      <c r="IJ61" s="4">
        <f t="shared" si="10"/>
        <v>0.1741</v>
      </c>
      <c r="IK61" s="4">
        <f t="shared" si="11"/>
        <v>1.0800000000000001E-2</v>
      </c>
      <c r="IL61" s="4">
        <f t="shared" si="12"/>
        <v>0.88380000000000003</v>
      </c>
      <c r="IM61" s="4">
        <f t="shared" si="13"/>
        <v>0.53500000000000003</v>
      </c>
      <c r="IN61" s="4">
        <f t="shared" si="14"/>
        <v>0.94520000000000004</v>
      </c>
      <c r="IO61" s="4">
        <f t="shared" si="15"/>
        <v>0.72040000000000004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k=50, r=0.5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k=50, r=0.5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k=50, r=0.5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k=50, r=0.5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k=50, r=0.5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k=50,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k=50, r=0.5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k=50, r=0.5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>
        <v>0.59299999999999997</v>
      </c>
      <c r="FW62" s="4">
        <v>0.60970000000000002</v>
      </c>
      <c r="FX62" s="4">
        <v>0.1555</v>
      </c>
      <c r="FY62" s="4">
        <v>4.4400000000000002E-2</v>
      </c>
      <c r="FZ62" s="4">
        <v>0.81259999999999999</v>
      </c>
      <c r="GA62" s="4">
        <v>0.1197</v>
      </c>
      <c r="GB62" s="4">
        <v>0.93930000000000002</v>
      </c>
      <c r="GC62" s="4">
        <v>0.73850000000000005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0.59299999999999997</v>
      </c>
      <c r="II62" s="4">
        <f t="shared" si="9"/>
        <v>0.60970000000000002</v>
      </c>
      <c r="IJ62" s="4">
        <f t="shared" si="10"/>
        <v>0.1555</v>
      </c>
      <c r="IK62" s="4">
        <f t="shared" si="11"/>
        <v>4.4400000000000002E-2</v>
      </c>
      <c r="IL62" s="4">
        <f t="shared" si="12"/>
        <v>0.81259999999999999</v>
      </c>
      <c r="IM62" s="4">
        <f t="shared" si="13"/>
        <v>0.1197</v>
      </c>
      <c r="IN62" s="4">
        <f t="shared" si="14"/>
        <v>0.93930000000000002</v>
      </c>
      <c r="IO62" s="4">
        <f t="shared" si="15"/>
        <v>0.73850000000000005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k=50, r=0.5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k=50, r=0.5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k=50, r=0.5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k=50, r=0.5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k=50, r=0.5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k=50,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k=50, r=0.5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k=50, r=0.5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>
        <v>0.59350000000000003</v>
      </c>
      <c r="FW63" s="4">
        <v>0.61</v>
      </c>
      <c r="FX63" s="4">
        <v>0.1691</v>
      </c>
      <c r="FY63" s="4">
        <v>6.08E-2</v>
      </c>
      <c r="FZ63" s="4">
        <v>0.8468</v>
      </c>
      <c r="GA63" s="4">
        <v>9.1399999999999995E-2</v>
      </c>
      <c r="GB63" s="4">
        <v>0.94220000000000004</v>
      </c>
      <c r="GC63" s="4">
        <v>0.77890000000000004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0.59350000000000003</v>
      </c>
      <c r="II63" s="4">
        <f t="shared" si="9"/>
        <v>0.61</v>
      </c>
      <c r="IJ63" s="4">
        <f t="shared" si="10"/>
        <v>0.1691</v>
      </c>
      <c r="IK63" s="4">
        <f t="shared" si="11"/>
        <v>6.08E-2</v>
      </c>
      <c r="IL63" s="4">
        <f t="shared" si="12"/>
        <v>0.8468</v>
      </c>
      <c r="IM63" s="4">
        <f t="shared" si="13"/>
        <v>9.1399999999999995E-2</v>
      </c>
      <c r="IN63" s="4">
        <f t="shared" si="14"/>
        <v>0.94220000000000004</v>
      </c>
      <c r="IO63" s="4">
        <f t="shared" si="15"/>
        <v>0.77890000000000004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k=50, r=0.5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k=50, r=0.5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k=50, r=0.5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k=50, r=0.5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k=50, r=0.5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k=50,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k=50, r=0.5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k=50, r=0.5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>
        <v>0.59189999999999998</v>
      </c>
      <c r="FW64" s="4">
        <v>0.60609999999999997</v>
      </c>
      <c r="FX64" s="4">
        <v>0.1615</v>
      </c>
      <c r="FY64" s="4">
        <v>4.19E-2</v>
      </c>
      <c r="FZ64" s="4">
        <v>0.81489999999999996</v>
      </c>
      <c r="GA64" s="4">
        <v>0.12559999999999999</v>
      </c>
      <c r="GB64" s="4">
        <v>0.88649999999999995</v>
      </c>
      <c r="GC64" s="4">
        <v>0.72570000000000001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0.59189999999999998</v>
      </c>
      <c r="II64" s="4">
        <f t="shared" si="9"/>
        <v>0.60609999999999997</v>
      </c>
      <c r="IJ64" s="4">
        <f t="shared" si="10"/>
        <v>0.1615</v>
      </c>
      <c r="IK64" s="4">
        <f t="shared" si="11"/>
        <v>4.19E-2</v>
      </c>
      <c r="IL64" s="4">
        <f t="shared" si="12"/>
        <v>0.81489999999999996</v>
      </c>
      <c r="IM64" s="4">
        <f t="shared" si="13"/>
        <v>0.12559999999999999</v>
      </c>
      <c r="IN64" s="4">
        <f t="shared" si="14"/>
        <v>0.88649999999999995</v>
      </c>
      <c r="IO64" s="4">
        <f t="shared" si="15"/>
        <v>0.72570000000000001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k=50, r=0.5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k=50, r=0.5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k=50, r=0.5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k=50, r=0.5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k=50, r=0.5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k=50,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k=50, r=0.5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k=50, r=0.5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>
        <v>0.60699999999999998</v>
      </c>
      <c r="FW65" s="4">
        <v>0.62219999999999998</v>
      </c>
      <c r="FX65" s="4">
        <v>0.14810000000000001</v>
      </c>
      <c r="FY65" s="4">
        <v>4.1700000000000001E-2</v>
      </c>
      <c r="FZ65" s="4">
        <v>0.78620000000000001</v>
      </c>
      <c r="GA65" s="4">
        <v>0.1234</v>
      </c>
      <c r="GB65" s="4">
        <v>0.9425</v>
      </c>
      <c r="GC65" s="4">
        <v>0.60919999999999996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0.60699999999999998</v>
      </c>
      <c r="II65" s="4">
        <f t="shared" si="9"/>
        <v>0.62219999999999998</v>
      </c>
      <c r="IJ65" s="4">
        <f t="shared" si="10"/>
        <v>0.14810000000000001</v>
      </c>
      <c r="IK65" s="4">
        <f t="shared" si="11"/>
        <v>4.1700000000000001E-2</v>
      </c>
      <c r="IL65" s="4">
        <f t="shared" si="12"/>
        <v>0.78620000000000001</v>
      </c>
      <c r="IM65" s="4">
        <f t="shared" si="13"/>
        <v>0.1234</v>
      </c>
      <c r="IN65" s="4">
        <f t="shared" si="14"/>
        <v>0.9425</v>
      </c>
      <c r="IO65" s="4">
        <f t="shared" si="15"/>
        <v>0.60919999999999996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k=50, r=0.5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k=50, r=0.5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k=50, r=0.5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k=50, r=0.5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k=50, r=0.5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k=50,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k=50, r=0.5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k=50, r=0.5</v>
      </c>
    </row>
    <row r="66" spans="1:257" x14ac:dyDescent="0.2">
      <c r="A66" s="1" t="s">
        <v>222</v>
      </c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4"/>
      <c r="S66" s="4"/>
      <c r="T66" s="4"/>
      <c r="U66" s="4"/>
      <c r="V66" s="4"/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4"/>
      <c r="AI66" s="4"/>
      <c r="AJ66" s="4"/>
      <c r="AK66" s="4"/>
      <c r="AL66" s="4"/>
      <c r="AM66" s="4"/>
      <c r="AN66" s="4"/>
      <c r="AO66" s="4"/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>
        <v>0.59519999999999995</v>
      </c>
      <c r="FW66" s="4">
        <v>0.62019999999999997</v>
      </c>
      <c r="FX66" s="4">
        <v>0.16589999999999999</v>
      </c>
      <c r="FY66" s="4">
        <v>4.5100000000000001E-2</v>
      </c>
      <c r="FZ66" s="4">
        <v>0.84909999999999997</v>
      </c>
      <c r="GA66" s="4">
        <v>0.1232</v>
      </c>
      <c r="GB66" s="4">
        <v>0.94230000000000003</v>
      </c>
      <c r="GC66" s="4">
        <v>0.59209999999999996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>
        <f t="shared" si="8"/>
        <v>0.59519999999999995</v>
      </c>
      <c r="II66" s="4">
        <f t="shared" si="9"/>
        <v>0.62019999999999997</v>
      </c>
      <c r="IJ66" s="4">
        <f t="shared" si="10"/>
        <v>0.16589999999999999</v>
      </c>
      <c r="IK66" s="4">
        <f t="shared" si="11"/>
        <v>4.5100000000000001E-2</v>
      </c>
      <c r="IL66" s="4">
        <f t="shared" si="12"/>
        <v>0.84909999999999997</v>
      </c>
      <c r="IM66" s="4">
        <f t="shared" si="13"/>
        <v>0.1232</v>
      </c>
      <c r="IN66" s="4">
        <f t="shared" si="14"/>
        <v>0.94230000000000003</v>
      </c>
      <c r="IO66" s="4">
        <f t="shared" si="15"/>
        <v>0.59209999999999996</v>
      </c>
      <c r="IP66" s="1" t="str" cm="1">
        <f t="array" aca="1" ref="IP66" ca="1">CONCATENATE(INDIRECT(ADDRESS(1,MATCH(_xlfn.MINIFS(B66:IG66,metrics.rec,"MAE"),B66:IG66,0)+1)), ", ", INDIRECT(ADDRESS(2,MATCH(_xlfn.MINIFS(B66:IG66,metrics.rec,"MAE"),B66:IG66,0)+1)))</f>
        <v>k=50, r=0.5</v>
      </c>
      <c r="IQ66" s="1" t="str" cm="1">
        <f t="array" aca="1" ref="IQ66" ca="1">CONCATENATE(INDIRECT(ADDRESS(1,MATCH(_xlfn.MINIFS(B66:IG66,metrics.rec,"MSE"),B66:IG66,0)+1)), ", ", INDIRECT(ADDRESS(2,MATCH(_xlfn.MINIFS(B66:IG66,metrics.rec,"MSE"),B66:IG66,0)+1)))</f>
        <v>k=50, r=0.5</v>
      </c>
      <c r="IR66" s="1" t="str" cm="1">
        <f t="array" aca="1" ref="IR66" ca="1">CONCATENATE(INDIRECT(ADDRESS(1,MATCH(_xlfn.MAXIFS(B66:IG66,metrics.rec,"R"),B66:IG66,0)+1)), ", ", INDIRECT(ADDRESS(2,MATCH(_xlfn.MAXIFS(B66:IG66,metrics.rec,"R"),B66:IG66,0)+1)))</f>
        <v>k=50, r=0.5</v>
      </c>
      <c r="IS66" s="1" t="str" cm="1">
        <f t="array" aca="1" ref="IS66" ca="1">CONCATENATE(INDIRECT(ADDRESS(1,MATCH(_xlfn.MAXIFS(B66:IG66,metrics.rec,"Precision"),B66:IG66,0)+1)), ", ", INDIRECT(ADDRESS(2,MATCH(_xlfn.MAXIFS(B66:IG66,metrics.rec,"Precision"),B66:IG66,0)+1)))</f>
        <v>k=50, r=0.5</v>
      </c>
      <c r="IT66" s="1" t="str" cm="1">
        <f t="array" aca="1" ref="IT66" ca="1">CONCATENATE(INDIRECT(ADDRESS(1,MATCH(_xlfn.MAXIFS(B66:IG66,metrics.rec,"Recall"),B66:IG66,0)+1)), ", ", INDIRECT(ADDRESS(2,MATCH(_xlfn.MAXIFS(B66:IG66,metrics.rec,"Recall"),B66:IG66,0)+1)))</f>
        <v>k=50, r=0.5</v>
      </c>
      <c r="IU66" s="1" t="str" cm="1">
        <f t="array" aca="1" ref="IU66" ca="1">CONCATENATE(INDIRECT(ADDRESS(1,MATCH(_xlfn.MAXIFS(B66:IG66,metrics.rec,"Coverage"),B66:IG66,0)+1)), ", ", INDIRECT(ADDRESS(2,MATCH(_xlfn.MAXIFS(B66:IG66,metrics.rec,"Coverage"),B66:IG66,0)+1)))</f>
        <v>k=50, r=0.5</v>
      </c>
      <c r="IV66" s="1" t="str" cm="1">
        <f t="array" aca="1" ref="IV66" ca="1">CONCATENATE(INDIRECT(ADDRESS(1,MATCH(_xlfn.MAXIFS(B66:IG66,metrics.rec,"Recatio"),B66:IG66,0)+1)), ", ", INDIRECT(ADDRESS(2,MATCH(_xlfn.MAXIFS(B66:IG66,metrics.rec,"Recatio"),B66:IG66,0)+1)))</f>
        <v>k=50, r=0.5</v>
      </c>
      <c r="IW66" s="1" t="str" cm="1">
        <f t="array" aca="1" ref="IW66" ca="1">CONCATENATE(INDIRECT(ADDRESS(1,MATCH(_xlfn.MINIFS(B66:IG66,metrics.rec,"Time"),B66:IG66,0)+1)), ", ", INDIRECT(ADDRESS(2,MATCH(_xlfn.MINIFS(B66:IG66,metrics.rec,"Time"),B66:IG66,0)+1)))</f>
        <v>k=50, r=0.5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>
        <v>0.59309999999999996</v>
      </c>
      <c r="BG67" s="5">
        <v>0.61880000000000002</v>
      </c>
      <c r="BH67" s="5">
        <v>0.21279999999999999</v>
      </c>
      <c r="BI67" s="5">
        <v>8.0000000000000002E-3</v>
      </c>
      <c r="BJ67" s="5">
        <v>0.89990000000000003</v>
      </c>
      <c r="BK67" s="5">
        <v>0.73440000000000005</v>
      </c>
      <c r="BL67" s="5">
        <v>0.94740000000000002</v>
      </c>
      <c r="BM67" s="5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0.59299999999999997</v>
      </c>
      <c r="FW67" s="4">
        <v>0.61929999999999996</v>
      </c>
      <c r="FX67" s="4">
        <v>0.2132</v>
      </c>
      <c r="FY67" s="4">
        <v>8.0999999999999996E-3</v>
      </c>
      <c r="FZ67" s="4">
        <v>0.89890000000000003</v>
      </c>
      <c r="GA67" s="4">
        <v>0.7298</v>
      </c>
      <c r="GB67" s="4">
        <v>0.94530000000000003</v>
      </c>
      <c r="GC67" s="4">
        <v>0.105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>
        <v>0.59319999999999995</v>
      </c>
      <c r="HK67" s="5">
        <v>0.61939999999999995</v>
      </c>
      <c r="HL67" s="5">
        <v>0.21690000000000001</v>
      </c>
      <c r="HM67" s="5">
        <v>8.0999999999999996E-3</v>
      </c>
      <c r="HN67" s="5">
        <v>0.89859999999999995</v>
      </c>
      <c r="HO67" s="5">
        <v>0.72940000000000005</v>
      </c>
      <c r="HP67" s="5">
        <v>0.94499999999999995</v>
      </c>
      <c r="HQ67" s="5">
        <v>0.1711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0.59288333333333332</v>
      </c>
      <c r="II67" s="4">
        <f t="shared" si="9"/>
        <v>0.61808333333333332</v>
      </c>
      <c r="IJ67" s="4">
        <f t="shared" si="10"/>
        <v>0.21690000000000001</v>
      </c>
      <c r="IK67" s="4">
        <f t="shared" si="11"/>
        <v>8.0833333333333313E-3</v>
      </c>
      <c r="IL67" s="4">
        <f t="shared" si="12"/>
        <v>0.89873333333333338</v>
      </c>
      <c r="IM67" s="4">
        <f t="shared" si="13"/>
        <v>0.73038333333333327</v>
      </c>
      <c r="IN67" s="4">
        <f t="shared" si="14"/>
        <v>0.94574999999999998</v>
      </c>
      <c r="IO67" s="4">
        <f t="shared" si="15"/>
        <v>0.13760000000000003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5"/>
      <c r="AA68" s="5"/>
      <c r="AB68" s="5"/>
      <c r="AC68" s="5"/>
      <c r="AD68" s="5"/>
      <c r="AE68" s="5"/>
      <c r="AF68" s="5"/>
      <c r="AG68" s="5"/>
      <c r="AH68" s="4"/>
      <c r="AI68" s="4"/>
      <c r="AJ68" s="4"/>
      <c r="AK68" s="4"/>
      <c r="AL68" s="4"/>
      <c r="AM68" s="4"/>
      <c r="AN68" s="4"/>
      <c r="AO68" s="4"/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>
        <v>0.59419999999999995</v>
      </c>
      <c r="BG68" s="5">
        <v>0.62</v>
      </c>
      <c r="BH68" s="5">
        <v>0.2094</v>
      </c>
      <c r="BI68" s="5">
        <v>8.0000000000000002E-3</v>
      </c>
      <c r="BJ68" s="5">
        <v>0.9002</v>
      </c>
      <c r="BK68" s="5"/>
      <c r="BL68" s="5">
        <v>0.94740000000000002</v>
      </c>
      <c r="BM68" s="5">
        <v>0.16789999999999999</v>
      </c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>
        <v>0.72989999999999999</v>
      </c>
      <c r="GB68" s="4">
        <v>0.94530000000000003</v>
      </c>
      <c r="GC68" s="4">
        <v>0.1094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>
        <v>0.59440000000000004</v>
      </c>
      <c r="HK68" s="5">
        <v>0.62060000000000004</v>
      </c>
      <c r="HL68" s="5">
        <v>0.21299999999999999</v>
      </c>
      <c r="HM68" s="5">
        <v>8.0999999999999996E-3</v>
      </c>
      <c r="HN68" s="5">
        <v>0.89880000000000004</v>
      </c>
      <c r="HO68" s="5">
        <v>0.72950000000000004</v>
      </c>
      <c r="HP68" s="5">
        <v>0.94499999999999995</v>
      </c>
      <c r="HQ68" s="5">
        <v>0.1036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0.59394999999999998</v>
      </c>
      <c r="II68" s="4">
        <f t="shared" si="9"/>
        <v>0.6191333333333332</v>
      </c>
      <c r="IJ68" s="4">
        <f t="shared" si="10"/>
        <v>0.21345</v>
      </c>
      <c r="IK68" s="4">
        <f t="shared" si="11"/>
        <v>8.0833333333333313E-3</v>
      </c>
      <c r="IL68" s="4">
        <f t="shared" si="12"/>
        <v>0.8989499999999998</v>
      </c>
      <c r="IM68" s="4">
        <f t="shared" si="13"/>
        <v>0.72930000000000006</v>
      </c>
      <c r="IN68" s="4">
        <f t="shared" si="14"/>
        <v>0.94574999999999998</v>
      </c>
      <c r="IO68" s="4">
        <f t="shared" si="15"/>
        <v>0.17065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k=50,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k=100,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5"/>
      <c r="AA69" s="5"/>
      <c r="AB69" s="5"/>
      <c r="AC69" s="5"/>
      <c r="AD69" s="5"/>
      <c r="AE69" s="5"/>
      <c r="AF69" s="5"/>
      <c r="AG69" s="5"/>
      <c r="AH69" s="4"/>
      <c r="AI69" s="4"/>
      <c r="AJ69" s="4"/>
      <c r="AK69" s="4"/>
      <c r="AL69" s="4"/>
      <c r="AM69" s="4"/>
      <c r="AN69" s="4"/>
      <c r="AO69" s="4"/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>
        <v>0.59179999999999999</v>
      </c>
      <c r="BG69" s="5">
        <v>0.61839999999999995</v>
      </c>
      <c r="BH69" s="5">
        <v>0.2172</v>
      </c>
      <c r="BI69" s="5">
        <v>8.0000000000000002E-3</v>
      </c>
      <c r="BJ69" s="5">
        <v>0.89849999999999997</v>
      </c>
      <c r="BK69" s="5">
        <v>0.73140000000000005</v>
      </c>
      <c r="BL69" s="5">
        <v>0.94740000000000002</v>
      </c>
      <c r="BM69" s="5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>
        <v>0.59219999999999995</v>
      </c>
      <c r="FW69" s="4">
        <v>0.61990000000000001</v>
      </c>
      <c r="FX69" s="4">
        <v>0.21859999999999999</v>
      </c>
      <c r="FY69" s="4">
        <v>8.0999999999999996E-3</v>
      </c>
      <c r="FZ69" s="4">
        <v>0.89770000000000005</v>
      </c>
      <c r="GA69" s="4">
        <v>0.72660000000000002</v>
      </c>
      <c r="GB69" s="4">
        <v>0.94530000000000003</v>
      </c>
      <c r="GC69" s="4">
        <v>0.1089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0.59219999999999995</v>
      </c>
      <c r="HK69" s="5">
        <v>0.61950000000000005</v>
      </c>
      <c r="HL69" s="5">
        <v>0.22109999999999999</v>
      </c>
      <c r="HM69" s="5">
        <v>8.0999999999999996E-3</v>
      </c>
      <c r="HN69" s="5">
        <v>0.8972</v>
      </c>
      <c r="HO69" s="5">
        <v>0.72629999999999995</v>
      </c>
      <c r="HP69" s="5">
        <v>0.94499999999999995</v>
      </c>
      <c r="HQ69" s="5">
        <v>0.17510000000000001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0.59184999999999999</v>
      </c>
      <c r="II69" s="4">
        <f t="shared" si="9"/>
        <v>0.61811666666666665</v>
      </c>
      <c r="IJ69" s="4">
        <f t="shared" si="10"/>
        <v>0.2218</v>
      </c>
      <c r="IK69" s="4">
        <f t="shared" si="11"/>
        <v>8.0833333333333313E-3</v>
      </c>
      <c r="IL69" s="4">
        <f t="shared" si="12"/>
        <v>0.89736666666666665</v>
      </c>
      <c r="IM69" s="4">
        <f t="shared" si="13"/>
        <v>0.72733333333333328</v>
      </c>
      <c r="IN69" s="4">
        <f t="shared" si="14"/>
        <v>0.94574999999999998</v>
      </c>
      <c r="IO69" s="4">
        <f t="shared" si="15"/>
        <v>0.14086666666666667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5"/>
      <c r="AA70" s="5"/>
      <c r="AB70" s="5"/>
      <c r="AC70" s="5"/>
      <c r="AD70" s="5"/>
      <c r="AE70" s="5"/>
      <c r="AF70" s="5"/>
      <c r="AG70" s="5"/>
      <c r="AH70" s="4"/>
      <c r="AI70" s="4"/>
      <c r="AJ70" s="4"/>
      <c r="AK70" s="4"/>
      <c r="AL70" s="4"/>
      <c r="AM70" s="4"/>
      <c r="AN70" s="4"/>
      <c r="AO70" s="4"/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>
        <v>0.59809999999999997</v>
      </c>
      <c r="BG70" s="5">
        <v>0.62480000000000002</v>
      </c>
      <c r="BH70" s="5">
        <v>0.21099999999999999</v>
      </c>
      <c r="BI70" s="5">
        <v>8.0000000000000002E-3</v>
      </c>
      <c r="BJ70" s="5">
        <v>0.90820000000000001</v>
      </c>
      <c r="BK70" s="5">
        <v>0.74529999999999996</v>
      </c>
      <c r="BL70" s="5">
        <v>0.94130000000000003</v>
      </c>
      <c r="BM70" s="5">
        <v>0.1173</v>
      </c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0.59760000000000002</v>
      </c>
      <c r="FW70" s="4">
        <v>0.62439999999999996</v>
      </c>
      <c r="FX70" s="4">
        <v>0.2102</v>
      </c>
      <c r="FY70" s="4">
        <v>8.0000000000000002E-3</v>
      </c>
      <c r="FZ70" s="4">
        <v>0.90669999999999995</v>
      </c>
      <c r="GA70" s="4">
        <v>0.74119999999999997</v>
      </c>
      <c r="GB70" s="4">
        <v>0.94</v>
      </c>
      <c r="GC70" s="4">
        <v>0.13009999999999999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>
        <v>0.59750000000000003</v>
      </c>
      <c r="HK70" s="5">
        <v>0.62409999999999999</v>
      </c>
      <c r="HL70" s="5">
        <v>0.21440000000000001</v>
      </c>
      <c r="HM70" s="5">
        <v>8.0000000000000002E-3</v>
      </c>
      <c r="HN70" s="5">
        <v>0.90629999999999999</v>
      </c>
      <c r="HO70" s="5">
        <v>0.74119999999999997</v>
      </c>
      <c r="HP70" s="5">
        <v>0.93969999999999998</v>
      </c>
      <c r="HQ70" s="5">
        <v>0.21929999999999999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0.59724999999999995</v>
      </c>
      <c r="II70" s="4">
        <f t="shared" si="9"/>
        <v>0.62281666666666669</v>
      </c>
      <c r="IJ70" s="4">
        <f t="shared" si="10"/>
        <v>0.21409999999999998</v>
      </c>
      <c r="IK70" s="4">
        <f t="shared" si="11"/>
        <v>8.0000000000000002E-3</v>
      </c>
      <c r="IL70" s="4">
        <f t="shared" si="12"/>
        <v>0.90641666666666676</v>
      </c>
      <c r="IM70" s="4">
        <f t="shared" si="13"/>
        <v>0.7416666666666667</v>
      </c>
      <c r="IN70" s="4">
        <f t="shared" si="14"/>
        <v>0.94051666666666678</v>
      </c>
      <c r="IO70" s="4">
        <f t="shared" si="15"/>
        <v>0.16911666666666667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>
        <v>0.59109999999999996</v>
      </c>
      <c r="BG71" s="5">
        <v>0.61439999999999995</v>
      </c>
      <c r="BH71" s="5">
        <v>0.2198</v>
      </c>
      <c r="BI71" s="5">
        <v>8.0999999999999996E-3</v>
      </c>
      <c r="BJ71" s="5">
        <v>0.89900000000000002</v>
      </c>
      <c r="BK71" s="5">
        <v>0.72929999999999995</v>
      </c>
      <c r="BL71" s="5">
        <v>0.94740000000000002</v>
      </c>
      <c r="BM71" s="5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5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0.59130000000000005</v>
      </c>
      <c r="FW71" s="4">
        <v>0.61499999999999999</v>
      </c>
      <c r="FX71" s="4">
        <v>0.21929999999999999</v>
      </c>
      <c r="FY71" s="4">
        <v>8.0999999999999996E-3</v>
      </c>
      <c r="FZ71" s="4">
        <v>0.89810000000000001</v>
      </c>
      <c r="GA71" s="4">
        <v>0.72399999999999998</v>
      </c>
      <c r="GB71" s="4">
        <v>0.94530000000000003</v>
      </c>
      <c r="GC71" s="4">
        <v>0.12239999999999999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>
        <v>0.59099999999999997</v>
      </c>
      <c r="HK71" s="5">
        <v>0.61419999999999997</v>
      </c>
      <c r="HL71" s="5">
        <v>0.22359999999999999</v>
      </c>
      <c r="HM71" s="5">
        <v>8.0999999999999996E-3</v>
      </c>
      <c r="HN71" s="5">
        <v>0.89759999999999995</v>
      </c>
      <c r="HO71" s="5">
        <v>0.72350000000000003</v>
      </c>
      <c r="HP71" s="5">
        <v>0.94499999999999995</v>
      </c>
      <c r="HQ71" s="5">
        <v>0.1744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0.59079999999999988</v>
      </c>
      <c r="II71" s="4">
        <f t="shared" si="9"/>
        <v>0.6133333333333334</v>
      </c>
      <c r="IJ71" s="4">
        <f t="shared" si="10"/>
        <v>0.22373333333333334</v>
      </c>
      <c r="IK71" s="4">
        <f t="shared" si="11"/>
        <v>8.1333333333333327E-3</v>
      </c>
      <c r="IL71" s="4">
        <f t="shared" si="12"/>
        <v>0.89778333333333327</v>
      </c>
      <c r="IM71" s="4">
        <f t="shared" si="13"/>
        <v>0.72433333333333338</v>
      </c>
      <c r="IN71" s="4">
        <f t="shared" si="14"/>
        <v>0.94574999999999998</v>
      </c>
      <c r="IO71" s="4">
        <f t="shared" si="15"/>
        <v>0.14733333333333332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>
        <v>0.59140000000000004</v>
      </c>
      <c r="BG72" s="5">
        <v>0.61499999999999999</v>
      </c>
      <c r="BH72" s="5">
        <v>0.2157</v>
      </c>
      <c r="BI72" s="5">
        <v>8.0000000000000002E-3</v>
      </c>
      <c r="BJ72" s="5">
        <v>0.89959999999999996</v>
      </c>
      <c r="BK72" s="5">
        <v>0.73409999999999997</v>
      </c>
      <c r="BL72" s="5">
        <v>0.94740000000000002</v>
      </c>
      <c r="BM72" s="5">
        <v>9.35E-2</v>
      </c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0.59140000000000004</v>
      </c>
      <c r="FW72" s="4">
        <v>0.61560000000000004</v>
      </c>
      <c r="FX72" s="4">
        <v>0.21729999999999999</v>
      </c>
      <c r="FY72" s="4">
        <v>8.0999999999999996E-3</v>
      </c>
      <c r="FZ72" s="4">
        <v>0.89880000000000004</v>
      </c>
      <c r="GA72" s="4">
        <v>0.72950000000000004</v>
      </c>
      <c r="GB72" s="4">
        <v>0.94530000000000003</v>
      </c>
      <c r="GC72" s="4">
        <v>0.1197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>
        <v>0.59160000000000001</v>
      </c>
      <c r="HK72" s="5">
        <v>0.61560000000000004</v>
      </c>
      <c r="HL72" s="5">
        <v>0.22090000000000001</v>
      </c>
      <c r="HM72" s="5">
        <v>8.0999999999999996E-3</v>
      </c>
      <c r="HN72" s="5">
        <v>0.89839999999999998</v>
      </c>
      <c r="HO72" s="5">
        <v>0.72909999999999997</v>
      </c>
      <c r="HP72" s="5">
        <v>0.94499999999999995</v>
      </c>
      <c r="HQ72" s="5">
        <v>0.17169999999999999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0.59125000000000005</v>
      </c>
      <c r="II72" s="4">
        <f t="shared" si="9"/>
        <v>0.61425000000000007</v>
      </c>
      <c r="IJ72" s="4">
        <f t="shared" si="10"/>
        <v>0.22045000000000003</v>
      </c>
      <c r="IK72" s="4">
        <f t="shared" si="11"/>
        <v>8.0833333333333313E-3</v>
      </c>
      <c r="IL72" s="4">
        <f t="shared" si="12"/>
        <v>0.89851666666666652</v>
      </c>
      <c r="IM72" s="4">
        <f t="shared" si="13"/>
        <v>0.73009999999999986</v>
      </c>
      <c r="IN72" s="4">
        <f t="shared" si="14"/>
        <v>0.94574999999999998</v>
      </c>
      <c r="IO72" s="4">
        <f t="shared" si="15"/>
        <v>0.14146666666666666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>
        <v>0.59330000000000005</v>
      </c>
      <c r="BG73" s="5">
        <v>0.62080000000000002</v>
      </c>
      <c r="BH73" s="5">
        <v>0.2102</v>
      </c>
      <c r="BI73" s="5">
        <v>8.0000000000000002E-3</v>
      </c>
      <c r="BJ73" s="5">
        <v>0.90139999999999998</v>
      </c>
      <c r="BK73" s="5">
        <v>0.73450000000000004</v>
      </c>
      <c r="BL73" s="5">
        <v>0.94740000000000002</v>
      </c>
      <c r="BM73" s="5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>
        <v>0.59319999999999995</v>
      </c>
      <c r="FW73" s="4">
        <v>0.62150000000000005</v>
      </c>
      <c r="FX73" s="4">
        <v>0.21079999999999999</v>
      </c>
      <c r="FY73" s="4">
        <v>8.0999999999999996E-3</v>
      </c>
      <c r="FZ73" s="4">
        <v>0.90039999999999998</v>
      </c>
      <c r="GA73" s="4">
        <v>0.72989999999999999</v>
      </c>
      <c r="GB73" s="4">
        <v>0.94530000000000003</v>
      </c>
      <c r="GC73" s="4">
        <v>0.1186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0.59319999999999995</v>
      </c>
      <c r="HK73" s="5">
        <v>0.62129999999999996</v>
      </c>
      <c r="HL73" s="5">
        <v>0.21360000000000001</v>
      </c>
      <c r="HM73" s="5">
        <v>8.0999999999999996E-3</v>
      </c>
      <c r="HN73" s="5">
        <v>0.89990000000000003</v>
      </c>
      <c r="HO73" s="5">
        <v>0.72950000000000004</v>
      </c>
      <c r="HP73" s="5">
        <v>0.94499999999999995</v>
      </c>
      <c r="HQ73" s="5">
        <v>0.1714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0.59293333333333331</v>
      </c>
      <c r="II73" s="4">
        <f t="shared" si="9"/>
        <v>0.62</v>
      </c>
      <c r="IJ73" s="4">
        <f t="shared" si="10"/>
        <v>0.21404999999999999</v>
      </c>
      <c r="IK73" s="4">
        <f t="shared" si="11"/>
        <v>8.0833333333333313E-3</v>
      </c>
      <c r="IL73" s="4">
        <f t="shared" si="12"/>
        <v>0.90010000000000001</v>
      </c>
      <c r="IM73" s="4">
        <f t="shared" si="13"/>
        <v>0.73048333333333326</v>
      </c>
      <c r="IN73" s="4">
        <f t="shared" si="14"/>
        <v>0.94574999999999998</v>
      </c>
      <c r="IO73" s="4">
        <f t="shared" si="15"/>
        <v>0.15715000000000001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>
        <v>0.5978</v>
      </c>
      <c r="BG74" s="5">
        <v>0.62360000000000004</v>
      </c>
      <c r="BH74" s="5">
        <v>0.2122</v>
      </c>
      <c r="BI74" s="5">
        <v>8.0000000000000002E-3</v>
      </c>
      <c r="BJ74" s="5">
        <v>0.90800000000000003</v>
      </c>
      <c r="BK74" s="5">
        <v>0.74470000000000003</v>
      </c>
      <c r="BL74" s="5">
        <v>0.94120000000000004</v>
      </c>
      <c r="BM74" s="5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>
        <v>0.59719999999999995</v>
      </c>
      <c r="FW74" s="4">
        <v>0.623</v>
      </c>
      <c r="FX74" s="4">
        <v>0.21110000000000001</v>
      </c>
      <c r="FY74" s="4">
        <v>8.0000000000000002E-3</v>
      </c>
      <c r="FZ74" s="4">
        <v>0.90629999999999999</v>
      </c>
      <c r="GA74" s="4">
        <v>0.74060000000000004</v>
      </c>
      <c r="GB74" s="4">
        <v>0.94</v>
      </c>
      <c r="GC74" s="4">
        <v>0.11749999999999999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0.59719999999999995</v>
      </c>
      <c r="HK74" s="5">
        <v>0.62290000000000001</v>
      </c>
      <c r="HL74" s="5">
        <v>0.215</v>
      </c>
      <c r="HM74" s="5">
        <v>8.0000000000000002E-3</v>
      </c>
      <c r="HN74" s="5">
        <v>0.90590000000000004</v>
      </c>
      <c r="HO74" s="5">
        <v>0.74039999999999995</v>
      </c>
      <c r="HP74" s="5">
        <v>0.93969999999999998</v>
      </c>
      <c r="HQ74" s="5">
        <v>0.1719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0.59696666666666665</v>
      </c>
      <c r="II74" s="4">
        <f t="shared" si="9"/>
        <v>0.62168333333333325</v>
      </c>
      <c r="IJ74" s="4">
        <f t="shared" si="10"/>
        <v>0.21501666666666666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0.74101666666666677</v>
      </c>
      <c r="IN74" s="4">
        <f t="shared" si="14"/>
        <v>0.94048333333333334</v>
      </c>
      <c r="IO74" s="4">
        <f t="shared" si="15"/>
        <v>0.14159999999999998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>
        <v>0.59130000000000005</v>
      </c>
      <c r="BG75" s="5">
        <v>0.61709999999999998</v>
      </c>
      <c r="BH75" s="5">
        <v>0.22109999999999999</v>
      </c>
      <c r="BI75" s="5">
        <v>8.0000000000000002E-3</v>
      </c>
      <c r="BJ75" s="5">
        <v>0.89839999999999998</v>
      </c>
      <c r="BK75" s="5">
        <v>0.73170000000000002</v>
      </c>
      <c r="BL75" s="5">
        <v>0.94740000000000002</v>
      </c>
      <c r="BM75" s="5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0.59119999999999995</v>
      </c>
      <c r="FW75" s="4">
        <v>0.61729999999999996</v>
      </c>
      <c r="FX75" s="4">
        <v>0.22109999999999999</v>
      </c>
      <c r="FY75" s="4">
        <v>8.0999999999999996E-3</v>
      </c>
      <c r="FZ75" s="4">
        <v>0.8972</v>
      </c>
      <c r="GA75" s="4">
        <v>0.72660000000000002</v>
      </c>
      <c r="GB75" s="4">
        <v>0.94530000000000003</v>
      </c>
      <c r="GC75" s="4">
        <v>0.1067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>
        <v>0.59109999999999996</v>
      </c>
      <c r="HK75" s="5">
        <v>0.61699999999999999</v>
      </c>
      <c r="HL75" s="5">
        <v>0.2233</v>
      </c>
      <c r="HM75" s="5">
        <v>8.0999999999999996E-3</v>
      </c>
      <c r="HN75" s="5">
        <v>0.89690000000000003</v>
      </c>
      <c r="HO75" s="5">
        <v>0.72589999999999999</v>
      </c>
      <c r="HP75" s="5">
        <v>0.94499999999999995</v>
      </c>
      <c r="HQ75" s="5">
        <v>0.17119999999999999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0.59079999999999988</v>
      </c>
      <c r="II75" s="4">
        <f t="shared" ref="II75:II109" si="17">AVERAGEIFS(B75:IG75,metrics.rec,"MSE")</f>
        <v>0.61576666666666668</v>
      </c>
      <c r="IJ75" s="4">
        <f t="shared" ref="IJ75:IJ109" si="18">AVERAGEIFS(B75:IG75,metrics.rec,"R")</f>
        <v>0.22383333333333336</v>
      </c>
      <c r="IK75" s="4">
        <f t="shared" ref="IK75:IK109" si="19">AVERAGEIFS(B75:IG75,metrics.rec,"Precision")</f>
        <v>8.0833333333333313E-3</v>
      </c>
      <c r="IL75" s="4">
        <f t="shared" ref="IL75:IL109" si="20">AVERAGEIFS(B75:IG75,metrics.rec,"Recall")</f>
        <v>0.89721666666666666</v>
      </c>
      <c r="IM75" s="4">
        <f t="shared" ref="IM75:IM109" si="21">AVERAGEIFS(B75:IG75,metrics.rec,"Coverage")</f>
        <v>0.72691666666666654</v>
      </c>
      <c r="IN75" s="4">
        <f t="shared" ref="IN75:IN109" si="22">AVERAGEIFS(B75:IG75,metrics.rec,"Recatio")</f>
        <v>0.94574999999999998</v>
      </c>
      <c r="IO75" s="4">
        <f t="shared" ref="IO75:IO109" si="23">AVERAGEIFS(B75:IG75,metrics.rec,"Time")</f>
        <v>0.14018333333333335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>
        <v>0.59640000000000004</v>
      </c>
      <c r="BG76" s="5">
        <v>0.62270000000000003</v>
      </c>
      <c r="BH76" s="5">
        <v>0.2046</v>
      </c>
      <c r="BI76" s="5">
        <v>8.0000000000000002E-3</v>
      </c>
      <c r="BJ76" s="5">
        <v>0.90169999999999995</v>
      </c>
      <c r="BK76" s="5">
        <v>0.73429999999999995</v>
      </c>
      <c r="BL76" s="5">
        <v>0.94740000000000002</v>
      </c>
      <c r="BM76" s="5">
        <v>9.35E-2</v>
      </c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0.59619999999999995</v>
      </c>
      <c r="FW76" s="4">
        <v>0.62280000000000002</v>
      </c>
      <c r="FX76" s="4">
        <v>0.20480000000000001</v>
      </c>
      <c r="FY76" s="4">
        <v>8.0999999999999996E-3</v>
      </c>
      <c r="FZ76" s="4">
        <v>0.90039999999999998</v>
      </c>
      <c r="GA76" s="4">
        <v>0.72970000000000002</v>
      </c>
      <c r="GB76" s="4">
        <v>0.94530000000000003</v>
      </c>
      <c r="GC76" s="4">
        <v>0.106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>
        <v>0.59640000000000004</v>
      </c>
      <c r="HK76" s="5">
        <v>0.62319999999999998</v>
      </c>
      <c r="HL76" s="5">
        <v>0.20749999999999999</v>
      </c>
      <c r="HM76" s="5">
        <v>8.0999999999999996E-3</v>
      </c>
      <c r="HN76" s="5">
        <v>0.9</v>
      </c>
      <c r="HO76" s="5">
        <v>0.72929999999999995</v>
      </c>
      <c r="HP76" s="5">
        <v>0.94499999999999995</v>
      </c>
      <c r="HQ76" s="5">
        <v>0.17130000000000001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0.5960833333333333</v>
      </c>
      <c r="II76" s="4">
        <f t="shared" si="17"/>
        <v>0.62195</v>
      </c>
      <c r="IJ76" s="4">
        <f t="shared" si="18"/>
        <v>0.20813333333333331</v>
      </c>
      <c r="IK76" s="4">
        <f t="shared" si="19"/>
        <v>8.0833333333333313E-3</v>
      </c>
      <c r="IL76" s="4">
        <f t="shared" si="20"/>
        <v>0.90015000000000001</v>
      </c>
      <c r="IM76" s="4">
        <f t="shared" si="21"/>
        <v>0.7302833333333334</v>
      </c>
      <c r="IN76" s="4">
        <f t="shared" si="22"/>
        <v>0.94574999999999998</v>
      </c>
      <c r="IO76" s="4">
        <f t="shared" si="23"/>
        <v>0.13739999999999999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>
        <v>0.75749999999999995</v>
      </c>
      <c r="FW77" s="4">
        <v>0.93979999999999997</v>
      </c>
      <c r="FX77" s="4">
        <v>0.1933</v>
      </c>
      <c r="FY77" s="4">
        <v>1.09E-2</v>
      </c>
      <c r="FZ77" s="4">
        <v>0.91510000000000002</v>
      </c>
      <c r="GA77" s="4">
        <v>0.55000000000000004</v>
      </c>
      <c r="GB77" s="4">
        <v>0.94299999999999995</v>
      </c>
      <c r="GC77" s="4">
        <v>0.1104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0.75749999999999995</v>
      </c>
      <c r="II77" s="4">
        <f t="shared" si="17"/>
        <v>0.93979999999999997</v>
      </c>
      <c r="IJ77" s="4">
        <f t="shared" si="18"/>
        <v>0.1933</v>
      </c>
      <c r="IK77" s="4">
        <f t="shared" si="19"/>
        <v>1.09E-2</v>
      </c>
      <c r="IL77" s="4">
        <f t="shared" si="20"/>
        <v>0.91510000000000002</v>
      </c>
      <c r="IM77" s="4">
        <f t="shared" si="21"/>
        <v>0.55000000000000004</v>
      </c>
      <c r="IN77" s="4">
        <f t="shared" si="22"/>
        <v>0.94299999999999995</v>
      </c>
      <c r="IO77" s="4">
        <f t="shared" si="23"/>
        <v>0.1104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k=50, r=0.5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k=50, r=0.5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k=50, r=0.5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k=50, r=0.5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k=50, r=0.5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k=50,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k=50, r=0.5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k=50, r=0.5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>
        <v>0.59260000000000002</v>
      </c>
      <c r="FW78" s="4">
        <v>0.6159</v>
      </c>
      <c r="FX78" s="4">
        <v>0.214</v>
      </c>
      <c r="FY78" s="4">
        <v>8.0999999999999996E-3</v>
      </c>
      <c r="FZ78" s="4">
        <v>0.89829999999999999</v>
      </c>
      <c r="GA78" s="4">
        <v>0.72919999999999996</v>
      </c>
      <c r="GB78" s="4">
        <v>0.94530000000000003</v>
      </c>
      <c r="GC78" s="4">
        <v>0.1124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0.59260000000000002</v>
      </c>
      <c r="II78" s="4">
        <f t="shared" si="17"/>
        <v>0.6159</v>
      </c>
      <c r="IJ78" s="4">
        <f t="shared" si="18"/>
        <v>0.214</v>
      </c>
      <c r="IK78" s="4">
        <f t="shared" si="19"/>
        <v>8.0999999999999996E-3</v>
      </c>
      <c r="IL78" s="4">
        <f t="shared" si="20"/>
        <v>0.89829999999999999</v>
      </c>
      <c r="IM78" s="4">
        <f t="shared" si="21"/>
        <v>0.72919999999999996</v>
      </c>
      <c r="IN78" s="4">
        <f t="shared" si="22"/>
        <v>0.94530000000000003</v>
      </c>
      <c r="IO78" s="4">
        <f t="shared" si="23"/>
        <v>0.1124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k=50, r=0.5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k=50, r=0.5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k=50, r=0.5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k=50, r=0.5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k=50, r=0.5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k=50,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k=50, r=0.5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k=50, r=0.5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>
        <v>0.59060000000000001</v>
      </c>
      <c r="BG79" s="5">
        <v>0.61199999999999999</v>
      </c>
      <c r="BH79" s="5">
        <v>0.215</v>
      </c>
      <c r="BI79" s="5">
        <v>1.0500000000000001E-2</v>
      </c>
      <c r="BJ79" s="5">
        <v>0.89229999999999998</v>
      </c>
      <c r="BK79" s="5"/>
      <c r="BL79" s="5">
        <v>0.94110000000000005</v>
      </c>
      <c r="BM79" s="5">
        <v>0.15590000000000001</v>
      </c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>
        <v>0.5554</v>
      </c>
      <c r="GB79" s="4">
        <v>0.93920000000000003</v>
      </c>
      <c r="GC79" s="4">
        <v>0.1053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>
        <v>0.59050000000000002</v>
      </c>
      <c r="HK79" s="5">
        <v>0.61240000000000006</v>
      </c>
      <c r="HL79" s="5">
        <v>0.21920000000000001</v>
      </c>
      <c r="HM79" s="5">
        <v>1.0500000000000001E-2</v>
      </c>
      <c r="HN79" s="5">
        <v>0.89090000000000003</v>
      </c>
      <c r="HO79" s="5">
        <v>0.55620000000000003</v>
      </c>
      <c r="HP79" s="5">
        <v>0.93910000000000005</v>
      </c>
      <c r="HQ79" s="5">
        <v>0.16789999999999999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0.59023333333333328</v>
      </c>
      <c r="II79" s="4">
        <f t="shared" si="17"/>
        <v>0.61131666666666662</v>
      </c>
      <c r="IJ79" s="4">
        <f t="shared" si="18"/>
        <v>0.21855000000000002</v>
      </c>
      <c r="IK79" s="4">
        <f t="shared" si="19"/>
        <v>1.0516666666666667E-2</v>
      </c>
      <c r="IL79" s="4">
        <f t="shared" si="20"/>
        <v>0.89113333333333333</v>
      </c>
      <c r="IM79" s="4">
        <f t="shared" si="21"/>
        <v>0.55512499999999998</v>
      </c>
      <c r="IN79" s="4">
        <f t="shared" si="22"/>
        <v>0.93976666666666675</v>
      </c>
      <c r="IO79" s="4">
        <f t="shared" si="23"/>
        <v>0.14648333333333333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>
        <v>0.59519999999999995</v>
      </c>
      <c r="FW80" s="4">
        <v>0.61599999999999999</v>
      </c>
      <c r="FX80" s="4">
        <v>0.21010000000000001</v>
      </c>
      <c r="FY80" s="4">
        <v>1.06E-2</v>
      </c>
      <c r="FZ80" s="4">
        <v>0.89329999999999998</v>
      </c>
      <c r="GA80" s="4">
        <v>0.55269999999999997</v>
      </c>
      <c r="GB80" s="4">
        <v>0.94310000000000005</v>
      </c>
      <c r="GC80" s="4">
        <v>0.1023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0.59519999999999995</v>
      </c>
      <c r="II80" s="4">
        <f t="shared" si="17"/>
        <v>0.61599999999999999</v>
      </c>
      <c r="IJ80" s="4">
        <f t="shared" si="18"/>
        <v>0.21010000000000001</v>
      </c>
      <c r="IK80" s="4">
        <f t="shared" si="19"/>
        <v>1.06E-2</v>
      </c>
      <c r="IL80" s="4">
        <f t="shared" si="20"/>
        <v>0.89329999999999998</v>
      </c>
      <c r="IM80" s="4">
        <f t="shared" si="21"/>
        <v>0.55269999999999997</v>
      </c>
      <c r="IN80" s="4">
        <f t="shared" si="22"/>
        <v>0.94310000000000005</v>
      </c>
      <c r="IO80" s="4">
        <f t="shared" si="23"/>
        <v>0.1023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k=50, r=0.5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k=50, r=0.5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k=50, r=0.5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k=50, r=0.5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k=50, r=0.5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k=50,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k=50, r=0.5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k=50, r=0.5</v>
      </c>
    </row>
    <row r="81" spans="1:257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/>
      <c r="AI81" s="4"/>
      <c r="AJ81" s="4"/>
      <c r="AK81" s="4"/>
      <c r="AL81" s="4"/>
      <c r="AM81" s="4"/>
      <c r="AN81" s="4"/>
      <c r="AO81" s="4"/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>
        <v>0.59519999999999995</v>
      </c>
      <c r="FW81" s="4">
        <v>0.62829999999999997</v>
      </c>
      <c r="FX81" s="4">
        <v>0.21149999999999999</v>
      </c>
      <c r="FY81" s="4">
        <v>8.3000000000000001E-3</v>
      </c>
      <c r="FZ81" s="4">
        <v>0.89629999999999999</v>
      </c>
      <c r="GA81" s="4">
        <v>0.70469999999999999</v>
      </c>
      <c r="GB81" s="4">
        <v>0.94340000000000002</v>
      </c>
      <c r="GC81" s="4">
        <v>0.1061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>
        <f t="shared" si="16"/>
        <v>0.59519999999999995</v>
      </c>
      <c r="II81" s="4">
        <f t="shared" si="17"/>
        <v>0.62829999999999997</v>
      </c>
      <c r="IJ81" s="4">
        <f t="shared" si="18"/>
        <v>0.21149999999999999</v>
      </c>
      <c r="IK81" s="4">
        <f t="shared" si="19"/>
        <v>8.3000000000000001E-3</v>
      </c>
      <c r="IL81" s="4">
        <f t="shared" si="20"/>
        <v>0.89629999999999999</v>
      </c>
      <c r="IM81" s="4">
        <f t="shared" si="21"/>
        <v>0.70469999999999999</v>
      </c>
      <c r="IN81" s="4">
        <f t="shared" si="22"/>
        <v>0.94340000000000002</v>
      </c>
      <c r="IO81" s="4">
        <f t="shared" si="23"/>
        <v>0.1061</v>
      </c>
      <c r="IP81" s="1" t="str" cm="1">
        <f t="array" aca="1" ref="IP81" ca="1">CONCATENATE(INDIRECT(ADDRESS(1,MATCH(_xlfn.MINIFS(B81:IG81,metrics.rec,"MAE"),B81:IG81,0)+1)), ", ", INDIRECT(ADDRESS(2,MATCH(_xlfn.MINIFS(B81:IG81,metrics.rec,"MAE"),B81:IG81,0)+1)))</f>
        <v>k=50, r=0.5</v>
      </c>
      <c r="IQ81" s="1" t="str" cm="1">
        <f t="array" aca="1" ref="IQ81" ca="1">CONCATENATE(INDIRECT(ADDRESS(1,MATCH(_xlfn.MINIFS(B81:IG81,metrics.rec,"MSE"),B81:IG81,0)+1)), ", ", INDIRECT(ADDRESS(2,MATCH(_xlfn.MINIFS(B81:IG81,metrics.rec,"MSE"),B81:IG81,0)+1)))</f>
        <v>k=50, r=0.5</v>
      </c>
      <c r="IR81" s="1" t="str" cm="1">
        <f t="array" aca="1" ref="IR81" ca="1">CONCATENATE(INDIRECT(ADDRESS(1,MATCH(_xlfn.MAXIFS(B81:IG81,metrics.rec,"R"),B81:IG81,0)+1)), ", ", INDIRECT(ADDRESS(2,MATCH(_xlfn.MAXIFS(B81:IG81,metrics.rec,"R"),B81:IG81,0)+1)))</f>
        <v>k=50, r=0.5</v>
      </c>
      <c r="IS81" s="1" t="str" cm="1">
        <f t="array" aca="1" ref="IS81" ca="1">CONCATENATE(INDIRECT(ADDRESS(1,MATCH(_xlfn.MAXIFS(B81:IG81,metrics.rec,"Precision"),B81:IG81,0)+1)), ", ", INDIRECT(ADDRESS(2,MATCH(_xlfn.MAXIFS(B81:IG81,metrics.rec,"Precision"),B81:IG81,0)+1)))</f>
        <v>k=50, r=0.5</v>
      </c>
      <c r="IT81" s="1" t="str" cm="1">
        <f t="array" aca="1" ref="IT81" ca="1">CONCATENATE(INDIRECT(ADDRESS(1,MATCH(_xlfn.MAXIFS(B81:IG81,metrics.rec,"Recall"),B81:IG81,0)+1)), ", ", INDIRECT(ADDRESS(2,MATCH(_xlfn.MAXIFS(B81:IG81,metrics.rec,"Recall"),B81:IG81,0)+1)))</f>
        <v>k=50, r=0.5</v>
      </c>
      <c r="IU81" s="1" t="str" cm="1">
        <f t="array" aca="1" ref="IU81" ca="1">CONCATENATE(INDIRECT(ADDRESS(1,MATCH(_xlfn.MAXIFS(B81:IG81,metrics.rec,"Coverage"),B81:IG81,0)+1)), ", ", INDIRECT(ADDRESS(2,MATCH(_xlfn.MAXIFS(B81:IG81,metrics.rec,"Coverage"),B81:IG81,0)+1)))</f>
        <v>k=50, r=0.5</v>
      </c>
      <c r="IV81" s="1" t="str" cm="1">
        <f t="array" aca="1" ref="IV81" ca="1">CONCATENATE(INDIRECT(ADDRESS(1,MATCH(_xlfn.MAXIFS(B81:IG81,metrics.rec,"Recatio"),B81:IG81,0)+1)), ", ", INDIRECT(ADDRESS(2,MATCH(_xlfn.MAXIFS(B81:IG81,metrics.rec,"Recatio"),B81:IG81,0)+1)))</f>
        <v>k=50, r=0.5</v>
      </c>
      <c r="IW81" s="1" t="str" cm="1">
        <f t="array" aca="1" ref="IW81" ca="1">CONCATENATE(INDIRECT(ADDRESS(1,MATCH(_xlfn.MINIFS(B81:IG81,metrics.rec,"Time"),B81:IG81,0)+1)), ", ", INDIRECT(ADDRESS(2,MATCH(_xlfn.MINIFS(B81:IG81,metrics.rec,"Time"),B81:IG81,0)+1)))</f>
        <v>k=50, r=0.5</v>
      </c>
    </row>
    <row r="82" spans="1:257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/>
      <c r="AI82" s="4"/>
      <c r="AJ82" s="4"/>
      <c r="AK82" s="4"/>
      <c r="AL82" s="4"/>
      <c r="AM82" s="4"/>
      <c r="AN82" s="4"/>
      <c r="AO82" s="4"/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>
        <v>0.58699999999999997</v>
      </c>
      <c r="FW82" s="4">
        <v>0.59589999999999999</v>
      </c>
      <c r="FX82" s="4">
        <v>0.2152</v>
      </c>
      <c r="FY82" s="4">
        <v>1.52E-2</v>
      </c>
      <c r="FZ82" s="4">
        <v>0.87590000000000001</v>
      </c>
      <c r="GA82" s="4">
        <v>0.37540000000000001</v>
      </c>
      <c r="GB82" s="4">
        <v>0.93740000000000001</v>
      </c>
      <c r="GC82" s="4">
        <v>0.1111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>
        <f t="shared" si="16"/>
        <v>0.58699999999999997</v>
      </c>
      <c r="II82" s="4">
        <f t="shared" si="17"/>
        <v>0.59589999999999999</v>
      </c>
      <c r="IJ82" s="4">
        <f t="shared" si="18"/>
        <v>0.2152</v>
      </c>
      <c r="IK82" s="4">
        <f t="shared" si="19"/>
        <v>1.52E-2</v>
      </c>
      <c r="IL82" s="4">
        <f t="shared" si="20"/>
        <v>0.87590000000000001</v>
      </c>
      <c r="IM82" s="4">
        <f t="shared" si="21"/>
        <v>0.37540000000000001</v>
      </c>
      <c r="IN82" s="4">
        <f t="shared" si="22"/>
        <v>0.93740000000000001</v>
      </c>
      <c r="IO82" s="4">
        <f t="shared" si="23"/>
        <v>0.1111</v>
      </c>
      <c r="IP82" s="1" t="str" cm="1">
        <f t="array" aca="1" ref="IP82" ca="1">CONCATENATE(INDIRECT(ADDRESS(1,MATCH(_xlfn.MINIFS(B82:IG82,metrics.rec,"MAE"),B82:IG82,0)+1)), ", ", INDIRECT(ADDRESS(2,MATCH(_xlfn.MINIFS(B82:IG82,metrics.rec,"MAE"),B82:IG82,0)+1)))</f>
        <v>k=50, r=0.5</v>
      </c>
      <c r="IQ82" s="1" t="str" cm="1">
        <f t="array" aca="1" ref="IQ82" ca="1">CONCATENATE(INDIRECT(ADDRESS(1,MATCH(_xlfn.MINIFS(B82:IG82,metrics.rec,"MSE"),B82:IG82,0)+1)), ", ", INDIRECT(ADDRESS(2,MATCH(_xlfn.MINIFS(B82:IG82,metrics.rec,"MSE"),B82:IG82,0)+1)))</f>
        <v>k=50, r=0.5</v>
      </c>
      <c r="IR82" s="1" t="str" cm="1">
        <f t="array" aca="1" ref="IR82" ca="1">CONCATENATE(INDIRECT(ADDRESS(1,MATCH(_xlfn.MAXIFS(B82:IG82,metrics.rec,"R"),B82:IG82,0)+1)), ", ", INDIRECT(ADDRESS(2,MATCH(_xlfn.MAXIFS(B82:IG82,metrics.rec,"R"),B82:IG82,0)+1)))</f>
        <v>k=50, r=0.5</v>
      </c>
      <c r="IS82" s="1" t="str" cm="1">
        <f t="array" aca="1" ref="IS82" ca="1">CONCATENATE(INDIRECT(ADDRESS(1,MATCH(_xlfn.MAXIFS(B82:IG82,metrics.rec,"Precision"),B82:IG82,0)+1)), ", ", INDIRECT(ADDRESS(2,MATCH(_xlfn.MAXIFS(B82:IG82,metrics.rec,"Precision"),B82:IG82,0)+1)))</f>
        <v>k=50, r=0.5</v>
      </c>
      <c r="IT82" s="1" t="str" cm="1">
        <f t="array" aca="1" ref="IT82" ca="1">CONCATENATE(INDIRECT(ADDRESS(1,MATCH(_xlfn.MAXIFS(B82:IG82,metrics.rec,"Recall"),B82:IG82,0)+1)), ", ", INDIRECT(ADDRESS(2,MATCH(_xlfn.MAXIFS(B82:IG82,metrics.rec,"Recall"),B82:IG82,0)+1)))</f>
        <v>k=50, r=0.5</v>
      </c>
      <c r="IU82" s="1" t="str" cm="1">
        <f t="array" aca="1" ref="IU82" ca="1">CONCATENATE(INDIRECT(ADDRESS(1,MATCH(_xlfn.MAXIFS(B82:IG82,metrics.rec,"Coverage"),B82:IG82,0)+1)), ", ", INDIRECT(ADDRESS(2,MATCH(_xlfn.MAXIFS(B82:IG82,metrics.rec,"Coverage"),B82:IG82,0)+1)))</f>
        <v>k=50, r=0.5</v>
      </c>
      <c r="IV82" s="1" t="str" cm="1">
        <f t="array" aca="1" ref="IV82" ca="1">CONCATENATE(INDIRECT(ADDRESS(1,MATCH(_xlfn.MAXIFS(B82:IG82,metrics.rec,"Recatio"),B82:IG82,0)+1)), ", ", INDIRECT(ADDRESS(2,MATCH(_xlfn.MAXIFS(B82:IG82,metrics.rec,"Recatio"),B82:IG82,0)+1)))</f>
        <v>k=50, r=0.5</v>
      </c>
      <c r="IW82" s="1" t="str" cm="1">
        <f t="array" aca="1" ref="IW82" ca="1">CONCATENATE(INDIRECT(ADDRESS(1,MATCH(_xlfn.MINIFS(B82:IG82,metrics.rec,"Time"),B82:IG82,0)+1)), ", ", INDIRECT(ADDRESS(2,MATCH(_xlfn.MINIFS(B82:IG82,metrics.rec,"Time"),B82:IG82,0)+1)))</f>
        <v>k=50, r=0.5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>
        <v>0.77900000000000003</v>
      </c>
      <c r="FW83" s="4">
        <v>1.0323</v>
      </c>
      <c r="FX83" s="4">
        <v>0.1026</v>
      </c>
      <c r="FY83" s="4">
        <v>8.6999999999999994E-3</v>
      </c>
      <c r="FZ83" s="4">
        <v>0.69420000000000004</v>
      </c>
      <c r="GA83" s="4">
        <v>0.50490000000000002</v>
      </c>
      <c r="GB83" s="4">
        <v>0.84770000000000001</v>
      </c>
      <c r="GC83" s="4">
        <v>1.8464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0.77900000000000003</v>
      </c>
      <c r="II83" s="4">
        <f t="shared" si="17"/>
        <v>1.0323</v>
      </c>
      <c r="IJ83" s="4">
        <f t="shared" si="18"/>
        <v>0.1026</v>
      </c>
      <c r="IK83" s="4">
        <f t="shared" si="19"/>
        <v>8.6999999999999994E-3</v>
      </c>
      <c r="IL83" s="4">
        <f t="shared" si="20"/>
        <v>0.69420000000000004</v>
      </c>
      <c r="IM83" s="4">
        <f t="shared" si="21"/>
        <v>0.50490000000000002</v>
      </c>
      <c r="IN83" s="4">
        <f t="shared" si="22"/>
        <v>0.84770000000000001</v>
      </c>
      <c r="IO83" s="4">
        <f t="shared" si="23"/>
        <v>1.8464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k=50, r=0.5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k=50, r=0.5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k=50, r=0.5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k=50, r=0.5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k=50, r=0.5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k=50,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k=50, r=0.5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k=50, r=0.5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>
        <v>0.58250000000000002</v>
      </c>
      <c r="BG84" s="5">
        <v>0.59350000000000003</v>
      </c>
      <c r="BH84" s="5">
        <v>0.22389999999999999</v>
      </c>
      <c r="BI84" s="5">
        <v>1.9599999999999999E-2</v>
      </c>
      <c r="BJ84" s="5">
        <v>0.86160000000000003</v>
      </c>
      <c r="BK84" s="5"/>
      <c r="BL84" s="5">
        <v>0.9446</v>
      </c>
      <c r="BM84" s="5">
        <v>0.15</v>
      </c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>
        <v>0.28910000000000002</v>
      </c>
      <c r="GB84" s="4">
        <v>0.94210000000000005</v>
      </c>
      <c r="GC84" s="4">
        <v>0.1139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>
        <v>0.58240000000000003</v>
      </c>
      <c r="HK84" s="5">
        <v>0.59430000000000005</v>
      </c>
      <c r="HL84" s="5">
        <v>0.22670000000000001</v>
      </c>
      <c r="HM84" s="5">
        <v>1.95E-2</v>
      </c>
      <c r="HN84" s="5">
        <v>0.86070000000000002</v>
      </c>
      <c r="HO84" s="5">
        <v>0.28960000000000002</v>
      </c>
      <c r="HP84" s="5">
        <v>0.94199999999999995</v>
      </c>
      <c r="HQ84" s="5">
        <v>0.1656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0.58230000000000004</v>
      </c>
      <c r="II84" s="4">
        <f t="shared" si="17"/>
        <v>0.5934666666666667</v>
      </c>
      <c r="IJ84" s="4">
        <f t="shared" si="18"/>
        <v>0.22575000000000003</v>
      </c>
      <c r="IK84" s="4">
        <f t="shared" si="19"/>
        <v>1.9450000000000002E-2</v>
      </c>
      <c r="IL84" s="4">
        <f t="shared" si="20"/>
        <v>0.86101666666666665</v>
      </c>
      <c r="IM84" s="4">
        <f t="shared" si="21"/>
        <v>0.29070000000000001</v>
      </c>
      <c r="IN84" s="4">
        <f t="shared" si="22"/>
        <v>0.94268333333333343</v>
      </c>
      <c r="IO84" s="4">
        <f t="shared" si="23"/>
        <v>0.14309999999999998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>
        <v>0.58779999999999999</v>
      </c>
      <c r="FW85" s="4">
        <v>0.60170000000000001</v>
      </c>
      <c r="FX85" s="4">
        <v>0.21290000000000001</v>
      </c>
      <c r="FY85" s="4">
        <v>1.95E-2</v>
      </c>
      <c r="FZ85" s="4">
        <v>0.8639</v>
      </c>
      <c r="GA85" s="4">
        <v>0.2903</v>
      </c>
      <c r="GB85" s="4">
        <v>0.94210000000000005</v>
      </c>
      <c r="GC85" s="4">
        <v>0.26619999999999999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0.58779999999999999</v>
      </c>
      <c r="II85" s="4">
        <f t="shared" si="17"/>
        <v>0.60170000000000001</v>
      </c>
      <c r="IJ85" s="4">
        <f t="shared" si="18"/>
        <v>0.21290000000000001</v>
      </c>
      <c r="IK85" s="4">
        <f t="shared" si="19"/>
        <v>1.95E-2</v>
      </c>
      <c r="IL85" s="4">
        <f t="shared" si="20"/>
        <v>0.8639</v>
      </c>
      <c r="IM85" s="4">
        <f t="shared" si="21"/>
        <v>0.2903</v>
      </c>
      <c r="IN85" s="4">
        <f t="shared" si="22"/>
        <v>0.94210000000000005</v>
      </c>
      <c r="IO85" s="4">
        <f t="shared" si="23"/>
        <v>0.26619999999999999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k=50, r=0.5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k=50, r=0.5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k=50, r=0.5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k=50, r=0.5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k=50, r=0.5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k=50,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k=50, r=0.5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k=50, r=0.5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>
        <v>0.58409999999999995</v>
      </c>
      <c r="FW86" s="4">
        <v>0.59599999999999997</v>
      </c>
      <c r="FX86" s="4">
        <v>0.21829999999999999</v>
      </c>
      <c r="FY86" s="4">
        <v>1.95E-2</v>
      </c>
      <c r="FZ86" s="4">
        <v>0.8619</v>
      </c>
      <c r="GA86" s="4">
        <v>0.28989999999999999</v>
      </c>
      <c r="GB86" s="4">
        <v>0.94210000000000005</v>
      </c>
      <c r="GC86" s="4">
        <v>0.2661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0.58409999999999995</v>
      </c>
      <c r="II86" s="4">
        <f t="shared" si="17"/>
        <v>0.59599999999999997</v>
      </c>
      <c r="IJ86" s="4">
        <f t="shared" si="18"/>
        <v>0.21829999999999999</v>
      </c>
      <c r="IK86" s="4">
        <f t="shared" si="19"/>
        <v>1.95E-2</v>
      </c>
      <c r="IL86" s="4">
        <f t="shared" si="20"/>
        <v>0.8619</v>
      </c>
      <c r="IM86" s="4">
        <f t="shared" si="21"/>
        <v>0.28989999999999999</v>
      </c>
      <c r="IN86" s="4">
        <f t="shared" si="22"/>
        <v>0.94210000000000005</v>
      </c>
      <c r="IO86" s="4">
        <f t="shared" si="23"/>
        <v>0.2661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k=50, r=0.5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k=50, r=0.5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k=50, r=0.5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k=50, r=0.5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k=50, r=0.5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k=50,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k=50, r=0.5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k=50, r=0.5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>
        <v>0.58979999999999999</v>
      </c>
      <c r="BG87" s="5">
        <v>0.61009999999999998</v>
      </c>
      <c r="BH87" s="5">
        <v>0.21440000000000001</v>
      </c>
      <c r="BI87" s="5">
        <v>1.0500000000000001E-2</v>
      </c>
      <c r="BJ87" s="5">
        <v>0.89180000000000004</v>
      </c>
      <c r="BK87" s="5">
        <v>0.55449999999999999</v>
      </c>
      <c r="BL87" s="5">
        <v>0.94499999999999995</v>
      </c>
      <c r="BM87" s="5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0.59079999999999999</v>
      </c>
      <c r="EI87" s="5">
        <v>0.61160000000000003</v>
      </c>
      <c r="EJ87" s="5">
        <v>0.22170000000000001</v>
      </c>
      <c r="EK87" s="5">
        <v>1.0500000000000001E-2</v>
      </c>
      <c r="EL87" s="5">
        <v>0.89090000000000003</v>
      </c>
      <c r="EM87" s="5">
        <v>0.55610000000000004</v>
      </c>
      <c r="EN87" s="5">
        <v>0.94189999999999996</v>
      </c>
      <c r="EO87" s="5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>
        <v>0.5897</v>
      </c>
      <c r="FW87" s="4">
        <v>0.61060000000000003</v>
      </c>
      <c r="FX87" s="4">
        <v>0.21529999999999999</v>
      </c>
      <c r="FY87" s="4">
        <v>1.0500000000000001E-2</v>
      </c>
      <c r="FZ87" s="4">
        <v>0.89080000000000004</v>
      </c>
      <c r="GA87" s="4">
        <v>0.55520000000000003</v>
      </c>
      <c r="GB87" s="4">
        <v>0.94240000000000002</v>
      </c>
      <c r="GC87" s="4">
        <v>0.1104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>
        <v>0.58979999999999999</v>
      </c>
      <c r="HK87" s="5">
        <v>0.61050000000000004</v>
      </c>
      <c r="HL87" s="5">
        <v>0.21920000000000001</v>
      </c>
      <c r="HM87" s="5">
        <v>1.0500000000000001E-2</v>
      </c>
      <c r="HN87" s="5">
        <v>0.89049999999999996</v>
      </c>
      <c r="HO87" s="5">
        <v>0.55610000000000004</v>
      </c>
      <c r="HP87" s="5">
        <v>0.94199999999999995</v>
      </c>
      <c r="HQ87" s="5">
        <v>0.16750000000000001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0.58951666666666658</v>
      </c>
      <c r="II87" s="4">
        <f t="shared" si="17"/>
        <v>0.60938333333333328</v>
      </c>
      <c r="IJ87" s="4">
        <f t="shared" si="18"/>
        <v>0.21831666666666669</v>
      </c>
      <c r="IK87" s="4">
        <f t="shared" si="19"/>
        <v>1.0516666666666667E-2</v>
      </c>
      <c r="IL87" s="4">
        <f t="shared" si="20"/>
        <v>0.89066666666666672</v>
      </c>
      <c r="IM87" s="4">
        <f t="shared" si="21"/>
        <v>0.55481666666666662</v>
      </c>
      <c r="IN87" s="4">
        <f t="shared" si="22"/>
        <v>0.94296666666666662</v>
      </c>
      <c r="IO87" s="4">
        <f t="shared" si="23"/>
        <v>0.13013333333333332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>
        <v>0.5907</v>
      </c>
      <c r="FW88" s="4">
        <v>0.60940000000000005</v>
      </c>
      <c r="FX88" s="4">
        <v>0.22270000000000001</v>
      </c>
      <c r="FY88" s="4">
        <v>1.0500000000000001E-2</v>
      </c>
      <c r="FZ88" s="4">
        <v>0.8911</v>
      </c>
      <c r="GA88" s="4">
        <v>0.55330000000000001</v>
      </c>
      <c r="GB88" s="4">
        <v>0.93910000000000005</v>
      </c>
      <c r="GC88" s="4">
        <v>0.2671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0.5907</v>
      </c>
      <c r="II88" s="4">
        <f t="shared" si="17"/>
        <v>0.60940000000000005</v>
      </c>
      <c r="IJ88" s="4">
        <f t="shared" si="18"/>
        <v>0.22270000000000001</v>
      </c>
      <c r="IK88" s="4">
        <f t="shared" si="19"/>
        <v>1.0500000000000001E-2</v>
      </c>
      <c r="IL88" s="4">
        <f t="shared" si="20"/>
        <v>0.8911</v>
      </c>
      <c r="IM88" s="4">
        <f t="shared" si="21"/>
        <v>0.55330000000000001</v>
      </c>
      <c r="IN88" s="4">
        <f t="shared" si="22"/>
        <v>0.93910000000000005</v>
      </c>
      <c r="IO88" s="4">
        <f t="shared" si="23"/>
        <v>0.2671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k=50, r=0.5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k=50, r=0.5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k=50, r=0.5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k=50, r=0.5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k=50, r=0.5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k=50,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k=50, r=0.5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k=50, r=0.5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>
        <v>0.58850000000000002</v>
      </c>
      <c r="BG89" s="5">
        <v>0.60850000000000004</v>
      </c>
      <c r="BH89" s="5">
        <v>0.21859999999999999</v>
      </c>
      <c r="BI89" s="5">
        <v>1.0500000000000001E-2</v>
      </c>
      <c r="BJ89" s="5">
        <v>0.89170000000000005</v>
      </c>
      <c r="BK89" s="5">
        <v>0.55300000000000005</v>
      </c>
      <c r="BL89" s="5">
        <v>0.94110000000000005</v>
      </c>
      <c r="BM89" s="5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>
        <v>0.58819999999999995</v>
      </c>
      <c r="FW89" s="4">
        <v>0.60870000000000002</v>
      </c>
      <c r="FX89" s="4">
        <v>0.22120000000000001</v>
      </c>
      <c r="FY89" s="4">
        <v>1.0500000000000001E-2</v>
      </c>
      <c r="FZ89" s="4">
        <v>0.89080000000000004</v>
      </c>
      <c r="GA89" s="4">
        <v>0.55369999999999997</v>
      </c>
      <c r="GB89" s="4">
        <v>0.93920000000000003</v>
      </c>
      <c r="GC89" s="4">
        <v>0.1201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>
        <v>0.58830000000000005</v>
      </c>
      <c r="HK89" s="5">
        <v>0.60860000000000003</v>
      </c>
      <c r="HL89" s="5">
        <v>0.22339999999999999</v>
      </c>
      <c r="HM89" s="5">
        <v>1.0500000000000001E-2</v>
      </c>
      <c r="HN89" s="5">
        <v>0.89029999999999998</v>
      </c>
      <c r="HO89" s="5">
        <v>0.55449999999999999</v>
      </c>
      <c r="HP89" s="5">
        <v>0.93910000000000005</v>
      </c>
      <c r="HQ89" s="5">
        <v>0.17460000000000001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0.5880333333333333</v>
      </c>
      <c r="II89" s="4">
        <f t="shared" si="17"/>
        <v>0.6075166666666667</v>
      </c>
      <c r="IJ89" s="4">
        <f t="shared" si="18"/>
        <v>0.22368333333333335</v>
      </c>
      <c r="IK89" s="4">
        <f t="shared" si="19"/>
        <v>1.0549999999999999E-2</v>
      </c>
      <c r="IL89" s="4">
        <f t="shared" si="20"/>
        <v>0.89058333333333339</v>
      </c>
      <c r="IM89" s="4">
        <f t="shared" si="21"/>
        <v>0.55328333333333335</v>
      </c>
      <c r="IN89" s="4">
        <f t="shared" si="22"/>
        <v>0.93975000000000009</v>
      </c>
      <c r="IO89" s="4">
        <f t="shared" si="23"/>
        <v>0.15226666666666666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>
        <v>0.58919999999999995</v>
      </c>
      <c r="BG90" s="5">
        <v>0.60819999999999996</v>
      </c>
      <c r="BH90" s="5">
        <v>0.2215</v>
      </c>
      <c r="BI90" s="5">
        <v>1.0500000000000001E-2</v>
      </c>
      <c r="BJ90" s="5">
        <v>0.89139999999999997</v>
      </c>
      <c r="BK90" s="5">
        <v>0.55259999999999998</v>
      </c>
      <c r="BL90" s="5">
        <v>0.94110000000000005</v>
      </c>
      <c r="BM90" s="5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>
        <v>0.58879999999999999</v>
      </c>
      <c r="FW90" s="4">
        <v>0.60809999999999997</v>
      </c>
      <c r="FX90" s="4">
        <v>0.22359999999999999</v>
      </c>
      <c r="FY90" s="4">
        <v>1.0500000000000001E-2</v>
      </c>
      <c r="FZ90" s="4">
        <v>0.89029999999999998</v>
      </c>
      <c r="GA90" s="4">
        <v>0.5534</v>
      </c>
      <c r="GB90" s="4">
        <v>0.93920000000000003</v>
      </c>
      <c r="GC90" s="4">
        <v>0.12280000000000001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>
        <v>0.58899999999999997</v>
      </c>
      <c r="HK90" s="5">
        <v>0.60819999999999996</v>
      </c>
      <c r="HL90" s="5">
        <v>0.22589999999999999</v>
      </c>
      <c r="HM90" s="5">
        <v>1.0500000000000001E-2</v>
      </c>
      <c r="HN90" s="5">
        <v>0.89</v>
      </c>
      <c r="HO90" s="5">
        <v>0.55410000000000004</v>
      </c>
      <c r="HP90" s="5">
        <v>0.93910000000000005</v>
      </c>
      <c r="HQ90" s="5">
        <v>0.17760000000000001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0.58873333333333333</v>
      </c>
      <c r="II90" s="4">
        <f t="shared" ref="II90" si="25">AVERAGEIFS(B90:IG90,metrics.rec,"MSE")</f>
        <v>0.6071333333333333</v>
      </c>
      <c r="IJ90" s="4">
        <f t="shared" ref="IJ90" si="26">AVERAGEIFS(B90:IG90,metrics.rec,"R")</f>
        <v>0.2258</v>
      </c>
      <c r="IK90" s="4">
        <f t="shared" ref="IK90" si="27">AVERAGEIFS(B90:IG90,metrics.rec,"Precision")</f>
        <v>1.0549999999999999E-2</v>
      </c>
      <c r="IL90" s="4">
        <f t="shared" ref="IL90" si="28">AVERAGEIFS(B90:IG90,metrics.rec,"Recall")</f>
        <v>0.8902833333333332</v>
      </c>
      <c r="IM90" s="4">
        <f t="shared" ref="IM90" si="29">AVERAGEIFS(B90:IG90,metrics.rec,"Coverage")</f>
        <v>0.55294999999999994</v>
      </c>
      <c r="IN90" s="4">
        <f t="shared" ref="IN90" si="30">AVERAGEIFS(B90:IG90,metrics.rec,"Recatio")</f>
        <v>0.93975000000000009</v>
      </c>
      <c r="IO90" s="4">
        <f t="shared" ref="IO90" si="31">AVERAGEIFS(B90:IG90,metrics.rec,"Time")</f>
        <v>0.14766666666666667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>
        <v>0.58960000000000001</v>
      </c>
      <c r="BG91" s="5">
        <v>0.60929999999999995</v>
      </c>
      <c r="BH91" s="5">
        <v>0.21970000000000001</v>
      </c>
      <c r="BI91" s="5">
        <v>1.0500000000000001E-2</v>
      </c>
      <c r="BJ91" s="5">
        <v>0.89149999999999996</v>
      </c>
      <c r="BK91" s="5">
        <v>0.55300000000000005</v>
      </c>
      <c r="BL91" s="5">
        <v>0.94110000000000005</v>
      </c>
      <c r="BM91" s="5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>
        <v>0.58919999999999995</v>
      </c>
      <c r="FW91" s="4">
        <v>0.60899999999999999</v>
      </c>
      <c r="FX91" s="4">
        <v>0.222</v>
      </c>
      <c r="FY91" s="4">
        <v>1.0500000000000001E-2</v>
      </c>
      <c r="FZ91" s="4">
        <v>0.89039999999999997</v>
      </c>
      <c r="GA91" s="4">
        <v>0.55369999999999997</v>
      </c>
      <c r="GB91" s="4">
        <v>0.93920000000000003</v>
      </c>
      <c r="GC91" s="4">
        <v>0.1135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>
        <v>0.58940000000000003</v>
      </c>
      <c r="HK91" s="5">
        <v>0.60919999999999996</v>
      </c>
      <c r="HL91" s="5">
        <v>0.22450000000000001</v>
      </c>
      <c r="HM91" s="5">
        <v>1.0500000000000001E-2</v>
      </c>
      <c r="HN91" s="5">
        <v>0.89</v>
      </c>
      <c r="HO91" s="5">
        <v>0.55449999999999999</v>
      </c>
      <c r="HP91" s="5">
        <v>0.93910000000000005</v>
      </c>
      <c r="HQ91" s="5">
        <v>0.17910000000000001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0.58909999999999996</v>
      </c>
      <c r="II91" s="4">
        <f t="shared" ref="II91" si="33">AVERAGEIFS(B91:IG91,metrics.rec,"MSE")</f>
        <v>0.60806666666666664</v>
      </c>
      <c r="IJ91" s="4">
        <f t="shared" ref="IJ91" si="34">AVERAGEIFS(B91:IG91,metrics.rec,"R")</f>
        <v>0.22434999999999997</v>
      </c>
      <c r="IK91" s="4">
        <f t="shared" ref="IK91" si="35">AVERAGEIFS(B91:IG91,metrics.rec,"Precision")</f>
        <v>1.0549999999999999E-2</v>
      </c>
      <c r="IL91" s="4">
        <f t="shared" ref="IL91" si="36">AVERAGEIFS(B91:IG91,metrics.rec,"Recall")</f>
        <v>0.89036666666666653</v>
      </c>
      <c r="IM91" s="4">
        <f t="shared" ref="IM91" si="37">AVERAGEIFS(B91:IG91,metrics.rec,"Coverage")</f>
        <v>0.55328333333333335</v>
      </c>
      <c r="IN91" s="4">
        <f t="shared" ref="IN91" si="38">AVERAGEIFS(B91:IG91,metrics.rec,"Recatio")</f>
        <v>0.93975000000000009</v>
      </c>
      <c r="IO91" s="4">
        <f t="shared" ref="IO91" si="39">AVERAGEIFS(B91:IG91,metrics.rec,"Time")</f>
        <v>0.14023333333333335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>
        <v>0.58950000000000002</v>
      </c>
      <c r="BG92" s="5">
        <v>0.60829999999999995</v>
      </c>
      <c r="BH92" s="5">
        <v>0.2208</v>
      </c>
      <c r="BI92" s="5">
        <v>1.0500000000000001E-2</v>
      </c>
      <c r="BJ92" s="5">
        <v>0.89119999999999999</v>
      </c>
      <c r="BK92" s="5"/>
      <c r="BL92" s="5">
        <v>0.94110000000000005</v>
      </c>
      <c r="BM92" s="5">
        <v>0.15240000000000001</v>
      </c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>
        <v>0.55369999999999997</v>
      </c>
      <c r="GB92" s="4">
        <v>0.93920000000000003</v>
      </c>
      <c r="GC92" s="4">
        <v>0.1135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>
        <v>0.58930000000000005</v>
      </c>
      <c r="HK92" s="5">
        <v>0.60829999999999995</v>
      </c>
      <c r="HL92" s="5">
        <v>0.22500000000000001</v>
      </c>
      <c r="HM92" s="5">
        <v>1.0500000000000001E-2</v>
      </c>
      <c r="HN92" s="5">
        <v>0.88980000000000004</v>
      </c>
      <c r="HO92" s="5">
        <v>0.5544</v>
      </c>
      <c r="HP92" s="5">
        <v>0.93910000000000005</v>
      </c>
      <c r="HQ92" s="5">
        <v>0.16830000000000001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0.58908333333333329</v>
      </c>
      <c r="II92" s="4">
        <f t="shared" si="17"/>
        <v>0.60731666666666662</v>
      </c>
      <c r="IJ92" s="4">
        <f t="shared" si="18"/>
        <v>0.22519999999999998</v>
      </c>
      <c r="IK92" s="4">
        <f t="shared" si="19"/>
        <v>1.0549999999999999E-2</v>
      </c>
      <c r="IL92" s="4">
        <f t="shared" si="20"/>
        <v>0.8901</v>
      </c>
      <c r="IM92" s="4">
        <f t="shared" si="21"/>
        <v>0.55337499999999995</v>
      </c>
      <c r="IN92" s="4">
        <f t="shared" si="22"/>
        <v>0.93976666666666675</v>
      </c>
      <c r="IO92" s="4">
        <f t="shared" si="23"/>
        <v>0.14826666666666669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>
        <v>0.60460000000000003</v>
      </c>
      <c r="FW93" s="4">
        <v>0.63480000000000003</v>
      </c>
      <c r="FX93" s="4">
        <v>0.2082</v>
      </c>
      <c r="FY93" s="4">
        <v>8.0999999999999996E-3</v>
      </c>
      <c r="FZ93" s="4">
        <v>0.89349999999999996</v>
      </c>
      <c r="GA93" s="4">
        <v>0.72499999999999998</v>
      </c>
      <c r="GB93" s="4">
        <v>0.94530000000000003</v>
      </c>
      <c r="GC93" s="4">
        <v>0.36130000000000001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0.60460000000000003</v>
      </c>
      <c r="II93" s="4">
        <f t="shared" si="17"/>
        <v>0.63480000000000003</v>
      </c>
      <c r="IJ93" s="4">
        <f t="shared" si="18"/>
        <v>0.2082</v>
      </c>
      <c r="IK93" s="4">
        <f t="shared" si="19"/>
        <v>8.0999999999999996E-3</v>
      </c>
      <c r="IL93" s="4">
        <f t="shared" si="20"/>
        <v>0.89349999999999996</v>
      </c>
      <c r="IM93" s="4">
        <f t="shared" si="21"/>
        <v>0.72499999999999998</v>
      </c>
      <c r="IN93" s="4">
        <f t="shared" si="22"/>
        <v>0.94530000000000003</v>
      </c>
      <c r="IO93" s="4">
        <f t="shared" si="23"/>
        <v>0.36130000000000001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k=50, r=0.5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k=50, r=0.5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k=50, r=0.5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k=50, r=0.5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k=50, r=0.5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k=50,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k=50, r=0.5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k=50, r=0.5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10">
        <v>0.59289999999999998</v>
      </c>
      <c r="FW94" s="10">
        <v>0.6149</v>
      </c>
      <c r="FX94" s="10">
        <v>0.20849999999999999</v>
      </c>
      <c r="FY94" s="10">
        <v>1.0500000000000001E-2</v>
      </c>
      <c r="FZ94" s="10">
        <v>0.89280000000000004</v>
      </c>
      <c r="GA94" s="10">
        <v>0.55800000000000005</v>
      </c>
      <c r="GB94" s="10">
        <v>0.94259999999999999</v>
      </c>
      <c r="GC94" s="10">
        <v>0.2883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0.59289999999999998</v>
      </c>
      <c r="II94" s="4">
        <f t="shared" si="17"/>
        <v>0.6149</v>
      </c>
      <c r="IJ94" s="4">
        <f t="shared" si="18"/>
        <v>0.20849999999999999</v>
      </c>
      <c r="IK94" s="4">
        <f t="shared" si="19"/>
        <v>1.0500000000000001E-2</v>
      </c>
      <c r="IL94" s="4">
        <f t="shared" si="20"/>
        <v>0.89280000000000004</v>
      </c>
      <c r="IM94" s="4">
        <f t="shared" si="21"/>
        <v>0.55800000000000005</v>
      </c>
      <c r="IN94" s="4">
        <f t="shared" si="22"/>
        <v>0.94259999999999999</v>
      </c>
      <c r="IO94" s="4">
        <f t="shared" si="23"/>
        <v>0.2883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k=50, r=0.5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k=50, r=0.5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k=50, r=0.5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k=50, r=0.5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k=50, r=0.5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k=50,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k=50, r=0.5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k=50, r=0.5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>
        <v>0.59230000000000005</v>
      </c>
      <c r="BG96" s="5">
        <v>0.61680000000000001</v>
      </c>
      <c r="BH96" s="5">
        <v>0.2147</v>
      </c>
      <c r="BI96" s="5">
        <v>8.0000000000000002E-3</v>
      </c>
      <c r="BJ96" s="5">
        <v>0.90010000000000001</v>
      </c>
      <c r="BK96" s="5"/>
      <c r="BL96" s="5">
        <v>0.94740000000000002</v>
      </c>
      <c r="BM96" s="5">
        <v>0.19020000000000001</v>
      </c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>
        <v>0.72970000000000002</v>
      </c>
      <c r="GB96" s="4">
        <v>0.94530000000000003</v>
      </c>
      <c r="GC96" s="4">
        <v>0.1101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>
        <v>0.59230000000000005</v>
      </c>
      <c r="HK96" s="5">
        <v>0.61719999999999997</v>
      </c>
      <c r="HL96" s="5">
        <v>0.21890000000000001</v>
      </c>
      <c r="HM96" s="5">
        <v>8.0999999999999996E-3</v>
      </c>
      <c r="HN96" s="5">
        <v>0.89859999999999995</v>
      </c>
      <c r="HO96" s="5">
        <v>0.72929999999999995</v>
      </c>
      <c r="HP96" s="5">
        <v>0.94499999999999995</v>
      </c>
      <c r="HQ96" s="5">
        <v>0.1014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0.59206666666666674</v>
      </c>
      <c r="II96" s="4">
        <f t="shared" si="17"/>
        <v>0.61598333333333333</v>
      </c>
      <c r="IJ96" s="4">
        <f t="shared" si="18"/>
        <v>0.21881666666666669</v>
      </c>
      <c r="IK96" s="4">
        <f t="shared" si="19"/>
        <v>8.0833333333333313E-3</v>
      </c>
      <c r="IL96" s="4">
        <f t="shared" si="20"/>
        <v>0.89883333333333326</v>
      </c>
      <c r="IM96" s="4">
        <f t="shared" si="21"/>
        <v>0.72907500000000003</v>
      </c>
      <c r="IN96" s="4">
        <f t="shared" si="22"/>
        <v>0.94574999999999998</v>
      </c>
      <c r="IO96" s="4">
        <f t="shared" si="23"/>
        <v>0.14941666666666667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k=50,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k=100,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>
        <v>0.59089999999999998</v>
      </c>
      <c r="BG97" s="5">
        <v>0.61639999999999995</v>
      </c>
      <c r="BH97" s="5">
        <v>0.21820000000000001</v>
      </c>
      <c r="BI97" s="5">
        <v>8.0000000000000002E-3</v>
      </c>
      <c r="BJ97" s="5">
        <v>0.89900000000000002</v>
      </c>
      <c r="BK97" s="5"/>
      <c r="BL97" s="5">
        <v>0.94740000000000002</v>
      </c>
      <c r="BM97" s="5">
        <v>0.1668</v>
      </c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>
        <v>0.72840000000000005</v>
      </c>
      <c r="GB97" s="4">
        <v>0.94530000000000003</v>
      </c>
      <c r="GC97" s="4">
        <v>0.1086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>
        <v>0.59089999999999998</v>
      </c>
      <c r="HK97" s="5">
        <v>0.61660000000000004</v>
      </c>
      <c r="HL97" s="5">
        <v>0.22239999999999999</v>
      </c>
      <c r="HM97" s="5">
        <v>8.0999999999999996E-3</v>
      </c>
      <c r="HN97" s="5">
        <v>0.89770000000000005</v>
      </c>
      <c r="HO97" s="5">
        <v>0.72799999999999998</v>
      </c>
      <c r="HP97" s="5">
        <v>0.94499999999999995</v>
      </c>
      <c r="HQ97" s="5">
        <v>9.9400000000000002E-2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0.5907</v>
      </c>
      <c r="II97" s="4">
        <f t="shared" si="17"/>
        <v>0.61548333333333327</v>
      </c>
      <c r="IJ97" s="4">
        <f t="shared" si="18"/>
        <v>0.22298333333333331</v>
      </c>
      <c r="IK97" s="4">
        <f t="shared" si="19"/>
        <v>8.0833333333333313E-3</v>
      </c>
      <c r="IL97" s="4">
        <f t="shared" si="20"/>
        <v>0.8979166666666667</v>
      </c>
      <c r="IM97" s="4">
        <f t="shared" si="21"/>
        <v>0.72777500000000006</v>
      </c>
      <c r="IN97" s="4">
        <f t="shared" si="22"/>
        <v>0.94574999999999998</v>
      </c>
      <c r="IO97" s="4">
        <f t="shared" si="23"/>
        <v>0.14073333333333335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k=50,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k=100,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>
        <v>0.59699999999999998</v>
      </c>
      <c r="BG98" s="5">
        <v>0.624</v>
      </c>
      <c r="BH98" s="5">
        <v>0.20860000000000001</v>
      </c>
      <c r="BI98" s="5">
        <v>8.2000000000000007E-3</v>
      </c>
      <c r="BJ98" s="5">
        <v>0.90229999999999999</v>
      </c>
      <c r="BK98" s="5">
        <v>0.72340000000000004</v>
      </c>
      <c r="BL98" s="5">
        <v>0.94740000000000002</v>
      </c>
      <c r="BM98" s="5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>
        <v>0.59640000000000004</v>
      </c>
      <c r="FW98" s="4">
        <v>0.62350000000000005</v>
      </c>
      <c r="FX98" s="4">
        <v>0.20860000000000001</v>
      </c>
      <c r="FY98" s="4">
        <v>8.2000000000000007E-3</v>
      </c>
      <c r="FZ98" s="4">
        <v>0.90059999999999996</v>
      </c>
      <c r="GA98" s="4">
        <v>0.71899999999999997</v>
      </c>
      <c r="GB98" s="4">
        <v>0.94530000000000003</v>
      </c>
      <c r="GC98" s="4">
        <v>0.1082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>
        <v>0.59670000000000001</v>
      </c>
      <c r="HK98" s="5">
        <v>0.624</v>
      </c>
      <c r="HL98" s="5">
        <v>0.21279999999999999</v>
      </c>
      <c r="HM98" s="5">
        <v>8.2000000000000007E-3</v>
      </c>
      <c r="HN98" s="5">
        <v>0.90029999999999999</v>
      </c>
      <c r="HO98" s="5">
        <v>0.71850000000000003</v>
      </c>
      <c r="HP98" s="5">
        <v>0.94499999999999995</v>
      </c>
      <c r="HQ98" s="5">
        <v>9.5399999999999999E-2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0.59635000000000005</v>
      </c>
      <c r="II98" s="4">
        <f t="shared" si="17"/>
        <v>0.62275000000000003</v>
      </c>
      <c r="IJ98" s="4">
        <f t="shared" si="18"/>
        <v>0.21233333333333335</v>
      </c>
      <c r="IK98" s="4">
        <f t="shared" si="19"/>
        <v>8.2166666666666673E-3</v>
      </c>
      <c r="IL98" s="4">
        <f t="shared" si="20"/>
        <v>0.90056666666666663</v>
      </c>
      <c r="IM98" s="4">
        <f t="shared" si="21"/>
        <v>0.71936666666666671</v>
      </c>
      <c r="IN98" s="4">
        <f t="shared" si="22"/>
        <v>0.94574999999999998</v>
      </c>
      <c r="IO98" s="4">
        <f t="shared" si="23"/>
        <v>0.12426666666666665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>
        <v>0.59230000000000005</v>
      </c>
      <c r="BG99" s="5">
        <v>0.61750000000000005</v>
      </c>
      <c r="BH99" s="5">
        <v>0.21440000000000001</v>
      </c>
      <c r="BI99" s="5">
        <v>8.0000000000000002E-3</v>
      </c>
      <c r="BJ99" s="5">
        <v>0.89910000000000001</v>
      </c>
      <c r="BK99" s="5">
        <v>0.73340000000000005</v>
      </c>
      <c r="BL99" s="5">
        <v>0.94740000000000002</v>
      </c>
      <c r="BM99" s="5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>
        <v>0.59219999999999995</v>
      </c>
      <c r="FW99" s="4">
        <v>0.61799999999999999</v>
      </c>
      <c r="FX99" s="4">
        <v>0.21709999999999999</v>
      </c>
      <c r="FY99" s="4">
        <v>8.0999999999999996E-3</v>
      </c>
      <c r="FZ99" s="4">
        <v>0.8982</v>
      </c>
      <c r="GA99" s="4">
        <v>0.72870000000000001</v>
      </c>
      <c r="GB99" s="4">
        <v>0.94530000000000003</v>
      </c>
      <c r="GC99" s="4">
        <v>0.1145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>
        <v>0.59219999999999995</v>
      </c>
      <c r="HK99" s="5">
        <v>0.61780000000000002</v>
      </c>
      <c r="HL99" s="5">
        <v>0.22009999999999999</v>
      </c>
      <c r="HM99" s="5">
        <v>8.0999999999999996E-3</v>
      </c>
      <c r="HN99" s="5">
        <v>0.89770000000000005</v>
      </c>
      <c r="HO99" s="5">
        <v>0.72829999999999995</v>
      </c>
      <c r="HP99" s="5">
        <v>0.94499999999999995</v>
      </c>
      <c r="HQ99" s="5">
        <v>9.8599999999999993E-2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0.59193333333333342</v>
      </c>
      <c r="II99" s="4">
        <f t="shared" si="17"/>
        <v>0.61654999999999993</v>
      </c>
      <c r="IJ99" s="4">
        <f t="shared" si="18"/>
        <v>0.2202833333333333</v>
      </c>
      <c r="IK99" s="4">
        <f t="shared" si="19"/>
        <v>8.0833333333333313E-3</v>
      </c>
      <c r="IL99" s="4">
        <f t="shared" si="20"/>
        <v>0.89783333333333337</v>
      </c>
      <c r="IM99" s="4">
        <f t="shared" si="21"/>
        <v>0.72931666666666661</v>
      </c>
      <c r="IN99" s="4">
        <f t="shared" si="22"/>
        <v>0.94574999999999998</v>
      </c>
      <c r="IO99" s="4">
        <f t="shared" si="23"/>
        <v>0.14455000000000004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>
        <v>0.59130000000000005</v>
      </c>
      <c r="BG100" s="5">
        <v>0.61509999999999998</v>
      </c>
      <c r="BH100" s="5">
        <v>0.21709999999999999</v>
      </c>
      <c r="BI100" s="5">
        <v>8.0000000000000002E-3</v>
      </c>
      <c r="BJ100" s="5">
        <v>0.89700000000000002</v>
      </c>
      <c r="BK100" s="5">
        <v>0.73150000000000004</v>
      </c>
      <c r="BL100" s="5">
        <v>0.94740000000000002</v>
      </c>
      <c r="BM100" s="5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>
        <v>0.59119999999999995</v>
      </c>
      <c r="FW100" s="4">
        <v>0.61550000000000005</v>
      </c>
      <c r="FX100" s="4">
        <v>0.21940000000000001</v>
      </c>
      <c r="FY100" s="4">
        <v>8.0999999999999996E-3</v>
      </c>
      <c r="FZ100" s="4">
        <v>0.89629999999999999</v>
      </c>
      <c r="GA100" s="4">
        <v>0.7268</v>
      </c>
      <c r="GB100" s="4">
        <v>0.94530000000000003</v>
      </c>
      <c r="GC100" s="4">
        <v>0.12230000000000001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>
        <v>0.59099999999999997</v>
      </c>
      <c r="HK100" s="5">
        <v>0.6149</v>
      </c>
      <c r="HL100" s="5">
        <v>0.22209999999999999</v>
      </c>
      <c r="HM100" s="5">
        <v>8.0999999999999996E-3</v>
      </c>
      <c r="HN100" s="5">
        <v>0.89600000000000002</v>
      </c>
      <c r="HO100" s="5">
        <v>0.72629999999999995</v>
      </c>
      <c r="HP100" s="5">
        <v>0.94499999999999995</v>
      </c>
      <c r="HQ100" s="5">
        <v>9.7500000000000003E-2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0.59093333333333342</v>
      </c>
      <c r="II100" s="4">
        <f t="shared" si="17"/>
        <v>0.61399999999999999</v>
      </c>
      <c r="IJ100" s="4">
        <f t="shared" si="18"/>
        <v>0.22238333333333335</v>
      </c>
      <c r="IK100" s="4">
        <f t="shared" si="19"/>
        <v>8.0833333333333313E-3</v>
      </c>
      <c r="IL100" s="4">
        <f t="shared" si="20"/>
        <v>0.89596666666666669</v>
      </c>
      <c r="IM100" s="4">
        <f t="shared" si="21"/>
        <v>0.72738333333333338</v>
      </c>
      <c r="IN100" s="4">
        <f t="shared" si="22"/>
        <v>0.94574999999999998</v>
      </c>
      <c r="IO100" s="4">
        <f t="shared" si="23"/>
        <v>0.1239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>
        <v>0.58960000000000001</v>
      </c>
      <c r="BG101" s="5">
        <v>0.61650000000000005</v>
      </c>
      <c r="BH101" s="5">
        <v>0.2213</v>
      </c>
      <c r="BI101" s="5">
        <v>8.0000000000000002E-3</v>
      </c>
      <c r="BJ101" s="5">
        <v>0.89490000000000003</v>
      </c>
      <c r="BK101" s="5">
        <v>0.72899999999999998</v>
      </c>
      <c r="BL101" s="5">
        <v>0.94740000000000002</v>
      </c>
      <c r="BM101" s="5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>
        <v>0.58960000000000001</v>
      </c>
      <c r="FW101" s="4">
        <v>0.61670000000000003</v>
      </c>
      <c r="FX101" s="4">
        <v>0.22339999999999999</v>
      </c>
      <c r="FY101" s="4">
        <v>8.0999999999999996E-3</v>
      </c>
      <c r="FZ101" s="4">
        <v>0.89410000000000001</v>
      </c>
      <c r="GA101" s="4">
        <v>0.72440000000000004</v>
      </c>
      <c r="GB101" s="4">
        <v>0.94530000000000003</v>
      </c>
      <c r="GC101" s="4">
        <v>0.1162</v>
      </c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>
        <v>0.58919999999999995</v>
      </c>
      <c r="HK101" s="5">
        <v>0.61580000000000001</v>
      </c>
      <c r="HL101" s="5">
        <v>0.2243</v>
      </c>
      <c r="HM101" s="5">
        <v>8.0999999999999996E-3</v>
      </c>
      <c r="HN101" s="5">
        <v>0.89359999999999995</v>
      </c>
      <c r="HO101" s="5">
        <v>0.72389999999999999</v>
      </c>
      <c r="HP101" s="5">
        <v>0.94499999999999995</v>
      </c>
      <c r="HQ101" s="5">
        <v>9.3700000000000006E-2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0.58921666666666661</v>
      </c>
      <c r="II101" s="4">
        <f t="shared" si="17"/>
        <v>0.61498333333333344</v>
      </c>
      <c r="IJ101" s="4">
        <f t="shared" si="18"/>
        <v>0.2242666666666667</v>
      </c>
      <c r="IK101" s="4">
        <f t="shared" si="19"/>
        <v>8.0833333333333313E-3</v>
      </c>
      <c r="IL101" s="4">
        <f t="shared" si="20"/>
        <v>0.89385000000000003</v>
      </c>
      <c r="IM101" s="4">
        <f t="shared" si="21"/>
        <v>0.72499999999999998</v>
      </c>
      <c r="IN101" s="4">
        <f t="shared" si="22"/>
        <v>0.94574999999999998</v>
      </c>
      <c r="IO101" s="4">
        <f t="shared" si="23"/>
        <v>0.12513333333333332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>
        <v>0.59160000000000001</v>
      </c>
      <c r="BG102" s="5">
        <v>0.61850000000000005</v>
      </c>
      <c r="BH102" s="5">
        <v>0.21679999999999999</v>
      </c>
      <c r="BI102" s="5">
        <v>8.0000000000000002E-3</v>
      </c>
      <c r="BJ102" s="5">
        <v>0.89900000000000002</v>
      </c>
      <c r="BK102" s="5">
        <v>0.73309999999999997</v>
      </c>
      <c r="BL102" s="5">
        <v>0.94740000000000002</v>
      </c>
      <c r="BM102" s="5">
        <v>9.69E-2</v>
      </c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>
        <v>0.5917</v>
      </c>
      <c r="FW102" s="4">
        <v>0.61899999999999999</v>
      </c>
      <c r="FX102" s="4">
        <v>0.21929999999999999</v>
      </c>
      <c r="FY102" s="4">
        <v>8.0999999999999996E-3</v>
      </c>
      <c r="FZ102" s="4">
        <v>0.89810000000000001</v>
      </c>
      <c r="GA102" s="4">
        <v>0.72850000000000004</v>
      </c>
      <c r="GB102" s="4">
        <v>0.94530000000000003</v>
      </c>
      <c r="GC102" s="4">
        <v>0.1217</v>
      </c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>
        <v>0.59160000000000001</v>
      </c>
      <c r="HK102" s="5">
        <v>0.61860000000000004</v>
      </c>
      <c r="HL102" s="5">
        <v>0.22059999999999999</v>
      </c>
      <c r="HM102" s="5">
        <v>8.0999999999999996E-3</v>
      </c>
      <c r="HN102" s="5">
        <v>0.89759999999999995</v>
      </c>
      <c r="HO102" s="5">
        <v>0.72809999999999997</v>
      </c>
      <c r="HP102" s="5">
        <v>0.94499999999999995</v>
      </c>
      <c r="HQ102" s="5">
        <v>9.4E-2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0.59140000000000004</v>
      </c>
      <c r="II102" s="4">
        <f t="shared" si="17"/>
        <v>0.61748333333333327</v>
      </c>
      <c r="IJ102" s="4">
        <f t="shared" si="18"/>
        <v>0.2213333333333333</v>
      </c>
      <c r="IK102" s="4">
        <f t="shared" si="19"/>
        <v>8.0833333333333313E-3</v>
      </c>
      <c r="IL102" s="4">
        <f t="shared" si="20"/>
        <v>0.89784999999999993</v>
      </c>
      <c r="IM102" s="4">
        <f t="shared" si="21"/>
        <v>0.72906666666666664</v>
      </c>
      <c r="IN102" s="4">
        <f t="shared" si="22"/>
        <v>0.94574999999999998</v>
      </c>
      <c r="IO102" s="4">
        <f t="shared" si="23"/>
        <v>0.154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>
        <v>0.58779999999999999</v>
      </c>
      <c r="BG103" s="5">
        <v>0.60940000000000005</v>
      </c>
      <c r="BH103" s="5">
        <v>0.2208</v>
      </c>
      <c r="BI103" s="5">
        <v>1.0500000000000001E-2</v>
      </c>
      <c r="BJ103" s="5">
        <v>0.8891</v>
      </c>
      <c r="BK103" s="5">
        <v>0.55130000000000001</v>
      </c>
      <c r="BL103" s="5">
        <v>0.94110000000000005</v>
      </c>
      <c r="BM103" s="5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>
        <v>0.58760000000000001</v>
      </c>
      <c r="FW103" s="4">
        <v>0.60940000000000005</v>
      </c>
      <c r="FX103" s="4">
        <v>0.22220000000000001</v>
      </c>
      <c r="FY103" s="4">
        <v>1.0500000000000001E-2</v>
      </c>
      <c r="FZ103" s="4">
        <v>0.88800000000000001</v>
      </c>
      <c r="GA103" s="4">
        <v>0.55210000000000004</v>
      </c>
      <c r="GB103" s="4">
        <v>0.93920000000000003</v>
      </c>
      <c r="GC103" s="4">
        <v>0.115</v>
      </c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>
        <v>0.58740000000000003</v>
      </c>
      <c r="HK103" s="5">
        <v>0.60860000000000003</v>
      </c>
      <c r="HL103" s="5">
        <v>0.22439999999999999</v>
      </c>
      <c r="HM103" s="5">
        <v>1.0500000000000001E-2</v>
      </c>
      <c r="HN103" s="5">
        <v>0.88759999999999994</v>
      </c>
      <c r="HO103" s="5">
        <v>0.55279999999999996</v>
      </c>
      <c r="HP103" s="5">
        <v>0.93910000000000005</v>
      </c>
      <c r="HQ103" s="5">
        <v>0.1028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0.58740000000000003</v>
      </c>
      <c r="II103" s="4">
        <f t="shared" ref="II103" si="41">AVERAGEIFS(B103:IG103,metrics.rec,"MSE")</f>
        <v>0.60803333333333331</v>
      </c>
      <c r="IJ103" s="4">
        <f t="shared" ref="IJ103" si="42">AVERAGEIFS(B103:IG103,metrics.rec,"R")</f>
        <v>0.22426666666666664</v>
      </c>
      <c r="IK103" s="4">
        <f t="shared" ref="IK103" si="43">AVERAGEIFS(B103:IG103,metrics.rec,"Precision")</f>
        <v>1.0549999999999999E-2</v>
      </c>
      <c r="IL103" s="4">
        <f t="shared" ref="IL103" si="44">AVERAGEIFS(B103:IG103,metrics.rec,"Recall")</f>
        <v>0.88790000000000002</v>
      </c>
      <c r="IM103" s="4">
        <f t="shared" ref="IM103" si="45">AVERAGEIFS(B103:IG103,metrics.rec,"Coverage")</f>
        <v>0.55161666666666664</v>
      </c>
      <c r="IN103" s="4">
        <f t="shared" ref="IN103" si="46">AVERAGEIFS(B103:IG103,metrics.rec,"Recatio")</f>
        <v>0.93976666666666675</v>
      </c>
      <c r="IO103" s="4">
        <f t="shared" ref="IO103" si="47">AVERAGEIFS(B103:IG103,metrics.rec,"Time")</f>
        <v>0.12009999999999998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/>
      <c r="AI104" s="4"/>
      <c r="AJ104" s="4"/>
      <c r="AK104" s="4"/>
      <c r="AL104" s="4"/>
      <c r="AM104" s="4"/>
      <c r="AN104" s="4"/>
      <c r="AO104" s="4"/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5"/>
      <c r="AA105" s="5"/>
      <c r="AB105" s="5"/>
      <c r="AC105" s="5"/>
      <c r="AD105" s="5"/>
      <c r="AE105" s="5"/>
      <c r="AF105" s="5"/>
      <c r="AG105" s="5"/>
      <c r="AH105" s="4"/>
      <c r="AI105" s="4"/>
      <c r="AJ105" s="4"/>
      <c r="AK105" s="4"/>
      <c r="AL105" s="4"/>
      <c r="AM105" s="4"/>
      <c r="AN105" s="4"/>
      <c r="AO105" s="4"/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>
        <v>0.58930000000000005</v>
      </c>
      <c r="BG105" s="5">
        <v>0.60880000000000001</v>
      </c>
      <c r="BH105" s="5">
        <v>0.21579999999999999</v>
      </c>
      <c r="BI105" s="5">
        <v>1.0500000000000001E-2</v>
      </c>
      <c r="BJ105" s="5">
        <v>0.8921</v>
      </c>
      <c r="BK105" s="5"/>
      <c r="BL105" s="5">
        <v>0.94110000000000005</v>
      </c>
      <c r="BM105" s="5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0.59009999999999996</v>
      </c>
      <c r="EI105" s="5">
        <v>0.61009999999999998</v>
      </c>
      <c r="EJ105" s="5">
        <v>0.22320000000000001</v>
      </c>
      <c r="EK105" s="5">
        <v>1.0500000000000001E-2</v>
      </c>
      <c r="EL105" s="5">
        <v>0.89080000000000004</v>
      </c>
      <c r="EM105" s="5">
        <v>0.55600000000000005</v>
      </c>
      <c r="EN105" s="5">
        <v>0.9395</v>
      </c>
      <c r="EO105" s="5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>
        <v>0.55510000000000004</v>
      </c>
      <c r="GB105" s="4">
        <v>0.93920000000000003</v>
      </c>
      <c r="GC105" s="4">
        <v>0.114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>
        <v>0.58930000000000005</v>
      </c>
      <c r="HK105" s="5">
        <v>0.60929999999999995</v>
      </c>
      <c r="HL105" s="5">
        <v>0.22020000000000001</v>
      </c>
      <c r="HM105" s="5">
        <v>1.0500000000000001E-2</v>
      </c>
      <c r="HN105" s="5">
        <v>0.89070000000000005</v>
      </c>
      <c r="HO105" s="5">
        <v>0.55589999999999995</v>
      </c>
      <c r="HP105" s="5">
        <v>0.93910000000000005</v>
      </c>
      <c r="HQ105" s="5">
        <v>9.8799999999999999E-2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0.58901666666666663</v>
      </c>
      <c r="II105" s="4">
        <f t="shared" si="17"/>
        <v>0.60813333333333341</v>
      </c>
      <c r="IJ105" s="4">
        <f t="shared" si="18"/>
        <v>0.21968333333333334</v>
      </c>
      <c r="IK105" s="4">
        <f t="shared" si="19"/>
        <v>1.0516666666666667E-2</v>
      </c>
      <c r="IL105" s="4">
        <f t="shared" si="20"/>
        <v>0.89088333333333336</v>
      </c>
      <c r="IM105" s="4">
        <f t="shared" si="21"/>
        <v>0.55482500000000001</v>
      </c>
      <c r="IN105" s="4">
        <f t="shared" si="22"/>
        <v>0.93976666666666675</v>
      </c>
      <c r="IO105" s="4">
        <f t="shared" si="23"/>
        <v>0.13005000000000003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k=100,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/>
      <c r="AI106" s="4"/>
      <c r="AJ106" s="4"/>
      <c r="AK106" s="4"/>
      <c r="AL106" s="4"/>
      <c r="AM106" s="4"/>
      <c r="AN106" s="4"/>
      <c r="AO106" s="4"/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/>
      <c r="AI107" s="4"/>
      <c r="AJ107" s="4"/>
      <c r="AK107" s="4"/>
      <c r="AL107" s="4"/>
      <c r="AM107" s="4"/>
      <c r="AN107" s="4"/>
      <c r="AO107" s="4"/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/>
      <c r="AM108" s="4"/>
      <c r="AN108" s="4"/>
      <c r="AO108" s="4"/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/>
      <c r="AI109" s="4"/>
      <c r="AJ109" s="4"/>
      <c r="AK109" s="4"/>
      <c r="AL109" s="4"/>
      <c r="AM109" s="4"/>
      <c r="AN109" s="4"/>
      <c r="AO109" s="4"/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/>
      <c r="AI111" s="4"/>
      <c r="AJ111" s="4"/>
      <c r="AK111" s="4"/>
      <c r="AL111" s="4"/>
      <c r="AM111" s="4"/>
      <c r="AN111" s="4"/>
      <c r="AO111" s="4"/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/>
      <c r="AI112" s="4"/>
      <c r="AJ112" s="4"/>
      <c r="AK112" s="4"/>
      <c r="AL112" s="4"/>
      <c r="AM112" s="4"/>
      <c r="AN112" s="4"/>
      <c r="AO112" s="4"/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/>
      <c r="AI113" s="4"/>
      <c r="AJ113" s="4"/>
      <c r="AK113" s="4"/>
      <c r="AL113" s="4"/>
      <c r="AM113" s="4"/>
      <c r="AN113" s="4"/>
      <c r="AO113" s="4"/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/>
      <c r="AI114" s="4"/>
      <c r="AJ114" s="4"/>
      <c r="AK114" s="4"/>
      <c r="AL114" s="4"/>
      <c r="AM114" s="4"/>
      <c r="AN114" s="4"/>
      <c r="AO114" s="4"/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5"/>
      <c r="AA115" s="5"/>
      <c r="AB115" s="5"/>
      <c r="AC115" s="5"/>
      <c r="AD115" s="5"/>
      <c r="AE115" s="5"/>
      <c r="AF115" s="5"/>
      <c r="AG115" s="5"/>
      <c r="AH115" s="4"/>
      <c r="AI115" s="4"/>
      <c r="AJ115" s="4"/>
      <c r="AK115" s="4"/>
      <c r="AL115" s="4"/>
      <c r="AM115" s="4"/>
      <c r="AN115" s="4"/>
      <c r="AO115" s="4"/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>
        <v>0.59330000000000005</v>
      </c>
      <c r="BG115" s="5">
        <v>0.6069</v>
      </c>
      <c r="BH115" s="5">
        <v>0.16350000000000001</v>
      </c>
      <c r="BI115" s="5">
        <v>0.1221</v>
      </c>
      <c r="BJ115" s="5">
        <v>0.82299999999999995</v>
      </c>
      <c r="BK115" s="5">
        <v>4.41E-2</v>
      </c>
      <c r="BL115" s="5">
        <v>0.94420000000000004</v>
      </c>
      <c r="BM115" s="5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0.59160000000000001</v>
      </c>
      <c r="FW115" s="4">
        <v>0.60460000000000003</v>
      </c>
      <c r="FX115" s="4">
        <v>0.1643</v>
      </c>
      <c r="FY115" s="4">
        <v>0.121</v>
      </c>
      <c r="FZ115" s="4">
        <v>0.82230000000000003</v>
      </c>
      <c r="GA115" s="4">
        <v>4.4499999999999998E-2</v>
      </c>
      <c r="GB115" s="4">
        <v>0.9425</v>
      </c>
      <c r="GC115" s="4">
        <v>0.69259999999999999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0.59211999999999998</v>
      </c>
      <c r="II115" s="4">
        <f t="shared" si="49"/>
        <v>0.60431999999999997</v>
      </c>
      <c r="IJ115" s="4">
        <f t="shared" si="50"/>
        <v>0.16472000000000001</v>
      </c>
      <c r="IK115" s="4">
        <f t="shared" si="51"/>
        <v>0.12048</v>
      </c>
      <c r="IL115" s="4">
        <f t="shared" si="52"/>
        <v>0.82237999999999989</v>
      </c>
      <c r="IM115" s="4">
        <f t="shared" si="53"/>
        <v>4.478E-2</v>
      </c>
      <c r="IN115" s="4">
        <f t="shared" si="54"/>
        <v>0.94316000000000011</v>
      </c>
      <c r="IO115" s="4">
        <f t="shared" si="55"/>
        <v>0.80691999999999986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5"/>
      <c r="AA116" s="5"/>
      <c r="AB116" s="5"/>
      <c r="AC116" s="5"/>
      <c r="AD116" s="5"/>
      <c r="AE116" s="5"/>
      <c r="AF116" s="5"/>
      <c r="AG116" s="5"/>
      <c r="AH116" s="4"/>
      <c r="AI116" s="4"/>
      <c r="AJ116" s="4"/>
      <c r="AK116" s="4"/>
      <c r="AL116" s="4"/>
      <c r="AM116" s="4"/>
      <c r="AN116" s="4"/>
      <c r="AO116" s="4"/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>
        <v>0.59499999999999997</v>
      </c>
      <c r="BG116" s="5">
        <v>0.61260000000000003</v>
      </c>
      <c r="BH116" s="5">
        <v>0.16400000000000001</v>
      </c>
      <c r="BI116" s="5">
        <v>6.8900000000000003E-2</v>
      </c>
      <c r="BJ116" s="5">
        <v>0.84379999999999999</v>
      </c>
      <c r="BK116" s="5"/>
      <c r="BL116" s="5">
        <v>0.94489999999999996</v>
      </c>
      <c r="BM116" s="5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>
        <v>8.09E-2</v>
      </c>
      <c r="GB116" s="4">
        <v>0.94320000000000004</v>
      </c>
      <c r="GC116" s="4">
        <v>0.75660000000000005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8.1474999999999992E-2</v>
      </c>
      <c r="IN116" s="4">
        <f t="shared" si="54"/>
        <v>0.94391999999999998</v>
      </c>
      <c r="IO116" s="4">
        <f t="shared" si="55"/>
        <v>0.89307999999999998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5"/>
      <c r="AA117" s="5"/>
      <c r="AB117" s="5"/>
      <c r="AC117" s="5"/>
      <c r="AD117" s="5"/>
      <c r="AE117" s="5"/>
      <c r="AF117" s="5"/>
      <c r="AG117" s="5"/>
      <c r="AH117" s="4"/>
      <c r="AI117" s="4"/>
      <c r="AJ117" s="4"/>
      <c r="AK117" s="4"/>
      <c r="AL117" s="4"/>
      <c r="AM117" s="4"/>
      <c r="AN117" s="4"/>
      <c r="AO117" s="4"/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>
        <v>0.59870000000000001</v>
      </c>
      <c r="BG117" s="5">
        <v>0.61570000000000003</v>
      </c>
      <c r="BH117" s="5">
        <v>0.1416</v>
      </c>
      <c r="BI117" s="5">
        <v>0.1085</v>
      </c>
      <c r="BJ117" s="5">
        <v>0.81289999999999996</v>
      </c>
      <c r="BK117" s="5">
        <v>4.9000000000000002E-2</v>
      </c>
      <c r="BL117" s="5">
        <v>0.94440000000000002</v>
      </c>
      <c r="BM117" s="5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0.59809999999999997</v>
      </c>
      <c r="EI117" s="5">
        <v>0.61509999999999998</v>
      </c>
      <c r="EJ117" s="5">
        <v>0.1474</v>
      </c>
      <c r="EK117" s="5">
        <v>0.1067</v>
      </c>
      <c r="EL117" s="5">
        <v>0.81259999999999999</v>
      </c>
      <c r="EM117" s="5">
        <v>5.0200000000000002E-2</v>
      </c>
      <c r="EN117" s="5">
        <v>0.94279999999999997</v>
      </c>
      <c r="EO117" s="5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>
        <v>0.59689999999999999</v>
      </c>
      <c r="FW117" s="4">
        <v>0.61329999999999996</v>
      </c>
      <c r="FX117" s="4">
        <v>0.1447</v>
      </c>
      <c r="FY117" s="4">
        <v>0.1075</v>
      </c>
      <c r="FZ117" s="4">
        <v>0.81230000000000002</v>
      </c>
      <c r="GA117" s="4">
        <v>4.9500000000000002E-2</v>
      </c>
      <c r="GB117" s="4">
        <v>0.94259999999999999</v>
      </c>
      <c r="GC117" s="4">
        <v>0.71709999999999996</v>
      </c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0.59700000000000009</v>
      </c>
      <c r="II117" s="4">
        <f t="shared" si="49"/>
        <v>0.61237999999999992</v>
      </c>
      <c r="IJ117" s="4">
        <f t="shared" si="50"/>
        <v>0.14340000000000003</v>
      </c>
      <c r="IK117" s="4">
        <f t="shared" si="51"/>
        <v>0.10714000000000001</v>
      </c>
      <c r="IL117" s="4">
        <f t="shared" si="52"/>
        <v>0.81244000000000016</v>
      </c>
      <c r="IM117" s="4">
        <f t="shared" si="53"/>
        <v>4.9780000000000005E-2</v>
      </c>
      <c r="IN117" s="4">
        <f t="shared" si="54"/>
        <v>0.94331999999999994</v>
      </c>
      <c r="IO117" s="4">
        <f t="shared" si="55"/>
        <v>0.86132000000000009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5"/>
      <c r="AA118" s="5"/>
      <c r="AB118" s="5"/>
      <c r="AC118" s="5"/>
      <c r="AD118" s="5"/>
      <c r="AE118" s="5"/>
      <c r="AF118" s="5"/>
      <c r="AG118" s="5"/>
      <c r="AH118" s="4"/>
      <c r="AI118" s="4"/>
      <c r="AJ118" s="4"/>
      <c r="AK118" s="4"/>
      <c r="AL118" s="4"/>
      <c r="AM118" s="4"/>
      <c r="AN118" s="4"/>
      <c r="AO118" s="4"/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>
        <v>0.60519999999999996</v>
      </c>
      <c r="BG118" s="5">
        <v>0.61960000000000004</v>
      </c>
      <c r="BH118" s="5">
        <v>9.9099999999999994E-2</v>
      </c>
      <c r="BI118" s="5">
        <v>0.22559999999999999</v>
      </c>
      <c r="BJ118" s="5">
        <v>0.7208</v>
      </c>
      <c r="BK118" s="5">
        <v>2.0899999999999998E-2</v>
      </c>
      <c r="BL118" s="5">
        <v>0.93830000000000002</v>
      </c>
      <c r="BM118" s="5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0.60499999999999998</v>
      </c>
      <c r="FW118" s="4">
        <v>0.62019999999999997</v>
      </c>
      <c r="FX118" s="4">
        <v>0.10390000000000001</v>
      </c>
      <c r="FY118" s="4">
        <v>0.22559999999999999</v>
      </c>
      <c r="FZ118" s="4">
        <v>0.72209999999999996</v>
      </c>
      <c r="GA118" s="4">
        <v>2.0899999999999998E-2</v>
      </c>
      <c r="GB118" s="4">
        <v>0.93479999999999996</v>
      </c>
      <c r="GC118" s="4">
        <v>0.77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0.60468</v>
      </c>
      <c r="II118" s="4">
        <f t="shared" si="49"/>
        <v>0.61885999999999997</v>
      </c>
      <c r="IJ118" s="4">
        <f t="shared" si="50"/>
        <v>0.10312000000000002</v>
      </c>
      <c r="IK118" s="4">
        <f t="shared" si="51"/>
        <v>0.22389999999999999</v>
      </c>
      <c r="IL118" s="4">
        <f t="shared" si="52"/>
        <v>0.72195999999999994</v>
      </c>
      <c r="IM118" s="4">
        <f t="shared" si="53"/>
        <v>2.112E-2</v>
      </c>
      <c r="IN118" s="4">
        <f t="shared" si="54"/>
        <v>0.93601999999999985</v>
      </c>
      <c r="IO118" s="4">
        <f t="shared" si="55"/>
        <v>0.90123999999999993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>
        <v>0.58830000000000005</v>
      </c>
      <c r="BG119" s="5">
        <v>0.59209999999999996</v>
      </c>
      <c r="BH119" s="5">
        <v>0.18329999999999999</v>
      </c>
      <c r="BI119" s="5">
        <v>0.1031</v>
      </c>
      <c r="BJ119" s="5">
        <v>0.81989999999999996</v>
      </c>
      <c r="BK119" s="5">
        <v>5.1999999999999998E-2</v>
      </c>
      <c r="BL119" s="5">
        <v>0.94040000000000001</v>
      </c>
      <c r="BM119" s="5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0.58789999999999998</v>
      </c>
      <c r="EI119" s="5">
        <v>0.59189999999999998</v>
      </c>
      <c r="EJ119" s="5">
        <v>0.18590000000000001</v>
      </c>
      <c r="EK119" s="5">
        <v>0.1023</v>
      </c>
      <c r="EL119" s="5">
        <v>0.81950000000000001</v>
      </c>
      <c r="EM119" s="5">
        <v>5.2699999999999997E-2</v>
      </c>
      <c r="EN119" s="5">
        <v>0.93789999999999996</v>
      </c>
      <c r="EO119" s="5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0.58760000000000001</v>
      </c>
      <c r="FW119" s="4">
        <v>0.59119999999999995</v>
      </c>
      <c r="FX119" s="4">
        <v>0.1807</v>
      </c>
      <c r="FY119" s="4">
        <v>0.1027</v>
      </c>
      <c r="FZ119" s="4">
        <v>0.81989999999999996</v>
      </c>
      <c r="GA119" s="4">
        <v>5.2200000000000003E-2</v>
      </c>
      <c r="GB119" s="4">
        <v>0.93820000000000003</v>
      </c>
      <c r="GC119" s="4">
        <v>0.77539999999999998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0.58732000000000006</v>
      </c>
      <c r="II119" s="4">
        <f t="shared" si="49"/>
        <v>0.58972000000000002</v>
      </c>
      <c r="IJ119" s="4">
        <f t="shared" si="50"/>
        <v>0.1832</v>
      </c>
      <c r="IK119" s="4">
        <f t="shared" si="51"/>
        <v>0.10231999999999999</v>
      </c>
      <c r="IL119" s="4">
        <f t="shared" si="52"/>
        <v>0.81967999999999996</v>
      </c>
      <c r="IM119" s="4">
        <f t="shared" si="53"/>
        <v>5.2519999999999997E-2</v>
      </c>
      <c r="IN119" s="4">
        <f t="shared" si="54"/>
        <v>0.93881999999999999</v>
      </c>
      <c r="IO119" s="4">
        <f t="shared" si="55"/>
        <v>0.8619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5"/>
      <c r="AQ120" s="5"/>
      <c r="AR120" s="5"/>
      <c r="AS120" s="5"/>
      <c r="AT120" s="5"/>
      <c r="AU120" s="5"/>
      <c r="AV120" s="5"/>
      <c r="AW120" s="5"/>
      <c r="AX120" s="4"/>
      <c r="AY120" s="4"/>
      <c r="AZ120" s="4"/>
      <c r="BA120" s="4"/>
      <c r="BB120" s="4"/>
      <c r="BC120" s="4"/>
      <c r="BD120" s="4"/>
      <c r="BE120" s="4"/>
      <c r="BF120" s="5">
        <v>0.59030000000000005</v>
      </c>
      <c r="BG120" s="5">
        <v>0.59660000000000002</v>
      </c>
      <c r="BH120" s="5">
        <v>0.1769</v>
      </c>
      <c r="BI120" s="5">
        <v>0.12</v>
      </c>
      <c r="BJ120" s="5">
        <v>0.82350000000000001</v>
      </c>
      <c r="BK120" s="5">
        <v>4.4900000000000002E-2</v>
      </c>
      <c r="BL120" s="5">
        <v>0.94589999999999996</v>
      </c>
      <c r="BM120" s="5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0.58879999999999999</v>
      </c>
      <c r="FW120" s="4">
        <v>0.59440000000000004</v>
      </c>
      <c r="FX120" s="4">
        <v>0.18099999999999999</v>
      </c>
      <c r="FY120" s="4">
        <v>0.11899999999999999</v>
      </c>
      <c r="FZ120" s="4">
        <v>0.82289999999999996</v>
      </c>
      <c r="GA120" s="4">
        <v>4.53E-2</v>
      </c>
      <c r="GB120" s="4">
        <v>0.94410000000000005</v>
      </c>
      <c r="GC120" s="4">
        <v>0.87129999999999996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0.58888000000000007</v>
      </c>
      <c r="II120" s="4">
        <f t="shared" si="49"/>
        <v>0.59318000000000004</v>
      </c>
      <c r="IJ120" s="4">
        <f t="shared" si="50"/>
        <v>0.18051999999999996</v>
      </c>
      <c r="IK120" s="4">
        <f t="shared" si="51"/>
        <v>0.11846000000000001</v>
      </c>
      <c r="IL120" s="4">
        <f t="shared" si="52"/>
        <v>0.82303999999999999</v>
      </c>
      <c r="IM120" s="4">
        <f t="shared" si="53"/>
        <v>4.5600000000000002E-2</v>
      </c>
      <c r="IN120" s="4">
        <f t="shared" si="54"/>
        <v>0.94475999999999993</v>
      </c>
      <c r="IO120" s="4">
        <f t="shared" si="55"/>
        <v>0.92726000000000008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>
        <v>0.63329999999999997</v>
      </c>
      <c r="BG121" s="5">
        <v>0.68689999999999996</v>
      </c>
      <c r="BH121" s="5">
        <v>9.8599999999999993E-2</v>
      </c>
      <c r="BI121" s="5">
        <v>0.1179</v>
      </c>
      <c r="BJ121" s="5">
        <v>0.5575</v>
      </c>
      <c r="BK121" s="5">
        <v>2.6100000000000002E-2</v>
      </c>
      <c r="BL121" s="5">
        <v>0.84860000000000002</v>
      </c>
      <c r="BM121" s="5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>
        <v>0.63239999999999996</v>
      </c>
      <c r="FW121" s="4">
        <v>0.68669999999999998</v>
      </c>
      <c r="FX121" s="4">
        <v>0.1047</v>
      </c>
      <c r="FY121" s="4">
        <v>0.1188</v>
      </c>
      <c r="FZ121" s="4">
        <v>0.56130000000000002</v>
      </c>
      <c r="GA121" s="4">
        <v>2.6499999999999999E-2</v>
      </c>
      <c r="GB121" s="4">
        <v>0.85370000000000001</v>
      </c>
      <c r="GC121" s="4">
        <v>0.87670000000000003</v>
      </c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0.63368000000000002</v>
      </c>
      <c r="II121" s="4">
        <f t="shared" si="49"/>
        <v>0.68886000000000003</v>
      </c>
      <c r="IJ121" s="4">
        <f t="shared" si="50"/>
        <v>0.10069999999999998</v>
      </c>
      <c r="IK121" s="4">
        <f t="shared" si="51"/>
        <v>0.11763999999999999</v>
      </c>
      <c r="IL121" s="4">
        <f t="shared" si="52"/>
        <v>0.55903999999999998</v>
      </c>
      <c r="IM121" s="4">
        <f t="shared" si="53"/>
        <v>2.666E-2</v>
      </c>
      <c r="IN121" s="4">
        <f t="shared" si="54"/>
        <v>0.85319999999999996</v>
      </c>
      <c r="IO121" s="4">
        <f t="shared" si="55"/>
        <v>0.95316000000000012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k=50,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k=50,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5"/>
      <c r="AQ122" s="5"/>
      <c r="AR122" s="5"/>
      <c r="AS122" s="5"/>
      <c r="AT122" s="5"/>
      <c r="AU122" s="5"/>
      <c r="AV122" s="5"/>
      <c r="AW122" s="5"/>
      <c r="AX122" s="4"/>
      <c r="AY122" s="4"/>
      <c r="AZ122" s="4"/>
      <c r="BA122" s="4"/>
      <c r="BB122" s="4"/>
      <c r="BC122" s="4"/>
      <c r="BD122" s="4"/>
      <c r="BE122" s="4"/>
      <c r="BF122" s="5">
        <v>0.59330000000000005</v>
      </c>
      <c r="BG122" s="5">
        <v>0.60670000000000002</v>
      </c>
      <c r="BH122" s="5">
        <v>0.16239999999999999</v>
      </c>
      <c r="BI122" s="5">
        <v>0.1229</v>
      </c>
      <c r="BJ122" s="5">
        <v>0.82289999999999996</v>
      </c>
      <c r="BK122" s="5">
        <v>4.3799999999999999E-2</v>
      </c>
      <c r="BL122" s="5">
        <v>0.94499999999999995</v>
      </c>
      <c r="BM122" s="5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0.59340000000000004</v>
      </c>
      <c r="EI122" s="5">
        <v>0.60719999999999996</v>
      </c>
      <c r="EJ122" s="5">
        <v>0.16450000000000001</v>
      </c>
      <c r="EK122" s="5">
        <v>0.1206</v>
      </c>
      <c r="EL122" s="5">
        <v>0.82269999999999999</v>
      </c>
      <c r="EM122" s="5">
        <v>4.4900000000000002E-2</v>
      </c>
      <c r="EN122" s="5">
        <v>0.94310000000000005</v>
      </c>
      <c r="EO122" s="5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>
        <v>0.59179999999999999</v>
      </c>
      <c r="FW122" s="4">
        <v>0.6048</v>
      </c>
      <c r="FX122" s="4">
        <v>0.16309999999999999</v>
      </c>
      <c r="FY122" s="4">
        <v>0.1217</v>
      </c>
      <c r="FZ122" s="4">
        <v>0.82230000000000003</v>
      </c>
      <c r="GA122" s="4">
        <v>4.4200000000000003E-2</v>
      </c>
      <c r="GB122" s="4">
        <v>0.94310000000000005</v>
      </c>
      <c r="GC122" s="4">
        <v>0.88619999999999999</v>
      </c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0.59221999999999997</v>
      </c>
      <c r="II122" s="4">
        <f t="shared" si="49"/>
        <v>0.60438000000000003</v>
      </c>
      <c r="IJ122" s="4">
        <f t="shared" si="50"/>
        <v>0.16394000000000003</v>
      </c>
      <c r="IK122" s="4">
        <f t="shared" si="51"/>
        <v>0.12125999999999999</v>
      </c>
      <c r="IL122" s="4">
        <f t="shared" si="52"/>
        <v>0.82230000000000003</v>
      </c>
      <c r="IM122" s="4">
        <f t="shared" si="53"/>
        <v>4.4499999999999998E-2</v>
      </c>
      <c r="IN122" s="4">
        <f t="shared" si="54"/>
        <v>0.94384000000000012</v>
      </c>
      <c r="IO122" s="4">
        <f t="shared" si="55"/>
        <v>0.98941999999999997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5"/>
      <c r="AQ123" s="5"/>
      <c r="AR123" s="5"/>
      <c r="AS123" s="5"/>
      <c r="AT123" s="5"/>
      <c r="AU123" s="5"/>
      <c r="AV123" s="5"/>
      <c r="AW123" s="5"/>
      <c r="AX123" s="4"/>
      <c r="AY123" s="4"/>
      <c r="AZ123" s="4"/>
      <c r="BA123" s="4"/>
      <c r="BB123" s="4"/>
      <c r="BC123" s="4"/>
      <c r="BD123" s="4"/>
      <c r="BE123" s="4"/>
      <c r="BF123" s="5">
        <v>0.58909999999999996</v>
      </c>
      <c r="BG123" s="5">
        <v>0.58979999999999999</v>
      </c>
      <c r="BH123" s="5">
        <v>0.1802</v>
      </c>
      <c r="BI123" s="5">
        <v>9.8100000000000007E-2</v>
      </c>
      <c r="BJ123" s="5">
        <v>0.80879999999999996</v>
      </c>
      <c r="BK123" s="5">
        <v>5.3999999999999999E-2</v>
      </c>
      <c r="BL123" s="5">
        <v>0.94450000000000001</v>
      </c>
      <c r="BM123" s="5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0.58799999999999997</v>
      </c>
      <c r="FW123" s="4">
        <v>0.58750000000000002</v>
      </c>
      <c r="FX123" s="4">
        <v>0.18110000000000001</v>
      </c>
      <c r="FY123" s="4">
        <v>9.8599999999999993E-2</v>
      </c>
      <c r="FZ123" s="4">
        <v>0.80879999999999996</v>
      </c>
      <c r="GA123" s="4">
        <v>5.3699999999999998E-2</v>
      </c>
      <c r="GB123" s="4">
        <v>0.94230000000000003</v>
      </c>
      <c r="GC123" s="4">
        <v>0.82530000000000003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0.58782000000000001</v>
      </c>
      <c r="II123" s="4">
        <f t="shared" si="49"/>
        <v>0.58641999999999994</v>
      </c>
      <c r="IJ123" s="4">
        <f t="shared" si="50"/>
        <v>0.18193999999999999</v>
      </c>
      <c r="IK123" s="4">
        <f t="shared" si="51"/>
        <v>9.7720000000000001E-2</v>
      </c>
      <c r="IL123" s="4">
        <f t="shared" si="52"/>
        <v>0.80865999999999993</v>
      </c>
      <c r="IM123" s="4">
        <f t="shared" si="53"/>
        <v>5.432E-2</v>
      </c>
      <c r="IN123" s="4">
        <f t="shared" si="54"/>
        <v>0.9430400000000001</v>
      </c>
      <c r="IO123" s="4">
        <f t="shared" si="55"/>
        <v>0.93973999999999991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>
        <v>0.60489999999999999</v>
      </c>
      <c r="BG124" s="5">
        <v>0.63119999999999998</v>
      </c>
      <c r="BH124" s="5">
        <v>0.1426</v>
      </c>
      <c r="BI124" s="5">
        <v>4.87E-2</v>
      </c>
      <c r="BJ124" s="5">
        <v>0.81669999999999998</v>
      </c>
      <c r="BK124" s="5">
        <v>0.10979999999999999</v>
      </c>
      <c r="BL124" s="5">
        <v>0.94489999999999996</v>
      </c>
      <c r="BM124" s="5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0.60650000000000004</v>
      </c>
      <c r="EI124" s="5">
        <v>0.63580000000000003</v>
      </c>
      <c r="EJ124" s="5">
        <v>0.13600000000000001</v>
      </c>
      <c r="EK124" s="5">
        <v>4.7500000000000001E-2</v>
      </c>
      <c r="EL124" s="5">
        <v>0.81430000000000002</v>
      </c>
      <c r="EM124" s="5">
        <v>0.113</v>
      </c>
      <c r="EN124" s="5">
        <v>0.9425</v>
      </c>
      <c r="EO124" s="5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0.60389999999999999</v>
      </c>
      <c r="FW124" s="4">
        <v>0.63080000000000003</v>
      </c>
      <c r="FX124" s="4">
        <v>0.14099999999999999</v>
      </c>
      <c r="FY124" s="4">
        <v>4.87E-2</v>
      </c>
      <c r="FZ124" s="4">
        <v>0.81430000000000002</v>
      </c>
      <c r="GA124" s="4">
        <v>0.1095</v>
      </c>
      <c r="GB124" s="4">
        <v>0.94269999999999998</v>
      </c>
      <c r="GC124" s="4">
        <v>0.76329999999999998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0.60446</v>
      </c>
      <c r="II124" s="4">
        <f t="shared" si="49"/>
        <v>0.63056000000000001</v>
      </c>
      <c r="IJ124" s="4">
        <f t="shared" si="50"/>
        <v>0.14120000000000002</v>
      </c>
      <c r="IK124" s="4">
        <f t="shared" si="51"/>
        <v>4.8479999999999995E-2</v>
      </c>
      <c r="IL124" s="4">
        <f t="shared" si="52"/>
        <v>0.81496000000000013</v>
      </c>
      <c r="IM124" s="4">
        <f t="shared" si="53"/>
        <v>0.11042</v>
      </c>
      <c r="IN124" s="4">
        <f t="shared" si="54"/>
        <v>0.94331999999999994</v>
      </c>
      <c r="IO124" s="4">
        <f t="shared" si="55"/>
        <v>0.98626000000000003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>
        <v>0.59150000000000003</v>
      </c>
      <c r="BG127" s="5">
        <v>0.60140000000000005</v>
      </c>
      <c r="BH127" s="5">
        <v>0.16800000000000001</v>
      </c>
      <c r="BI127" s="5">
        <v>0.1318</v>
      </c>
      <c r="BJ127" s="5">
        <v>0.82179999999999997</v>
      </c>
      <c r="BK127" s="5"/>
      <c r="BL127" s="5">
        <v>0.94299999999999995</v>
      </c>
      <c r="BM127" s="5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0.58979999999999999</v>
      </c>
      <c r="FW127" s="4">
        <v>0.59919999999999995</v>
      </c>
      <c r="FX127" s="4">
        <v>0.1719</v>
      </c>
      <c r="FY127" s="4">
        <v>0.13109999999999999</v>
      </c>
      <c r="FZ127" s="4">
        <v>0.82110000000000005</v>
      </c>
      <c r="GA127" s="4">
        <v>4.1000000000000002E-2</v>
      </c>
      <c r="GB127" s="4">
        <v>0.94040000000000001</v>
      </c>
      <c r="GC127" s="4">
        <v>0.6865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0.59014</v>
      </c>
      <c r="II127" s="4">
        <f t="shared" si="49"/>
        <v>0.59860000000000002</v>
      </c>
      <c r="IJ127" s="4">
        <f t="shared" si="50"/>
        <v>0.17054</v>
      </c>
      <c r="IK127" s="4">
        <f t="shared" si="51"/>
        <v>0.13069999999999998</v>
      </c>
      <c r="IL127" s="4">
        <f t="shared" si="52"/>
        <v>0.82122000000000006</v>
      </c>
      <c r="IM127" s="4">
        <f t="shared" si="53"/>
        <v>4.1325000000000001E-2</v>
      </c>
      <c r="IN127" s="4">
        <f t="shared" si="54"/>
        <v>0.94117999999999991</v>
      </c>
      <c r="IO127" s="4">
        <f t="shared" si="55"/>
        <v>0.81654000000000004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x14ac:dyDescent="0.2">
      <c r="A129" s="1" t="s">
        <v>115</v>
      </c>
      <c r="B129" s="4"/>
      <c r="C129" s="4"/>
      <c r="D129" s="4"/>
      <c r="E129" s="4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4"/>
      <c r="S129" s="4"/>
      <c r="T129" s="4"/>
      <c r="U129" s="4"/>
      <c r="V129" s="4"/>
      <c r="W129" s="4"/>
      <c r="X129" s="4"/>
      <c r="Y129" s="4"/>
      <c r="Z129" s="5"/>
      <c r="AA129" s="5"/>
      <c r="AB129" s="5"/>
      <c r="AC129" s="5"/>
      <c r="AD129" s="5"/>
      <c r="AE129" s="5"/>
      <c r="AF129" s="5"/>
      <c r="AG129" s="5"/>
      <c r="AH129" s="4"/>
      <c r="AI129" s="4"/>
      <c r="AJ129" s="4"/>
      <c r="AK129" s="4"/>
      <c r="AL129" s="4"/>
      <c r="AM129" s="4"/>
      <c r="AN129" s="4"/>
      <c r="AO129" s="4"/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x14ac:dyDescent="0.2">
      <c r="A130" s="1" t="s">
        <v>116</v>
      </c>
      <c r="B130" s="4"/>
      <c r="C130" s="4"/>
      <c r="D130" s="4"/>
      <c r="E130" s="4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4"/>
      <c r="S130" s="4"/>
      <c r="T130" s="4"/>
      <c r="U130" s="4"/>
      <c r="V130" s="4"/>
      <c r="W130" s="4"/>
      <c r="X130" s="4"/>
      <c r="Y130" s="4"/>
      <c r="Z130" s="5"/>
      <c r="AA130" s="5"/>
      <c r="AB130" s="5"/>
      <c r="AC130" s="5"/>
      <c r="AD130" s="5"/>
      <c r="AE130" s="5"/>
      <c r="AF130" s="5"/>
      <c r="AG130" s="5"/>
      <c r="AH130" s="4"/>
      <c r="AI130" s="4"/>
      <c r="AJ130" s="4"/>
      <c r="AK130" s="4"/>
      <c r="AL130" s="4"/>
      <c r="AM130" s="4"/>
      <c r="AN130" s="4"/>
      <c r="AO130" s="4"/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>
        <v>0.58879999999999999</v>
      </c>
      <c r="BG132" s="5">
        <v>0.59099999999999997</v>
      </c>
      <c r="BH132" s="5">
        <v>0.20230000000000001</v>
      </c>
      <c r="BI132" s="5">
        <v>0.1133</v>
      </c>
      <c r="BJ132" s="5">
        <v>0.81189999999999996</v>
      </c>
      <c r="BK132" s="5"/>
      <c r="BL132" s="5">
        <v>0.84740000000000004</v>
      </c>
      <c r="BM132" s="5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>
        <v>4.5600000000000002E-2</v>
      </c>
      <c r="GB132" s="4">
        <v>0.84750000000000003</v>
      </c>
      <c r="GC132" s="4">
        <v>0.68679999999999997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4.5900000000000003E-2</v>
      </c>
      <c r="IN132" s="4">
        <f t="shared" si="54"/>
        <v>0.84650000000000003</v>
      </c>
      <c r="IO132" s="4">
        <f t="shared" si="55"/>
        <v>0.77948000000000006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>
        <v>0.59060000000000001</v>
      </c>
      <c r="BG135" s="5">
        <v>0.59840000000000004</v>
      </c>
      <c r="BH135" s="5">
        <v>0.1762</v>
      </c>
      <c r="BI135" s="5">
        <v>0.12959999999999999</v>
      </c>
      <c r="BJ135" s="5">
        <v>0.82379999999999998</v>
      </c>
      <c r="BK135" s="5">
        <v>4.1599999999999998E-2</v>
      </c>
      <c r="BL135" s="5">
        <v>0.94440000000000002</v>
      </c>
      <c r="BM135" s="5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0.5907</v>
      </c>
      <c r="EI135" s="5">
        <v>0.59850000000000003</v>
      </c>
      <c r="EJ135" s="5">
        <v>0.1777</v>
      </c>
      <c r="EK135" s="5">
        <v>0.12770000000000001</v>
      </c>
      <c r="EL135" s="5">
        <v>0.82320000000000004</v>
      </c>
      <c r="EM135" s="5">
        <v>4.24E-2</v>
      </c>
      <c r="EN135" s="5">
        <v>0.9415</v>
      </c>
      <c r="EO135" s="5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>
        <v>0.58919999999999995</v>
      </c>
      <c r="FW135" s="4">
        <v>0.59670000000000001</v>
      </c>
      <c r="FX135" s="4">
        <v>0.17749999999999999</v>
      </c>
      <c r="FY135" s="4">
        <v>0.12870000000000001</v>
      </c>
      <c r="FZ135" s="4">
        <v>0.82289999999999996</v>
      </c>
      <c r="GA135" s="4">
        <v>4.1799999999999997E-2</v>
      </c>
      <c r="GB135" s="4">
        <v>0.94179999999999997</v>
      </c>
      <c r="GC135" s="4">
        <v>0.6855</v>
      </c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0.58948</v>
      </c>
      <c r="II135" s="4">
        <f t="shared" si="49"/>
        <v>0.59584000000000015</v>
      </c>
      <c r="IJ135" s="4">
        <f t="shared" si="50"/>
        <v>0.17760000000000001</v>
      </c>
      <c r="IK135" s="4">
        <f t="shared" si="51"/>
        <v>0.12845999999999999</v>
      </c>
      <c r="IL135" s="4">
        <f t="shared" si="52"/>
        <v>0.82309999999999994</v>
      </c>
      <c r="IM135" s="4">
        <f t="shared" si="53"/>
        <v>4.2040000000000001E-2</v>
      </c>
      <c r="IN135" s="4">
        <f t="shared" si="54"/>
        <v>0.94252000000000002</v>
      </c>
      <c r="IO135" s="4">
        <f t="shared" si="55"/>
        <v>0.86563999999999997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>
        <v>0.58840000000000003</v>
      </c>
      <c r="BG137" s="5">
        <v>0.59430000000000005</v>
      </c>
      <c r="BH137" s="5">
        <v>0.17499999999999999</v>
      </c>
      <c r="BI137" s="5">
        <v>0.12379999999999999</v>
      </c>
      <c r="BJ137" s="5">
        <v>0.81820000000000004</v>
      </c>
      <c r="BK137" s="5">
        <v>4.3200000000000002E-2</v>
      </c>
      <c r="BL137" s="5">
        <v>0.94450000000000001</v>
      </c>
      <c r="BM137" s="5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>
        <v>0.58730000000000004</v>
      </c>
      <c r="FW137" s="4">
        <v>0.59309999999999996</v>
      </c>
      <c r="FX137" s="4">
        <v>0.17949999999999999</v>
      </c>
      <c r="FY137" s="4">
        <v>0.1234</v>
      </c>
      <c r="FZ137" s="4">
        <v>0.81730000000000003</v>
      </c>
      <c r="GA137" s="4">
        <v>4.3299999999999998E-2</v>
      </c>
      <c r="GB137" s="4">
        <v>0.94140000000000001</v>
      </c>
      <c r="GC137" s="4">
        <v>0.71719999999999995</v>
      </c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0.58699999999999997</v>
      </c>
      <c r="II137" s="4">
        <f t="shared" si="49"/>
        <v>0.59122000000000008</v>
      </c>
      <c r="IJ137" s="4">
        <f t="shared" si="50"/>
        <v>0.18031999999999998</v>
      </c>
      <c r="IK137" s="4">
        <f t="shared" si="51"/>
        <v>0.12297999999999998</v>
      </c>
      <c r="IL137" s="4">
        <f t="shared" si="52"/>
        <v>0.81750000000000012</v>
      </c>
      <c r="IM137" s="4">
        <f t="shared" si="53"/>
        <v>4.3579999999999994E-2</v>
      </c>
      <c r="IN137" s="4">
        <f t="shared" si="54"/>
        <v>0.94236000000000009</v>
      </c>
      <c r="IO137" s="4">
        <f t="shared" si="55"/>
        <v>0.76978000000000002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>
        <v>0.58989999999999998</v>
      </c>
      <c r="BG138" s="5">
        <v>0.59940000000000004</v>
      </c>
      <c r="BH138" s="5">
        <v>0.1789</v>
      </c>
      <c r="BI138" s="5">
        <v>0.1004</v>
      </c>
      <c r="BJ138" s="5">
        <v>0.83399999999999996</v>
      </c>
      <c r="BK138" s="5">
        <v>5.4399999999999997E-2</v>
      </c>
      <c r="BL138" s="5">
        <v>0.94510000000000005</v>
      </c>
      <c r="BM138" s="5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>
        <v>0.58930000000000005</v>
      </c>
      <c r="EI138" s="5">
        <v>0.59909999999999997</v>
      </c>
      <c r="EJ138" s="5">
        <v>0.18559999999999999</v>
      </c>
      <c r="EK138" s="5">
        <v>9.9400000000000002E-2</v>
      </c>
      <c r="EL138" s="5">
        <v>0.83340000000000003</v>
      </c>
      <c r="EM138" s="5">
        <v>5.5199999999999999E-2</v>
      </c>
      <c r="EN138" s="5">
        <v>0.94210000000000005</v>
      </c>
      <c r="EO138" s="5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>
        <v>0.58809999999999996</v>
      </c>
      <c r="FW138" s="4">
        <v>0.59719999999999995</v>
      </c>
      <c r="FX138" s="4">
        <v>0.18629999999999999</v>
      </c>
      <c r="FY138" s="4">
        <v>0.1004</v>
      </c>
      <c r="FZ138" s="4">
        <v>0.83389999999999997</v>
      </c>
      <c r="GA138" s="4">
        <v>5.4399999999999997E-2</v>
      </c>
      <c r="GB138" s="4">
        <v>0.94210000000000005</v>
      </c>
      <c r="GC138" s="4">
        <v>0.66959999999999997</v>
      </c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0.58807999999999994</v>
      </c>
      <c r="II138" s="4">
        <f t="shared" si="49"/>
        <v>0.59589999999999999</v>
      </c>
      <c r="IJ138" s="4">
        <f t="shared" si="50"/>
        <v>0.18516000000000002</v>
      </c>
      <c r="IK138" s="4">
        <f t="shared" si="51"/>
        <v>0.1</v>
      </c>
      <c r="IL138" s="4">
        <f t="shared" si="52"/>
        <v>0.83353999999999995</v>
      </c>
      <c r="IM138" s="4">
        <f t="shared" si="53"/>
        <v>5.4720000000000005E-2</v>
      </c>
      <c r="IN138" s="4">
        <f t="shared" si="54"/>
        <v>0.94296000000000002</v>
      </c>
      <c r="IO138" s="4">
        <f t="shared" si="55"/>
        <v>0.72334000000000009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>
        <v>0.59040000000000004</v>
      </c>
      <c r="BG139" s="5">
        <v>0.60199999999999998</v>
      </c>
      <c r="BH139" s="5">
        <v>0.17710000000000001</v>
      </c>
      <c r="BI139" s="5">
        <v>0.10150000000000001</v>
      </c>
      <c r="BJ139" s="5">
        <v>0.83430000000000004</v>
      </c>
      <c r="BK139" s="5">
        <v>5.3800000000000001E-2</v>
      </c>
      <c r="BL139" s="5">
        <v>0.94440000000000002</v>
      </c>
      <c r="BM139" s="5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>
        <v>0.58850000000000002</v>
      </c>
      <c r="FW139" s="4">
        <v>0.59889999999999999</v>
      </c>
      <c r="FX139" s="4">
        <v>0.18279999999999999</v>
      </c>
      <c r="FY139" s="4">
        <v>0.1017</v>
      </c>
      <c r="FZ139" s="4">
        <v>0.83379999999999999</v>
      </c>
      <c r="GA139" s="4">
        <v>5.3699999999999998E-2</v>
      </c>
      <c r="GB139" s="4">
        <v>0.9415</v>
      </c>
      <c r="GC139" s="4">
        <v>0.60060000000000002</v>
      </c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0.58867999999999987</v>
      </c>
      <c r="II139" s="4">
        <f t="shared" ref="II139" si="57">AVERAGEIFS(B139:IG139,metrics.rec,"MSE")</f>
        <v>0.59811999999999999</v>
      </c>
      <c r="IJ139" s="4">
        <f t="shared" ref="IJ139" si="58">AVERAGEIFS(B139:IG139,metrics.rec,"R")</f>
        <v>0.18232000000000001</v>
      </c>
      <c r="IK139" s="4">
        <f t="shared" ref="IK139" si="59">AVERAGEIFS(B139:IG139,metrics.rec,"Precision")</f>
        <v>0.1012</v>
      </c>
      <c r="IL139" s="4">
        <f t="shared" ref="IL139" si="60">AVERAGEIFS(B139:IG139,metrics.rec,"Recall")</f>
        <v>0.83338000000000001</v>
      </c>
      <c r="IM139" s="4">
        <f t="shared" ref="IM139" si="61">AVERAGEIFS(B139:IG139,metrics.rec,"Coverage")</f>
        <v>5.4059999999999997E-2</v>
      </c>
      <c r="IN139" s="4">
        <f t="shared" ref="IN139" si="62">AVERAGEIFS(B139:IG139,metrics.rec,"Recatio")</f>
        <v>0.9423999999999999</v>
      </c>
      <c r="IO139" s="4">
        <f t="shared" ref="IO139" si="63">AVERAGEIFS(B139:IG139,metrics.rec,"Time")</f>
        <v>0.77845999999999993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k=50,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>
        <v>0.59189999999999998</v>
      </c>
      <c r="BG140" s="5">
        <v>0.60299999999999998</v>
      </c>
      <c r="BH140" s="5">
        <v>0.1769</v>
      </c>
      <c r="BI140" s="5">
        <v>0.10489999999999999</v>
      </c>
      <c r="BJ140" s="5">
        <v>0.83509999999999995</v>
      </c>
      <c r="BK140" s="5"/>
      <c r="BL140" s="5">
        <v>0.94489999999999996</v>
      </c>
      <c r="BM140" s="5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>
        <v>5.1999999999999998E-2</v>
      </c>
      <c r="GB140" s="4">
        <v>0.94189999999999996</v>
      </c>
      <c r="GC140" s="4">
        <v>0.61029999999999995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5.2525000000000002E-2</v>
      </c>
      <c r="IN140" s="4">
        <f t="shared" si="54"/>
        <v>0.94276000000000004</v>
      </c>
      <c r="IO140" s="4">
        <f t="shared" si="55"/>
        <v>0.8753399999999999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k=50,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>
        <v>0.59130000000000005</v>
      </c>
      <c r="BG144" s="5">
        <v>0.59809999999999997</v>
      </c>
      <c r="BH144" s="5">
        <v>0.17599999999999999</v>
      </c>
      <c r="BI144" s="5">
        <v>0.12089999999999999</v>
      </c>
      <c r="BJ144" s="5">
        <v>0.82369999999999999</v>
      </c>
      <c r="BK144" s="5"/>
      <c r="BL144" s="5">
        <v>0.94540000000000002</v>
      </c>
      <c r="BM144" s="5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0.59130000000000005</v>
      </c>
      <c r="EI144" s="5">
        <v>0.59830000000000005</v>
      </c>
      <c r="EJ144" s="5">
        <v>0.17710000000000001</v>
      </c>
      <c r="EK144" s="5">
        <v>0.11840000000000001</v>
      </c>
      <c r="EL144" s="5">
        <v>0.82389999999999997</v>
      </c>
      <c r="EM144" s="5">
        <v>4.58E-2</v>
      </c>
      <c r="EN144" s="5">
        <v>0.94359999999999999</v>
      </c>
      <c r="EO144" s="5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>
        <v>4.5100000000000001E-2</v>
      </c>
      <c r="GB144" s="4">
        <v>0.94359999999999999</v>
      </c>
      <c r="GC144" s="4">
        <v>0.65290000000000004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4.5525000000000003E-2</v>
      </c>
      <c r="IN144" s="4">
        <f t="shared" si="54"/>
        <v>0.94421999999999995</v>
      </c>
      <c r="IO144" s="4">
        <f t="shared" si="55"/>
        <v>0.91478000000000004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k=50,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>
        <v>0.59240000000000004</v>
      </c>
      <c r="BG145" s="5">
        <v>0.60240000000000005</v>
      </c>
      <c r="BH145" s="5">
        <v>0.1691</v>
      </c>
      <c r="BI145" s="5">
        <v>0.1222</v>
      </c>
      <c r="BJ145" s="5">
        <v>0.82350000000000001</v>
      </c>
      <c r="BK145" s="5"/>
      <c r="BL145" s="5">
        <v>0.9446</v>
      </c>
      <c r="BM145" s="5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>
        <v>4.4499999999999998E-2</v>
      </c>
      <c r="GB145" s="4">
        <v>0.94330000000000003</v>
      </c>
      <c r="GC145" s="4">
        <v>0.66159999999999997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4.4999999999999998E-2</v>
      </c>
      <c r="IN145" s="4">
        <f t="shared" si="54"/>
        <v>0.94379999999999986</v>
      </c>
      <c r="IO145" s="4">
        <f t="shared" si="55"/>
        <v>0.92378000000000005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>
        <v>0.61119999999999997</v>
      </c>
      <c r="BG146" s="5">
        <v>0.63859999999999995</v>
      </c>
      <c r="BH146" s="5">
        <v>0.13639999999999999</v>
      </c>
      <c r="BI146" s="5">
        <v>6.0299999999999999E-2</v>
      </c>
      <c r="BJ146" s="5">
        <v>0.72760000000000002</v>
      </c>
      <c r="BK146" s="5">
        <v>6.6100000000000006E-2</v>
      </c>
      <c r="BL146" s="5">
        <v>0.84670000000000001</v>
      </c>
      <c r="BM146" s="5">
        <v>0.4904</v>
      </c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>
        <v>0.60950000000000004</v>
      </c>
      <c r="FW146" s="4">
        <v>0.63719999999999999</v>
      </c>
      <c r="FX146" s="4">
        <v>0.13170000000000001</v>
      </c>
      <c r="FY146" s="4">
        <v>6.0999999999999999E-2</v>
      </c>
      <c r="FZ146" s="4">
        <v>0.73099999999999998</v>
      </c>
      <c r="GA146" s="4">
        <v>6.6799999999999998E-2</v>
      </c>
      <c r="GB146" s="4">
        <v>0.85160000000000002</v>
      </c>
      <c r="GC146" s="4">
        <v>0.64259999999999995</v>
      </c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0.6102200000000001</v>
      </c>
      <c r="II146" s="4">
        <f t="shared" ref="II146:II184" si="65">AVERAGEIFS(B146:IG146,metrics.rec,"MSE")</f>
        <v>0.63678000000000001</v>
      </c>
      <c r="IJ146" s="4">
        <f t="shared" ref="IJ146:IJ184" si="66">AVERAGEIFS(B146:IG146,metrics.rec,"R")</f>
        <v>0.13312000000000002</v>
      </c>
      <c r="IK146" s="4">
        <f t="shared" ref="IK146:IK184" si="67">AVERAGEIFS(B146:IG146,metrics.rec,"Precision")</f>
        <v>6.0440000000000008E-2</v>
      </c>
      <c r="IL146" s="4">
        <f t="shared" ref="IL146:IL184" si="68">AVERAGEIFS(B146:IG146,metrics.rec,"Recall")</f>
        <v>0.72973999999999994</v>
      </c>
      <c r="IM146" s="4">
        <f t="shared" ref="IM146:IM184" si="69">AVERAGEIFS(B146:IG146,metrics.rec,"Coverage")</f>
        <v>6.7219999999999988E-2</v>
      </c>
      <c r="IN146" s="4">
        <f t="shared" ref="IN146:IN184" si="70">AVERAGEIFS(B146:IG146,metrics.rec,"Recatio")</f>
        <v>0.85072000000000014</v>
      </c>
      <c r="IO146" s="4">
        <f t="shared" ref="IO146:IO184" si="71">AVERAGEIFS(B146:IG146,metrics.rec,"Time")</f>
        <v>0.86651999999999985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k=50,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>
        <v>0.59319999999999995</v>
      </c>
      <c r="BG147" s="5">
        <v>0.60460000000000003</v>
      </c>
      <c r="BH147" s="5">
        <v>0.16209999999999999</v>
      </c>
      <c r="BI147" s="5">
        <v>0.12280000000000001</v>
      </c>
      <c r="BJ147" s="5">
        <v>0.81679999999999997</v>
      </c>
      <c r="BK147" s="5">
        <v>4.3499999999999997E-2</v>
      </c>
      <c r="BL147" s="5">
        <v>0.94410000000000005</v>
      </c>
      <c r="BM147" s="5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>
        <v>0.5917</v>
      </c>
      <c r="FW147" s="4">
        <v>0.60270000000000001</v>
      </c>
      <c r="FX147" s="4">
        <v>0.16209999999999999</v>
      </c>
      <c r="FY147" s="4">
        <v>0.1217</v>
      </c>
      <c r="FZ147" s="4">
        <v>0.81579999999999997</v>
      </c>
      <c r="GA147" s="4">
        <v>4.3799999999999999E-2</v>
      </c>
      <c r="GB147" s="4">
        <v>0.94230000000000003</v>
      </c>
      <c r="GC147" s="4">
        <v>0.72419999999999995</v>
      </c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0.59209999999999996</v>
      </c>
      <c r="II147" s="4">
        <f t="shared" si="65"/>
        <v>0.60233999999999999</v>
      </c>
      <c r="IJ147" s="4">
        <f t="shared" si="66"/>
        <v>0.16270000000000001</v>
      </c>
      <c r="IK147" s="4">
        <f t="shared" si="67"/>
        <v>0.12114</v>
      </c>
      <c r="IL147" s="4">
        <f t="shared" si="68"/>
        <v>0.81620000000000004</v>
      </c>
      <c r="IM147" s="4">
        <f t="shared" si="69"/>
        <v>4.4200000000000003E-2</v>
      </c>
      <c r="IN147" s="4">
        <f t="shared" si="70"/>
        <v>0.94306000000000001</v>
      </c>
      <c r="IO147" s="4">
        <f t="shared" si="71"/>
        <v>0.81801999999999997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>
        <v>0.59330000000000005</v>
      </c>
      <c r="BG148" s="5">
        <v>0.60070000000000001</v>
      </c>
      <c r="BH148" s="5">
        <v>0.16209999999999999</v>
      </c>
      <c r="BI148" s="5">
        <v>0.1225</v>
      </c>
      <c r="BJ148" s="5">
        <v>0.80769999999999997</v>
      </c>
      <c r="BK148" s="5">
        <v>4.3200000000000002E-2</v>
      </c>
      <c r="BL148" s="5">
        <v>0.94440000000000002</v>
      </c>
      <c r="BM148" s="5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>
        <v>0.59219999999999995</v>
      </c>
      <c r="FW148" s="4">
        <v>0.59950000000000003</v>
      </c>
      <c r="FX148" s="4">
        <v>0.15820000000000001</v>
      </c>
      <c r="FY148" s="4">
        <v>0.1217</v>
      </c>
      <c r="FZ148" s="4">
        <v>0.80630000000000002</v>
      </c>
      <c r="GA148" s="4">
        <v>4.3400000000000001E-2</v>
      </c>
      <c r="GB148" s="4">
        <v>0.9425</v>
      </c>
      <c r="GC148" s="4">
        <v>0.64039999999999997</v>
      </c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0.59231999999999996</v>
      </c>
      <c r="II148" s="4">
        <f t="shared" si="65"/>
        <v>0.59860000000000002</v>
      </c>
      <c r="IJ148" s="4">
        <f t="shared" si="66"/>
        <v>0.16023999999999999</v>
      </c>
      <c r="IK148" s="4">
        <f t="shared" si="67"/>
        <v>0.12103999999999999</v>
      </c>
      <c r="IL148" s="4">
        <f t="shared" si="68"/>
        <v>0.80687999999999993</v>
      </c>
      <c r="IM148" s="4">
        <f t="shared" si="69"/>
        <v>4.376E-2</v>
      </c>
      <c r="IN148" s="4">
        <f t="shared" si="70"/>
        <v>0.94312000000000007</v>
      </c>
      <c r="IO148" s="4">
        <f t="shared" si="71"/>
        <v>0.91975999999999991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>
        <v>0.59519999999999995</v>
      </c>
      <c r="BG149" s="5">
        <v>0.60740000000000005</v>
      </c>
      <c r="BH149" s="5">
        <v>0.15160000000000001</v>
      </c>
      <c r="BI149" s="5">
        <v>0.1236</v>
      </c>
      <c r="BJ149" s="5">
        <v>0.81520000000000004</v>
      </c>
      <c r="BK149" s="5">
        <v>4.3099999999999999E-2</v>
      </c>
      <c r="BL149" s="5">
        <v>0.94420000000000004</v>
      </c>
      <c r="BM149" s="5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>
        <v>0.59399999999999997</v>
      </c>
      <c r="FW149" s="4">
        <v>0.60570000000000002</v>
      </c>
      <c r="FX149" s="4">
        <v>0.1527</v>
      </c>
      <c r="FY149" s="4">
        <v>0.1225</v>
      </c>
      <c r="FZ149" s="4">
        <v>0.81499999999999995</v>
      </c>
      <c r="GA149" s="4">
        <v>4.3499999999999997E-2</v>
      </c>
      <c r="GB149" s="4">
        <v>0.9425</v>
      </c>
      <c r="GC149" s="4">
        <v>0.73119999999999996</v>
      </c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0.59405999999999992</v>
      </c>
      <c r="II149" s="4">
        <f t="shared" si="65"/>
        <v>0.60486000000000006</v>
      </c>
      <c r="IJ149" s="4">
        <f t="shared" si="66"/>
        <v>0.15430000000000002</v>
      </c>
      <c r="IK149" s="4">
        <f t="shared" si="67"/>
        <v>0.12191999999999999</v>
      </c>
      <c r="IL149" s="4">
        <f t="shared" si="68"/>
        <v>0.81502000000000019</v>
      </c>
      <c r="IM149" s="4">
        <f t="shared" si="69"/>
        <v>4.3840000000000004E-2</v>
      </c>
      <c r="IN149" s="4">
        <f t="shared" si="70"/>
        <v>0.94306000000000001</v>
      </c>
      <c r="IO149" s="4">
        <f t="shared" si="71"/>
        <v>0.81172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>
        <v>0.59379999999999999</v>
      </c>
      <c r="BG150" s="5">
        <v>0.60780000000000001</v>
      </c>
      <c r="BH150" s="5">
        <v>0.15809999999999999</v>
      </c>
      <c r="BI150" s="5">
        <v>0.12230000000000001</v>
      </c>
      <c r="BJ150" s="5">
        <v>0.82279999999999998</v>
      </c>
      <c r="BK150" s="5">
        <v>4.3999999999999997E-2</v>
      </c>
      <c r="BL150" s="5">
        <v>0.94420000000000004</v>
      </c>
      <c r="BM150" s="5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>
        <v>0.59199999999999997</v>
      </c>
      <c r="FW150" s="4">
        <v>0.60529999999999995</v>
      </c>
      <c r="FX150" s="4">
        <v>0.16209999999999999</v>
      </c>
      <c r="FY150" s="4">
        <v>0.1211</v>
      </c>
      <c r="FZ150" s="4">
        <v>0.82199999999999995</v>
      </c>
      <c r="GA150" s="4">
        <v>4.4400000000000002E-2</v>
      </c>
      <c r="GB150" s="4">
        <v>0.9425</v>
      </c>
      <c r="GC150" s="4">
        <v>0.76180000000000003</v>
      </c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0.59255999999999998</v>
      </c>
      <c r="II150" s="4">
        <f t="shared" si="65"/>
        <v>0.60514000000000012</v>
      </c>
      <c r="IJ150" s="4">
        <f t="shared" si="66"/>
        <v>0.16155999999999998</v>
      </c>
      <c r="IK150" s="4">
        <f t="shared" si="67"/>
        <v>0.1206</v>
      </c>
      <c r="IL150" s="4">
        <f t="shared" si="68"/>
        <v>0.82210000000000005</v>
      </c>
      <c r="IM150" s="4">
        <f t="shared" si="69"/>
        <v>4.4719999999999996E-2</v>
      </c>
      <c r="IN150" s="4">
        <f t="shared" si="70"/>
        <v>0.94321999999999995</v>
      </c>
      <c r="IO150" s="4">
        <f t="shared" si="71"/>
        <v>0.82135999999999998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>
        <v>0.59370000000000001</v>
      </c>
      <c r="BG151" s="5">
        <v>0.60299999999999998</v>
      </c>
      <c r="BH151" s="5">
        <v>0.16109999999999999</v>
      </c>
      <c r="BI151" s="5">
        <v>0.13100000000000001</v>
      </c>
      <c r="BJ151" s="5">
        <v>0.82010000000000005</v>
      </c>
      <c r="BK151" s="5">
        <v>4.0899999999999999E-2</v>
      </c>
      <c r="BL151" s="5">
        <v>0.94240000000000002</v>
      </c>
      <c r="BM151" s="5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>
        <v>0.59309999999999996</v>
      </c>
      <c r="EI151" s="5">
        <v>0.60229999999999995</v>
      </c>
      <c r="EJ151" s="5">
        <v>0.1643</v>
      </c>
      <c r="EK151" s="5">
        <v>0.1293</v>
      </c>
      <c r="EL151" s="5">
        <v>0.81920000000000004</v>
      </c>
      <c r="EM151" s="5">
        <v>4.1700000000000001E-2</v>
      </c>
      <c r="EN151" s="5">
        <v>0.94</v>
      </c>
      <c r="EO151" s="5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>
        <v>0.5917</v>
      </c>
      <c r="FW151" s="4">
        <v>0.60009999999999997</v>
      </c>
      <c r="FX151" s="4">
        <v>0.16289999999999999</v>
      </c>
      <c r="FY151" s="4">
        <v>0.1305</v>
      </c>
      <c r="FZ151" s="4">
        <v>0.8196</v>
      </c>
      <c r="GA151" s="4">
        <v>4.1099999999999998E-2</v>
      </c>
      <c r="GB151" s="4">
        <v>0.94010000000000005</v>
      </c>
      <c r="GC151" s="4">
        <v>0.61370000000000002</v>
      </c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0.59196000000000004</v>
      </c>
      <c r="II151" s="4">
        <f t="shared" si="65"/>
        <v>0.59955999999999998</v>
      </c>
      <c r="IJ151" s="4">
        <f t="shared" si="66"/>
        <v>0.16404000000000002</v>
      </c>
      <c r="IK151" s="4">
        <f t="shared" si="67"/>
        <v>0.13005999999999998</v>
      </c>
      <c r="IL151" s="4">
        <f t="shared" si="68"/>
        <v>0.8194800000000001</v>
      </c>
      <c r="IM151" s="4">
        <f t="shared" si="69"/>
        <v>4.1319999999999996E-2</v>
      </c>
      <c r="IN151" s="4">
        <f t="shared" si="70"/>
        <v>0.94091999999999998</v>
      </c>
      <c r="IO151" s="4">
        <f t="shared" si="71"/>
        <v>0.79875999999999991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4"/>
      <c r="S152" s="4"/>
      <c r="T152" s="4"/>
      <c r="U152" s="4"/>
      <c r="V152" s="4"/>
      <c r="W152" s="4"/>
      <c r="X152" s="4"/>
      <c r="Y152" s="4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/>
      <c r="AM152" s="4"/>
      <c r="AN152" s="4"/>
      <c r="AO152" s="4"/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/>
      <c r="AM153" s="4"/>
      <c r="AN153" s="4"/>
      <c r="AO153" s="4"/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>
        <v>0.59</v>
      </c>
      <c r="BG153" s="5">
        <v>0.59550000000000003</v>
      </c>
      <c r="BH153" s="5">
        <v>0.1837</v>
      </c>
      <c r="BI153" s="5">
        <v>0.12640000000000001</v>
      </c>
      <c r="BJ153" s="5">
        <v>0.82379999999999998</v>
      </c>
      <c r="BK153" s="5"/>
      <c r="BL153" s="5">
        <v>0.94489999999999996</v>
      </c>
      <c r="BM153" s="5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>
        <v>4.2799999999999998E-2</v>
      </c>
      <c r="GB153" s="4">
        <v>0.94220000000000004</v>
      </c>
      <c r="GC153" s="4">
        <v>0.63970000000000005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4.3200000000000002E-2</v>
      </c>
      <c r="IN153" s="4">
        <f t="shared" si="70"/>
        <v>0.94299999999999995</v>
      </c>
      <c r="IO153" s="4">
        <f t="shared" si="71"/>
        <v>0.84928000000000003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4"/>
      <c r="S154" s="4"/>
      <c r="T154" s="4"/>
      <c r="U154" s="4"/>
      <c r="V154" s="4"/>
      <c r="W154" s="4"/>
      <c r="X154" s="4"/>
      <c r="Y154" s="4"/>
      <c r="Z154" s="5"/>
      <c r="AA154" s="5"/>
      <c r="AB154" s="5"/>
      <c r="AC154" s="5"/>
      <c r="AD154" s="5"/>
      <c r="AE154" s="5"/>
      <c r="AF154" s="5"/>
      <c r="AG154" s="5"/>
      <c r="AH154" s="4"/>
      <c r="AI154" s="4"/>
      <c r="AJ154" s="4"/>
      <c r="AK154" s="4"/>
      <c r="AL154" s="4"/>
      <c r="AM154" s="4"/>
      <c r="AN154" s="4"/>
      <c r="AO154" s="4"/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4"/>
      <c r="S155" s="4"/>
      <c r="T155" s="4"/>
      <c r="U155" s="4"/>
      <c r="V155" s="4"/>
      <c r="W155" s="4"/>
      <c r="X155" s="4"/>
      <c r="Y155" s="4"/>
      <c r="Z155" s="5"/>
      <c r="AA155" s="5"/>
      <c r="AB155" s="5"/>
      <c r="AC155" s="5"/>
      <c r="AD155" s="5"/>
      <c r="AE155" s="5"/>
      <c r="AF155" s="5"/>
      <c r="AG155" s="5"/>
      <c r="AH155" s="4"/>
      <c r="AI155" s="4"/>
      <c r="AJ155" s="4"/>
      <c r="AK155" s="4"/>
      <c r="AL155" s="4"/>
      <c r="AM155" s="4"/>
      <c r="AN155" s="4"/>
      <c r="AO155" s="4"/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4"/>
      <c r="S156" s="4"/>
      <c r="T156" s="4"/>
      <c r="U156" s="4"/>
      <c r="V156" s="4"/>
      <c r="W156" s="4"/>
      <c r="X156" s="4"/>
      <c r="Y156" s="4"/>
      <c r="Z156" s="5"/>
      <c r="AA156" s="5"/>
      <c r="AB156" s="5"/>
      <c r="AC156" s="5"/>
      <c r="AD156" s="5"/>
      <c r="AE156" s="5"/>
      <c r="AF156" s="5"/>
      <c r="AG156" s="5"/>
      <c r="AH156" s="4"/>
      <c r="AI156" s="4"/>
      <c r="AJ156" s="4"/>
      <c r="AK156" s="4"/>
      <c r="AL156" s="4"/>
      <c r="AM156" s="4"/>
      <c r="AN156" s="4"/>
      <c r="AO156" s="4"/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/>
      <c r="S157" s="4"/>
      <c r="T157" s="4"/>
      <c r="U157" s="4"/>
      <c r="V157" s="4"/>
      <c r="W157" s="4"/>
      <c r="X157" s="4"/>
      <c r="Y157" s="4"/>
      <c r="Z157" s="5"/>
      <c r="AA157" s="5"/>
      <c r="AB157" s="5"/>
      <c r="AC157" s="5"/>
      <c r="AD157" s="5"/>
      <c r="AE157" s="5"/>
      <c r="AF157" s="5"/>
      <c r="AG157" s="5"/>
      <c r="AH157" s="4"/>
      <c r="AI157" s="4"/>
      <c r="AJ157" s="4"/>
      <c r="AK157" s="4"/>
      <c r="AL157" s="4"/>
      <c r="AM157" s="4"/>
      <c r="AN157" s="4"/>
      <c r="AO157" s="4"/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/>
      <c r="S158" s="4"/>
      <c r="T158" s="4"/>
      <c r="U158" s="4"/>
      <c r="V158" s="4"/>
      <c r="W158" s="4"/>
      <c r="X158" s="4"/>
      <c r="Y158" s="4"/>
      <c r="Z158" s="5"/>
      <c r="AA158" s="5"/>
      <c r="AB158" s="5"/>
      <c r="AC158" s="5"/>
      <c r="AD158" s="5"/>
      <c r="AE158" s="5"/>
      <c r="AF158" s="5"/>
      <c r="AG158" s="5"/>
      <c r="AH158" s="4"/>
      <c r="AI158" s="4"/>
      <c r="AJ158" s="4"/>
      <c r="AK158" s="4"/>
      <c r="AL158" s="4"/>
      <c r="AM158" s="4"/>
      <c r="AN158" s="4"/>
      <c r="AO158" s="4"/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/>
      <c r="S159" s="4"/>
      <c r="T159" s="4"/>
      <c r="U159" s="4"/>
      <c r="V159" s="4"/>
      <c r="W159" s="4"/>
      <c r="X159" s="4"/>
      <c r="Y159" s="4"/>
      <c r="Z159" s="5"/>
      <c r="AA159" s="5"/>
      <c r="AB159" s="5"/>
      <c r="AC159" s="5"/>
      <c r="AD159" s="5"/>
      <c r="AE159" s="5"/>
      <c r="AF159" s="5"/>
      <c r="AG159" s="5"/>
      <c r="AH159" s="4"/>
      <c r="AI159" s="4"/>
      <c r="AJ159" s="4"/>
      <c r="AK159" s="4"/>
      <c r="AL159" s="4"/>
      <c r="AM159" s="4"/>
      <c r="AN159" s="4"/>
      <c r="AO159" s="4"/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/>
      <c r="S160" s="4"/>
      <c r="T160" s="4"/>
      <c r="U160" s="4"/>
      <c r="V160" s="4"/>
      <c r="W160" s="4"/>
      <c r="X160" s="4"/>
      <c r="Y160" s="4"/>
      <c r="Z160" s="5"/>
      <c r="AA160" s="5"/>
      <c r="AB160" s="5"/>
      <c r="AC160" s="5"/>
      <c r="AD160" s="5"/>
      <c r="AE160" s="5"/>
      <c r="AF160" s="5"/>
      <c r="AG160" s="5"/>
      <c r="AH160" s="4"/>
      <c r="AI160" s="4"/>
      <c r="AJ160" s="4"/>
      <c r="AK160" s="4"/>
      <c r="AL160" s="4"/>
      <c r="AM160" s="4"/>
      <c r="AN160" s="4"/>
      <c r="AO160" s="4"/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/>
      <c r="S161" s="4"/>
      <c r="T161" s="4"/>
      <c r="U161" s="4"/>
      <c r="V161" s="4"/>
      <c r="W161" s="4"/>
      <c r="X161" s="4"/>
      <c r="Y161" s="4"/>
      <c r="Z161" s="5"/>
      <c r="AA161" s="5"/>
      <c r="AB161" s="5"/>
      <c r="AC161" s="5"/>
      <c r="AD161" s="5"/>
      <c r="AE161" s="5"/>
      <c r="AF161" s="5"/>
      <c r="AG161" s="5"/>
      <c r="AH161" s="4"/>
      <c r="AI161" s="4"/>
      <c r="AJ161" s="4"/>
      <c r="AK161" s="4"/>
      <c r="AL161" s="4"/>
      <c r="AM161" s="4"/>
      <c r="AN161" s="4"/>
      <c r="AO161" s="4"/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x14ac:dyDescent="0.2">
      <c r="A162" s="1" t="s">
        <v>228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/>
      <c r="S162" s="4"/>
      <c r="T162" s="4"/>
      <c r="U162" s="4"/>
      <c r="V162" s="4"/>
      <c r="W162" s="4"/>
      <c r="X162" s="4"/>
      <c r="Y162" s="4"/>
      <c r="Z162" s="5"/>
      <c r="AA162" s="5"/>
      <c r="AB162" s="5"/>
      <c r="AC162" s="5"/>
      <c r="AD162" s="5"/>
      <c r="AE162" s="5"/>
      <c r="AF162" s="5"/>
      <c r="AG162" s="5"/>
      <c r="AH162" s="4"/>
      <c r="AI162" s="4"/>
      <c r="AJ162" s="4"/>
      <c r="AK162" s="4"/>
      <c r="AL162" s="4"/>
      <c r="AM162" s="4"/>
      <c r="AN162" s="4"/>
      <c r="AO162" s="4"/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>
        <v>0.59199999999999997</v>
      </c>
      <c r="BG163" s="5">
        <v>0.61739999999999995</v>
      </c>
      <c r="BH163" s="5">
        <v>0.21560000000000001</v>
      </c>
      <c r="BI163" s="5">
        <v>8.0000000000000002E-3</v>
      </c>
      <c r="BJ163" s="5">
        <v>0.89929999999999999</v>
      </c>
      <c r="BK163" s="5"/>
      <c r="BL163" s="5">
        <v>0.94740000000000002</v>
      </c>
      <c r="BM163" s="5">
        <v>0.1729</v>
      </c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>
        <v>0.72860000000000003</v>
      </c>
      <c r="GB163" s="4">
        <v>0.94530000000000003</v>
      </c>
      <c r="GC163" s="4">
        <v>0.1192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0.72789999999999999</v>
      </c>
      <c r="IN163" s="4">
        <f t="shared" si="70"/>
        <v>0.94589999999999996</v>
      </c>
      <c r="IO163" s="4">
        <f t="shared" si="71"/>
        <v>0.17773999999999995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k=50,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>
        <v>0.59209999999999996</v>
      </c>
      <c r="BG164" s="5">
        <v>0.61370000000000002</v>
      </c>
      <c r="BH164" s="5">
        <v>0.21179999999999999</v>
      </c>
      <c r="BI164" s="5">
        <v>1.0500000000000001E-2</v>
      </c>
      <c r="BJ164" s="5">
        <v>0.89280000000000004</v>
      </c>
      <c r="BK164" s="5"/>
      <c r="BL164" s="5">
        <v>0.94110000000000005</v>
      </c>
      <c r="BM164" s="5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>
        <v>0.55549999999999999</v>
      </c>
      <c r="GB164" s="4">
        <v>0.93920000000000003</v>
      </c>
      <c r="GC164" s="4">
        <v>0.1071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0.55486666666666673</v>
      </c>
      <c r="IN164" s="4">
        <f t="shared" si="70"/>
        <v>0.93990000000000007</v>
      </c>
      <c r="IO164" s="4">
        <f t="shared" si="71"/>
        <v>0.16155999999999998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k=50,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>
        <v>0.59099999999999997</v>
      </c>
      <c r="BG165" s="5">
        <v>0.6099</v>
      </c>
      <c r="BH165" s="5">
        <v>0.21759999999999999</v>
      </c>
      <c r="BI165" s="5">
        <v>1.0500000000000001E-2</v>
      </c>
      <c r="BJ165" s="5">
        <v>0.89139999999999997</v>
      </c>
      <c r="BK165" s="5"/>
      <c r="BL165" s="5">
        <v>0.94110000000000005</v>
      </c>
      <c r="BM165" s="5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>
        <v>0.55369999999999997</v>
      </c>
      <c r="GB165" s="4">
        <v>0.93920000000000003</v>
      </c>
      <c r="GC165" s="4">
        <v>0.10680000000000001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0.55303333333333338</v>
      </c>
      <c r="IN165" s="4">
        <f t="shared" si="70"/>
        <v>0.93988000000000016</v>
      </c>
      <c r="IO165" s="4">
        <f t="shared" si="71"/>
        <v>0.16204000000000002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k=50,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>
        <v>0.58389999999999997</v>
      </c>
      <c r="BG166" s="5">
        <v>0.59489999999999998</v>
      </c>
      <c r="BH166" s="5">
        <v>0.22059999999999999</v>
      </c>
      <c r="BI166" s="5">
        <v>1.9599999999999999E-2</v>
      </c>
      <c r="BJ166" s="5">
        <v>0.86260000000000003</v>
      </c>
      <c r="BK166" s="5"/>
      <c r="BL166" s="5">
        <v>0.9446</v>
      </c>
      <c r="BM166" s="5">
        <v>0.157</v>
      </c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>
        <v>0.28949999999999998</v>
      </c>
      <c r="GB166" s="4">
        <v>0.94210000000000005</v>
      </c>
      <c r="GC166" s="4">
        <v>0.1162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0.29146666666666665</v>
      </c>
      <c r="IN166" s="4">
        <f t="shared" si="70"/>
        <v>0.94281999999999999</v>
      </c>
      <c r="IO166" s="4">
        <f t="shared" si="71"/>
        <v>0.16089999999999999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k=50,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>
        <v>0.59089999999999998</v>
      </c>
      <c r="BG167" s="5">
        <v>0.61070000000000002</v>
      </c>
      <c r="BH167" s="5">
        <v>0.21260000000000001</v>
      </c>
      <c r="BI167" s="5">
        <v>1.0500000000000001E-2</v>
      </c>
      <c r="BJ167" s="5">
        <v>0.89259999999999995</v>
      </c>
      <c r="BK167" s="5"/>
      <c r="BL167" s="5">
        <v>0.94110000000000005</v>
      </c>
      <c r="BM167" s="5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>
        <v>0.55520000000000003</v>
      </c>
      <c r="GB167" s="4">
        <v>0.93920000000000003</v>
      </c>
      <c r="GC167" s="4">
        <v>0.1106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0.55453333333333343</v>
      </c>
      <c r="IN167" s="4">
        <f t="shared" si="70"/>
        <v>0.93990000000000007</v>
      </c>
      <c r="IO167" s="4">
        <f t="shared" si="71"/>
        <v>0.16046000000000002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k=50,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>
        <v>0.58730000000000004</v>
      </c>
      <c r="BG177" s="5">
        <v>0.60780000000000001</v>
      </c>
      <c r="BH177" s="5">
        <v>0.22239999999999999</v>
      </c>
      <c r="BI177" s="5">
        <v>1.0500000000000001E-2</v>
      </c>
      <c r="BJ177" s="5">
        <v>0.8891</v>
      </c>
      <c r="BK177" s="5">
        <v>0.55100000000000005</v>
      </c>
      <c r="BL177" s="5">
        <v>0.94110000000000005</v>
      </c>
      <c r="BM177" s="5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>
        <v>0.58720000000000006</v>
      </c>
      <c r="FW177" s="4">
        <v>0.6079</v>
      </c>
      <c r="FX177" s="4">
        <v>0.2235</v>
      </c>
      <c r="FY177" s="4">
        <v>1.0500000000000001E-2</v>
      </c>
      <c r="FZ177" s="4">
        <v>0.8881</v>
      </c>
      <c r="GA177" s="4">
        <v>0.55179999999999996</v>
      </c>
      <c r="GB177" s="4">
        <v>0.93920000000000003</v>
      </c>
      <c r="GC177" s="4">
        <v>0.1128</v>
      </c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0.58698000000000006</v>
      </c>
      <c r="II177" s="4">
        <f t="shared" ref="II177" si="73">AVERAGEIFS(B177:IG177,metrics.rec,"MSE")</f>
        <v>0.60651999999999995</v>
      </c>
      <c r="IJ177" s="4">
        <f t="shared" ref="IJ177" si="74">AVERAGEIFS(B177:IG177,metrics.rec,"R")</f>
        <v>0.22561999999999999</v>
      </c>
      <c r="IK177" s="4">
        <f t="shared" ref="IK177" si="75">AVERAGEIFS(B177:IG177,metrics.rec,"Precision")</f>
        <v>1.056E-2</v>
      </c>
      <c r="IL177" s="4">
        <f t="shared" ref="IL177" si="76">AVERAGEIFS(B177:IG177,metrics.rec,"Recall")</f>
        <v>0.88803999999999994</v>
      </c>
      <c r="IM177" s="4">
        <f t="shared" ref="IM177" si="77">AVERAGEIFS(B177:IG177,metrics.rec,"Coverage")</f>
        <v>0.55110000000000015</v>
      </c>
      <c r="IN177" s="4">
        <f t="shared" ref="IN177" si="78">AVERAGEIFS(B177:IG177,metrics.rec,"Recatio")</f>
        <v>0.93990000000000007</v>
      </c>
      <c r="IO177" s="4">
        <f t="shared" ref="IO177" si="79">AVERAGEIFS(B177:IG177,metrics.rec,"Time")</f>
        <v>0.13311999999999999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>
        <v>0.59030000000000005</v>
      </c>
      <c r="BG182" s="5">
        <v>0.60909999999999997</v>
      </c>
      <c r="BH182" s="5">
        <v>0.22220000000000001</v>
      </c>
      <c r="BI182" s="5">
        <v>1.06E-2</v>
      </c>
      <c r="BJ182" s="5">
        <v>0.8911</v>
      </c>
      <c r="BK182" s="5">
        <v>0.55010000000000003</v>
      </c>
      <c r="BL182" s="5">
        <v>0.94579999999999997</v>
      </c>
      <c r="BM182" s="5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>
        <v>0.5907</v>
      </c>
      <c r="FW182" s="4">
        <v>0.61009999999999998</v>
      </c>
      <c r="FX182" s="4">
        <v>0.221</v>
      </c>
      <c r="FY182" s="4">
        <v>1.06E-2</v>
      </c>
      <c r="FZ182" s="4">
        <v>0.89019999999999999</v>
      </c>
      <c r="GA182" s="4">
        <v>0.55079999999999996</v>
      </c>
      <c r="GB182" s="4">
        <v>0.94310000000000005</v>
      </c>
      <c r="GC182" s="4">
        <v>0.1123</v>
      </c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0.59008000000000005</v>
      </c>
      <c r="II182" s="4">
        <f t="shared" si="65"/>
        <v>0.60836000000000001</v>
      </c>
      <c r="IJ182" s="4">
        <f t="shared" si="66"/>
        <v>0.22458</v>
      </c>
      <c r="IK182" s="4">
        <f t="shared" si="67"/>
        <v>1.0619999999999999E-2</v>
      </c>
      <c r="IL182" s="4">
        <f t="shared" si="68"/>
        <v>0.89019999999999988</v>
      </c>
      <c r="IM182" s="4">
        <f t="shared" si="69"/>
        <v>0.54991999999999996</v>
      </c>
      <c r="IN182" s="4">
        <f t="shared" si="70"/>
        <v>0.94372000000000011</v>
      </c>
      <c r="IO182" s="4">
        <f t="shared" si="71"/>
        <v>0.13353999999999999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>
        <v>0.5948</v>
      </c>
      <c r="BG183" s="5">
        <v>0.61980000000000002</v>
      </c>
      <c r="BH183" s="5">
        <v>0.21429999999999999</v>
      </c>
      <c r="BI183" s="5">
        <v>8.0000000000000002E-3</v>
      </c>
      <c r="BJ183" s="5">
        <v>0.89980000000000004</v>
      </c>
      <c r="BK183" s="5">
        <v>0.73440000000000005</v>
      </c>
      <c r="BL183" s="5">
        <v>0.94740000000000002</v>
      </c>
      <c r="BM183" s="5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>
        <v>0.59470000000000001</v>
      </c>
      <c r="FW183" s="4">
        <v>0.61990000000000001</v>
      </c>
      <c r="FX183" s="4">
        <v>0.21479999999999999</v>
      </c>
      <c r="FY183" s="4">
        <v>8.0999999999999996E-3</v>
      </c>
      <c r="FZ183" s="4">
        <v>0.89880000000000004</v>
      </c>
      <c r="GA183" s="4">
        <v>0.7298</v>
      </c>
      <c r="GB183" s="4">
        <v>0.94530000000000003</v>
      </c>
      <c r="GC183" s="4">
        <v>0.1164</v>
      </c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0.59445999999999999</v>
      </c>
      <c r="II183" s="4">
        <f t="shared" si="65"/>
        <v>0.61859999999999993</v>
      </c>
      <c r="IJ183" s="4">
        <f t="shared" si="66"/>
        <v>0.21794000000000002</v>
      </c>
      <c r="IK183" s="4">
        <f t="shared" si="67"/>
        <v>8.0799999999999986E-3</v>
      </c>
      <c r="IL183" s="4">
        <f t="shared" si="68"/>
        <v>0.89860000000000007</v>
      </c>
      <c r="IM183" s="4">
        <f t="shared" si="69"/>
        <v>0.73055999999999999</v>
      </c>
      <c r="IN183" s="4">
        <f t="shared" si="70"/>
        <v>0.94589999999999996</v>
      </c>
      <c r="IO183" s="4">
        <f t="shared" si="71"/>
        <v>0.13892000000000002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>
        <v>0.5907</v>
      </c>
      <c r="BG184" s="5">
        <v>0.61219999999999997</v>
      </c>
      <c r="BH184" s="5">
        <v>0.2147</v>
      </c>
      <c r="BI184" s="5">
        <v>1.0500000000000001E-2</v>
      </c>
      <c r="BJ184" s="5">
        <v>0.89239999999999997</v>
      </c>
      <c r="BK184" s="5">
        <v>0.55469999999999997</v>
      </c>
      <c r="BL184" s="5">
        <v>0.94110000000000005</v>
      </c>
      <c r="BM184" s="5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>
        <v>0.59050000000000002</v>
      </c>
      <c r="FW184" s="4">
        <v>0.61260000000000003</v>
      </c>
      <c r="FX184" s="4">
        <v>0.2145</v>
      </c>
      <c r="FY184" s="4">
        <v>1.0500000000000001E-2</v>
      </c>
      <c r="FZ184" s="4">
        <v>0.89129999999999998</v>
      </c>
      <c r="GA184" s="4">
        <v>0.5554</v>
      </c>
      <c r="GB184" s="4">
        <v>0.93920000000000003</v>
      </c>
      <c r="GC184" s="4">
        <v>0.1012</v>
      </c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0.59031999999999996</v>
      </c>
      <c r="II184" s="4">
        <f t="shared" si="65"/>
        <v>0.61130000000000007</v>
      </c>
      <c r="IJ184" s="4">
        <f t="shared" si="66"/>
        <v>0.21812000000000001</v>
      </c>
      <c r="IK184" s="4">
        <f t="shared" si="67"/>
        <v>1.0520000000000002E-2</v>
      </c>
      <c r="IL184" s="4">
        <f t="shared" si="68"/>
        <v>0.89122000000000001</v>
      </c>
      <c r="IM184" s="4">
        <f t="shared" si="69"/>
        <v>0.55474000000000001</v>
      </c>
      <c r="IN184" s="4">
        <f t="shared" si="70"/>
        <v>0.93990000000000007</v>
      </c>
      <c r="IO184" s="4">
        <f t="shared" si="71"/>
        <v>0.13955999999999996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>
        <v>0.58909999999999996</v>
      </c>
      <c r="BG185" s="5">
        <v>0.61480000000000001</v>
      </c>
      <c r="BH185" s="5">
        <v>0.22020000000000001</v>
      </c>
      <c r="BI185" s="5">
        <v>8.0000000000000002E-3</v>
      </c>
      <c r="BJ185" s="5">
        <v>0.89680000000000004</v>
      </c>
      <c r="BK185" s="5">
        <v>0.73119999999999996</v>
      </c>
      <c r="BL185" s="5">
        <v>0.94740000000000002</v>
      </c>
      <c r="BM185" s="5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>
        <v>0.58899999999999997</v>
      </c>
      <c r="FW185" s="4">
        <v>0.6149</v>
      </c>
      <c r="FX185" s="4">
        <v>0.22259999999999999</v>
      </c>
      <c r="FY185" s="4">
        <v>8.0999999999999996E-3</v>
      </c>
      <c r="FZ185" s="4">
        <v>0.89590000000000003</v>
      </c>
      <c r="GA185" s="4">
        <v>0.72660000000000002</v>
      </c>
      <c r="GB185" s="4">
        <v>0.94530000000000003</v>
      </c>
      <c r="GC185" s="4">
        <v>0.1031</v>
      </c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0.58884000000000003</v>
      </c>
      <c r="II185" s="4">
        <f t="shared" ref="II185:II229" si="97">AVERAGEIFS(B185:IG185,metrics.rec,"MSE")</f>
        <v>0.61329999999999996</v>
      </c>
      <c r="IJ185" s="4">
        <f t="shared" ref="IJ185:IJ229" si="98">AVERAGEIFS(B185:IG185,metrics.rec,"R")</f>
        <v>0.22437999999999997</v>
      </c>
      <c r="IK185" s="4">
        <f t="shared" ref="IK185:IK229" si="99">AVERAGEIFS(B185:IG185,metrics.rec,"Precision")</f>
        <v>8.0799999999999986E-3</v>
      </c>
      <c r="IL185" s="4">
        <f t="shared" ref="IL185:IL229" si="100">AVERAGEIFS(B185:IG185,metrics.rec,"Recall")</f>
        <v>0.89575999999999989</v>
      </c>
      <c r="IM185" s="4">
        <f t="shared" ref="IM185:IM229" si="101">AVERAGEIFS(B185:IG185,metrics.rec,"Coverage")</f>
        <v>0.72740000000000005</v>
      </c>
      <c r="IN185" s="4">
        <f t="shared" ref="IN185:IN229" si="102">AVERAGEIFS(B185:IG185,metrics.rec,"Recatio")</f>
        <v>0.94589999999999996</v>
      </c>
      <c r="IO185" s="4">
        <f t="shared" ref="IO185:IO229" si="103">AVERAGEIFS(B185:IG185,metrics.rec,"Time")</f>
        <v>0.14586000000000002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>
        <v>0.58979999999999999</v>
      </c>
      <c r="BG186" s="5">
        <v>0.61619999999999997</v>
      </c>
      <c r="BH186" s="5">
        <v>0.22120000000000001</v>
      </c>
      <c r="BI186" s="5">
        <v>8.0000000000000002E-3</v>
      </c>
      <c r="BJ186" s="5">
        <v>0.89680000000000004</v>
      </c>
      <c r="BK186" s="5">
        <v>0.73119999999999996</v>
      </c>
      <c r="BL186" s="5">
        <v>0.94740000000000002</v>
      </c>
      <c r="BM186" s="5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>
        <v>0.58979999999999999</v>
      </c>
      <c r="FW186" s="4">
        <v>0.61629999999999996</v>
      </c>
      <c r="FX186" s="4">
        <v>0.2223</v>
      </c>
      <c r="FY186" s="4">
        <v>8.0999999999999996E-3</v>
      </c>
      <c r="FZ186" s="4">
        <v>0.8962</v>
      </c>
      <c r="GA186" s="4">
        <v>0.72660000000000002</v>
      </c>
      <c r="GB186" s="4">
        <v>0.94530000000000003</v>
      </c>
      <c r="GC186" s="4">
        <v>0.107</v>
      </c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0.58952000000000004</v>
      </c>
      <c r="II186" s="4">
        <f t="shared" si="97"/>
        <v>0.6145799999999999</v>
      </c>
      <c r="IJ186" s="4">
        <f t="shared" si="98"/>
        <v>0.22494</v>
      </c>
      <c r="IK186" s="4">
        <f t="shared" si="99"/>
        <v>8.0799999999999986E-3</v>
      </c>
      <c r="IL186" s="4">
        <f t="shared" si="100"/>
        <v>0.89592000000000005</v>
      </c>
      <c r="IM186" s="4">
        <f t="shared" si="101"/>
        <v>0.72737999999999992</v>
      </c>
      <c r="IN186" s="4">
        <f t="shared" si="102"/>
        <v>0.94589999999999996</v>
      </c>
      <c r="IO186" s="4">
        <f t="shared" si="103"/>
        <v>0.14162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>
        <v>0.59370000000000001</v>
      </c>
      <c r="BG187" s="5">
        <v>0.61829999999999996</v>
      </c>
      <c r="BH187" s="5">
        <v>0.21360000000000001</v>
      </c>
      <c r="BI187" s="5">
        <v>8.0000000000000002E-3</v>
      </c>
      <c r="BJ187" s="5">
        <v>0.9002</v>
      </c>
      <c r="BK187" s="5">
        <v>0.73440000000000005</v>
      </c>
      <c r="BL187" s="5">
        <v>0.94740000000000002</v>
      </c>
      <c r="BM187" s="5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>
        <v>0.59350000000000003</v>
      </c>
      <c r="FW187" s="4">
        <v>0.61829999999999996</v>
      </c>
      <c r="FX187" s="4">
        <v>0.2147</v>
      </c>
      <c r="FY187" s="4">
        <v>8.0999999999999996E-3</v>
      </c>
      <c r="FZ187" s="4">
        <v>0.89900000000000002</v>
      </c>
      <c r="GA187" s="4">
        <v>0.7298</v>
      </c>
      <c r="GB187" s="4">
        <v>0.94530000000000003</v>
      </c>
      <c r="GC187" s="4">
        <v>0.10970000000000001</v>
      </c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0.59338000000000002</v>
      </c>
      <c r="II187" s="4">
        <f t="shared" si="97"/>
        <v>0.61712000000000011</v>
      </c>
      <c r="IJ187" s="4">
        <f t="shared" si="98"/>
        <v>0.21745999999999999</v>
      </c>
      <c r="IK187" s="4">
        <f t="shared" si="99"/>
        <v>8.0799999999999986E-3</v>
      </c>
      <c r="IL187" s="4">
        <f t="shared" si="100"/>
        <v>0.8988799999999999</v>
      </c>
      <c r="IM187" s="4">
        <f t="shared" si="101"/>
        <v>0.73058000000000001</v>
      </c>
      <c r="IN187" s="4">
        <f t="shared" si="102"/>
        <v>0.94589999999999996</v>
      </c>
      <c r="IO187" s="4">
        <f t="shared" si="103"/>
        <v>0.13447999999999999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>
        <v>0.59450000000000003</v>
      </c>
      <c r="BG188" s="5">
        <v>0.61980000000000002</v>
      </c>
      <c r="BH188" s="5">
        <v>0.21510000000000001</v>
      </c>
      <c r="BI188" s="5">
        <v>8.0000000000000002E-3</v>
      </c>
      <c r="BJ188" s="5">
        <v>0.89990000000000003</v>
      </c>
      <c r="BK188" s="5">
        <v>0.73440000000000005</v>
      </c>
      <c r="BL188" s="5">
        <v>0.94740000000000002</v>
      </c>
      <c r="BM188" s="5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>
        <v>0.59430000000000005</v>
      </c>
      <c r="FW188" s="4">
        <v>0.61970000000000003</v>
      </c>
      <c r="FX188" s="4">
        <v>0.21510000000000001</v>
      </c>
      <c r="FY188" s="4">
        <v>8.0999999999999996E-3</v>
      </c>
      <c r="FZ188" s="4">
        <v>0.89890000000000003</v>
      </c>
      <c r="GA188" s="4">
        <v>0.7298</v>
      </c>
      <c r="GB188" s="4">
        <v>0.94530000000000003</v>
      </c>
      <c r="GC188" s="4">
        <v>0.1128</v>
      </c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0.59407999999999994</v>
      </c>
      <c r="II188" s="4">
        <f t="shared" si="97"/>
        <v>0.61837999999999993</v>
      </c>
      <c r="IJ188" s="4">
        <f t="shared" si="98"/>
        <v>0.21808</v>
      </c>
      <c r="IK188" s="4">
        <f t="shared" si="99"/>
        <v>8.0799999999999986E-3</v>
      </c>
      <c r="IL188" s="4">
        <f t="shared" si="100"/>
        <v>0.89871999999999996</v>
      </c>
      <c r="IM188" s="4">
        <f t="shared" si="101"/>
        <v>0.73055999999999999</v>
      </c>
      <c r="IN188" s="4">
        <f t="shared" si="102"/>
        <v>0.94589999999999996</v>
      </c>
      <c r="IO188" s="4">
        <f t="shared" si="103"/>
        <v>0.13332000000000002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>
        <v>0.59219999999999995</v>
      </c>
      <c r="BG189" s="5">
        <v>0.61650000000000005</v>
      </c>
      <c r="BH189" s="5">
        <v>0.216</v>
      </c>
      <c r="BI189" s="5">
        <v>8.0000000000000002E-3</v>
      </c>
      <c r="BJ189" s="5">
        <v>0.89900000000000002</v>
      </c>
      <c r="BK189" s="5">
        <v>0.73329999999999995</v>
      </c>
      <c r="BL189" s="5">
        <v>0.94740000000000002</v>
      </c>
      <c r="BM189" s="5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>
        <v>0.59189999999999998</v>
      </c>
      <c r="FW189" s="4">
        <v>0.61639999999999995</v>
      </c>
      <c r="FX189" s="4">
        <v>0.21959999999999999</v>
      </c>
      <c r="FY189" s="4">
        <v>8.0999999999999996E-3</v>
      </c>
      <c r="FZ189" s="4">
        <v>0.89780000000000004</v>
      </c>
      <c r="GA189" s="4">
        <v>0.72870000000000001</v>
      </c>
      <c r="GB189" s="4">
        <v>0.94530000000000003</v>
      </c>
      <c r="GC189" s="4">
        <v>0.1045</v>
      </c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0.59179999999999988</v>
      </c>
      <c r="II189" s="4">
        <f t="shared" si="97"/>
        <v>0.61510000000000009</v>
      </c>
      <c r="IJ189" s="4">
        <f t="shared" si="98"/>
        <v>0.22155999999999998</v>
      </c>
      <c r="IK189" s="4">
        <f t="shared" si="99"/>
        <v>8.0799999999999986E-3</v>
      </c>
      <c r="IL189" s="4">
        <f t="shared" si="100"/>
        <v>0.89770000000000005</v>
      </c>
      <c r="IM189" s="4">
        <f t="shared" si="101"/>
        <v>0.72944000000000009</v>
      </c>
      <c r="IN189" s="4">
        <f t="shared" si="102"/>
        <v>0.94589999999999996</v>
      </c>
      <c r="IO189" s="4">
        <f t="shared" si="103"/>
        <v>0.13402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>
        <v>0.59289999999999998</v>
      </c>
      <c r="BG190" s="5">
        <v>0.61760000000000004</v>
      </c>
      <c r="BH190" s="5">
        <v>0.21659999999999999</v>
      </c>
      <c r="BI190" s="5">
        <v>8.0000000000000002E-3</v>
      </c>
      <c r="BJ190" s="5">
        <v>0.89849999999999997</v>
      </c>
      <c r="BK190" s="5">
        <v>0.73329999999999995</v>
      </c>
      <c r="BL190" s="5">
        <v>0.94740000000000002</v>
      </c>
      <c r="BM190" s="5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>
        <v>0.59260000000000002</v>
      </c>
      <c r="FW190" s="4">
        <v>0.61770000000000003</v>
      </c>
      <c r="FX190" s="4">
        <v>0.21970000000000001</v>
      </c>
      <c r="FY190" s="4">
        <v>8.0999999999999996E-3</v>
      </c>
      <c r="FZ190" s="4">
        <v>0.89759999999999995</v>
      </c>
      <c r="GA190" s="4">
        <v>0.72870000000000001</v>
      </c>
      <c r="GB190" s="4">
        <v>0.94530000000000003</v>
      </c>
      <c r="GC190" s="4">
        <v>0.1123</v>
      </c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0.59245999999999999</v>
      </c>
      <c r="II190" s="4">
        <f t="shared" si="97"/>
        <v>0.61630000000000007</v>
      </c>
      <c r="IJ190" s="4">
        <f t="shared" si="98"/>
        <v>0.22198000000000001</v>
      </c>
      <c r="IK190" s="4">
        <f t="shared" si="99"/>
        <v>8.0799999999999986E-3</v>
      </c>
      <c r="IL190" s="4">
        <f t="shared" si="100"/>
        <v>0.8976599999999999</v>
      </c>
      <c r="IM190" s="4">
        <f t="shared" si="101"/>
        <v>0.72946</v>
      </c>
      <c r="IN190" s="4">
        <f t="shared" si="102"/>
        <v>0.94589999999999996</v>
      </c>
      <c r="IO190" s="4">
        <f t="shared" si="103"/>
        <v>0.13188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>
        <v>0.5897</v>
      </c>
      <c r="BG192" s="5">
        <v>0.60850000000000004</v>
      </c>
      <c r="BH192" s="5">
        <v>0.22020000000000001</v>
      </c>
      <c r="BI192" s="5">
        <v>1.0500000000000001E-2</v>
      </c>
      <c r="BJ192" s="5">
        <v>0.89129999999999998</v>
      </c>
      <c r="BK192" s="5">
        <v>0.55300000000000005</v>
      </c>
      <c r="BL192" s="5">
        <v>0.94110000000000005</v>
      </c>
      <c r="BM192" s="5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>
        <v>0.58930000000000005</v>
      </c>
      <c r="FW192" s="4">
        <v>0.60840000000000005</v>
      </c>
      <c r="FX192" s="4">
        <v>0.2223</v>
      </c>
      <c r="FY192" s="4">
        <v>1.0500000000000001E-2</v>
      </c>
      <c r="FZ192" s="4">
        <v>0.89019999999999999</v>
      </c>
      <c r="GA192" s="4">
        <v>0.55369999999999997</v>
      </c>
      <c r="GB192" s="4">
        <v>0.93920000000000003</v>
      </c>
      <c r="GC192" s="4">
        <v>0.1116</v>
      </c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0.58918000000000004</v>
      </c>
      <c r="II192" s="4">
        <f t="shared" ref="II192" si="113">AVERAGEIFS(B192:IG192,metrics.rec,"MSE")</f>
        <v>0.60721999999999998</v>
      </c>
      <c r="IJ192" s="4">
        <f t="shared" ref="IJ192" si="114">AVERAGEIFS(B192:IG192,metrics.rec,"R")</f>
        <v>0.22450000000000001</v>
      </c>
      <c r="IK192" s="4">
        <f t="shared" ref="IK192" si="115">AVERAGEIFS(B192:IG192,metrics.rec,"Precision")</f>
        <v>1.056E-2</v>
      </c>
      <c r="IL192" s="4">
        <f t="shared" ref="IL192" si="116">AVERAGEIFS(B192:IG192,metrics.rec,"Recall")</f>
        <v>0.89019999999999988</v>
      </c>
      <c r="IM192" s="4">
        <f t="shared" ref="IM192" si="117">AVERAGEIFS(B192:IG192,metrics.rec,"Coverage")</f>
        <v>0.55303999999999998</v>
      </c>
      <c r="IN192" s="4">
        <f t="shared" ref="IN192" si="118">AVERAGEIFS(B192:IG192,metrics.rec,"Recatio")</f>
        <v>0.93990000000000007</v>
      </c>
      <c r="IO192" s="4">
        <f t="shared" ref="IO192" si="119">AVERAGEIFS(B192:IG192,metrics.rec,"Time")</f>
        <v>0.1305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>
        <v>0.5827</v>
      </c>
      <c r="BG193" s="5">
        <v>0.59379999999999999</v>
      </c>
      <c r="BH193" s="5">
        <v>0.22339999999999999</v>
      </c>
      <c r="BI193" s="5">
        <v>1.9599999999999999E-2</v>
      </c>
      <c r="BJ193" s="5">
        <v>0.86180000000000001</v>
      </c>
      <c r="BK193" s="5">
        <v>0.28739999999999999</v>
      </c>
      <c r="BL193" s="5">
        <v>0.9446</v>
      </c>
      <c r="BM193" s="5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0.58279999999999998</v>
      </c>
      <c r="FW193" s="4">
        <v>0.59540000000000004</v>
      </c>
      <c r="FX193" s="4">
        <v>0.223</v>
      </c>
      <c r="FY193" s="4">
        <v>1.95E-2</v>
      </c>
      <c r="FZ193" s="4">
        <v>0.8609</v>
      </c>
      <c r="GA193" s="4">
        <v>0.28910000000000002</v>
      </c>
      <c r="GB193" s="4">
        <v>0.94210000000000005</v>
      </c>
      <c r="GC193" s="4">
        <v>0.1032</v>
      </c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0.58248</v>
      </c>
      <c r="II193" s="4">
        <f t="shared" si="97"/>
        <v>0.59349999999999992</v>
      </c>
      <c r="IJ193" s="4">
        <f t="shared" si="98"/>
        <v>0.22486</v>
      </c>
      <c r="IK193" s="4">
        <f t="shared" si="99"/>
        <v>1.9440000000000002E-2</v>
      </c>
      <c r="IL193" s="4">
        <f t="shared" si="100"/>
        <v>0.8612200000000001</v>
      </c>
      <c r="IM193" s="4">
        <f t="shared" si="101"/>
        <v>0.29047999999999996</v>
      </c>
      <c r="IN193" s="4">
        <f t="shared" si="102"/>
        <v>0.94281999999999999</v>
      </c>
      <c r="IO193" s="4">
        <f t="shared" si="103"/>
        <v>0.13039999999999999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>
        <v>0.58950000000000002</v>
      </c>
      <c r="BG195" s="5">
        <v>0.60909999999999997</v>
      </c>
      <c r="BH195" s="5">
        <v>0.21529999999999999</v>
      </c>
      <c r="BI195" s="5">
        <v>1.0500000000000001E-2</v>
      </c>
      <c r="BJ195" s="5">
        <v>0.8921</v>
      </c>
      <c r="BK195" s="5">
        <v>0.5544</v>
      </c>
      <c r="BL195" s="5">
        <v>0.94110000000000005</v>
      </c>
      <c r="BM195" s="5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>
        <v>0.58930000000000005</v>
      </c>
      <c r="FW195" s="4">
        <v>0.60940000000000005</v>
      </c>
      <c r="FX195" s="4">
        <v>0.21590000000000001</v>
      </c>
      <c r="FY195" s="4">
        <v>1.0500000000000001E-2</v>
      </c>
      <c r="FZ195" s="4">
        <v>0.8911</v>
      </c>
      <c r="GA195" s="4">
        <v>0.55510000000000004</v>
      </c>
      <c r="GB195" s="4">
        <v>0.93920000000000003</v>
      </c>
      <c r="GC195" s="4">
        <v>0.1076</v>
      </c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0.58916000000000002</v>
      </c>
      <c r="II195" s="4">
        <f t="shared" ref="II195" si="121">AVERAGEIFS(B195:IG195,metrics.rec,"MSE")</f>
        <v>0.60816000000000003</v>
      </c>
      <c r="IJ195" s="4">
        <f t="shared" ref="IJ195" si="122">AVERAGEIFS(B195:IG195,metrics.rec,"R")</f>
        <v>0.21898000000000001</v>
      </c>
      <c r="IK195" s="4">
        <f t="shared" ref="IK195" si="123">AVERAGEIFS(B195:IG195,metrics.rec,"Precision")</f>
        <v>1.0520000000000002E-2</v>
      </c>
      <c r="IL195" s="4">
        <f t="shared" ref="IL195" si="124">AVERAGEIFS(B195:IG195,metrics.rec,"Recall")</f>
        <v>0.89101999999999992</v>
      </c>
      <c r="IM195" s="4">
        <f t="shared" ref="IM195" si="125">AVERAGEIFS(B195:IG195,metrics.rec,"Coverage")</f>
        <v>0.55444000000000004</v>
      </c>
      <c r="IN195" s="4">
        <f t="shared" ref="IN195" si="126">AVERAGEIFS(B195:IG195,metrics.rec,"Recatio")</f>
        <v>0.93990000000000007</v>
      </c>
      <c r="IO195" s="4">
        <f t="shared" ref="IO195" si="127">AVERAGEIFS(B195:IG195,metrics.rec,"Time")</f>
        <v>0.12908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>
        <v>0.59299999999999997</v>
      </c>
      <c r="BG196" s="5">
        <v>0.60440000000000005</v>
      </c>
      <c r="BH196" s="5">
        <v>0.1699</v>
      </c>
      <c r="BI196" s="5">
        <v>0.1037</v>
      </c>
      <c r="BJ196" s="5">
        <v>0.83189999999999997</v>
      </c>
      <c r="BK196" s="5"/>
      <c r="BL196" s="5">
        <v>0.94540000000000002</v>
      </c>
      <c r="BM196" s="5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0.59279999999999999</v>
      </c>
      <c r="EI196" s="5">
        <v>0.60409999999999997</v>
      </c>
      <c r="EJ196" s="5">
        <v>0.17280000000000001</v>
      </c>
      <c r="EK196" s="5">
        <v>0.1019</v>
      </c>
      <c r="EL196" s="5">
        <v>0.83130000000000004</v>
      </c>
      <c r="EM196" s="5">
        <v>5.3800000000000001E-2</v>
      </c>
      <c r="EN196" s="5">
        <v>0.94340000000000002</v>
      </c>
      <c r="EO196" s="5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>
        <v>5.28E-2</v>
      </c>
      <c r="GB196" s="4">
        <v>0.94350000000000001</v>
      </c>
      <c r="GC196" s="4">
        <v>0.72009999999999996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5.3425E-2</v>
      </c>
      <c r="IN196" s="4">
        <f t="shared" si="102"/>
        <v>0.94409999999999994</v>
      </c>
      <c r="IO196" s="4">
        <f t="shared" si="103"/>
        <v>0.85586000000000007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>
        <v>0.59240000000000004</v>
      </c>
      <c r="BG197" s="5">
        <v>0.60529999999999995</v>
      </c>
      <c r="BH197" s="5">
        <v>0.17330000000000001</v>
      </c>
      <c r="BI197" s="5">
        <v>7.2800000000000004E-2</v>
      </c>
      <c r="BJ197" s="5">
        <v>0.84260000000000002</v>
      </c>
      <c r="BK197" s="5"/>
      <c r="BL197" s="5">
        <v>0.94359999999999999</v>
      </c>
      <c r="BM197" s="5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>
        <v>7.6300000000000007E-2</v>
      </c>
      <c r="GB197" s="4">
        <v>0.94120000000000004</v>
      </c>
      <c r="GC197" s="4">
        <v>0.56840000000000002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7.6649999999999996E-2</v>
      </c>
      <c r="IN197" s="4">
        <f t="shared" si="102"/>
        <v>0.94194000000000011</v>
      </c>
      <c r="IO197" s="4">
        <f t="shared" si="103"/>
        <v>0.93308000000000002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k=50,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>
        <v>0.59209999999999996</v>
      </c>
      <c r="BG198" s="5">
        <v>0.60489999999999999</v>
      </c>
      <c r="BH198" s="5">
        <v>0.1825</v>
      </c>
      <c r="BI198" s="5">
        <v>6.3299999999999995E-2</v>
      </c>
      <c r="BJ198" s="5">
        <v>0.8488</v>
      </c>
      <c r="BK198" s="5"/>
      <c r="BL198" s="5">
        <v>0.94510000000000005</v>
      </c>
      <c r="BM198" s="5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0.59219999999999995</v>
      </c>
      <c r="EI198" s="5">
        <v>0.60550000000000004</v>
      </c>
      <c r="EJ198" s="5">
        <v>0.18410000000000001</v>
      </c>
      <c r="EK198" s="5">
        <v>6.2300000000000001E-2</v>
      </c>
      <c r="EL198" s="5">
        <v>0.84789999999999999</v>
      </c>
      <c r="EM198" s="5">
        <v>8.9800000000000005E-2</v>
      </c>
      <c r="EN198" s="5">
        <v>0.94199999999999995</v>
      </c>
      <c r="EO198" s="5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>
        <v>8.8400000000000006E-2</v>
      </c>
      <c r="GB198" s="4">
        <v>0.94220000000000004</v>
      </c>
      <c r="GC198" s="4">
        <v>0.56610000000000005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8.8825000000000015E-2</v>
      </c>
      <c r="IN198" s="4">
        <f t="shared" si="102"/>
        <v>0.94299999999999995</v>
      </c>
      <c r="IO198" s="4">
        <f t="shared" si="103"/>
        <v>0.84289999999999987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>
        <v>0.59089999999999998</v>
      </c>
      <c r="BG199" s="5">
        <v>0.59740000000000004</v>
      </c>
      <c r="BH199" s="5">
        <v>0.20019999999999999</v>
      </c>
      <c r="BI199" s="5">
        <v>5.8000000000000003E-2</v>
      </c>
      <c r="BJ199" s="5">
        <v>0.82840000000000003</v>
      </c>
      <c r="BK199" s="5"/>
      <c r="BL199" s="5">
        <v>0.84750000000000003</v>
      </c>
      <c r="BM199" s="5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0.59</v>
      </c>
      <c r="EI199" s="5">
        <v>0.59389999999999998</v>
      </c>
      <c r="EJ199" s="5">
        <v>0.21149999999999999</v>
      </c>
      <c r="EK199" s="5">
        <v>5.74E-2</v>
      </c>
      <c r="EL199" s="5">
        <v>0.82779999999999998</v>
      </c>
      <c r="EM199" s="5">
        <v>9.1899999999999996E-2</v>
      </c>
      <c r="EN199" s="5">
        <v>0.84650000000000003</v>
      </c>
      <c r="EO199" s="5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>
        <v>9.1300000000000006E-2</v>
      </c>
      <c r="GB199" s="4">
        <v>0.84760000000000002</v>
      </c>
      <c r="GC199" s="4">
        <v>0.54979999999999996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9.1475000000000001E-2</v>
      </c>
      <c r="IN199" s="4">
        <f t="shared" si="102"/>
        <v>0.84659999999999991</v>
      </c>
      <c r="IO199" s="4">
        <f t="shared" si="103"/>
        <v>1.12554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>
        <v>0.59099999999999997</v>
      </c>
      <c r="BG200" s="5">
        <v>0.59930000000000005</v>
      </c>
      <c r="BH200" s="5">
        <v>0.18410000000000001</v>
      </c>
      <c r="BI200" s="5">
        <v>6.93E-2</v>
      </c>
      <c r="BJ200" s="5">
        <v>0.84399999999999997</v>
      </c>
      <c r="BK200" s="5"/>
      <c r="BL200" s="5">
        <v>0.94510000000000005</v>
      </c>
      <c r="BM200" s="5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>
        <v>8.0199999999999994E-2</v>
      </c>
      <c r="GB200" s="4">
        <v>0.94240000000000002</v>
      </c>
      <c r="GC200" s="4">
        <v>0.5595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8.0549999999999997E-2</v>
      </c>
      <c r="IN200" s="4">
        <f t="shared" si="102"/>
        <v>0.94316</v>
      </c>
      <c r="IO200" s="4">
        <f t="shared" si="103"/>
        <v>0.7444599999999999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>
        <v>0.59279999999999999</v>
      </c>
      <c r="BG210" s="5">
        <v>0.59950000000000003</v>
      </c>
      <c r="BH210" s="5">
        <v>0.1658</v>
      </c>
      <c r="BI210" s="5">
        <v>0.13039999999999999</v>
      </c>
      <c r="BJ210" s="5">
        <v>0.82010000000000005</v>
      </c>
      <c r="BK210" s="5">
        <v>4.1099999999999998E-2</v>
      </c>
      <c r="BL210" s="5">
        <v>0.94289999999999996</v>
      </c>
      <c r="BM210" s="5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>
        <v>0.59099999999999997</v>
      </c>
      <c r="FW210" s="4">
        <v>0.59719999999999995</v>
      </c>
      <c r="FX210" s="4">
        <v>0.16669999999999999</v>
      </c>
      <c r="FY210" s="4">
        <v>0.12989999999999999</v>
      </c>
      <c r="FZ210" s="4">
        <v>0.81969999999999998</v>
      </c>
      <c r="GA210" s="4">
        <v>4.1300000000000003E-2</v>
      </c>
      <c r="GB210" s="4">
        <v>0.94089999999999996</v>
      </c>
      <c r="GC210" s="4">
        <v>0.57140000000000002</v>
      </c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0.59120000000000006</v>
      </c>
      <c r="II210" s="4">
        <f t="shared" si="97"/>
        <v>0.59632000000000007</v>
      </c>
      <c r="IJ210" s="4">
        <f t="shared" si="98"/>
        <v>0.16849999999999998</v>
      </c>
      <c r="IK210" s="4">
        <f t="shared" si="99"/>
        <v>0.1295</v>
      </c>
      <c r="IL210" s="4">
        <f t="shared" si="100"/>
        <v>0.81966000000000006</v>
      </c>
      <c r="IM210" s="4">
        <f t="shared" si="101"/>
        <v>4.1520000000000001E-2</v>
      </c>
      <c r="IN210" s="4">
        <f t="shared" si="102"/>
        <v>0.94155999999999995</v>
      </c>
      <c r="IO210" s="4">
        <f t="shared" si="103"/>
        <v>0.68303999999999998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>
        <v>0.59030000000000005</v>
      </c>
      <c r="BG215" s="5">
        <v>0.60909999999999997</v>
      </c>
      <c r="BH215" s="5">
        <v>0.22220000000000001</v>
      </c>
      <c r="BI215" s="5">
        <v>1.06E-2</v>
      </c>
      <c r="BJ215" s="5">
        <v>0.8911</v>
      </c>
      <c r="BK215" s="5">
        <v>0.55010000000000003</v>
      </c>
      <c r="BL215" s="5">
        <v>0.94579999999999997</v>
      </c>
      <c r="BM215" s="5">
        <v>7.8E-2</v>
      </c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0.5907</v>
      </c>
      <c r="FW215" s="4">
        <v>0.61009999999999998</v>
      </c>
      <c r="FX215" s="4">
        <v>0.221</v>
      </c>
      <c r="FY215" s="4">
        <v>1.06E-2</v>
      </c>
      <c r="FZ215" s="4">
        <v>0.89019999999999999</v>
      </c>
      <c r="GA215" s="4">
        <v>0.55079999999999996</v>
      </c>
      <c r="GB215" s="4">
        <v>0.94310000000000005</v>
      </c>
      <c r="GC215" s="4">
        <v>0.10349999999999999</v>
      </c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0.59008000000000005</v>
      </c>
      <c r="II215" s="4">
        <f t="shared" si="97"/>
        <v>0.60836000000000001</v>
      </c>
      <c r="IJ215" s="4">
        <f t="shared" si="98"/>
        <v>0.22458</v>
      </c>
      <c r="IK215" s="4">
        <f t="shared" si="99"/>
        <v>1.0619999999999999E-2</v>
      </c>
      <c r="IL215" s="4">
        <f t="shared" si="100"/>
        <v>0.89019999999999988</v>
      </c>
      <c r="IM215" s="4">
        <f t="shared" si="101"/>
        <v>0.54991999999999996</v>
      </c>
      <c r="IN215" s="4">
        <f t="shared" si="102"/>
        <v>0.94372000000000011</v>
      </c>
      <c r="IO215" s="4">
        <f t="shared" si="103"/>
        <v>0.13698000000000002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>
        <v>0.59460000000000002</v>
      </c>
      <c r="BG216" s="5">
        <v>0.61250000000000004</v>
      </c>
      <c r="BH216" s="5">
        <v>0.1636</v>
      </c>
      <c r="BI216" s="5">
        <v>8.9399999999999993E-2</v>
      </c>
      <c r="BJ216" s="5">
        <v>0.84399999999999997</v>
      </c>
      <c r="BK216" s="5">
        <v>6.1800000000000001E-2</v>
      </c>
      <c r="BL216" s="5">
        <v>0.94399999999999995</v>
      </c>
      <c r="BM216" s="5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0.59319999999999995</v>
      </c>
      <c r="FW216" s="4">
        <v>0.61129999999999995</v>
      </c>
      <c r="FX216" s="4">
        <v>0.16619999999999999</v>
      </c>
      <c r="FY216" s="4">
        <v>8.9099999999999999E-2</v>
      </c>
      <c r="FZ216" s="4">
        <v>0.84309999999999996</v>
      </c>
      <c r="GA216" s="4">
        <v>6.1899999999999997E-2</v>
      </c>
      <c r="GB216" s="4">
        <v>0.94230000000000003</v>
      </c>
      <c r="GC216" s="4">
        <v>0.62860000000000005</v>
      </c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0.59329999999999994</v>
      </c>
      <c r="II216" s="4">
        <f t="shared" si="97"/>
        <v>0.60983999999999994</v>
      </c>
      <c r="IJ216" s="4">
        <f t="shared" si="98"/>
        <v>0.16521999999999998</v>
      </c>
      <c r="IK216" s="4">
        <f t="shared" si="99"/>
        <v>8.8459999999999997E-2</v>
      </c>
      <c r="IL216" s="4">
        <f t="shared" si="100"/>
        <v>0.84263999999999994</v>
      </c>
      <c r="IM216" s="4">
        <f t="shared" si="101"/>
        <v>6.2560000000000004E-2</v>
      </c>
      <c r="IN216" s="4">
        <f t="shared" si="102"/>
        <v>0.94300000000000017</v>
      </c>
      <c r="IO216" s="4">
        <f t="shared" si="103"/>
        <v>0.85781999999999992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>
        <v>0.5907</v>
      </c>
      <c r="BG217" s="5">
        <v>0.61219999999999997</v>
      </c>
      <c r="BH217" s="5">
        <v>0.2147</v>
      </c>
      <c r="BI217" s="5">
        <v>1.0500000000000001E-2</v>
      </c>
      <c r="BJ217" s="5">
        <v>0.89239999999999997</v>
      </c>
      <c r="BK217" s="5">
        <v>0.55469999999999997</v>
      </c>
      <c r="BL217" s="5">
        <v>0.94110000000000005</v>
      </c>
      <c r="BM217" s="5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>
        <v>0.59050000000000002</v>
      </c>
      <c r="FW217" s="4">
        <v>0.61260000000000003</v>
      </c>
      <c r="FX217" s="4">
        <v>0.2145</v>
      </c>
      <c r="FY217" s="4">
        <v>1.0500000000000001E-2</v>
      </c>
      <c r="FZ217" s="4">
        <v>0.89129999999999998</v>
      </c>
      <c r="GA217" s="4">
        <v>0.5554</v>
      </c>
      <c r="GB217" s="4">
        <v>0.93920000000000003</v>
      </c>
      <c r="GC217" s="4">
        <v>0.1048</v>
      </c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0.59031999999999996</v>
      </c>
      <c r="II217" s="4">
        <f t="shared" si="97"/>
        <v>0.61130000000000007</v>
      </c>
      <c r="IJ217" s="4">
        <f t="shared" si="98"/>
        <v>0.21812000000000001</v>
      </c>
      <c r="IK217" s="4">
        <f t="shared" si="99"/>
        <v>1.0520000000000002E-2</v>
      </c>
      <c r="IL217" s="4">
        <f t="shared" si="100"/>
        <v>0.89122000000000001</v>
      </c>
      <c r="IM217" s="4">
        <f t="shared" si="101"/>
        <v>0.55474000000000001</v>
      </c>
      <c r="IN217" s="4">
        <f t="shared" si="102"/>
        <v>0.93990000000000007</v>
      </c>
      <c r="IO217" s="4">
        <f t="shared" si="103"/>
        <v>0.12667999999999999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>
        <v>0.58909999999999996</v>
      </c>
      <c r="BG218" s="5">
        <v>0.61480000000000001</v>
      </c>
      <c r="BH218" s="5">
        <v>0.22020000000000001</v>
      </c>
      <c r="BI218" s="5">
        <v>8.0000000000000002E-3</v>
      </c>
      <c r="BJ218" s="5">
        <v>0.89680000000000004</v>
      </c>
      <c r="BK218" s="5">
        <v>0.73119999999999996</v>
      </c>
      <c r="BL218" s="5">
        <v>0.94740000000000002</v>
      </c>
      <c r="BM218" s="5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>
        <v>0.58899999999999997</v>
      </c>
      <c r="FW218" s="4">
        <v>0.6149</v>
      </c>
      <c r="FX218" s="4">
        <v>0.22259999999999999</v>
      </c>
      <c r="FY218" s="4">
        <v>8.0999999999999996E-3</v>
      </c>
      <c r="FZ218" s="4">
        <v>0.89590000000000003</v>
      </c>
      <c r="GA218" s="4">
        <v>0.72660000000000002</v>
      </c>
      <c r="GB218" s="4">
        <v>0.94530000000000003</v>
      </c>
      <c r="GC218" s="4">
        <v>0.1055</v>
      </c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0.58884000000000003</v>
      </c>
      <c r="II218" s="4">
        <f t="shared" si="97"/>
        <v>0.61329999999999996</v>
      </c>
      <c r="IJ218" s="4">
        <f t="shared" si="98"/>
        <v>0.22437999999999997</v>
      </c>
      <c r="IK218" s="4">
        <f t="shared" si="99"/>
        <v>8.0799999999999986E-3</v>
      </c>
      <c r="IL218" s="4">
        <f t="shared" si="100"/>
        <v>0.89575999999999989</v>
      </c>
      <c r="IM218" s="4">
        <f t="shared" si="101"/>
        <v>0.72740000000000005</v>
      </c>
      <c r="IN218" s="4">
        <f t="shared" si="102"/>
        <v>0.94589999999999996</v>
      </c>
      <c r="IO218" s="4">
        <f t="shared" si="103"/>
        <v>0.12756000000000001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>
        <v>0.58979999999999999</v>
      </c>
      <c r="BG219" s="5">
        <v>0.61619999999999997</v>
      </c>
      <c r="BH219" s="5">
        <v>0.22120000000000001</v>
      </c>
      <c r="BI219" s="5">
        <v>8.0000000000000002E-3</v>
      </c>
      <c r="BJ219" s="5">
        <v>0.89680000000000004</v>
      </c>
      <c r="BK219" s="5">
        <v>0.73119999999999996</v>
      </c>
      <c r="BL219" s="5">
        <v>0.94740000000000002</v>
      </c>
      <c r="BM219" s="5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>
        <v>0.58979999999999999</v>
      </c>
      <c r="FW219" s="4">
        <v>0.61629999999999996</v>
      </c>
      <c r="FX219" s="4">
        <v>0.2223</v>
      </c>
      <c r="FY219" s="4">
        <v>8.0999999999999996E-3</v>
      </c>
      <c r="FZ219" s="4">
        <v>0.8962</v>
      </c>
      <c r="GA219" s="4">
        <v>0.72660000000000002</v>
      </c>
      <c r="GB219" s="4">
        <v>0.94530000000000003</v>
      </c>
      <c r="GC219" s="4">
        <v>0.1053</v>
      </c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0.58952000000000004</v>
      </c>
      <c r="II219" s="4">
        <f t="shared" si="97"/>
        <v>0.6145799999999999</v>
      </c>
      <c r="IJ219" s="4">
        <f t="shared" si="98"/>
        <v>0.22494</v>
      </c>
      <c r="IK219" s="4">
        <f t="shared" si="99"/>
        <v>8.0799999999999986E-3</v>
      </c>
      <c r="IL219" s="4">
        <f t="shared" si="100"/>
        <v>0.89592000000000005</v>
      </c>
      <c r="IM219" s="4">
        <f t="shared" si="101"/>
        <v>0.72737999999999992</v>
      </c>
      <c r="IN219" s="4">
        <f t="shared" si="102"/>
        <v>0.94589999999999996</v>
      </c>
      <c r="IO219" s="4">
        <f t="shared" si="103"/>
        <v>0.13472000000000001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>
        <v>0.59370000000000001</v>
      </c>
      <c r="BG220" s="5">
        <v>0.61829999999999996</v>
      </c>
      <c r="BH220" s="5">
        <v>0.21360000000000001</v>
      </c>
      <c r="BI220" s="5">
        <v>8.0000000000000002E-3</v>
      </c>
      <c r="BJ220" s="5">
        <v>0.9002</v>
      </c>
      <c r="BK220" s="5">
        <v>0.73440000000000005</v>
      </c>
      <c r="BL220" s="5">
        <v>0.94740000000000002</v>
      </c>
      <c r="BM220" s="5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>
        <v>0.59350000000000003</v>
      </c>
      <c r="FW220" s="4">
        <v>0.61829999999999996</v>
      </c>
      <c r="FX220" s="4">
        <v>0.2147</v>
      </c>
      <c r="FY220" s="4">
        <v>8.0999999999999996E-3</v>
      </c>
      <c r="FZ220" s="4">
        <v>0.89900000000000002</v>
      </c>
      <c r="GA220" s="4">
        <v>0.7298</v>
      </c>
      <c r="GB220" s="4">
        <v>0.94530000000000003</v>
      </c>
      <c r="GC220" s="4">
        <v>0.104</v>
      </c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0.59338000000000002</v>
      </c>
      <c r="II220" s="4">
        <f t="shared" si="97"/>
        <v>0.61712000000000011</v>
      </c>
      <c r="IJ220" s="4">
        <f t="shared" si="98"/>
        <v>0.21745999999999999</v>
      </c>
      <c r="IK220" s="4">
        <f t="shared" si="99"/>
        <v>8.0799999999999986E-3</v>
      </c>
      <c r="IL220" s="4">
        <f t="shared" si="100"/>
        <v>0.8988799999999999</v>
      </c>
      <c r="IM220" s="4">
        <f t="shared" si="101"/>
        <v>0.73058000000000001</v>
      </c>
      <c r="IN220" s="4">
        <f t="shared" si="102"/>
        <v>0.94589999999999996</v>
      </c>
      <c r="IO220" s="4">
        <f t="shared" si="103"/>
        <v>0.13284000000000001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>
        <v>0.59450000000000003</v>
      </c>
      <c r="BG221" s="5">
        <v>0.61980000000000002</v>
      </c>
      <c r="BH221" s="5">
        <v>0.21510000000000001</v>
      </c>
      <c r="BI221" s="5">
        <v>8.0000000000000002E-3</v>
      </c>
      <c r="BJ221" s="5">
        <v>0.89990000000000003</v>
      </c>
      <c r="BK221" s="5">
        <v>0.73440000000000005</v>
      </c>
      <c r="BL221" s="5">
        <v>0.94740000000000002</v>
      </c>
      <c r="BM221" s="5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>
        <v>0.59430000000000005</v>
      </c>
      <c r="FW221" s="4">
        <v>0.61970000000000003</v>
      </c>
      <c r="FX221" s="4">
        <v>0.21510000000000001</v>
      </c>
      <c r="FY221" s="4">
        <v>8.0999999999999996E-3</v>
      </c>
      <c r="FZ221" s="4">
        <v>0.89890000000000003</v>
      </c>
      <c r="GA221" s="4">
        <v>0.7298</v>
      </c>
      <c r="GB221" s="4">
        <v>0.94530000000000003</v>
      </c>
      <c r="GC221" s="4">
        <v>0.1061</v>
      </c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0.59407999999999994</v>
      </c>
      <c r="II221" s="4">
        <f t="shared" si="97"/>
        <v>0.61837999999999993</v>
      </c>
      <c r="IJ221" s="4">
        <f t="shared" si="98"/>
        <v>0.21808</v>
      </c>
      <c r="IK221" s="4">
        <f t="shared" si="99"/>
        <v>8.0799999999999986E-3</v>
      </c>
      <c r="IL221" s="4">
        <f t="shared" si="100"/>
        <v>0.89871999999999996</v>
      </c>
      <c r="IM221" s="4">
        <f t="shared" si="101"/>
        <v>0.73055999999999999</v>
      </c>
      <c r="IN221" s="4">
        <f t="shared" si="102"/>
        <v>0.94589999999999996</v>
      </c>
      <c r="IO221" s="4">
        <f t="shared" si="103"/>
        <v>0.12918000000000002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>
        <v>0.59219999999999995</v>
      </c>
      <c r="BG222" s="5">
        <v>0.61650000000000005</v>
      </c>
      <c r="BH222" s="5">
        <v>0.216</v>
      </c>
      <c r="BI222" s="5">
        <v>8.0000000000000002E-3</v>
      </c>
      <c r="BJ222" s="5">
        <v>0.89900000000000002</v>
      </c>
      <c r="BK222" s="5">
        <v>0.73329999999999995</v>
      </c>
      <c r="BL222" s="5">
        <v>0.94740000000000002</v>
      </c>
      <c r="BM222" s="5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>
        <v>0.59189999999999998</v>
      </c>
      <c r="FW222" s="4">
        <v>0.61639999999999995</v>
      </c>
      <c r="FX222" s="4">
        <v>0.21959999999999999</v>
      </c>
      <c r="FY222" s="4">
        <v>8.0999999999999996E-3</v>
      </c>
      <c r="FZ222" s="4">
        <v>0.89780000000000004</v>
      </c>
      <c r="GA222" s="4">
        <v>0.72870000000000001</v>
      </c>
      <c r="GB222" s="4">
        <v>0.94530000000000003</v>
      </c>
      <c r="GC222" s="4">
        <v>0.1086</v>
      </c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0.59179999999999988</v>
      </c>
      <c r="II222" s="4">
        <f t="shared" si="97"/>
        <v>0.61510000000000009</v>
      </c>
      <c r="IJ222" s="4">
        <f t="shared" si="98"/>
        <v>0.22155999999999998</v>
      </c>
      <c r="IK222" s="4">
        <f t="shared" si="99"/>
        <v>8.0799999999999986E-3</v>
      </c>
      <c r="IL222" s="4">
        <f t="shared" si="100"/>
        <v>0.89770000000000005</v>
      </c>
      <c r="IM222" s="4">
        <f t="shared" si="101"/>
        <v>0.72944000000000009</v>
      </c>
      <c r="IN222" s="4">
        <f t="shared" si="102"/>
        <v>0.94589999999999996</v>
      </c>
      <c r="IO222" s="4">
        <f t="shared" si="103"/>
        <v>0.13002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>
        <v>0.59289999999999998</v>
      </c>
      <c r="BG223" s="5">
        <v>0.61760000000000004</v>
      </c>
      <c r="BH223" s="5">
        <v>0.21659999999999999</v>
      </c>
      <c r="BI223" s="5">
        <v>8.0000000000000002E-3</v>
      </c>
      <c r="BJ223" s="5">
        <v>0.89849999999999997</v>
      </c>
      <c r="BK223" s="5">
        <v>0.73329999999999995</v>
      </c>
      <c r="BL223" s="5">
        <v>0.94740000000000002</v>
      </c>
      <c r="BM223" s="5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>
        <v>0.59260000000000002</v>
      </c>
      <c r="FW223" s="4">
        <v>0.61770000000000003</v>
      </c>
      <c r="FX223" s="4">
        <v>0.21970000000000001</v>
      </c>
      <c r="FY223" s="4">
        <v>8.0999999999999996E-3</v>
      </c>
      <c r="FZ223" s="4">
        <v>0.89759999999999995</v>
      </c>
      <c r="GA223" s="4">
        <v>0.72870000000000001</v>
      </c>
      <c r="GB223" s="4">
        <v>0.94530000000000003</v>
      </c>
      <c r="GC223" s="4">
        <v>0.1071</v>
      </c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0.59245999999999999</v>
      </c>
      <c r="II223" s="4">
        <f t="shared" si="97"/>
        <v>0.61630000000000007</v>
      </c>
      <c r="IJ223" s="4">
        <f t="shared" si="98"/>
        <v>0.22198000000000001</v>
      </c>
      <c r="IK223" s="4">
        <f t="shared" si="99"/>
        <v>8.0799999999999986E-3</v>
      </c>
      <c r="IL223" s="4">
        <f t="shared" si="100"/>
        <v>0.8976599999999999</v>
      </c>
      <c r="IM223" s="4">
        <f t="shared" si="101"/>
        <v>0.72946</v>
      </c>
      <c r="IN223" s="4">
        <f t="shared" si="102"/>
        <v>0.94589999999999996</v>
      </c>
      <c r="IO223" s="4">
        <f t="shared" si="103"/>
        <v>0.12391999999999999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>
        <v>0.59160000000000001</v>
      </c>
      <c r="FW224" s="4">
        <v>0.5998</v>
      </c>
      <c r="FX224" s="4">
        <v>0.16389999999999999</v>
      </c>
      <c r="FY224" s="4">
        <v>0.1305</v>
      </c>
      <c r="FZ224" s="4">
        <v>0.81950000000000001</v>
      </c>
      <c r="GA224" s="4">
        <v>4.1099999999999998E-2</v>
      </c>
      <c r="GB224" s="4">
        <v>0.94010000000000005</v>
      </c>
      <c r="GC224" s="4">
        <v>0.64939999999999998</v>
      </c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0.59179999999999999</v>
      </c>
      <c r="II224" s="4">
        <f t="shared" si="97"/>
        <v>0.59970000000000001</v>
      </c>
      <c r="IJ224" s="4">
        <f t="shared" si="98"/>
        <v>0.1628</v>
      </c>
      <c r="IK224" s="4">
        <f t="shared" si="99"/>
        <v>0.12996666666666665</v>
      </c>
      <c r="IL224" s="4">
        <f t="shared" si="100"/>
        <v>0.81933333333333336</v>
      </c>
      <c r="IM224" s="4">
        <f t="shared" si="101"/>
        <v>4.136666666666667E-2</v>
      </c>
      <c r="IN224" s="4">
        <f t="shared" si="102"/>
        <v>0.94010000000000005</v>
      </c>
      <c r="IO224" s="4">
        <f t="shared" si="103"/>
        <v>0.83223333333333327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>
        <v>0.5917</v>
      </c>
      <c r="BG225" s="5">
        <v>0.60260000000000002</v>
      </c>
      <c r="BH225" s="5">
        <v>0.17849999999999999</v>
      </c>
      <c r="BI225" s="5">
        <v>0.1032</v>
      </c>
      <c r="BJ225" s="5">
        <v>0.83560000000000001</v>
      </c>
      <c r="BK225" s="5">
        <v>5.2999999999999999E-2</v>
      </c>
      <c r="BL225" s="5">
        <v>0.94489999999999996</v>
      </c>
      <c r="BM225" s="5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>
        <v>0.59</v>
      </c>
      <c r="FW225" s="4">
        <v>0.60029999999999994</v>
      </c>
      <c r="FX225" s="4">
        <v>0.18210000000000001</v>
      </c>
      <c r="FY225" s="4">
        <v>0.10340000000000001</v>
      </c>
      <c r="FZ225" s="4">
        <v>0.83479999999999999</v>
      </c>
      <c r="GA225" s="4">
        <v>5.28E-2</v>
      </c>
      <c r="GB225" s="4">
        <v>0.94199999999999995</v>
      </c>
      <c r="GC225" s="4">
        <v>0.66930000000000001</v>
      </c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0.59019999999999995</v>
      </c>
      <c r="II225" s="4">
        <f t="shared" ref="II225" si="145">AVERAGEIFS(B225:IG225,metrics.rec,"MSE")</f>
        <v>0.5992599999999999</v>
      </c>
      <c r="IJ225" s="4">
        <f t="shared" ref="IJ225" si="146">AVERAGEIFS(B225:IG225,metrics.rec,"R")</f>
        <v>0.18118000000000001</v>
      </c>
      <c r="IK225" s="4">
        <f t="shared" ref="IK225" si="147">AVERAGEIFS(B225:IG225,metrics.rec,"Precision")</f>
        <v>0.10278000000000001</v>
      </c>
      <c r="IL225" s="4">
        <f t="shared" ref="IL225" si="148">AVERAGEIFS(B225:IG225,metrics.rec,"Recall")</f>
        <v>0.83440000000000014</v>
      </c>
      <c r="IM225" s="4">
        <f t="shared" ref="IM225" si="149">AVERAGEIFS(B225:IG225,metrics.rec,"Coverage")</f>
        <v>5.3259999999999995E-2</v>
      </c>
      <c r="IN225" s="4">
        <f t="shared" ref="IN225" si="150">AVERAGEIFS(B225:IG225,metrics.rec,"Recatio")</f>
        <v>0.94277999999999995</v>
      </c>
      <c r="IO225" s="4">
        <f t="shared" ref="IO225" si="151">AVERAGEIFS(B225:IG225,metrics.rec,"Time")</f>
        <v>0.69145999999999996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>
        <v>0.5827</v>
      </c>
      <c r="BG226" s="5">
        <v>0.59379999999999999</v>
      </c>
      <c r="BH226" s="5">
        <v>0.22339999999999999</v>
      </c>
      <c r="BI226" s="5">
        <v>1.9599999999999999E-2</v>
      </c>
      <c r="BJ226" s="5">
        <v>0.86180000000000001</v>
      </c>
      <c r="BK226" s="5">
        <v>0.28739999999999999</v>
      </c>
      <c r="BL226" s="5">
        <v>0.9446</v>
      </c>
      <c r="BM226" s="5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>
        <v>0.58279999999999998</v>
      </c>
      <c r="FW226" s="4">
        <v>0.59540000000000004</v>
      </c>
      <c r="FX226" s="4">
        <v>0.223</v>
      </c>
      <c r="FY226" s="4">
        <v>1.95E-2</v>
      </c>
      <c r="FZ226" s="4">
        <v>0.8609</v>
      </c>
      <c r="GA226" s="4">
        <v>0.28910000000000002</v>
      </c>
      <c r="GB226" s="4">
        <v>0.94210000000000005</v>
      </c>
      <c r="GC226" s="4">
        <v>0.11840000000000001</v>
      </c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0.58248</v>
      </c>
      <c r="II226" s="4">
        <f t="shared" si="97"/>
        <v>0.59349999999999992</v>
      </c>
      <c r="IJ226" s="4">
        <f t="shared" si="98"/>
        <v>0.22486</v>
      </c>
      <c r="IK226" s="4">
        <f t="shared" si="99"/>
        <v>1.9440000000000002E-2</v>
      </c>
      <c r="IL226" s="4">
        <f t="shared" si="100"/>
        <v>0.8612200000000001</v>
      </c>
      <c r="IM226" s="4">
        <f t="shared" si="101"/>
        <v>0.29047999999999996</v>
      </c>
      <c r="IN226" s="4">
        <f t="shared" si="102"/>
        <v>0.94281999999999999</v>
      </c>
      <c r="IO226" s="4">
        <f t="shared" si="103"/>
        <v>0.13386000000000001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>
        <v>0.59389999999999998</v>
      </c>
      <c r="EI227" s="5">
        <v>0.6038</v>
      </c>
      <c r="EJ227" s="5">
        <v>0.15759999999999999</v>
      </c>
      <c r="EK227" s="5">
        <v>0.12089999999999999</v>
      </c>
      <c r="EL227" s="5">
        <v>0.81299999999999994</v>
      </c>
      <c r="EM227" s="5">
        <v>4.4299999999999999E-2</v>
      </c>
      <c r="EN227" s="5">
        <v>0.94240000000000002</v>
      </c>
      <c r="EO227" s="5">
        <v>0.71599999999999997</v>
      </c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>
        <v>0.5927</v>
      </c>
      <c r="FW227" s="4">
        <v>0.60199999999999998</v>
      </c>
      <c r="FX227" s="4">
        <v>0.1588</v>
      </c>
      <c r="FY227" s="4">
        <v>0.1225</v>
      </c>
      <c r="FZ227" s="4">
        <v>0.81259999999999999</v>
      </c>
      <c r="GA227" s="4">
        <v>4.3400000000000001E-2</v>
      </c>
      <c r="GB227" s="4">
        <v>0.9425</v>
      </c>
      <c r="GC227" s="4">
        <v>0.74019999999999997</v>
      </c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0.59300000000000008</v>
      </c>
      <c r="II227" s="4">
        <f t="shared" si="97"/>
        <v>0.60209999999999997</v>
      </c>
      <c r="IJ227" s="4">
        <f t="shared" si="98"/>
        <v>0.15670000000000001</v>
      </c>
      <c r="IK227" s="4">
        <f t="shared" si="99"/>
        <v>0.12173333333333332</v>
      </c>
      <c r="IL227" s="4">
        <f t="shared" si="100"/>
        <v>0.81273333333333342</v>
      </c>
      <c r="IM227" s="4">
        <f t="shared" si="101"/>
        <v>4.3833333333333335E-2</v>
      </c>
      <c r="IN227" s="4">
        <f t="shared" si="102"/>
        <v>0.94246666666666667</v>
      </c>
      <c r="IO227" s="4">
        <f t="shared" si="103"/>
        <v>0.83856666666666657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k=50,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k=20,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k=20,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k=20,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>
        <v>0.58989999999999998</v>
      </c>
      <c r="BG228" s="5">
        <v>0.59489999999999998</v>
      </c>
      <c r="BH228" s="5">
        <v>0.1837</v>
      </c>
      <c r="BI228" s="5">
        <v>0.12570000000000001</v>
      </c>
      <c r="BJ228" s="5">
        <v>0.82399999999999995</v>
      </c>
      <c r="BK228" s="5">
        <v>4.2900000000000001E-2</v>
      </c>
      <c r="BL228" s="5">
        <v>0.94489999999999996</v>
      </c>
      <c r="BM228" s="5">
        <v>0.443</v>
      </c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>
        <v>0.5897</v>
      </c>
      <c r="EI228" s="5">
        <v>0.5948</v>
      </c>
      <c r="EJ228" s="5">
        <v>0.1857</v>
      </c>
      <c r="EK228" s="5">
        <v>0.1241</v>
      </c>
      <c r="EL228" s="5">
        <v>0.82389999999999997</v>
      </c>
      <c r="EM228" s="5">
        <v>4.3700000000000003E-2</v>
      </c>
      <c r="EN228" s="5">
        <v>0.94199999999999995</v>
      </c>
      <c r="EO228" s="5">
        <v>0.54930000000000001</v>
      </c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0.58879999999999999</v>
      </c>
      <c r="FW228" s="4">
        <v>0.59360000000000002</v>
      </c>
      <c r="FX228" s="4">
        <v>0.182</v>
      </c>
      <c r="FY228" s="4">
        <v>0.12509999999999999</v>
      </c>
      <c r="FZ228" s="4">
        <v>0.82350000000000001</v>
      </c>
      <c r="GA228" s="4">
        <v>4.3099999999999999E-2</v>
      </c>
      <c r="GB228" s="4">
        <v>0.94220000000000004</v>
      </c>
      <c r="GC228" s="4">
        <v>0.68389999999999995</v>
      </c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0.58850000000000002</v>
      </c>
      <c r="HK228" s="5">
        <v>0.59279999999999999</v>
      </c>
      <c r="HL228" s="5">
        <v>0.18260000000000001</v>
      </c>
      <c r="HM228" s="5">
        <v>0.12520000000000001</v>
      </c>
      <c r="HN228" s="5">
        <v>0.82340000000000002</v>
      </c>
      <c r="HO228" s="5">
        <v>4.3099999999999999E-2</v>
      </c>
      <c r="HP228" s="5">
        <v>0.94189999999999996</v>
      </c>
      <c r="HQ228" s="5">
        <v>0.52100000000000002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0.58858333333333335</v>
      </c>
      <c r="II228" s="4">
        <f t="shared" si="97"/>
        <v>0.59213333333333329</v>
      </c>
      <c r="IJ228" s="4">
        <f t="shared" si="98"/>
        <v>0.18436666666666668</v>
      </c>
      <c r="IK228" s="4">
        <f t="shared" si="99"/>
        <v>0.12481666666666665</v>
      </c>
      <c r="IL228" s="4">
        <f t="shared" si="100"/>
        <v>0.82363333333333344</v>
      </c>
      <c r="IM228" s="4">
        <f t="shared" si="101"/>
        <v>4.3300000000000005E-2</v>
      </c>
      <c r="IN228" s="4">
        <f t="shared" si="102"/>
        <v>0.94284999999999997</v>
      </c>
      <c r="IO228" s="4">
        <f t="shared" si="103"/>
        <v>0.62395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X229" s="4"/>
      <c r="AY229" s="4"/>
      <c r="AZ229" s="4"/>
      <c r="BA229" s="4"/>
      <c r="BB229" s="4"/>
      <c r="BC229" s="4"/>
      <c r="BD229" s="4"/>
      <c r="BE229" s="4"/>
      <c r="BN229" s="4"/>
      <c r="BO229" s="4"/>
      <c r="BP229" s="4"/>
      <c r="BQ229" s="4"/>
      <c r="BR229" s="4"/>
      <c r="BS229" s="4"/>
      <c r="BT229" s="4"/>
      <c r="BU229" s="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x14ac:dyDescent="0.2">
      <c r="A230" s="7" t="s">
        <v>233</v>
      </c>
      <c r="B230" s="6" t="e" cm="1" vm="1">
        <f t="array" aca="1" ref="B230" ca="1">INDIRECT(ADDRESS(MATCH(MIN(_xlfn._xlws.FILTER(B7:B229,H7:H229&gt;0.5)),B7:B229,0)+6,1))</f>
        <v>#VALUE!</v>
      </c>
      <c r="C230" s="6" t="e" cm="1" vm="1">
        <f t="array" aca="1" ref="C230" ca="1">INDIRECT(ADDRESS(MATCH(MIN(_xlfn._xlws.FILTER(C7:C229,H7:H229&gt;0.5)),C7:C229,0)+6,1))</f>
        <v>#VALUE!</v>
      </c>
      <c r="D230" s="6" t="e" cm="1" vm="1">
        <f t="array" aca="1" ref="D230" ca="1">INDIRECT(ADDRESS(MATCH(MAX(_xlfn._xlws.FILTER(D7:D229,H7:H229&gt;0.5)),D7:D229,0)+6,1))</f>
        <v>#VALUE!</v>
      </c>
      <c r="E230" s="6" t="e" cm="1" vm="1">
        <f t="array" aca="1" ref="E230" ca="1">INDIRECT(ADDRESS(MATCH(MAX(_xlfn._xlws.FILTER(E7:E229,H7:H229&gt;0.5)),E7:E229,0)+6,1))</f>
        <v>#VALUE!</v>
      </c>
      <c r="F230" s="6" t="e" cm="1" vm="1">
        <f t="array" aca="1" ref="F230" ca="1">INDIRECT(ADDRESS(MATCH(MAX(_xlfn._xlws.FILTER(F7:F229,H7:H229&gt;0.5)),F7:F229,0)+6,1))</f>
        <v>#VALUE!</v>
      </c>
      <c r="G230" s="6" t="e" cm="1" vm="1">
        <f t="array" aca="1" ref="G230" ca="1">INDIRECT(ADDRESS(MATCH(MAX(_xlfn._xlws.FILTER(G7:G229,H7:H229&gt;0.5)),G7:G229,0)+6,1))</f>
        <v>#VALUE!</v>
      </c>
      <c r="H230" s="6" t="e" cm="1" vm="1">
        <f t="array" aca="1" ref="H230" ca="1">INDIRECT(ADDRESS(MATCH(MAX(_xlfn._xlws.FILTER(H7:H229,H7:H229&gt;0.5)),H7:H229,0)+6,1))</f>
        <v>#VALUE!</v>
      </c>
      <c r="I230" s="6" t="e" cm="1" vm="1">
        <f t="array" aca="1" ref="I230" ca="1">INDIRECT(ADDRESS(MATCH(MIN(_xlfn._xlws.FILTER(I7:I229,H7:H229&gt;0.5)),I7:I229,0)+6,1))</f>
        <v>#VALUE!</v>
      </c>
      <c r="J230" s="1" t="e" cm="1" vm="1">
        <f t="array" aca="1" ref="J230" ca="1">INDIRECT(ADDRESS(MATCH(MIN(_xlfn._xlws.FILTER(J7:J229,P7:P229&gt;cr)),J7:J229,0)+6,1))</f>
        <v>#VALUE!</v>
      </c>
      <c r="K230" s="1" t="e" cm="1" vm="1">
        <f t="array" aca="1" ref="K230" ca="1">INDIRECT(ADDRESS(MATCH(MIN(_xlfn._xlws.FILTER(K7:K229,P7:P229&gt;cr)),K7:K229,0)+6,1))</f>
        <v>#VALUE!</v>
      </c>
      <c r="L230" s="1" t="e" cm="1" vm="1">
        <f t="array" aca="1" ref="L230" ca="1">INDIRECT(ADDRESS(MATCH(MAX(_xlfn._xlws.FILTER(L7:L229,P7:P229&gt;cr)),L7:L229,0)+6,1))</f>
        <v>#VALUE!</v>
      </c>
      <c r="M230" s="1" t="e" cm="1" vm="1">
        <f t="array" aca="1" ref="M230" ca="1">INDIRECT(ADDRESS(MATCH(MAX(_xlfn._xlws.FILTER(M7:M229,P7:P229&gt;cr)),M7:M229,0)+6,1))</f>
        <v>#VALUE!</v>
      </c>
      <c r="N230" s="1" t="e" cm="1" vm="1">
        <f t="array" aca="1" ref="N230" ca="1">INDIRECT(ADDRESS(MATCH(MAX(_xlfn._xlws.FILTER(N7:N229,P7:P229&gt;cr)),N7:N229,0)+6,1))</f>
        <v>#VALUE!</v>
      </c>
      <c r="O230" s="1" t="e" cm="1" vm="1">
        <f t="array" aca="1" ref="O230" ca="1">INDIRECT(ADDRESS(MATCH(MAX(_xlfn._xlws.FILTER(O7:O229,P7:P229&gt;cr)),O7:O229,0)+6,1))</f>
        <v>#VALUE!</v>
      </c>
      <c r="P230" s="1" t="e" cm="1" vm="1">
        <f t="array" aca="1" ref="P230" ca="1">INDIRECT(ADDRESS(MATCH(MAX(_xlfn._xlws.FILTER(P7:P229,P7:P229&gt;cr)),P7:P229,0)+6,1))</f>
        <v>#VALUE!</v>
      </c>
      <c r="Q230" s="1" t="e" cm="1" vm="1">
        <f t="array" aca="1" ref="Q230" ca="1">INDIRECT(ADDRESS(MATCH(MIN(_xlfn._xlws.FILTER(Q7:Q229,P7:P229&gt;cr)),Q7:Q229,0)+6,1))</f>
        <v>#VALUE!</v>
      </c>
      <c r="R230" s="6" t="str" cm="1">
        <f t="array" aca="1" ref="R230" ca="1">INDIRECT(ADDRESS(MATCH(MIN(_xlfn._xlws.FILTER(R7:R229,X7:X229&gt;cr)),R7:R229,0)+6,1))</f>
        <v>BI03.PearsonJ</v>
      </c>
      <c r="S230" s="6" t="str" cm="1">
        <f t="array" aca="1" ref="S230" ca="1">INDIRECT(ADDRESS(MATCH(MIN(_xlfn._xlws.FILTER(S7:S229,X7:X229&gt;cr)),S7:S229,0)+6,1))</f>
        <v>BU01.RatingJaccard</v>
      </c>
      <c r="T230" s="6" t="str" cm="1">
        <f t="array" aca="1" ref="T230" ca="1">INDIRECT(ADDRESS(MATCH(MAX(_xlfn._xlws.FILTER(T7:T229,X7:X229&gt;cr)),T7:T229,0)+6,1))</f>
        <v>BI01.JacLMH</v>
      </c>
      <c r="U230" s="6" t="str" cm="1">
        <f t="array" aca="1" ref="U230" ca="1">INDIRECT(ADDRESS(MATCH(MAX(_xlfn._xlws.FILTER(U7:U229,X7:X229&gt;cr)),U7:U229,0)+6,1))</f>
        <v>BU01.JacEDS</v>
      </c>
      <c r="V230" s="6" t="str" cm="1">
        <f t="array" aca="1" ref="V230" ca="1">INDIRECT(ADDRESS(MATCH(MAX(_xlfn._xlws.FILTER(V7:V229,X7:X229&gt;cr)),V7:V229,0)+6,1))</f>
        <v>BI01.JacEDS</v>
      </c>
      <c r="W230" s="6" t="str" cm="1">
        <f t="array" aca="1" ref="W230" ca="1">INDIRECT(ADDRESS(MATCH(MAX(_xlfn._xlws.FILTER(W7:W229,X7:X229&gt;cr)),W7:W229,0)+6,1))</f>
        <v>BI01.JacEDS</v>
      </c>
      <c r="X230" s="6" t="str" cm="1">
        <f t="array" aca="1" ref="X230" ca="1">INDIRECT(ADDRESS(MATCH(MAX(_xlfn._xlws.FILTER(X7:X229,X7:X229&gt;cr)),X7:X229,0)+6,1))</f>
        <v>AU14.SMD</v>
      </c>
      <c r="Y230" s="6" t="str" cm="1">
        <f t="array" aca="1" ref="Y230" ca="1">INDIRECT(ADDRESS(MATCH(MIN(_xlfn._xlws.FILTER(Y7:Y229,X7:X229&gt;cr)),Y7:Y229,0)+6,1))</f>
        <v>AI04.MSD</v>
      </c>
      <c r="Z230" s="1" t="e" cm="1" vm="1">
        <f t="array" aca="1" ref="Z230" ca="1">INDIRECT(ADDRESS(MATCH(MIN(_xlfn._xlws.FILTER(Z7:Z229,AF7:AF229&gt;cr)),Z7:Z229,0)+6,1))</f>
        <v>#VALUE!</v>
      </c>
      <c r="AA230" s="1" t="e" cm="1" vm="1">
        <f t="array" aca="1" ref="AA230" ca="1">INDIRECT(ADDRESS(MATCH(MIN(_xlfn._xlws.FILTER(AA7:AA229,AF7:AF229&gt;cr)),AA7:AA229,0)+6,1))</f>
        <v>#VALUE!</v>
      </c>
      <c r="AB230" s="1" t="e" cm="1" vm="1">
        <f t="array" aca="1" ref="AB230" ca="1">INDIRECT(ADDRESS(MATCH(MAX(_xlfn._xlws.FILTER(AB7:AB229,AF7:AF229&gt;cr)),AB7:AB229,0)+6,1))</f>
        <v>#VALUE!</v>
      </c>
      <c r="AC230" s="1" t="e" cm="1" vm="1">
        <f t="array" aca="1" ref="AC230" ca="1">INDIRECT(ADDRESS(MATCH(MAX(_xlfn._xlws.FILTER(AC7:AC229,AF7:AF229&gt;cr)),AC7:AC229,0)+6,1))</f>
        <v>#VALUE!</v>
      </c>
      <c r="AD230" s="1" t="e" cm="1" vm="1">
        <f t="array" aca="1" ref="AD230" ca="1">INDIRECT(ADDRESS(MATCH(MAX(_xlfn._xlws.FILTER(AD7:AD229,AF7:AF229&gt;cr)),AD7:AD229,0)+6,1))</f>
        <v>#VALUE!</v>
      </c>
      <c r="AE230" s="1" t="e" cm="1" vm="1">
        <f t="array" aca="1" ref="AE230" ca="1">INDIRECT(ADDRESS(MATCH(MAX(_xlfn._xlws.FILTER(AE7:AE229,AF7:AF229&gt;cr)),AE7:AE229,0)+6,1))</f>
        <v>#VALUE!</v>
      </c>
      <c r="AF230" s="1" t="e" cm="1" vm="1">
        <f t="array" aca="1" ref="AF230" ca="1">INDIRECT(ADDRESS(MATCH(MAX(_xlfn._xlws.FILTER(AF7:AF229,AF7:AF229&gt;cr)),AF7:AF229,0)+6,1))</f>
        <v>#VALUE!</v>
      </c>
      <c r="AG230" s="1" t="e" cm="1" vm="1">
        <f t="array" aca="1" ref="AG230" ca="1">INDIRECT(ADDRESS(MATCH(MIN(_xlfn._xlws.FILTER(AG7:AG229,AF7:AF229&gt;cr)),AG7:AG229,0)+6,1))</f>
        <v>#VALUE!</v>
      </c>
      <c r="AH230" s="6" t="e" cm="1" vm="1">
        <f t="array" aca="1" ref="AH230" ca="1">INDIRECT(ADDRESS(MATCH(MIN(_xlfn._xlws.FILTER(AH7:AH229,AN7:AN229&gt;cr)),AH7:AH229,0)+6,1))</f>
        <v>#VALUE!</v>
      </c>
      <c r="AI230" s="6" t="e" cm="1" vm="1">
        <f t="array" aca="1" ref="AI230" ca="1">INDIRECT(ADDRESS(MATCH(MIN(_xlfn._xlws.FILTER(AI7:AI229,AN7:AN229&gt;cr)),AI7:AI229,0)+6,1))</f>
        <v>#VALUE!</v>
      </c>
      <c r="AJ230" s="6" t="e" cm="1" vm="1">
        <f t="array" aca="1" ref="AJ230" ca="1">INDIRECT(ADDRESS(MATCH(MAX(_xlfn._xlws.FILTER(AJ7:AJ229,AN7:AN229&gt;cr)),AJ7:AJ229,0)+6,1))</f>
        <v>#VALUE!</v>
      </c>
      <c r="AK230" s="6" t="e" cm="1" vm="1">
        <f t="array" aca="1" ref="AK230" ca="1">INDIRECT(ADDRESS(MATCH(MAX(_xlfn._xlws.FILTER(AK7:AK229,AN7:AN229&gt;cr)),AK7:AK229,0)+6,1))</f>
        <v>#VALUE!</v>
      </c>
      <c r="AL230" s="6" t="e" cm="1" vm="1">
        <f t="array" aca="1" ref="AL230" ca="1">INDIRECT(ADDRESS(MATCH(MAX(_xlfn._xlws.FILTER(AL7:AL229,AN7:AN229&gt;cr)),AL7:AL229,0)+6,1))</f>
        <v>#VALUE!</v>
      </c>
      <c r="AM230" s="6" t="e" cm="1" vm="1">
        <f t="array" aca="1" ref="AM230" ca="1">INDIRECT(ADDRESS(MATCH(MAX(_xlfn._xlws.FILTER(AM7:AM229,AN7:AN229&gt;cr)),AM7:AM229,0)+6,1))</f>
        <v>#VALUE!</v>
      </c>
      <c r="AN230" s="6" t="e" cm="1" vm="1">
        <f t="array" aca="1" ref="AN230" ca="1">INDIRECT(ADDRESS(MATCH(MAX(_xlfn._xlws.FILTER(AN7:AN229,AN7:AN229&gt;cr)),AN7:AN229,0)+6,1))</f>
        <v>#VALUE!</v>
      </c>
      <c r="AO230" s="6" t="e" cm="1" vm="1">
        <f t="array" aca="1" ref="AO230" ca="1">INDIRECT(ADDRESS(MATCH(MIN(_xlfn._xlws.FILTER(AO7:AO229,AN7:AN229&gt;cr)),AO7:AO229,0)+6,1))</f>
        <v>#VALUE!</v>
      </c>
      <c r="AP230" s="1" t="e" cm="1" vm="1">
        <f t="array" aca="1" ref="AP230" ca="1">INDIRECT(ADDRESS(MATCH(MIN(_xlfn._xlws.FILTER(AP7:AP229,AV7:AV229&gt;cr)),AP7:AP229,0)+6,1))</f>
        <v>#VALUE!</v>
      </c>
      <c r="AQ230" s="1" t="e" cm="1" vm="1">
        <f t="array" aca="1" ref="AQ230" ca="1">INDIRECT(ADDRESS(MATCH(MIN(_xlfn._xlws.FILTER(AQ7:AQ229,AV7:AV229&gt;cr)),AQ7:AQ229,0)+6,1))</f>
        <v>#VALUE!</v>
      </c>
      <c r="AR230" s="1" t="e" cm="1" vm="1">
        <f t="array" aca="1" ref="AR230" ca="1">INDIRECT(ADDRESS(MATCH(MAX(_xlfn._xlws.FILTER(AR7:AR229,AV7:AV229&gt;cr)),AR7:AR229,0)+6,1))</f>
        <v>#VALUE!</v>
      </c>
      <c r="AS230" s="1" t="e" cm="1" vm="1">
        <f t="array" aca="1" ref="AS230" ca="1">INDIRECT(ADDRESS(MATCH(MAX(_xlfn._xlws.FILTER(AS7:AS229,AV7:AV229&gt;cr)),AS7:AS229,0)+6,1))</f>
        <v>#VALUE!</v>
      </c>
      <c r="AT230" s="1" t="e" cm="1" vm="1">
        <f t="array" aca="1" ref="AT230" ca="1">INDIRECT(ADDRESS(MATCH(MAX(_xlfn._xlws.FILTER(AT7:AT229,AV7:AV229&gt;cr)),AT7:AT229,0)+6,1))</f>
        <v>#VALUE!</v>
      </c>
      <c r="AU230" s="1" t="e" cm="1" vm="1">
        <f t="array" aca="1" ref="AU230" ca="1">INDIRECT(ADDRESS(MATCH(MAX(_xlfn._xlws.FILTER(AU7:AU229,AV7:AV229&gt;cr)),AU7:AU229,0)+6,1))</f>
        <v>#VALUE!</v>
      </c>
      <c r="AV230" s="1" t="e" cm="1" vm="1">
        <f t="array" aca="1" ref="AV230" ca="1">INDIRECT(ADDRESS(MATCH(MAX(_xlfn._xlws.FILTER(AV7:AV229,AV7:AV229&gt;cr)),AV7:AV229,0)+6,1))</f>
        <v>#VALUE!</v>
      </c>
      <c r="AW230" s="1" t="e" cm="1" vm="1">
        <f t="array" aca="1" ref="AW230" ca="1">INDIRECT(ADDRESS(MATCH(MIN(_xlfn._xlws.FILTER(AW7:AW229,AV7:AV229&gt;cr)),AW7:AW229,0)+6,1))</f>
        <v>#VALUE!</v>
      </c>
      <c r="AX230" s="6" t="e" cm="1" vm="1">
        <f t="array" aca="1" ref="AX230" ca="1">INDIRECT(ADDRESS(MATCH(MIN(_xlfn._xlws.FILTER(AX7:AX229,BD7:BD229&gt;cr)),AX7:AX229,0)+6,1))</f>
        <v>#VALUE!</v>
      </c>
      <c r="AY230" s="6" t="e" cm="1" vm="1">
        <f t="array" aca="1" ref="AY230" ca="1">INDIRECT(ADDRESS(MATCH(MIN(_xlfn._xlws.FILTER(AY7:AY229,BD7:BD229&gt;cr)),AY7:AY229,0)+6,1))</f>
        <v>#VALUE!</v>
      </c>
      <c r="AZ230" s="6" t="e" cm="1" vm="1">
        <f t="array" aca="1" ref="AZ230" ca="1">INDIRECT(ADDRESS(MATCH(MAX(_xlfn._xlws.FILTER(AZ7:AZ229,BD7:BD229&gt;cr)),AZ7:AZ229,0)+6,1))</f>
        <v>#VALUE!</v>
      </c>
      <c r="BA230" s="6" t="e" cm="1" vm="1">
        <f t="array" aca="1" ref="BA230" ca="1">INDIRECT(ADDRESS(MATCH(MAX(_xlfn._xlws.FILTER(BA7:BA229,BD7:BD229&gt;cr)),BA7:BA229,0)+6,1))</f>
        <v>#VALUE!</v>
      </c>
      <c r="BB230" s="6" t="e" cm="1" vm="1">
        <f t="array" aca="1" ref="BB230" ca="1">INDIRECT(ADDRESS(MATCH(MAX(_xlfn._xlws.FILTER(BB7:BB229,BD7:BD229&gt;cr)),BB7:BB229,0)+6,1))</f>
        <v>#VALUE!</v>
      </c>
      <c r="BC230" s="6" t="e" cm="1" vm="1">
        <f t="array" aca="1" ref="BC230" ca="1">INDIRECT(ADDRESS(MATCH(MAX(_xlfn._xlws.FILTER(BC7:BC229,BD7:BD229&gt;cr)),BC7:BC229,0)+6,1))</f>
        <v>#VALUE!</v>
      </c>
      <c r="BD230" s="6" t="e" cm="1" vm="1">
        <f t="array" aca="1" ref="BD230" ca="1">INDIRECT(ADDRESS(MATCH(MAX(_xlfn._xlws.FILTER(BD7:BD229,BD7:BD229&gt;cr)),BD7:BD229,0)+6,1))</f>
        <v>#VALUE!</v>
      </c>
      <c r="BE230" s="6" t="e" cm="1" vm="1">
        <f t="array" aca="1" ref="BE230" ca="1">INDIRECT(ADDRESS(MATCH(MIN(_xlfn._xlws.FILTER(BE7:BE229,BD7:BD229&gt;cr)),BE7:BE229,0)+6,1))</f>
        <v>#VALUE!</v>
      </c>
      <c r="BF230" s="1" t="str" cm="1">
        <f t="array" aca="1" ref="BF230" ca="1">INDIRECT(ADDRESS(MATCH(MIN(_xlfn._xlws.FILTER(BF7:BF229,BL7:BL229&gt;cr)),BF7:BF229,0)+6,1))</f>
        <v>BI03.PearsonJ</v>
      </c>
      <c r="BG230" s="1" t="str" cm="1">
        <f t="array" aca="1" ref="BG230" ca="1">INDIRECT(ADDRESS(MATCH(MIN(_xlfn._xlws.FILTER(BG7:BG229,BL7:BL229&gt;cr)),BG7:BG229,0)+6,1))</f>
        <v>BU01.RatingJaccard</v>
      </c>
      <c r="BH230" s="1" t="str" cm="1">
        <f t="array" aca="1" ref="BH230" ca="1">INDIRECT(ADDRESS(MATCH(MAX(_xlfn._xlws.FILTER(BH7:BH229,BL7:BL229&gt;cr)),BH7:BH229,0)+6,1))</f>
        <v>BI03.PearsonJ</v>
      </c>
      <c r="BI230" s="1" t="str" cm="1">
        <f t="array" aca="1" ref="BI230" ca="1">INDIRECT(ADDRESS(MATCH(MAX(_xlfn._xlws.FILTER(BI7:BI229,BL7:BL229&gt;cr)),BI7:BI229,0)+6,1))</f>
        <v>BU01.JacEDS</v>
      </c>
      <c r="BJ230" s="1" t="str" cm="1">
        <f t="array" aca="1" ref="BJ230" ca="1">INDIRECT(ADDRESS(MATCH(MAX(_xlfn._xlws.FILTER(BJ7:BJ229,BL7:BL229&gt;cr)),BJ7:BJ229,0)+6,1))</f>
        <v>BI01.JacEDS</v>
      </c>
      <c r="BK230" s="1" t="str" cm="1">
        <f t="array" aca="1" ref="BK230" ca="1">INDIRECT(ADDRESS(MATCH(MAX(_xlfn._xlws.FILTER(BK7:BK229,BL7:BL229&gt;cr)),BK7:BK229,0)+6,1))</f>
        <v>BI01.JacEDS</v>
      </c>
      <c r="BL230" s="1" t="str" cm="1">
        <f t="array" aca="1" ref="BL230" ca="1">INDIRECT(ADDRESS(MATCH(MAX(_xlfn._xlws.FILTER(BL7:BL229,BL7:BL229&gt;cr)),BL7:BL229,0)+6,1))</f>
        <v>AI01.Jaccard</v>
      </c>
      <c r="BM230" s="1" t="str" cm="1">
        <f t="array" aca="1" ref="BM230" ca="1">INDIRECT(ADDRESS(MATCH(MIN(_xlfn._xlws.FILTER(BM7:BM229,BL7:BL229&gt;cr)),BM7:BM229,0)+6,1))</f>
        <v>CU14.SMD.Pearson</v>
      </c>
      <c r="BN230" s="6" t="e" cm="1" vm="1">
        <f t="array" aca="1" ref="BN230" ca="1">INDIRECT(ADDRESS(MATCH(MIN(_xlfn._xlws.FILTER(BN7:BN229,BT7:BT229&gt;cr)),BN7:BN229,0)+6,1))</f>
        <v>#VALUE!</v>
      </c>
      <c r="BO230" s="6" t="e" cm="1" vm="1">
        <f t="array" aca="1" ref="BO230" ca="1">INDIRECT(ADDRESS(MATCH(MIN(_xlfn._xlws.FILTER(BO7:BO229,BT7:BT229&gt;cr)),BO7:BO229,0)+6,1))</f>
        <v>#VALUE!</v>
      </c>
      <c r="BP230" s="6" t="e" cm="1" vm="1">
        <f t="array" aca="1" ref="BP230" ca="1">INDIRECT(ADDRESS(MATCH(MAX(_xlfn._xlws.FILTER(BP7:BP229,BT7:BT229&gt;cr)),BP7:BP229,0)+6,1))</f>
        <v>#VALUE!</v>
      </c>
      <c r="BQ230" s="6" t="e" cm="1" vm="1">
        <f t="array" aca="1" ref="BQ230" ca="1">INDIRECT(ADDRESS(MATCH(MAX(_xlfn._xlws.FILTER(BQ7:BQ229,BT7:BT229&gt;cr)),BQ7:BQ229,0)+6,1))</f>
        <v>#VALUE!</v>
      </c>
      <c r="BR230" s="6" t="e" cm="1" vm="1">
        <f t="array" aca="1" ref="BR230" ca="1">INDIRECT(ADDRESS(MATCH(MAX(_xlfn._xlws.FILTER(BR7:BR229,BT7:BT229&gt;cr)),BR7:BR229,0)+6,1))</f>
        <v>#VALUE!</v>
      </c>
      <c r="BS230" s="6" t="e" cm="1" vm="1">
        <f t="array" aca="1" ref="BS230" ca="1">INDIRECT(ADDRESS(MATCH(MAX(_xlfn._xlws.FILTER(BS7:BS229,BT7:BT229&gt;cr)),BS7:BS229,0)+6,1))</f>
        <v>#VALUE!</v>
      </c>
      <c r="BT230" s="6" t="e" cm="1" vm="1">
        <f t="array" aca="1" ref="BT230" ca="1">INDIRECT(ADDRESS(MATCH(MAX(_xlfn._xlws.FILTER(BT7:BT229,BT7:BT229&gt;cr)),BT7:BT229,0)+6,1))</f>
        <v>#VALUE!</v>
      </c>
      <c r="BU230" s="6" t="e" cm="1" vm="1">
        <f t="array" aca="1" ref="BU230" ca="1">INDIRECT(ADDRESS(MATCH(MIN(_xlfn._xlws.FILTER(BU7:BU229,BT7:BT229&gt;cr)),BU7:BU229,0)+6,1))</f>
        <v>#VALUE!</v>
      </c>
      <c r="BV230" s="1" t="e" cm="1" vm="1">
        <f t="array" aca="1" ref="BV230" ca="1">INDIRECT(ADDRESS(MATCH(MIN(_xlfn._xlws.FILTER(BV7:BV229,CB7:CB229&gt;cr)),BV7:BV229,0)+6,1))</f>
        <v>#VALUE!</v>
      </c>
      <c r="BW230" s="1" t="e" cm="1" vm="1">
        <f t="array" aca="1" ref="BW230" ca="1">INDIRECT(ADDRESS(MATCH(MIN(_xlfn._xlws.FILTER(BW7:BW229,CB7:CB229&gt;cr)),BW7:BW229,0)+6,1))</f>
        <v>#VALUE!</v>
      </c>
      <c r="BX230" s="1" t="e" cm="1" vm="1">
        <f t="array" aca="1" ref="BX230" ca="1">INDIRECT(ADDRESS(MATCH(MAX(_xlfn._xlws.FILTER(BX7:BX229,CB7:CB229&gt;cr)),BX7:BX229,0)+6,1))</f>
        <v>#VALUE!</v>
      </c>
      <c r="BY230" s="1" t="e" cm="1" vm="1">
        <f t="array" aca="1" ref="BY230" ca="1">INDIRECT(ADDRESS(MATCH(MAX(_xlfn._xlws.FILTER(BY7:BY229,CB7:CB229&gt;cr)),BY7:BY229,0)+6,1))</f>
        <v>#VALUE!</v>
      </c>
      <c r="BZ230" s="1" t="e" cm="1" vm="1">
        <f t="array" aca="1" ref="BZ230" ca="1">INDIRECT(ADDRESS(MATCH(MAX(_xlfn._xlws.FILTER(BZ7:BZ229,CB7:CB229&gt;cr)),BZ7:BZ229,0)+6,1))</f>
        <v>#VALUE!</v>
      </c>
      <c r="CA230" s="1" t="e" cm="1" vm="1">
        <f t="array" aca="1" ref="CA230" ca="1">INDIRECT(ADDRESS(MATCH(MAX(_xlfn._xlws.FILTER(CA7:CA229,CB7:CB229&gt;cr)),CA7:CA229,0)+6,1))</f>
        <v>#VALUE!</v>
      </c>
      <c r="CB230" s="1" t="e" cm="1" vm="1">
        <f t="array" aca="1" ref="CB230" ca="1">INDIRECT(ADDRESS(MATCH(MAX(_xlfn._xlws.FILTER(CB7:CB229,CB7:CB229&gt;cr)),CB7:CB229,0)+6,1))</f>
        <v>#VALUE!</v>
      </c>
      <c r="CC230" s="1" t="e" cm="1" vm="1">
        <f t="array" aca="1" ref="CC230" ca="1">INDIRECT(ADDRESS(MATCH(MIN(_xlfn._xlws.FILTER(CC7:CC229,CB7:CB229&gt;cr)),CC7:CC229,0)+6,1))</f>
        <v>#VALUE!</v>
      </c>
      <c r="CD230" s="6" t="e" cm="1" vm="1">
        <f t="array" aca="1" ref="CD230" ca="1">INDIRECT(ADDRESS(MATCH(MIN(_xlfn._xlws.FILTER(CD7:CD229,CJ7:CJ229&gt;cr)),CD7:CD229,0)+6,1))</f>
        <v>#VALUE!</v>
      </c>
      <c r="CE230" s="6" t="e" cm="1" vm="1">
        <f t="array" aca="1" ref="CE230" ca="1">INDIRECT(ADDRESS(MATCH(MIN(_xlfn._xlws.FILTER(CE7:CE229,CJ7:CJ229&gt;cr)),CE7:CE229,0)+6,1))</f>
        <v>#VALUE!</v>
      </c>
      <c r="CF230" s="6" t="e" cm="1" vm="1">
        <f t="array" aca="1" ref="CF230" ca="1">INDIRECT(ADDRESS(MATCH(MAX(_xlfn._xlws.FILTER(CF7:CF229,CJ7:CJ229&gt;cr)),CF7:CF229,0)+6,1))</f>
        <v>#VALUE!</v>
      </c>
      <c r="CG230" s="6" t="e" cm="1" vm="1">
        <f t="array" aca="1" ref="CG230" ca="1">INDIRECT(ADDRESS(MATCH(MAX(_xlfn._xlws.FILTER(CG7:CG229,CJ7:CJ229&gt;cr)),CG7:CG229,0)+6,1))</f>
        <v>#VALUE!</v>
      </c>
      <c r="CH230" s="6" t="e" cm="1" vm="1">
        <f t="array" aca="1" ref="CH230" ca="1">INDIRECT(ADDRESS(MATCH(MAX(_xlfn._xlws.FILTER(CH7:CH229,CJ7:CJ229&gt;cr)),CH7:CH229,0)+6,1))</f>
        <v>#VALUE!</v>
      </c>
      <c r="CI230" s="6" t="e" cm="1" vm="1">
        <f t="array" aca="1" ref="CI230" ca="1">INDIRECT(ADDRESS(MATCH(MAX(_xlfn._xlws.FILTER(CI7:CI229,CJ7:CJ229&gt;cr)),CI7:CI229,0)+6,1))</f>
        <v>#VALUE!</v>
      </c>
      <c r="CJ230" s="6" t="e" cm="1" vm="1">
        <f t="array" aca="1" ref="CJ230" ca="1">INDIRECT(ADDRESS(MATCH(MAX(_xlfn._xlws.FILTER(CJ7:CJ229,CJ7:CJ229&gt;cr)),CJ7:CJ229,0)+6,1))</f>
        <v>#VALUE!</v>
      </c>
      <c r="CK230" s="6" t="e" cm="1" vm="1">
        <f t="array" aca="1" ref="CK230" ca="1">INDIRECT(ADDRESS(MATCH(MIN(_xlfn._xlws.FILTER(CK7:CK229,CJ7:CJ229&gt;cr)),CK7:CK229,0)+6,1))</f>
        <v>#VALUE!</v>
      </c>
      <c r="CL230" s="1" t="e" cm="1" vm="1">
        <f t="array" aca="1" ref="CL230" ca="1">INDIRECT(ADDRESS(MATCH(MIN(_xlfn._xlws.FILTER(CL7:CL229,CR7:CR229&gt;cr)),CL7:CL229,0)+6,1))</f>
        <v>#VALUE!</v>
      </c>
      <c r="CM230" s="1" t="e" cm="1" vm="1">
        <f t="array" aca="1" ref="CM230" ca="1">INDIRECT(ADDRESS(MATCH(MIN(_xlfn._xlws.FILTER(CM7:CM229,CR7:CR229&gt;cr)),CM7:CM229,0)+6,1))</f>
        <v>#VALUE!</v>
      </c>
      <c r="CN230" s="1" t="e" cm="1" vm="1">
        <f t="array" aca="1" ref="CN230" ca="1">INDIRECT(ADDRESS(MATCH(MAX(_xlfn._xlws.FILTER(CN7:CN229,CR7:CR229&gt;cr)),CN7:CN229,0)+6,1))</f>
        <v>#VALUE!</v>
      </c>
      <c r="CO230" s="1" t="e" cm="1" vm="1">
        <f t="array" aca="1" ref="CO230" ca="1">INDIRECT(ADDRESS(MATCH(MAX(_xlfn._xlws.FILTER(CO7:CO229,CR7:CR229&gt;cr)),CO7:CO229,0)+6,1))</f>
        <v>#VALUE!</v>
      </c>
      <c r="CP230" s="1" t="e" cm="1" vm="1">
        <f t="array" aca="1" ref="CP230" ca="1">INDIRECT(ADDRESS(MATCH(MAX(_xlfn._xlws.FILTER(CP7:CP229,CR7:CR229&gt;cr)),CP7:CP229,0)+6,1))</f>
        <v>#VALUE!</v>
      </c>
      <c r="CQ230" s="1" t="e" cm="1" vm="1">
        <f t="array" aca="1" ref="CQ230" ca="1">INDIRECT(ADDRESS(MATCH(MAX(_xlfn._xlws.FILTER(CQ7:CQ229,CR7:CR229&gt;cr)),CQ7:CQ229,0)+6,1))</f>
        <v>#VALUE!</v>
      </c>
      <c r="CR230" s="1" t="e" cm="1" vm="1">
        <f t="array" aca="1" ref="CR230" ca="1">INDIRECT(ADDRESS(MATCH(MAX(_xlfn._xlws.FILTER(CR7:CR229,CR7:CR229&gt;cr)),CR7:CR229,0)+6,1))</f>
        <v>#VALUE!</v>
      </c>
      <c r="CS230" s="1" t="e" cm="1" vm="1">
        <f t="array" aca="1" ref="CS230" ca="1">INDIRECT(ADDRESS(MATCH(MIN(_xlfn._xlws.FILTER(CS7:CS229,CR7:CR229&gt;cr)),CS7:CS229,0)+6,1))</f>
        <v>#VALUE!</v>
      </c>
      <c r="CT230" s="6" t="str" cm="1">
        <f t="array" aca="1" ref="CT230" ca="1">INDIRECT(ADDRESS(MATCH(MIN(_xlfn._xlws.FILTER(CT7:CT229,CZ7:CZ229&gt;cr)),CT7:CT229,0)+6,1))</f>
        <v>BI03.PearsonJ</v>
      </c>
      <c r="CU230" s="6" t="str" cm="1">
        <f t="array" aca="1" ref="CU230" ca="1">INDIRECT(ADDRESS(MATCH(MIN(_xlfn._xlws.FILTER(CU7:CU229,CZ7:CZ229&gt;cr)),CU7:CU229,0)+6,1))</f>
        <v>BU01.RatingJaccard</v>
      </c>
      <c r="CV230" s="6" t="str" cm="1">
        <f t="array" aca="1" ref="CV230" ca="1">INDIRECT(ADDRESS(MATCH(MAX(_xlfn._xlws.FILTER(CV7:CV229,CZ7:CZ229&gt;cr)),CV7:CV229,0)+6,1))</f>
        <v>CI14.Amer.NNSM</v>
      </c>
      <c r="CW230" s="6" t="str" cm="1">
        <f t="array" aca="1" ref="CW230" ca="1">INDIRECT(ADDRESS(MATCH(MAX(_xlfn._xlws.FILTER(CW7:CW229,CZ7:CZ229&gt;cr)),CW7:CW229,0)+6,1))</f>
        <v>BU01.JacEDS</v>
      </c>
      <c r="CX230" s="6" t="str" cm="1">
        <f t="array" aca="1" ref="CX230" ca="1">INDIRECT(ADDRESS(MATCH(MAX(_xlfn._xlws.FILTER(CX7:CX229,CZ7:CZ229&gt;cr)),CX7:CX229,0)+6,1))</f>
        <v>BI01.JacEDS</v>
      </c>
      <c r="CY230" s="6" t="str" cm="1">
        <f t="array" aca="1" ref="CY230" ca="1">INDIRECT(ADDRESS(MATCH(MAX(_xlfn._xlws.FILTER(CY7:CY229,CZ7:CZ229&gt;cr)),CY7:CY229,0)+6,1))</f>
        <v>BI01.JacEDS</v>
      </c>
      <c r="CZ230" s="6" t="str" cm="1">
        <f t="array" aca="1" ref="CZ230" ca="1">INDIRECT(ADDRESS(MATCH(MAX(_xlfn._xlws.FILTER(CZ7:CZ229,CZ7:CZ229&gt;cr)),CZ7:CZ229,0)+6,1))</f>
        <v>AI01.Jaccard</v>
      </c>
      <c r="DA230" s="6" t="str" cm="1">
        <f t="array" aca="1" ref="DA230" ca="1">INDIRECT(ADDRESS(MATCH(MIN(_xlfn._xlws.FILTER(DA7:DA229,CZ7:CZ229&gt;cr)),DA7:DA229,0)+6,1))</f>
        <v>BI16.TAJ</v>
      </c>
      <c r="DB230" s="1" t="e" cm="1" vm="1">
        <f t="array" aca="1" ref="DB230" ca="1">INDIRECT(ADDRESS(MATCH(MIN(_xlfn._xlws.FILTER(DB7:DB229,DH7:DH229&gt;cr)),DB7:DB229,0)+6,1))</f>
        <v>#VALUE!</v>
      </c>
      <c r="DC230" s="1" t="e" cm="1" vm="1">
        <f t="array" aca="1" ref="DC230" ca="1">INDIRECT(ADDRESS(MATCH(MIN(_xlfn._xlws.FILTER(DC7:DC229,DH7:DH229&gt;cr)),DC7:DC229,0)+6,1))</f>
        <v>#VALUE!</v>
      </c>
      <c r="DD230" s="1" t="e" cm="1" vm="1">
        <f t="array" aca="1" ref="DD230" ca="1">INDIRECT(ADDRESS(MATCH(MAX(_xlfn._xlws.FILTER(DD7:DD229,DH7:DH229&gt;cr)),DD7:DD229,0)+6,1))</f>
        <v>#VALUE!</v>
      </c>
      <c r="DE230" s="1" t="e" cm="1" vm="1">
        <f t="array" aca="1" ref="DE230" ca="1">INDIRECT(ADDRESS(MATCH(MAX(_xlfn._xlws.FILTER(DE7:DE229,DH7:DH229&gt;cr)),DE7:DE229,0)+6,1))</f>
        <v>#VALUE!</v>
      </c>
      <c r="DF230" s="1" t="e" cm="1" vm="1">
        <f t="array" aca="1" ref="DF230" ca="1">INDIRECT(ADDRESS(MATCH(MAX(_xlfn._xlws.FILTER(DF7:DF229,DH7:DH229&gt;cr)),DF7:DF229,0)+6,1))</f>
        <v>#VALUE!</v>
      </c>
      <c r="DG230" s="1" t="e" cm="1" vm="1">
        <f t="array" aca="1" ref="DG230" ca="1">INDIRECT(ADDRESS(MATCH(MAX(_xlfn._xlws.FILTER(DG7:DG229,DH7:DH229&gt;cr)),DG7:DG229,0)+6,1))</f>
        <v>#VALUE!</v>
      </c>
      <c r="DH230" s="1" t="e" cm="1" vm="1">
        <f t="array" aca="1" ref="DH230" ca="1">INDIRECT(ADDRESS(MATCH(MAX(_xlfn._xlws.FILTER(DH7:DH229,DH7:DH229&gt;cr)),DH7:DH229,0)+6,1))</f>
        <v>#VALUE!</v>
      </c>
      <c r="DI230" s="1" t="e" cm="1" vm="1">
        <f t="array" aca="1" ref="DI230" ca="1">INDIRECT(ADDRESS(MATCH(MIN(_xlfn._xlws.FILTER(DI7:DI229,DH7:DH229&gt;cr)),DI7:DI229,0)+6,1))</f>
        <v>#VALUE!</v>
      </c>
      <c r="DJ230" s="6" t="e" cm="1" vm="1">
        <f t="array" aca="1" ref="DJ230" ca="1">INDIRECT(ADDRESS(MATCH(MIN(_xlfn._xlws.FILTER(DJ7:DJ229,DP7:DP229&gt;cr)),DJ7:DJ229,0)+6,1))</f>
        <v>#VALUE!</v>
      </c>
      <c r="DK230" s="6" t="e" cm="1" vm="1">
        <f t="array" aca="1" ref="DK230" ca="1">INDIRECT(ADDRESS(MATCH(MIN(_xlfn._xlws.FILTER(DK7:DK229,DP7:DP229&gt;cr)),DK7:DK229,0)+6,1))</f>
        <v>#VALUE!</v>
      </c>
      <c r="DL230" s="6" t="e" cm="1" vm="1">
        <f t="array" aca="1" ref="DL230" ca="1">INDIRECT(ADDRESS(MATCH(MAX(_xlfn._xlws.FILTER(DL7:DL229,DP7:DP229&gt;cr)),DL7:DL229,0)+6,1))</f>
        <v>#VALUE!</v>
      </c>
      <c r="DM230" s="6" t="e" cm="1" vm="1">
        <f t="array" aca="1" ref="DM230" ca="1">INDIRECT(ADDRESS(MATCH(MAX(_xlfn._xlws.FILTER(DM7:DM229,DP7:DP229&gt;cr)),DM7:DM229,0)+6,1))</f>
        <v>#VALUE!</v>
      </c>
      <c r="DN230" s="6" t="e" cm="1" vm="1">
        <f t="array" aca="1" ref="DN230" ca="1">INDIRECT(ADDRESS(MATCH(MAX(_xlfn._xlws.FILTER(DN7:DN229,DP7:DP229&gt;cr)),DN7:DN229,0)+6,1))</f>
        <v>#VALUE!</v>
      </c>
      <c r="DO230" s="6" t="e" cm="1" vm="1">
        <f t="array" aca="1" ref="DO230" ca="1">INDIRECT(ADDRESS(MATCH(MAX(_xlfn._xlws.FILTER(DO7:DO229,DP7:DP229&gt;cr)),DO7:DO229,0)+6,1))</f>
        <v>#VALUE!</v>
      </c>
      <c r="DP230" s="6" t="e" cm="1" vm="1">
        <f t="array" aca="1" ref="DP230" ca="1">INDIRECT(ADDRESS(MATCH(MAX(_xlfn._xlws.FILTER(DP7:DP229,DP7:DP229&gt;cr)),DP7:DP229,0)+6,1))</f>
        <v>#VALUE!</v>
      </c>
      <c r="DQ230" s="6" t="e" cm="1" vm="1">
        <f t="array" aca="1" ref="DQ230" ca="1">INDIRECT(ADDRESS(MATCH(MIN(_xlfn._xlws.FILTER(DQ7:DQ229,DP7:DP229&gt;cr)),DQ7:DQ229,0)+6,1))</f>
        <v>#VALUE!</v>
      </c>
      <c r="DR230" s="1" t="e" cm="1" vm="1">
        <f t="array" aca="1" ref="DR230" ca="1">INDIRECT(ADDRESS(MATCH(MIN(_xlfn._xlws.FILTER(DR7:DR229,DX7:DX229&gt;cr)),DR7:DR229,0)+6,1))</f>
        <v>#VALUE!</v>
      </c>
      <c r="DS230" s="1" t="e" cm="1" vm="1">
        <f t="array" aca="1" ref="DS230" ca="1">INDIRECT(ADDRESS(MATCH(MIN(_xlfn._xlws.FILTER(DS7:DS229,DX7:DX229&gt;cr)),DS7:DS229,0)+6,1))</f>
        <v>#VALUE!</v>
      </c>
      <c r="DT230" s="1" t="e" cm="1" vm="1">
        <f t="array" aca="1" ref="DT230" ca="1">INDIRECT(ADDRESS(MATCH(MAX(_xlfn._xlws.FILTER(DT7:DT229,DX7:DX229&gt;cr)),DT7:DT229,0)+6,1))</f>
        <v>#VALUE!</v>
      </c>
      <c r="DU230" s="1" t="e" cm="1" vm="1">
        <f t="array" aca="1" ref="DU230" ca="1">INDIRECT(ADDRESS(MATCH(MAX(_xlfn._xlws.FILTER(DU7:DU229,DX7:DX229&gt;cr)),DU7:DU229,0)+6,1))</f>
        <v>#VALUE!</v>
      </c>
      <c r="DV230" s="1" t="e" cm="1" vm="1">
        <f t="array" aca="1" ref="DV230" ca="1">INDIRECT(ADDRESS(MATCH(MAX(_xlfn._xlws.FILTER(DV7:DV229,DX7:DX229&gt;cr)),DV7:DV229,0)+6,1))</f>
        <v>#VALUE!</v>
      </c>
      <c r="DW230" s="1" t="e" cm="1" vm="1">
        <f t="array" aca="1" ref="DW230" ca="1">INDIRECT(ADDRESS(MATCH(MAX(_xlfn._xlws.FILTER(DW7:DW229,DX7:DX229&gt;cr)),DW7:DW229,0)+6,1))</f>
        <v>#VALUE!</v>
      </c>
      <c r="DX230" s="1" t="e" cm="1" vm="1">
        <f t="array" aca="1" ref="DX230" ca="1">INDIRECT(ADDRESS(MATCH(MAX(_xlfn._xlws.FILTER(DX7:DX229,DX7:DX229&gt;cr)),DX7:DX229,0)+6,1))</f>
        <v>#VALUE!</v>
      </c>
      <c r="DY230" s="1" t="e" cm="1" vm="1">
        <f t="array" aca="1" ref="DY230" ca="1">INDIRECT(ADDRESS(MATCH(MIN(_xlfn._xlws.FILTER(DY7:DY229,DX7:DX229&gt;cr)),DY7:DY229,0)+6,1))</f>
        <v>#VALUE!</v>
      </c>
      <c r="DZ230" s="6" t="e" cm="1" vm="1">
        <f t="array" aca="1" ref="DZ230" ca="1">INDIRECT(ADDRESS(MATCH(MIN(_xlfn._xlws.FILTER(DZ7:DZ229,EF7:EF229&gt;cr)),DZ7:DZ229,0)+6,1))</f>
        <v>#VALUE!</v>
      </c>
      <c r="EA230" s="6" t="e" cm="1" vm="1">
        <f t="array" aca="1" ref="EA230" ca="1">INDIRECT(ADDRESS(MATCH(MIN(_xlfn._xlws.FILTER(EA7:EA229,EF7:EF229&gt;cr)),EA7:EA229,0)+6,1))</f>
        <v>#VALUE!</v>
      </c>
      <c r="EB230" s="6" t="e" cm="1" vm="1">
        <f t="array" aca="1" ref="EB230" ca="1">INDIRECT(ADDRESS(MATCH(MAX(_xlfn._xlws.FILTER(EB7:EB229,EF7:EF229&gt;cr)),EB7:EB229,0)+6,1))</f>
        <v>#VALUE!</v>
      </c>
      <c r="EC230" s="6" t="e" cm="1" vm="1">
        <f t="array" aca="1" ref="EC230" ca="1">INDIRECT(ADDRESS(MATCH(MAX(_xlfn._xlws.FILTER(EC7:EC229,EF7:EF229&gt;cr)),EC7:EC229,0)+6,1))</f>
        <v>#VALUE!</v>
      </c>
      <c r="ED230" s="6" t="e" cm="1" vm="1">
        <f t="array" aca="1" ref="ED230" ca="1">INDIRECT(ADDRESS(MATCH(MAX(_xlfn._xlws.FILTER(ED7:ED229,EF7:EF229&gt;cr)),ED7:ED229,0)+6,1))</f>
        <v>#VALUE!</v>
      </c>
      <c r="EE230" s="6" t="e" cm="1" vm="1">
        <f t="array" aca="1" ref="EE230" ca="1">INDIRECT(ADDRESS(MATCH(MAX(_xlfn._xlws.FILTER(EE7:EE229,EF7:EF229&gt;cr)),EE7:EE229,0)+6,1))</f>
        <v>#VALUE!</v>
      </c>
      <c r="EF230" s="6" t="e" cm="1" vm="1">
        <f t="array" aca="1" ref="EF230" ca="1">INDIRECT(ADDRESS(MATCH(MAX(_xlfn._xlws.FILTER(EF7:EF229,EF7:EF229&gt;cr)),EF7:EF229,0)+6,1))</f>
        <v>#VALUE!</v>
      </c>
      <c r="EG230" s="6" t="e" cm="1" vm="1">
        <f t="array" aca="1" ref="EG230" ca="1">INDIRECT(ADDRESS(MATCH(MIN(_xlfn._xlws.FILTER(EG7:EG229,EF7:EF229&gt;cr)),EG7:EG229,0)+6,1))</f>
        <v>#VALUE!</v>
      </c>
      <c r="EH230" s="1" t="str" cm="1">
        <f t="array" aca="1" ref="EH230" ca="1">INDIRECT(ADDRESS(MATCH(MIN(_xlfn._xlws.FILTER(EH7:EH229,EN7:EN229&gt;cr)),EH7:EH229,0)+6,1))</f>
        <v>BI03.PearsonJ</v>
      </c>
      <c r="EI230" s="1" t="str" cm="1">
        <f t="array" aca="1" ref="EI230" ca="1">INDIRECT(ADDRESS(MATCH(MIN(_xlfn._xlws.FILTER(EI7:EI229,EN7:EN229&gt;cr)),EI7:EI229,0)+6,1))</f>
        <v>BU01.RatingJaccard</v>
      </c>
      <c r="EJ230" s="1" t="str" cm="1">
        <f t="array" aca="1" ref="EJ230" ca="1">INDIRECT(ADDRESS(MATCH(MAX(_xlfn._xlws.FILTER(EJ7:EJ229,EN7:EN229&gt;cr)),EJ7:EJ229,0)+6,1))</f>
        <v>BI07.NHMS.Amer</v>
      </c>
      <c r="EK230" s="1" t="str" cm="1">
        <f t="array" aca="1" ref="EK230" ca="1">INDIRECT(ADDRESS(MATCH(MAX(_xlfn._xlws.FILTER(EK7:EK229,EN7:EN229&gt;cr)),EK7:EK229,0)+6,1))</f>
        <v>BU01.JacEDS</v>
      </c>
      <c r="EL230" s="1" t="str" cm="1">
        <f t="array" aca="1" ref="EL230" ca="1">INDIRECT(ADDRESS(MATCH(MAX(_xlfn._xlws.FILTER(EL7:EL229,EN7:EN229&gt;cr)),EL7:EL229,0)+6,1))</f>
        <v>BI01.JacEDS</v>
      </c>
      <c r="EM230" s="1" t="str" cm="1">
        <f t="array" aca="1" ref="EM230" ca="1">INDIRECT(ADDRESS(MATCH(MAX(_xlfn._xlws.FILTER(EM7:EM229,EN7:EN229&gt;cr)),EM7:EM229,0)+6,1))</f>
        <v>BI01.JacEDS</v>
      </c>
      <c r="EN230" s="1" t="str" cm="1">
        <f t="array" aca="1" ref="EN230" ca="1">INDIRECT(ADDRESS(MATCH(MAX(_xlfn._xlws.FILTER(EN7:EN229,EN7:EN229&gt;cr)),EN7:EN229,0)+6,1))</f>
        <v>AI01.Jaccard</v>
      </c>
      <c r="EO230" s="1" t="str" cm="1">
        <f t="array" aca="1" ref="EO230" ca="1">INDIRECT(ADDRESS(MATCH(MIN(_xlfn._xlws.FILTER(EO7:EO229,EN7:EN229&gt;cr)),EO7:EO229,0)+6,1))</f>
        <v>BI03.PearsonJ</v>
      </c>
      <c r="EP230" s="6" t="e" cm="1" vm="1">
        <f t="array" aca="1" ref="EP230" ca="1">INDIRECT(ADDRESS(MATCH(MIN(_xlfn._xlws.FILTER(EP7:EP229,EV7:EV229&gt;cr)),EP7:EP229,0)+6,1))</f>
        <v>#VALUE!</v>
      </c>
      <c r="EQ230" s="6" t="e" cm="1" vm="1">
        <f t="array" aca="1" ref="EQ230" ca="1">INDIRECT(ADDRESS(MATCH(MIN(_xlfn._xlws.FILTER(EQ7:EQ229,EV7:EV229&gt;cr)),EQ7:EQ229,0)+6,1))</f>
        <v>#VALUE!</v>
      </c>
      <c r="ER230" s="6" t="e" cm="1" vm="1">
        <f t="array" aca="1" ref="ER230" ca="1">INDIRECT(ADDRESS(MATCH(MAX(_xlfn._xlws.FILTER(ER7:ER229,EV7:EV229&gt;cr)),ER7:ER229,0)+6,1))</f>
        <v>#VALUE!</v>
      </c>
      <c r="ES230" s="6" t="e" cm="1" vm="1">
        <f t="array" aca="1" ref="ES230" ca="1">INDIRECT(ADDRESS(MATCH(MAX(_xlfn._xlws.FILTER(ES7:ES229,EV7:EV229&gt;cr)),ES7:ES229,0)+6,1))</f>
        <v>#VALUE!</v>
      </c>
      <c r="ET230" s="6" t="e" cm="1" vm="1">
        <f t="array" aca="1" ref="ET230" ca="1">INDIRECT(ADDRESS(MATCH(MAX(_xlfn._xlws.FILTER(ET7:ET229,EV7:EV229&gt;cr)),ET7:ET229,0)+6,1))</f>
        <v>#VALUE!</v>
      </c>
      <c r="EU230" s="6" t="e" cm="1" vm="1">
        <f t="array" aca="1" ref="EU230" ca="1">INDIRECT(ADDRESS(MATCH(MAX(_xlfn._xlws.FILTER(EU7:EU229,EV7:EV229&gt;cr)),EU7:EU229,0)+6,1))</f>
        <v>#VALUE!</v>
      </c>
      <c r="EV230" s="6" t="e" cm="1" vm="1">
        <f t="array" aca="1" ref="EV230" ca="1">INDIRECT(ADDRESS(MATCH(MAX(_xlfn._xlws.FILTER(EV7:EV229,EV7:EV229&gt;cr)),EV7:EV229,0)+6,1))</f>
        <v>#VALUE!</v>
      </c>
      <c r="EW230" s="6" t="e" cm="1" vm="1">
        <f t="array" aca="1" ref="EW230" ca="1">INDIRECT(ADDRESS(MATCH(MIN(_xlfn._xlws.FILTER(EW7:EW229,EV7:EV229&gt;cr)),EW7:EW229,0)+6,1))</f>
        <v>#VALUE!</v>
      </c>
      <c r="EX230" s="1" t="e" cm="1" vm="1">
        <f t="array" aca="1" ref="EX230" ca="1">INDIRECT(ADDRESS(MATCH(MIN(_xlfn._xlws.FILTER(EX7:EX229,FD7:FD229&gt;cr)),EX7:EX229,0)+6,1))</f>
        <v>#VALUE!</v>
      </c>
      <c r="EY230" s="1" t="e" cm="1" vm="1">
        <f t="array" aca="1" ref="EY230" ca="1">INDIRECT(ADDRESS(MATCH(MIN(_xlfn._xlws.FILTER(EY7:EY229,FD7:FD229&gt;cr)),EY7:EY229,0)+6,1))</f>
        <v>#VALUE!</v>
      </c>
      <c r="EZ230" s="1" t="e" cm="1" vm="1">
        <f t="array" aca="1" ref="EZ230" ca="1">INDIRECT(ADDRESS(MATCH(MAX(_xlfn._xlws.FILTER(EZ7:EZ229,FD7:FD229&gt;cr)),EZ7:EZ229,0)+6,1))</f>
        <v>#VALUE!</v>
      </c>
      <c r="FA230" s="1" t="e" cm="1" vm="1">
        <f t="array" aca="1" ref="FA230" ca="1">INDIRECT(ADDRESS(MATCH(MAX(_xlfn._xlws.FILTER(FA7:FA229,FD7:FD229&gt;cr)),FA7:FA229,0)+6,1))</f>
        <v>#VALUE!</v>
      </c>
      <c r="FB230" s="1" t="e" cm="1" vm="1">
        <f t="array" aca="1" ref="FB230" ca="1">INDIRECT(ADDRESS(MATCH(MAX(_xlfn._xlws.FILTER(FB7:FB229,FD7:FD229&gt;cr)),FB7:FB229,0)+6,1))</f>
        <v>#VALUE!</v>
      </c>
      <c r="FC230" s="1" t="e" cm="1" vm="1">
        <f t="array" aca="1" ref="FC230" ca="1">INDIRECT(ADDRESS(MATCH(MAX(_xlfn._xlws.FILTER(FC7:FC229,FD7:FD229&gt;cr)),FC7:FC229,0)+6,1))</f>
        <v>#VALUE!</v>
      </c>
      <c r="FD230" s="1" t="e" cm="1" vm="1">
        <f t="array" aca="1" ref="FD230" ca="1">INDIRECT(ADDRESS(MATCH(MAX(_xlfn._xlws.FILTER(FD7:FD229,FD7:FD229&gt;cr)),FD7:FD229,0)+6,1))</f>
        <v>#VALUE!</v>
      </c>
      <c r="FE230" s="1" t="e" cm="1" vm="1">
        <f t="array" aca="1" ref="FE230" ca="1">INDIRECT(ADDRESS(MATCH(MIN(_xlfn._xlws.FILTER(FE7:FE229,FD7:FD229&gt;cr)),FE7:FE229,0)+6,1))</f>
        <v>#VALUE!</v>
      </c>
      <c r="FF230" s="6" t="e" cm="1" vm="1">
        <f t="array" aca="1" ref="FF230" ca="1">INDIRECT(ADDRESS(MATCH(MIN(_xlfn._xlws.FILTER(FF7:FF229,FL7:FL229&gt;cr)),FF7:FF229,0)+6,1))</f>
        <v>#VALUE!</v>
      </c>
      <c r="FG230" s="6" t="e" cm="1" vm="1">
        <f t="array" aca="1" ref="FG230" ca="1">INDIRECT(ADDRESS(MATCH(MIN(_xlfn._xlws.FILTER(FG7:FG229,FL7:FL229&gt;cr)),FG7:FG229,0)+6,1))</f>
        <v>#VALUE!</v>
      </c>
      <c r="FH230" s="6" t="e" cm="1" vm="1">
        <f t="array" aca="1" ref="FH230" ca="1">INDIRECT(ADDRESS(MATCH(MAX(_xlfn._xlws.FILTER(FH7:FH229,FL7:FL229&gt;cr)),FH7:FH229,0)+6,1))</f>
        <v>#VALUE!</v>
      </c>
      <c r="FI230" s="6" t="e" cm="1" vm="1">
        <f t="array" aca="1" ref="FI230" ca="1">INDIRECT(ADDRESS(MATCH(MAX(_xlfn._xlws.FILTER(FI7:FI229,FL7:FL229&gt;cr)),FI7:FI229,0)+6,1))</f>
        <v>#VALUE!</v>
      </c>
      <c r="FJ230" s="6" t="e" cm="1" vm="1">
        <f t="array" aca="1" ref="FJ230" ca="1">INDIRECT(ADDRESS(MATCH(MAX(_xlfn._xlws.FILTER(FJ7:FJ229,FL7:FL229&gt;cr)),FJ7:FJ229,0)+6,1))</f>
        <v>#VALUE!</v>
      </c>
      <c r="FK230" s="6" t="e" cm="1" vm="1">
        <f t="array" aca="1" ref="FK230" ca="1">INDIRECT(ADDRESS(MATCH(MAX(_xlfn._xlws.FILTER(FK7:FK229,FL7:FL229&gt;cr)),FK7:FK229,0)+6,1))</f>
        <v>#VALUE!</v>
      </c>
      <c r="FL230" s="6" t="e" cm="1" vm="1">
        <f t="array" aca="1" ref="FL230" ca="1">INDIRECT(ADDRESS(MATCH(MAX(_xlfn._xlws.FILTER(FL7:FL229,FL7:FL229&gt;cr)),FL7:FL229,0)+6,1))</f>
        <v>#VALUE!</v>
      </c>
      <c r="FM230" s="6" t="e" cm="1" vm="1">
        <f t="array" aca="1" ref="FM230" ca="1">INDIRECT(ADDRESS(MATCH(MIN(_xlfn._xlws.FILTER(FM7:FM229,FL7:FL229&gt;cr)),FM7:FM229,0)+6,1))</f>
        <v>#VALUE!</v>
      </c>
      <c r="FN230" s="1" t="e" cm="1" vm="1">
        <f t="array" aca="1" ref="FN230" ca="1">INDIRECT(ADDRESS(MATCH(MIN(_xlfn._xlws.FILTER(FN7:FN229,FT7:FT229&gt;cr)),FN7:FN229,0)+6,1))</f>
        <v>#VALUE!</v>
      </c>
      <c r="FO230" s="1" t="e" cm="1" vm="1">
        <f t="array" aca="1" ref="FO230" ca="1">INDIRECT(ADDRESS(MATCH(MIN(_xlfn._xlws.FILTER(FO7:FO229,FT7:FT229&gt;cr)),FO7:FO229,0)+6,1))</f>
        <v>#VALUE!</v>
      </c>
      <c r="FP230" s="1" t="e" cm="1" vm="1">
        <f t="array" aca="1" ref="FP230" ca="1">INDIRECT(ADDRESS(MATCH(MAX(_xlfn._xlws.FILTER(FP7:FP229,FT7:FT229&gt;cr)),FP7:FP229,0)+6,1))</f>
        <v>#VALUE!</v>
      </c>
      <c r="FQ230" s="1" t="e" cm="1" vm="1">
        <f t="array" aca="1" ref="FQ230" ca="1">INDIRECT(ADDRESS(MATCH(MAX(_xlfn._xlws.FILTER(FQ7:FQ229,FT7:FT229&gt;cr)),FQ7:FQ229,0)+6,1))</f>
        <v>#VALUE!</v>
      </c>
      <c r="FR230" s="1" t="e" cm="1" vm="1">
        <f t="array" aca="1" ref="FR230" ca="1">INDIRECT(ADDRESS(MATCH(MAX(_xlfn._xlws.FILTER(FR7:FR229,FT7:FT229&gt;cr)),FR7:FR229,0)+6,1))</f>
        <v>#VALUE!</v>
      </c>
      <c r="FS230" s="1" t="e" cm="1" vm="1">
        <f t="array" aca="1" ref="FS230" ca="1">INDIRECT(ADDRESS(MATCH(MAX(_xlfn._xlws.FILTER(FS7:FS229,FT7:FT229&gt;cr)),FS7:FS229,0)+6,1))</f>
        <v>#VALUE!</v>
      </c>
      <c r="FT230" s="1" t="e" cm="1" vm="1">
        <f t="array" aca="1" ref="FT230" ca="1">INDIRECT(ADDRESS(MATCH(MAX(_xlfn._xlws.FILTER(FT7:FT229,FT7:FT229&gt;cr)),FT7:FT229,0)+6,1))</f>
        <v>#VALUE!</v>
      </c>
      <c r="FU230" s="1" t="e" cm="1" vm="1">
        <f t="array" aca="1" ref="FU230" ca="1">INDIRECT(ADDRESS(MATCH(MIN(_xlfn._xlws.FILTER(FU7:FU229,FT7:FT229&gt;cr)),FU7:FU229,0)+6,1))</f>
        <v>#VALUE!</v>
      </c>
      <c r="FV230" s="6" t="str" cm="1">
        <f t="array" aca="1" ref="FV230" ca="1">INDIRECT(ADDRESS(MATCH(MIN(_xlfn._xlws.FILTER(FV7:FV229,GB7:GB229&gt;cr)),FV7:FV229,0)+6,1))</f>
        <v>AI05.SRC</v>
      </c>
      <c r="FW230" s="6" t="str" cm="1">
        <f t="array" aca="1" ref="FW230" ca="1">INDIRECT(ADDRESS(MATCH(MIN(_xlfn._xlws.FILTER(FW7:FW229,GB7:GB229&gt;cr)),FW7:FW229,0)+6,1))</f>
        <v>AI05.SRC</v>
      </c>
      <c r="FX230" s="6" t="str" cm="1">
        <f t="array" aca="1" ref="FX230" ca="1">INDIRECT(ADDRESS(MATCH(MAX(_xlfn._xlws.FILTER(FX7:FX229,GB7:GB229&gt;cr)),FX7:FX229,0)+6,1))</f>
        <v>BI03.PearsonJ</v>
      </c>
      <c r="FY230" s="6" t="str" cm="1">
        <f t="array" aca="1" ref="FY230" ca="1">INDIRECT(ADDRESS(MATCH(MAX(_xlfn._xlws.FILTER(FY7:FY229,GB7:GB229&gt;cr)),FY7:FY229,0)+6,1))</f>
        <v>BU01.JacEDS</v>
      </c>
      <c r="FZ230" s="6" t="str" cm="1">
        <f t="array" aca="1" ref="FZ230" ca="1">INDIRECT(ADDRESS(MATCH(MAX(_xlfn._xlws.FILTER(FZ7:FZ229,GB7:GB229&gt;cr)),FZ7:FZ229,0)+6,1))</f>
        <v>BI02.COD</v>
      </c>
      <c r="GA230" s="6" t="str" cm="1">
        <f t="array" aca="1" ref="GA230" ca="1">INDIRECT(ADDRESS(MATCH(MAX(_xlfn._xlws.FILTER(GA7:GA229,GB7:GB229&gt;cr)),GA7:GA229,0)+6,1))</f>
        <v>BI01.JacEDS</v>
      </c>
      <c r="GB230" s="6" t="str" cm="1">
        <f t="array" aca="1" ref="GB230" ca="1">INDIRECT(ADDRESS(MATCH(MAX(_xlfn._xlws.FILTER(GB7:GB229,GB7:GB229&gt;cr)),GB7:GB229,0)+6,1))</f>
        <v>AI01.Jaccard</v>
      </c>
      <c r="GC230" s="6" t="str" cm="1">
        <f t="array" aca="1" ref="GC230" ca="1">INDIRECT(ADDRESS(MATCH(MIN(_xlfn._xlws.FILTER(GC7:GC229,GB7:GB229&gt;cr)),GC7:GC229,0)+6,1))</f>
        <v>AI17.RA</v>
      </c>
      <c r="GD230" s="1" t="e" cm="1" vm="1">
        <f t="array" aca="1" ref="GD230" ca="1">INDIRECT(ADDRESS(MATCH(MIN(_xlfn._xlws.FILTER(GD7:GD229,GJ7:GJ229&gt;cr)),GD7:GD229,0)+6,1))</f>
        <v>#VALUE!</v>
      </c>
      <c r="GE230" s="1" t="e" cm="1" vm="1">
        <f t="array" aca="1" ref="GE230" ca="1">INDIRECT(ADDRESS(MATCH(MIN(_xlfn._xlws.FILTER(GE7:GE229,GJ7:GJ229&gt;cr)),GE7:GE229,0)+6,1))</f>
        <v>#VALUE!</v>
      </c>
      <c r="GF230" s="1" t="e" cm="1" vm="1">
        <f t="array" aca="1" ref="GF230" ca="1">INDIRECT(ADDRESS(MATCH(MAX(_xlfn._xlws.FILTER(GF7:GF229,GJ7:GJ229&gt;cr)),GF7:GF229,0)+6,1))</f>
        <v>#VALUE!</v>
      </c>
      <c r="GG230" s="1" t="e" cm="1" vm="1">
        <f t="array" aca="1" ref="GG230" ca="1">INDIRECT(ADDRESS(MATCH(MAX(_xlfn._xlws.FILTER(GG7:GG229,GJ7:GJ229&gt;cr)),GG7:GG229,0)+6,1))</f>
        <v>#VALUE!</v>
      </c>
      <c r="GH230" s="1" t="e" cm="1" vm="1">
        <f t="array" aca="1" ref="GH230" ca="1">INDIRECT(ADDRESS(MATCH(MAX(_xlfn._xlws.FILTER(GH7:GH229,GJ7:GJ229&gt;cr)),GH7:GH229,0)+6,1))</f>
        <v>#VALUE!</v>
      </c>
      <c r="GI230" s="1" t="e" cm="1" vm="1">
        <f t="array" aca="1" ref="GI230" ca="1">INDIRECT(ADDRESS(MATCH(MAX(_xlfn._xlws.FILTER(GI7:GI229,GJ7:GJ229&gt;cr)),GI7:GI229,0)+6,1))</f>
        <v>#VALUE!</v>
      </c>
      <c r="GJ230" s="1" t="e" cm="1" vm="1">
        <f t="array" aca="1" ref="GJ230" ca="1">INDIRECT(ADDRESS(MATCH(MAX(_xlfn._xlws.FILTER(GJ7:GJ229,GJ7:GJ229&gt;cr)),GJ7:GJ229,0)+6,1))</f>
        <v>#VALUE!</v>
      </c>
      <c r="GK230" s="1" t="e" cm="1" vm="1">
        <f t="array" aca="1" ref="GK230" ca="1">INDIRECT(ADDRESS(MATCH(MIN(_xlfn._xlws.FILTER(GK7:GK229,GJ7:GJ229&gt;cr)),GK7:GK229,0)+6,1))</f>
        <v>#VALUE!</v>
      </c>
      <c r="GL230" s="6" t="e" cm="1" vm="1">
        <f t="array" aca="1" ref="GL230" ca="1">INDIRECT(ADDRESS(MATCH(MIN(_xlfn._xlws.FILTER(GL7:GL229,GR7:GR229&gt;cr)),GL7:GL229,0)+6,1))</f>
        <v>#VALUE!</v>
      </c>
      <c r="GM230" s="6" t="e" cm="1" vm="1">
        <f t="array" aca="1" ref="GM230" ca="1">INDIRECT(ADDRESS(MATCH(MIN(_xlfn._xlws.FILTER(GM7:GM229,GR7:GR229&gt;cr)),GM7:GM229,0)+6,1))</f>
        <v>#VALUE!</v>
      </c>
      <c r="GN230" s="6" t="e" cm="1" vm="1">
        <f t="array" aca="1" ref="GN230" ca="1">INDIRECT(ADDRESS(MATCH(MAX(_xlfn._xlws.FILTER(GN7:GN229,GR7:GR229&gt;cr)),GN7:GN229,0)+6,1))</f>
        <v>#VALUE!</v>
      </c>
      <c r="GO230" s="6" t="e" cm="1" vm="1">
        <f t="array" aca="1" ref="GO230" ca="1">INDIRECT(ADDRESS(MATCH(MAX(_xlfn._xlws.FILTER(GO7:GO229,GR7:GR229&gt;cr)),GO7:GO229,0)+6,1))</f>
        <v>#VALUE!</v>
      </c>
      <c r="GP230" s="6" t="e" cm="1" vm="1">
        <f t="array" aca="1" ref="GP230" ca="1">INDIRECT(ADDRESS(MATCH(MAX(_xlfn._xlws.FILTER(GP7:GP229,GR7:GR229&gt;cr)),GP7:GP229,0)+6,1))</f>
        <v>#VALUE!</v>
      </c>
      <c r="GQ230" s="6" t="e" cm="1" vm="1">
        <f t="array" aca="1" ref="GQ230" ca="1">INDIRECT(ADDRESS(MATCH(MAX(_xlfn._xlws.FILTER(GQ7:GQ229,GR7:GR229&gt;cr)),GQ7:GQ229,0)+6,1))</f>
        <v>#VALUE!</v>
      </c>
      <c r="GR230" s="6" t="e" cm="1" vm="1">
        <f t="array" aca="1" ref="GR230" ca="1">INDIRECT(ADDRESS(MATCH(MAX(_xlfn._xlws.FILTER(GR7:GR229,GR7:GR229&gt;cr)),GR7:GR229,0)+6,1))</f>
        <v>#VALUE!</v>
      </c>
      <c r="GS230" s="6" t="e" cm="1" vm="1">
        <f t="array" aca="1" ref="GS230" ca="1">INDIRECT(ADDRESS(MATCH(MIN(_xlfn._xlws.FILTER(GS7:GS229,GR7:GR229&gt;cr)),GS7:GS229,0)+6,1))</f>
        <v>#VALUE!</v>
      </c>
      <c r="GT230" s="1" t="e" cm="1" vm="1">
        <f t="array" aca="1" ref="GT230" ca="1">INDIRECT(ADDRESS(MATCH(MIN(_xlfn._xlws.FILTER(GT7:GT229,GZ7:GZ229&gt;cr)),GT7:GT229,0)+6,1))</f>
        <v>#VALUE!</v>
      </c>
      <c r="GU230" s="1" t="e" cm="1" vm="1">
        <f t="array" aca="1" ref="GU230" ca="1">INDIRECT(ADDRESS(MATCH(MIN(_xlfn._xlws.FILTER(GU7:GU229,GZ7:GZ229&gt;cr)),GU7:GU229,0)+6,1))</f>
        <v>#VALUE!</v>
      </c>
      <c r="GV230" s="1" t="e" cm="1" vm="1">
        <f t="array" aca="1" ref="GV230" ca="1">INDIRECT(ADDRESS(MATCH(MAX(_xlfn._xlws.FILTER(GV7:GV229,GZ7:GZ229&gt;cr)),GV7:GV229,0)+6,1))</f>
        <v>#VALUE!</v>
      </c>
      <c r="GW230" s="1" t="e" cm="1" vm="1">
        <f t="array" aca="1" ref="GW230" ca="1">INDIRECT(ADDRESS(MATCH(MAX(_xlfn._xlws.FILTER(GW7:GW229,GZ7:GZ229&gt;cr)),GW7:GW229,0)+6,1))</f>
        <v>#VALUE!</v>
      </c>
      <c r="GX230" s="1" t="e" cm="1" vm="1">
        <f t="array" aca="1" ref="GX230" ca="1">INDIRECT(ADDRESS(MATCH(MAX(_xlfn._xlws.FILTER(GX7:GX229,GZ7:GZ229&gt;cr)),GX7:GX229,0)+6,1))</f>
        <v>#VALUE!</v>
      </c>
      <c r="GY230" s="1" t="e" cm="1" vm="1">
        <f t="array" aca="1" ref="GY230" ca="1">INDIRECT(ADDRESS(MATCH(MAX(_xlfn._xlws.FILTER(GY7:GY229,GZ7:GZ229&gt;cr)),GY7:GY229,0)+6,1))</f>
        <v>#VALUE!</v>
      </c>
      <c r="GZ230" s="1" t="e" cm="1" vm="1">
        <f t="array" aca="1" ref="GZ230" ca="1">INDIRECT(ADDRESS(MATCH(MAX(_xlfn._xlws.FILTER(GZ7:GZ229,GZ7:GZ229&gt;cr)),GZ7:GZ229,0)+6,1))</f>
        <v>#VALUE!</v>
      </c>
      <c r="HA230" s="1" t="e" cm="1" vm="1">
        <f t="array" aca="1" ref="HA230" ca="1">INDIRECT(ADDRESS(MATCH(MIN(_xlfn._xlws.FILTER(HA7:HA229,GZ7:GZ229&gt;cr)),HA7:HA229,0)+6,1))</f>
        <v>#VALUE!</v>
      </c>
      <c r="HB230" s="6" t="e" cm="1" vm="1">
        <f t="array" aca="1" ref="HB230" ca="1">INDIRECT(ADDRESS(MATCH(MIN(_xlfn._xlws.FILTER(HB7:HB229,HH7:HH229&gt;cr)),HB7:HB229,0)+6,1))</f>
        <v>#VALUE!</v>
      </c>
      <c r="HC230" s="6" t="e" cm="1" vm="1">
        <f t="array" aca="1" ref="HC230" ca="1">INDIRECT(ADDRESS(MATCH(MIN(_xlfn._xlws.FILTER(HC7:HC229,HH7:HH229&gt;cr)),HC7:HC229,0)+6,1))</f>
        <v>#VALUE!</v>
      </c>
      <c r="HD230" s="6" t="e" cm="1" vm="1">
        <f t="array" aca="1" ref="HD230" ca="1">INDIRECT(ADDRESS(MATCH(MAX(_xlfn._xlws.FILTER(HD7:HD229,HH7:HH229&gt;cr)),HD7:HD229,0)+6,1))</f>
        <v>#VALUE!</v>
      </c>
      <c r="HE230" s="6" t="e" cm="1" vm="1">
        <f t="array" aca="1" ref="HE230" ca="1">INDIRECT(ADDRESS(MATCH(MAX(_xlfn._xlws.FILTER(HE7:HE229,HH7:HH229&gt;cr)),HE7:HE229,0)+6,1))</f>
        <v>#VALUE!</v>
      </c>
      <c r="HF230" s="6" t="e" cm="1" vm="1">
        <f t="array" aca="1" ref="HF230" ca="1">INDIRECT(ADDRESS(MATCH(MAX(_xlfn._xlws.FILTER(HF7:HF229,HH7:HH229&gt;cr)),HF7:HF229,0)+6,1))</f>
        <v>#VALUE!</v>
      </c>
      <c r="HG230" s="6" t="e" cm="1" vm="1">
        <f t="array" aca="1" ref="HG230" ca="1">INDIRECT(ADDRESS(MATCH(MAX(_xlfn._xlws.FILTER(HG7:HG229,HH7:HH229&gt;cr)),HG7:HG229,0)+6,1))</f>
        <v>#VALUE!</v>
      </c>
      <c r="HH230" s="6" t="e" cm="1" vm="1">
        <f t="array" aca="1" ref="HH230" ca="1">INDIRECT(ADDRESS(MATCH(MAX(_xlfn._xlws.FILTER(HH7:HH229,HH7:HH229&gt;cr)),HH7:HH229,0)+6,1))</f>
        <v>#VALUE!</v>
      </c>
      <c r="HI230" s="6" t="e" cm="1" vm="1">
        <f t="array" aca="1" ref="HI230" ca="1">INDIRECT(ADDRESS(MATCH(MIN(_xlfn._xlws.FILTER(HI7:HI229,HH7:HH229&gt;cr)),HI7:HI229,0)+6,1))</f>
        <v>#VALUE!</v>
      </c>
      <c r="HJ230" s="1" t="str" cm="1">
        <f t="array" aca="1" ref="HJ230" ca="1">INDIRECT(ADDRESS(MATCH(MIN(_xlfn._xlws.FILTER(HJ7:HJ229,HP7:HP229&gt;cr)),HJ7:HJ229,0)+6,1))</f>
        <v>BI03.PearsonJ</v>
      </c>
      <c r="HK230" s="1" t="str" cm="1">
        <f t="array" aca="1" ref="HK230" ca="1">INDIRECT(ADDRESS(MATCH(MIN(_xlfn._xlws.FILTER(HK7:HK229,HP7:HP229&gt;cr)),HK7:HK229,0)+6,1))</f>
        <v>CU14.SMD.TA</v>
      </c>
      <c r="HL230" s="1" t="str" cm="1">
        <f t="array" aca="1" ref="HL230" ca="1">INDIRECT(ADDRESS(MATCH(MAX(_xlfn._xlws.FILTER(HL7:HL229,HP7:HP229&gt;cr)),HL7:HL229,0)+6,1))</f>
        <v>BI03.PearsonJ</v>
      </c>
      <c r="HM230" s="1" t="str" cm="1">
        <f t="array" aca="1" ref="HM230" ca="1">INDIRECT(ADDRESS(MATCH(MAX(_xlfn._xlws.FILTER(HM7:HM229,HP7:HP229&gt;cr)),HM7:HM229,0)+6,1))</f>
        <v>AU15.NNSM</v>
      </c>
      <c r="HN230" s="1" t="str" cm="1">
        <f t="array" aca="1" ref="HN230" ca="1">INDIRECT(ADDRESS(MATCH(MAX(_xlfn._xlws.FILTER(HN7:HN229,HP7:HP229&gt;cr)),HN7:HN229,0)+6,1))</f>
        <v>BI01.JacEDS</v>
      </c>
      <c r="HO230" s="1" t="str" cm="1">
        <f t="array" aca="1" ref="HO230" ca="1">INDIRECT(ADDRESS(MATCH(MAX(_xlfn._xlws.FILTER(HO7:HO229,HP7:HP229&gt;cr)),HO7:HO229,0)+6,1))</f>
        <v>BI01.JacEDS</v>
      </c>
      <c r="HP230" s="1" t="str" cm="1">
        <f t="array" aca="1" ref="HP230" ca="1">INDIRECT(ADDRESS(MATCH(MAX(_xlfn._xlws.FILTER(HP7:HP229,HP7:HP229&gt;cr)),HP7:HP229,0)+6,1))</f>
        <v>AI01.Jaccard</v>
      </c>
      <c r="HQ230" s="1" t="str" cm="1">
        <f t="array" aca="1" ref="HQ230" ca="1">INDIRECT(ADDRESS(MATCH(MIN(_xlfn._xlws.FILTER(HQ7:HQ229,HP7:HP229&gt;cr)),HQ7:HQ229,0)+6,1))</f>
        <v>BI14.QTIJ</v>
      </c>
      <c r="HR230" s="6" t="e" cm="1" vm="1">
        <f t="array" aca="1" ref="HR230" ca="1">INDIRECT(ADDRESS(MATCH(MIN(_xlfn._xlws.FILTER(HR7:HR229,HX7:HX229&gt;cr)),HR7:HR229,0)+6,1))</f>
        <v>#VALUE!</v>
      </c>
      <c r="HS230" s="6" t="e" cm="1" vm="1">
        <f t="array" aca="1" ref="HS230" ca="1">INDIRECT(ADDRESS(MATCH(MIN(_xlfn._xlws.FILTER(HS7:HS229,HX7:HX229&gt;cr)),HS7:HS229,0)+6,1))</f>
        <v>#VALUE!</v>
      </c>
      <c r="HT230" s="6" t="e" cm="1" vm="1">
        <f t="array" aca="1" ref="HT230" ca="1">INDIRECT(ADDRESS(MATCH(MAX(_xlfn._xlws.FILTER(HT7:HT229,HX7:HX229&gt;cr)),HT7:HT229,0)+6,1))</f>
        <v>#VALUE!</v>
      </c>
      <c r="HU230" s="6" t="e" cm="1" vm="1">
        <f t="array" aca="1" ref="HU230" ca="1">INDIRECT(ADDRESS(MATCH(MAX(_xlfn._xlws.FILTER(HU7:HU229,HX7:HX229&gt;cr)),HU7:HU229,0)+6,1))</f>
        <v>#VALUE!</v>
      </c>
      <c r="HV230" s="6" t="e" cm="1" vm="1">
        <f t="array" aca="1" ref="HV230" ca="1">INDIRECT(ADDRESS(MATCH(MAX(_xlfn._xlws.FILTER(HV7:HV229,HX7:HX229&gt;cr)),HV7:HV229,0)+6,1))</f>
        <v>#VALUE!</v>
      </c>
      <c r="HW230" s="6" t="e" cm="1" vm="1">
        <f t="array" aca="1" ref="HW230" ca="1">INDIRECT(ADDRESS(MATCH(MAX(_xlfn._xlws.FILTER(HW7:HW229,HX7:HX229&gt;cr)),HW7:HW229,0)+6,1))</f>
        <v>#VALUE!</v>
      </c>
      <c r="HX230" s="6" t="e" cm="1" vm="1">
        <f t="array" aca="1" ref="HX230" ca="1">INDIRECT(ADDRESS(MATCH(MAX(_xlfn._xlws.FILTER(HX7:HX229,HX7:HX229&gt;cr)),HX7:HX229,0)+6,1))</f>
        <v>#VALUE!</v>
      </c>
      <c r="HY230" s="6" t="e" cm="1" vm="1">
        <f t="array" aca="1" ref="HY230" ca="1">INDIRECT(ADDRESS(MATCH(MIN(_xlfn._xlws.FILTER(HY7:HY229,HX7:HX229&gt;cr)),HY7:HY229,0)+6,1))</f>
        <v>#VALUE!</v>
      </c>
      <c r="HZ230" s="1" t="e" cm="1" vm="1">
        <f t="array" aca="1" ref="HZ230" ca="1">INDIRECT(ADDRESS(MATCH(MIN(_xlfn._xlws.FILTER(HZ7:HZ229,IF7:IF229&gt;cr)),HZ7:HZ229,0)+6,1))</f>
        <v>#VALUE!</v>
      </c>
      <c r="IA230" s="1" t="e" cm="1" vm="1">
        <f t="array" aca="1" ref="IA230" ca="1">INDIRECT(ADDRESS(MATCH(MIN(_xlfn._xlws.FILTER(IA7:IA229,IF7:IF229&gt;cr)),IA7:IA229,0)+6,1))</f>
        <v>#VALUE!</v>
      </c>
      <c r="IB230" s="1" t="e" cm="1" vm="1">
        <f t="array" aca="1" ref="IB230" ca="1">INDIRECT(ADDRESS(MATCH(MAX(_xlfn._xlws.FILTER(IB7:IB229,IF7:IF229&gt;cr)),IB7:IB229,0)+6,1))</f>
        <v>#VALUE!</v>
      </c>
      <c r="IC230" s="1" t="e" cm="1" vm="1">
        <f t="array" aca="1" ref="IC230" ca="1">INDIRECT(ADDRESS(MATCH(MAX(_xlfn._xlws.FILTER(IC7:IC229,IF7:IF229&gt;cr)),IC7:IC229,0)+6,1))</f>
        <v>#VALUE!</v>
      </c>
      <c r="ID230" s="1" t="e" cm="1" vm="1">
        <f t="array" aca="1" ref="ID230" ca="1">INDIRECT(ADDRESS(MATCH(MAX(_xlfn._xlws.FILTER(ID7:ID229,IF7:IF229&gt;cr)),ID7:ID229,0)+6,1))</f>
        <v>#VALUE!</v>
      </c>
      <c r="IE230" s="1" t="e" cm="1" vm="1">
        <f t="array" aca="1" ref="IE230" ca="1">INDIRECT(ADDRESS(MATCH(MAX(_xlfn._xlws.FILTER(IE7:IE229,IF7:IF229&gt;cr)),IE7:IE229,0)+6,1))</f>
        <v>#VALUE!</v>
      </c>
      <c r="IF230" s="1" t="e" cm="1" vm="1">
        <f t="array" aca="1" ref="IF230" ca="1">INDIRECT(ADDRESS(MATCH(MAX(_xlfn._xlws.FILTER(IF7:IF229,IF7:IF229&gt;cr)),IF7:IF229,0)+6,1))</f>
        <v>#VALUE!</v>
      </c>
      <c r="IG230" s="1" t="e" cm="1" vm="1">
        <f t="array" aca="1" ref="IG230" ca="1">INDIRECT(ADDRESS(MATCH(MIN(_xlfn._xlws.FILTER(IG7:IG229,IF7:IF229&gt;cr)),IG7:IG229,0)+6,1))</f>
        <v>#VALUE!</v>
      </c>
      <c r="IH230" s="9" t="str" cm="1">
        <f t="array" aca="1" ref="IH230" ca="1">INDIRECT(ADDRESS(MATCH(MIN(_xlfn.LET(_xlpm.x,IF(ISNUMBER(IH7:IH229),IH7:IH229),_xlpm.y,IF(ISNUMBER(IN7:IN229),IN7:IN229),_xlfn._xlws.FILTER(_xlpm.x,_xlpm.y&gt;cr))),IH7:IH229,0)+6,1))</f>
        <v>AI05.SRC</v>
      </c>
      <c r="II230" s="9" t="str" cm="1">
        <f t="array" aca="1" ref="II230" ca="1">INDIRECT(ADDRESS(MATCH(MIN(_xlfn.LET(_xlpm.x,IF(ISNUMBER(II7:II229),II7:II229),_xlpm.y,IF(ISNUMBER(IN7:IN229),IN7:IN229),_xlfn._xlws.FILTER(_xlpm.x,_xlpm.y&gt;cr))),II7:II229,0)+6,1))</f>
        <v>AI05.SRC</v>
      </c>
      <c r="IJ230" s="9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9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9" t="str" cm="1">
        <f t="array" aca="1" ref="IL230" ca="1">INDIRECT(ADDRESS(MATCH(MAX(_xlfn.LET(_xlpm.x,IF(ISNUMBER(IL7:IL229),IL7:IL229),_xlpm.y,IF(ISNUMBER(IN7:IN229),IN7:IN229),_xlfn._xlws.FILTER(_xlpm.x,_xlpm.y&gt;cr))),IL7:IL229,0)+6,1))</f>
        <v>BI02.COD</v>
      </c>
      <c r="IM230" s="9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9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9" t="str" cm="1">
        <f t="array" aca="1" ref="IO230" ca="1">INDIRECT(ADDRESS(MATCH(MIN(_xlfn.LET(_xlpm.x,IF(ISNUMBER(IO7:IO229),IO7:IO229),_xlpm.y,IF(ISNUMBER(IN7:IN229),IN7:IN229),_xlfn._xlws.FILTER(_xlpm.x,_xlpm.y&gt;cr))),IO7:IO229,0)+6,1))</f>
        <v>AI17.RA</v>
      </c>
      <c r="IP230" s="1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1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1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1" t="str" cm="1">
        <f t="array" aca="1" ref="IS230" ca="1">INDEX(_xlfn._xlws.FILTER(IS7:IS229,ISTEXT(IS7:IS229)),MODE(MATCH(_xlfn._xlws.FILTER(IS7:IS229,ISTEXT(IS7:IS229)),_xlfn._xlws.FILTER(IS7:IS229,ISTEXT(IS7:IS229)),0)))</f>
        <v>k=50, r=0.5</v>
      </c>
      <c r="IT230" s="1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1" t="str" cm="1">
        <f t="array" aca="1" ref="IU230" ca="1">INDEX(_xlfn._xlws.FILTER(IU7:IU229,ISTEXT(IU7:IU229)),MODE(MATCH(_xlfn._xlws.FILTER(IU7:IU229,ISTEXT(IU7:IU229)),_xlfn._xlws.FILTER(IU7:IU229,ISTEXT(IU7:IU229)),0)))</f>
        <v>k=50, r=0.5</v>
      </c>
      <c r="IV230" s="1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1" t="str" cm="1">
        <f t="array" aca="1" ref="IW230" ca="1">INDEX(_xlfn._xlws.FILTER(IW7:IW229,ISTEXT(IW7:IW229)),MODE(MATCH(_xlfn._xlws.FILTER(IW7:IW229,ISTEXT(IW7:IW229)),_xlfn._xlws.FILTER(IW7:IW229,ISTEXT(IW7:IW229)),0)))</f>
        <v>k=50, r=0.5</v>
      </c>
    </row>
    <row r="231" spans="1:257" x14ac:dyDescent="0.2">
      <c r="A231" s="7" t="s">
        <v>234</v>
      </c>
      <c r="B231" s="6" t="e" cm="1" vm="1">
        <f t="array" aca="1" ref="B231" ca="1">INDIRECT(ADDRESS(MATCH(SMALL(_xlfn._xlws.FILTER(B7:B229,H7:H229&gt;0.5),2),B7:B229,0)+6,1))</f>
        <v>#VALUE!</v>
      </c>
      <c r="C231" s="6" t="e" cm="1" vm="1">
        <f t="array" aca="1" ref="C231" ca="1">INDIRECT(ADDRESS(MATCH(SMALL(_xlfn._xlws.FILTER(C7:C229,H7:H229&gt;0.5),2),C7:C229,0)+6,1))</f>
        <v>#VALUE!</v>
      </c>
      <c r="D231" s="6" t="e" cm="1" vm="1">
        <f t="array" aca="1" ref="D231" ca="1">INDIRECT(ADDRESS(MATCH(LARGE(_xlfn._xlws.FILTER(D7:D229,H7:H229&gt;0.5),2),D7:D229,0)+6,1))</f>
        <v>#VALUE!</v>
      </c>
      <c r="E231" s="6" t="e" cm="1" vm="1">
        <f t="array" aca="1" ref="E231" ca="1">INDIRECT(ADDRESS(MATCH(LARGE(_xlfn._xlws.FILTER(E7:E229,H7:H229&gt;0.5),2),E7:E229,0)+6,1))</f>
        <v>#VALUE!</v>
      </c>
      <c r="F231" s="6" t="e" cm="1" vm="1">
        <f t="array" aca="1" ref="F231" ca="1">INDIRECT(ADDRESS(MATCH(LARGE(_xlfn._xlws.FILTER(F7:F229,H7:H229&gt;0.5),2),F7:F229,0)+6,1))</f>
        <v>#VALUE!</v>
      </c>
      <c r="G231" s="6" t="e" cm="1" vm="1">
        <f t="array" aca="1" ref="G231" ca="1">INDIRECT(ADDRESS(MATCH(LARGE(_xlfn._xlws.FILTER(G7:G229,H7:H229&gt;0.5),2),G7:G229,0)+6,1))</f>
        <v>#VALUE!</v>
      </c>
      <c r="H231" s="6" t="e" cm="1" vm="1">
        <f t="array" aca="1" ref="H231" ca="1">INDIRECT(ADDRESS(MATCH(LARGE(_xlfn._xlws.FILTER(H7:H229,H7:H229&gt;0.5),2),H7:H229,0)+6,1))</f>
        <v>#VALUE!</v>
      </c>
      <c r="I231" s="6" t="e" cm="1" vm="1">
        <f t="array" aca="1" ref="I231" ca="1">INDIRECT(ADDRESS(MATCH(SMALL(_xlfn._xlws.FILTER(I7:I229,H7:H229&gt;0.5),2),I7:I229,0)+6,1))</f>
        <v>#VALUE!</v>
      </c>
      <c r="J231" s="1" t="e" cm="1" vm="1">
        <f t="array" aca="1" ref="J231" ca="1">INDIRECT(ADDRESS(MATCH(SMALL(_xlfn._xlws.FILTER(J7:J229,P7:P229&gt;cr),2),J7:J229,0)+6,1))</f>
        <v>#VALUE!</v>
      </c>
      <c r="K231" s="1" t="e" cm="1" vm="1">
        <f t="array" aca="1" ref="K231" ca="1">INDIRECT(ADDRESS(MATCH(SMALL(_xlfn._xlws.FILTER(K7:K229,P7:P229&gt;cr),2),K7:K229,0)+6,1))</f>
        <v>#VALUE!</v>
      </c>
      <c r="L231" s="1" t="e" cm="1" vm="1">
        <f t="array" aca="1" ref="L231" ca="1">INDIRECT(ADDRESS(MATCH(LARGE(_xlfn._xlws.FILTER(L7:L229,P7:P229&gt;cr),2),L7:L229,0)+6,1))</f>
        <v>#VALUE!</v>
      </c>
      <c r="M231" s="1" t="e" cm="1" vm="1">
        <f t="array" aca="1" ref="M231" ca="1">INDIRECT(ADDRESS(MATCH(LARGE(_xlfn._xlws.FILTER(M7:M229,P7:P229&gt;cr),2),M7:M229,0)+6,1))</f>
        <v>#VALUE!</v>
      </c>
      <c r="N231" s="1" t="e" cm="1" vm="1">
        <f t="array" aca="1" ref="N231" ca="1">INDIRECT(ADDRESS(MATCH(LARGE(_xlfn._xlws.FILTER(N7:N229,P7:P229&gt;cr),2),N7:N229,0)+6,1))</f>
        <v>#VALUE!</v>
      </c>
      <c r="O231" s="1" t="e" cm="1" vm="1">
        <f t="array" aca="1" ref="O231" ca="1">INDIRECT(ADDRESS(MATCH(LARGE(_xlfn._xlws.FILTER(O7:O229,P7:P229&gt;cr),2),O7:O229,0)+6,1))</f>
        <v>#VALUE!</v>
      </c>
      <c r="P231" s="1" t="e" cm="1" vm="1">
        <f t="array" aca="1" ref="P231" ca="1">INDIRECT(ADDRESS(MATCH(LARGE(_xlfn._xlws.FILTER(P7:P229,P7:P229&gt;cr),2),P7:P229,0)+6,1))</f>
        <v>#VALUE!</v>
      </c>
      <c r="Q231" s="1" t="e" cm="1" vm="1">
        <f t="array" aca="1" ref="Q231" ca="1">INDIRECT(ADDRESS(MATCH(SMALL(_xlfn._xlws.FILTER(Q7:Q229,P7:P229&gt;cr),2),Q7:Q229,0)+6,1))</f>
        <v>#VALUE!</v>
      </c>
      <c r="R231" s="6" t="str" cm="1">
        <f t="array" aca="1" ref="R231" ca="1">INDIRECT(ADDRESS(MATCH(SMALL(_xlfn._xlws.FILTER(R7:R229,X7:X229&gt;cr),2),R7:R229,0)+6,1))</f>
        <v>CI14.SMD.Pearson</v>
      </c>
      <c r="S231" s="6" t="str" cm="1">
        <f t="array" aca="1" ref="S231" ca="1">INDIRECT(ADDRESS(MATCH(SMALL(_xlfn._xlws.FILTER(S7:S229,X7:X229&gt;cr),2),S7:S229,0)+6,1))</f>
        <v>BU03.PearsonJ</v>
      </c>
      <c r="T231" s="6" t="str" cm="1">
        <f t="array" aca="1" ref="T231" ca="1">INDIRECT(ADDRESS(MATCH(LARGE(_xlfn._xlws.FILTER(T7:T229,X7:X229&gt;cr),2),T7:T229,0)+6,1))</f>
        <v>CI14.SMD.EMX2</v>
      </c>
      <c r="U231" s="6" t="str" cm="1">
        <f t="array" aca="1" ref="U231" ca="1">INDIRECT(ADDRESS(MATCH(LARGE(_xlfn._xlws.FILTER(U7:U229,X7:X229&gt;cr),2),U7:U229,0)+6,1))</f>
        <v>BU02.CosineJ</v>
      </c>
      <c r="V231" s="6" t="str" cm="1">
        <f t="array" aca="1" ref="V231" ca="1">INDIRECT(ADDRESS(MATCH(LARGE(_xlfn._xlws.FILTER(V7:V229,X7:X229&gt;cr),2),V7:V229,0)+6,1))</f>
        <v>BI01.PNCR</v>
      </c>
      <c r="W231" s="6" t="str" cm="1">
        <f t="array" aca="1" ref="W231" ca="1">INDIRECT(ADDRESS(MATCH(LARGE(_xlfn._xlws.FILTER(W7:W229,X7:X229&gt;cr),2),W7:W229,0)+6,1))</f>
        <v>BI01.PNCR</v>
      </c>
      <c r="X231" s="6" t="str" cm="1">
        <f t="array" aca="1" ref="X231" ca="1">INDIRECT(ADDRESS(MATCH(LARGE(_xlfn._xlws.FILTER(X7:X229,X7:X229&gt;cr),2),X7:X229,0)+6,1))</f>
        <v>AI01.Jaccard</v>
      </c>
      <c r="Y231" s="6" t="str" cm="1">
        <f t="array" aca="1" ref="Y231" ca="1">INDIRECT(ADDRESS(MATCH(SMALL(_xlfn._xlws.FILTER(Y7:Y229,X7:X229&gt;cr),2),Y7:Y229,0)+6,1))</f>
        <v>AI07.PSS</v>
      </c>
      <c r="Z231" s="1" t="e" cm="1" vm="1">
        <f t="array" aca="1" ref="Z231" ca="1">INDIRECT(ADDRESS(MATCH(SMALL(_xlfn._xlws.FILTER(Z7:Z229,AF7:AF229&gt;cr),2),Z7:Z229,0)+6,1))</f>
        <v>#VALUE!</v>
      </c>
      <c r="AA231" s="1" t="e" cm="1" vm="1">
        <f t="array" aca="1" ref="AA231" ca="1">INDIRECT(ADDRESS(MATCH(SMALL(_xlfn._xlws.FILTER(AA7:AA229,AF7:AF229&gt;cr),2),AA7:AA229,0)+6,1))</f>
        <v>#VALUE!</v>
      </c>
      <c r="AB231" s="1" t="e" cm="1" vm="1">
        <f t="array" aca="1" ref="AB231" ca="1">INDIRECT(ADDRESS(MATCH(LARGE(_xlfn._xlws.FILTER(AB7:AB229,AF7:AF229&gt;cr),2),AB7:AB229,0)+6,1))</f>
        <v>#VALUE!</v>
      </c>
      <c r="AC231" s="1" t="e" cm="1" vm="1">
        <f t="array" aca="1" ref="AC231" ca="1">INDIRECT(ADDRESS(MATCH(LARGE(_xlfn._xlws.FILTER(AC7:AC229,AF7:AF229&gt;cr),2),AC7:AC229,0)+6,1))</f>
        <v>#VALUE!</v>
      </c>
      <c r="AD231" s="1" t="e" cm="1" vm="1">
        <f t="array" aca="1" ref="AD231" ca="1">INDIRECT(ADDRESS(MATCH(LARGE(_xlfn._xlws.FILTER(AD7:AD229,AF7:AF229&gt;cr),2),AD7:AD229,0)+6,1))</f>
        <v>#VALUE!</v>
      </c>
      <c r="AE231" s="1" t="e" cm="1" vm="1">
        <f t="array" aca="1" ref="AE231" ca="1">INDIRECT(ADDRESS(MATCH(LARGE(_xlfn._xlws.FILTER(AE7:AE229,AF7:AF229&gt;cr),2),AE7:AE229,0)+6,1))</f>
        <v>#VALUE!</v>
      </c>
      <c r="AF231" s="1" t="e" cm="1" vm="1">
        <f t="array" aca="1" ref="AF231" ca="1">INDIRECT(ADDRESS(MATCH(LARGE(_xlfn._xlws.FILTER(AF7:AF229,AF7:AF229&gt;cr),2),AF7:AF229,0)+6,1))</f>
        <v>#VALUE!</v>
      </c>
      <c r="AG231" s="1" t="e" cm="1" vm="1">
        <f t="array" aca="1" ref="AG231" ca="1">INDIRECT(ADDRESS(MATCH(SMALL(_xlfn._xlws.FILTER(AG7:AG229,AF7:AF229&gt;cr),2),AG7:AG229,0)+6,1))</f>
        <v>#VALUE!</v>
      </c>
      <c r="AH231" s="6" t="e" cm="1" vm="1">
        <f t="array" aca="1" ref="AH231" ca="1">INDIRECT(ADDRESS(MATCH(SMALL(_xlfn._xlws.FILTER(AH7:AH229,AN7:AN229&gt;cr),2),AH7:AH229,0)+6,1))</f>
        <v>#VALUE!</v>
      </c>
      <c r="AI231" s="6" t="e" cm="1" vm="1">
        <f t="array" aca="1" ref="AI231" ca="1">INDIRECT(ADDRESS(MATCH(SMALL(_xlfn._xlws.FILTER(AI7:AI229,AN7:AN229&gt;cr),2),AI7:AI229,0)+6,1))</f>
        <v>#VALUE!</v>
      </c>
      <c r="AJ231" s="6" t="e" cm="1" vm="1">
        <f t="array" aca="1" ref="AJ231" ca="1">INDIRECT(ADDRESS(MATCH(LARGE(_xlfn._xlws.FILTER(AJ7:AJ229,AN7:AN229&gt;cr),2),AJ7:AJ229,0)+6,1))</f>
        <v>#VALUE!</v>
      </c>
      <c r="AK231" s="6" t="e" cm="1" vm="1">
        <f t="array" aca="1" ref="AK231" ca="1">INDIRECT(ADDRESS(MATCH(LARGE(_xlfn._xlws.FILTER(AK7:AK229,AN7:AN229&gt;cr),2),AK7:AK229,0)+6,1))</f>
        <v>#VALUE!</v>
      </c>
      <c r="AL231" s="6" t="e" cm="1" vm="1">
        <f t="array" aca="1" ref="AL231" ca="1">INDIRECT(ADDRESS(MATCH(LARGE(_xlfn._xlws.FILTER(AL7:AL229,AN7:AN229&gt;cr),2),AL7:AL229,0)+6,1))</f>
        <v>#VALUE!</v>
      </c>
      <c r="AM231" s="6" t="e" cm="1" vm="1">
        <f t="array" aca="1" ref="AM231" ca="1">INDIRECT(ADDRESS(MATCH(LARGE(_xlfn._xlws.FILTER(AM7:AM229,AN7:AN229&gt;cr),2),AM7:AM229,0)+6,1))</f>
        <v>#VALUE!</v>
      </c>
      <c r="AN231" s="6" t="e" cm="1" vm="1">
        <f t="array" aca="1" ref="AN231" ca="1">INDIRECT(ADDRESS(MATCH(LARGE(_xlfn._xlws.FILTER(AN7:AN229,AN7:AN229&gt;cr),2),AN7:AN229,0)+6,1))</f>
        <v>#VALUE!</v>
      </c>
      <c r="AO231" s="6" t="e" cm="1" vm="1">
        <f t="array" aca="1" ref="AO231" ca="1">INDIRECT(ADDRESS(MATCH(SMALL(_xlfn._xlws.FILTER(AO7:AO229,AN7:AN229&gt;cr),2),AO7:AO229,0)+6,1))</f>
        <v>#VALUE!</v>
      </c>
      <c r="AP231" s="1" t="e" cm="1" vm="1">
        <f t="array" aca="1" ref="AP231" ca="1">INDIRECT(ADDRESS(MATCH(SMALL(_xlfn._xlws.FILTER(AP7:AP229,AV7:AV229&gt;cr),2),AP7:AP229,0)+6,1))</f>
        <v>#VALUE!</v>
      </c>
      <c r="AQ231" s="1" t="e" cm="1" vm="1">
        <f t="array" aca="1" ref="AQ231" ca="1">INDIRECT(ADDRESS(MATCH(SMALL(_xlfn._xlws.FILTER(AQ7:AQ229,AV7:AV229&gt;cr),2),AQ7:AQ229,0)+6,1))</f>
        <v>#VALUE!</v>
      </c>
      <c r="AR231" s="1" t="e" cm="1" vm="1">
        <f t="array" aca="1" ref="AR231" ca="1">INDIRECT(ADDRESS(MATCH(LARGE(_xlfn._xlws.FILTER(AR7:AR229,AV7:AV229&gt;cr),2),AR7:AR229,0)+6,1))</f>
        <v>#VALUE!</v>
      </c>
      <c r="AS231" s="1" t="e" cm="1" vm="1">
        <f t="array" aca="1" ref="AS231" ca="1">INDIRECT(ADDRESS(MATCH(LARGE(_xlfn._xlws.FILTER(AS7:AS229,AV7:AV229&gt;cr),2),AS7:AS229,0)+6,1))</f>
        <v>#VALUE!</v>
      </c>
      <c r="AT231" s="1" t="e" cm="1" vm="1">
        <f t="array" aca="1" ref="AT231" ca="1">INDIRECT(ADDRESS(MATCH(LARGE(_xlfn._xlws.FILTER(AT7:AT229,AV7:AV229&gt;cr),2),AT7:AT229,0)+6,1))</f>
        <v>#VALUE!</v>
      </c>
      <c r="AU231" s="1" t="e" cm="1" vm="1">
        <f t="array" aca="1" ref="AU231" ca="1">INDIRECT(ADDRESS(MATCH(LARGE(_xlfn._xlws.FILTER(AU7:AU229,AV7:AV229&gt;cr),2),AU7:AU229,0)+6,1))</f>
        <v>#VALUE!</v>
      </c>
      <c r="AV231" s="1" t="e" cm="1" vm="1">
        <f t="array" aca="1" ref="AV231" ca="1">INDIRECT(ADDRESS(MATCH(LARGE(_xlfn._xlws.FILTER(AV7:AV229,AV7:AV229&gt;cr),2),AV7:AV229,0)+6,1))</f>
        <v>#VALUE!</v>
      </c>
      <c r="AW231" s="1" t="e" cm="1" vm="1">
        <f t="array" aca="1" ref="AW231" ca="1">INDIRECT(ADDRESS(MATCH(SMALL(_xlfn._xlws.FILTER(AW7:AW229,AV7:AV229&gt;cr),2),AW7:AW229,0)+6,1))</f>
        <v>#VALUE!</v>
      </c>
      <c r="AX231" s="6" t="e" cm="1" vm="1">
        <f t="array" aca="1" ref="AX231" ca="1">INDIRECT(ADDRESS(MATCH(SMALL(_xlfn._xlws.FILTER(AX7:AX229,BD7:BD229&gt;cr),2),AX7:AX229,0)+6,1))</f>
        <v>#VALUE!</v>
      </c>
      <c r="AY231" s="6" t="e" cm="1" vm="1">
        <f t="array" aca="1" ref="AY231" ca="1">INDIRECT(ADDRESS(MATCH(SMALL(_xlfn._xlws.FILTER(AY7:AY229,BD7:BD229&gt;cr),2),AY7:AY229,0)+6,1))</f>
        <v>#VALUE!</v>
      </c>
      <c r="AZ231" s="6" t="e" cm="1" vm="1">
        <f t="array" aca="1" ref="AZ231" ca="1">INDIRECT(ADDRESS(MATCH(LARGE(_xlfn._xlws.FILTER(AZ7:AZ229,BD7:BD229&gt;cr),2),AZ7:AZ229,0)+6,1))</f>
        <v>#VALUE!</v>
      </c>
      <c r="BA231" s="6" t="e" cm="1" vm="1">
        <f t="array" aca="1" ref="BA231" ca="1">INDIRECT(ADDRESS(MATCH(LARGE(_xlfn._xlws.FILTER(BA7:BA229,BD7:BD229&gt;cr),2),BA7:BA229,0)+6,1))</f>
        <v>#VALUE!</v>
      </c>
      <c r="BB231" s="6" t="e" cm="1" vm="1">
        <f t="array" aca="1" ref="BB231" ca="1">INDIRECT(ADDRESS(MATCH(LARGE(_xlfn._xlws.FILTER(BB7:BB229,BD7:BD229&gt;cr),2),BB7:BB229,0)+6,1))</f>
        <v>#VALUE!</v>
      </c>
      <c r="BC231" s="6" t="e" cm="1" vm="1">
        <f t="array" aca="1" ref="BC231" ca="1">INDIRECT(ADDRESS(MATCH(LARGE(_xlfn._xlws.FILTER(BC7:BC229,BD7:BD229&gt;cr),2),BC7:BC229,0)+6,1))</f>
        <v>#VALUE!</v>
      </c>
      <c r="BD231" s="6" t="e" cm="1" vm="1">
        <f t="array" aca="1" ref="BD231" ca="1">INDIRECT(ADDRESS(MATCH(LARGE(_xlfn._xlws.FILTER(BD7:BD229,BD7:BD229&gt;cr),2),BD7:BD229,0)+6,1))</f>
        <v>#VALUE!</v>
      </c>
      <c r="BE231" s="6" t="e" cm="1" vm="1">
        <f t="array" aca="1" ref="BE231" ca="1">INDIRECT(ADDRESS(MATCH(SMALL(_xlfn._xlws.FILTER(BE7:BE229,BD7:BD229&gt;cr),2),BE7:BE229,0)+6,1))</f>
        <v>#VALUE!</v>
      </c>
      <c r="BF231" s="1" t="str" cm="1">
        <f t="array" aca="1" ref="BF231" ca="1">INDIRECT(ADDRESS(MATCH(SMALL(_xlfn._xlws.FILTER(BF7:BF229,BL7:BL229&gt;cr),2),BF7:BF229,0)+6,1))</f>
        <v>CI14.SMD.Pearson</v>
      </c>
      <c r="BG231" s="1" t="str" cm="1">
        <f t="array" aca="1" ref="BG231" ca="1">INDIRECT(ADDRESS(MATCH(SMALL(_xlfn._xlws.FILTER(BG7:BG229,BL7:BL229&gt;cr),2),BG7:BG229,0)+6,1))</f>
        <v>BU03.PearsonJ</v>
      </c>
      <c r="BH231" s="1" t="str" cm="1">
        <f t="array" aca="1" ref="BH231" ca="1">INDIRECT(ADDRESS(MATCH(LARGE(_xlfn._xlws.FILTER(BH7:BH229,BL7:BL229&gt;cr),2),BH7:BH229,0)+6,1))</f>
        <v>CI14.SMD.Pearson</v>
      </c>
      <c r="BI231" s="1" t="str" cm="1">
        <f t="array" aca="1" ref="BI231" ca="1">INDIRECT(ADDRESS(MATCH(LARGE(_xlfn._xlws.FILTER(BI7:BI229,BL7:BL229&gt;cr),2),BI7:BI229,0)+6,1))</f>
        <v>BU02.CosineJ</v>
      </c>
      <c r="BJ231" s="1" t="str" cm="1">
        <f t="array" aca="1" ref="BJ231" ca="1">INDIRECT(ADDRESS(MATCH(LARGE(_xlfn._xlws.FILTER(BJ7:BJ229,BL7:BL229&gt;cr),2),BJ7:BJ229,0)+6,1))</f>
        <v>BI01.PNCR</v>
      </c>
      <c r="BK231" s="1" t="str" cm="1">
        <f t="array" aca="1" ref="BK231" ca="1">INDIRECT(ADDRESS(MATCH(LARGE(_xlfn._xlws.FILTER(BK7:BK229,BL7:BL229&gt;cr),2),BK7:BK229,0)+6,1))</f>
        <v>BI01.PNCR</v>
      </c>
      <c r="BL231" s="1" t="str" cm="1">
        <f t="array" aca="1" ref="BL231" ca="1">INDIRECT(ADDRESS(MATCH(LARGE(_xlfn._xlws.FILTER(BL7:BL229,BL7:BL229&gt;cr),2),BL7:BL229,0)+6,1))</f>
        <v>AI01.Jaccard</v>
      </c>
      <c r="BM231" s="1" t="str" cm="1">
        <f t="array" aca="1" ref="BM231" ca="1">INDIRECT(ADDRESS(MATCH(SMALL(_xlfn._xlws.FILTER(BM7:BM229,BL7:BL229&gt;cr),2),BM7:BM229,0)+6,1))</f>
        <v>CU14.SMD.Cosine</v>
      </c>
      <c r="BN231" s="6" t="e" cm="1" vm="1">
        <f t="array" aca="1" ref="BN231" ca="1">INDIRECT(ADDRESS(MATCH(SMALL(_xlfn._xlws.FILTER(BN7:BN229,BT7:BT229&gt;cr),2),BN7:BN229,0)+6,1))</f>
        <v>#VALUE!</v>
      </c>
      <c r="BO231" s="6" t="e" cm="1" vm="1">
        <f t="array" aca="1" ref="BO231" ca="1">INDIRECT(ADDRESS(MATCH(SMALL(_xlfn._xlws.FILTER(BO7:BO229,BT7:BT229&gt;cr),2),BO7:BO229,0)+6,1))</f>
        <v>#VALUE!</v>
      </c>
      <c r="BP231" s="6" t="e" cm="1" vm="1">
        <f t="array" aca="1" ref="BP231" ca="1">INDIRECT(ADDRESS(MATCH(LARGE(_xlfn._xlws.FILTER(BP7:BP229,BT7:BT229&gt;cr),2),BP7:BP229,0)+6,1))</f>
        <v>#VALUE!</v>
      </c>
      <c r="BQ231" s="6" t="e" cm="1" vm="1">
        <f t="array" aca="1" ref="BQ231" ca="1">INDIRECT(ADDRESS(MATCH(LARGE(_xlfn._xlws.FILTER(BQ7:BQ229,BT7:BT229&gt;cr),2),BQ7:BQ229,0)+6,1))</f>
        <v>#VALUE!</v>
      </c>
      <c r="BR231" s="6" t="e" cm="1" vm="1">
        <f t="array" aca="1" ref="BR231" ca="1">INDIRECT(ADDRESS(MATCH(LARGE(_xlfn._xlws.FILTER(BR7:BR229,BT7:BT229&gt;cr),2),BR7:BR229,0)+6,1))</f>
        <v>#VALUE!</v>
      </c>
      <c r="BS231" s="6" t="e" cm="1" vm="1">
        <f t="array" aca="1" ref="BS231" ca="1">INDIRECT(ADDRESS(MATCH(LARGE(_xlfn._xlws.FILTER(BS7:BS229,BT7:BT229&gt;cr),2),BS7:BS229,0)+6,1))</f>
        <v>#VALUE!</v>
      </c>
      <c r="BT231" s="6" t="e" cm="1" vm="1">
        <f t="array" aca="1" ref="BT231" ca="1">INDIRECT(ADDRESS(MATCH(LARGE(_xlfn._xlws.FILTER(BT7:BT229,BT7:BT229&gt;cr),2),BT7:BT229,0)+6,1))</f>
        <v>#VALUE!</v>
      </c>
      <c r="BU231" s="6" t="e" cm="1" vm="1">
        <f t="array" aca="1" ref="BU231" ca="1">INDIRECT(ADDRESS(MATCH(SMALL(_xlfn._xlws.FILTER(BU7:BU229,BT7:BT229&gt;cr),2),BU7:BU229,0)+6,1))</f>
        <v>#VALUE!</v>
      </c>
      <c r="BV231" s="1" t="e" cm="1" vm="1">
        <f t="array" aca="1" ref="BV231" ca="1">INDIRECT(ADDRESS(MATCH(SMALL(_xlfn._xlws.FILTER(BV7:BV229,CB7:CB229&gt;cr),2),BV7:BV229,0)+6,1))</f>
        <v>#VALUE!</v>
      </c>
      <c r="BW231" s="1" t="e" cm="1" vm="1">
        <f t="array" aca="1" ref="BW231" ca="1">INDIRECT(ADDRESS(MATCH(SMALL(_xlfn._xlws.FILTER(BW7:BW229,CB7:CB229&gt;cr),2),BW7:BW229,0)+6,1))</f>
        <v>#VALUE!</v>
      </c>
      <c r="BX231" s="1" t="e" cm="1" vm="1">
        <f t="array" aca="1" ref="BX231" ca="1">INDIRECT(ADDRESS(MATCH(LARGE(_xlfn._xlws.FILTER(BX7:BX229,CB7:CB229&gt;cr),2),BX7:BX229,0)+6,1))</f>
        <v>#VALUE!</v>
      </c>
      <c r="BY231" s="1" t="e" cm="1" vm="1">
        <f t="array" aca="1" ref="BY231" ca="1">INDIRECT(ADDRESS(MATCH(LARGE(_xlfn._xlws.FILTER(BY7:BY229,CB7:CB229&gt;cr),2),BY7:BY229,0)+6,1))</f>
        <v>#VALUE!</v>
      </c>
      <c r="BZ231" s="1" t="e" cm="1" vm="1">
        <f t="array" aca="1" ref="BZ231" ca="1">INDIRECT(ADDRESS(MATCH(LARGE(_xlfn._xlws.FILTER(BZ7:BZ229,CB7:CB229&gt;cr),2),BZ7:BZ229,0)+6,1))</f>
        <v>#VALUE!</v>
      </c>
      <c r="CA231" s="1" t="e" cm="1" vm="1">
        <f t="array" aca="1" ref="CA231" ca="1">INDIRECT(ADDRESS(MATCH(LARGE(_xlfn._xlws.FILTER(CA7:CA229,CB7:CB229&gt;cr),2),CA7:CA229,0)+6,1))</f>
        <v>#VALUE!</v>
      </c>
      <c r="CB231" s="1" t="e" cm="1" vm="1">
        <f t="array" aca="1" ref="CB231" ca="1">INDIRECT(ADDRESS(MATCH(LARGE(_xlfn._xlws.FILTER(CB7:CB229,CB7:CB229&gt;cr),2),CB7:CB229,0)+6,1))</f>
        <v>#VALUE!</v>
      </c>
      <c r="CC231" s="1" t="e" cm="1" vm="1">
        <f t="array" aca="1" ref="CC231" ca="1">INDIRECT(ADDRESS(MATCH(SMALL(_xlfn._xlws.FILTER(CC7:CC229,CB7:CB229&gt;cr),2),CC7:CC229,0)+6,1))</f>
        <v>#VALUE!</v>
      </c>
      <c r="CD231" s="6" t="e" cm="1" vm="1">
        <f t="array" aca="1" ref="CD231" ca="1">INDIRECT(ADDRESS(MATCH(SMALL(_xlfn._xlws.FILTER(CD7:CD229,CJ7:CJ229&gt;cr),2),CD7:CD229,0)+6,1))</f>
        <v>#VALUE!</v>
      </c>
      <c r="CE231" s="6" t="e" cm="1" vm="1">
        <f t="array" aca="1" ref="CE231" ca="1">INDIRECT(ADDRESS(MATCH(SMALL(_xlfn._xlws.FILTER(CE7:CE229,CJ7:CJ229&gt;cr),2),CE7:CE229,0)+6,1))</f>
        <v>#VALUE!</v>
      </c>
      <c r="CF231" s="6" t="e" cm="1" vm="1">
        <f t="array" aca="1" ref="CF231" ca="1">INDIRECT(ADDRESS(MATCH(LARGE(_xlfn._xlws.FILTER(CF7:CF229,CJ7:CJ229&gt;cr),2),CF7:CF229,0)+6,1))</f>
        <v>#VALUE!</v>
      </c>
      <c r="CG231" s="6" t="e" cm="1" vm="1">
        <f t="array" aca="1" ref="CG231" ca="1">INDIRECT(ADDRESS(MATCH(LARGE(_xlfn._xlws.FILTER(CG7:CG229,CJ7:CJ229&gt;cr),2),CG7:CG229,0)+6,1))</f>
        <v>#VALUE!</v>
      </c>
      <c r="CH231" s="6" t="e" cm="1" vm="1">
        <f t="array" aca="1" ref="CH231" ca="1">INDIRECT(ADDRESS(MATCH(LARGE(_xlfn._xlws.FILTER(CH7:CH229,CJ7:CJ229&gt;cr),2),CH7:CH229,0)+6,1))</f>
        <v>#VALUE!</v>
      </c>
      <c r="CI231" s="6" t="e" cm="1" vm="1">
        <f t="array" aca="1" ref="CI231" ca="1">INDIRECT(ADDRESS(MATCH(LARGE(_xlfn._xlws.FILTER(CI7:CI229,CJ7:CJ229&gt;cr),2),CI7:CI229,0)+6,1))</f>
        <v>#VALUE!</v>
      </c>
      <c r="CJ231" s="6" t="e" cm="1" vm="1">
        <f t="array" aca="1" ref="CJ231" ca="1">INDIRECT(ADDRESS(MATCH(LARGE(_xlfn._xlws.FILTER(CJ7:CJ229,CJ7:CJ229&gt;cr),2),CJ7:CJ229,0)+6,1))</f>
        <v>#VALUE!</v>
      </c>
      <c r="CK231" s="6" t="e" cm="1" vm="1">
        <f t="array" aca="1" ref="CK231" ca="1">INDIRECT(ADDRESS(MATCH(SMALL(_xlfn._xlws.FILTER(CK7:CK229,CJ7:CJ229&gt;cr),2),CK7:CK229,0)+6,1))</f>
        <v>#VALUE!</v>
      </c>
      <c r="CL231" s="1" t="e" cm="1" vm="1">
        <f t="array" aca="1" ref="CL231" ca="1">INDIRECT(ADDRESS(MATCH(SMALL(_xlfn._xlws.FILTER(CL7:CL229,CR7:CR229&gt;cr),2),CL7:CL229,0)+6,1))</f>
        <v>#VALUE!</v>
      </c>
      <c r="CM231" s="1" t="e" cm="1" vm="1">
        <f t="array" aca="1" ref="CM231" ca="1">INDIRECT(ADDRESS(MATCH(SMALL(_xlfn._xlws.FILTER(CM7:CM229,CR7:CR229&gt;cr),2),CM7:CM229,0)+6,1))</f>
        <v>#VALUE!</v>
      </c>
      <c r="CN231" s="1" t="e" cm="1" vm="1">
        <f t="array" aca="1" ref="CN231" ca="1">INDIRECT(ADDRESS(MATCH(LARGE(_xlfn._xlws.FILTER(CN7:CN229,CR7:CR229&gt;cr),2),CN7:CN229,0)+6,1))</f>
        <v>#VALUE!</v>
      </c>
      <c r="CO231" s="1" t="e" cm="1" vm="1">
        <f t="array" aca="1" ref="CO231" ca="1">INDIRECT(ADDRESS(MATCH(LARGE(_xlfn._xlws.FILTER(CO7:CO229,CR7:CR229&gt;cr),2),CO7:CO229,0)+6,1))</f>
        <v>#VALUE!</v>
      </c>
      <c r="CP231" s="1" t="e" cm="1" vm="1">
        <f t="array" aca="1" ref="CP231" ca="1">INDIRECT(ADDRESS(MATCH(LARGE(_xlfn._xlws.FILTER(CP7:CP229,CR7:CR229&gt;cr),2),CP7:CP229,0)+6,1))</f>
        <v>#VALUE!</v>
      </c>
      <c r="CQ231" s="1" t="e" cm="1" vm="1">
        <f t="array" aca="1" ref="CQ231" ca="1">INDIRECT(ADDRESS(MATCH(LARGE(_xlfn._xlws.FILTER(CQ7:CQ229,CR7:CR229&gt;cr),2),CQ7:CQ229,0)+6,1))</f>
        <v>#VALUE!</v>
      </c>
      <c r="CR231" s="1" t="e" cm="1" vm="1">
        <f t="array" aca="1" ref="CR231" ca="1">INDIRECT(ADDRESS(MATCH(LARGE(_xlfn._xlws.FILTER(CR7:CR229,CR7:CR229&gt;cr),2),CR7:CR229,0)+6,1))</f>
        <v>#VALUE!</v>
      </c>
      <c r="CS231" s="1" t="e" cm="1" vm="1">
        <f t="array" aca="1" ref="CS231" ca="1">INDIRECT(ADDRESS(MATCH(SMALL(_xlfn._xlws.FILTER(CS7:CS229,CR7:CR229&gt;cr),2),CS7:CS229,0)+6,1))</f>
        <v>#VALUE!</v>
      </c>
      <c r="CT231" s="6" t="str" cm="1">
        <f t="array" aca="1" ref="CT231" ca="1">INDIRECT(ADDRESS(MATCH(SMALL(_xlfn._xlws.FILTER(CT7:CT229,CZ7:CZ229&gt;cr),2),CT7:CT229,0)+6,1))</f>
        <v>CI14.SMD.Pearson</v>
      </c>
      <c r="CU231" s="6" t="str" cm="1">
        <f t="array" aca="1" ref="CU231" ca="1">INDIRECT(ADDRESS(MATCH(SMALL(_xlfn._xlws.FILTER(CU7:CU229,CZ7:CZ229&gt;cr),2),CU7:CU229,0)+6,1))</f>
        <v>BU03.PearsonJ</v>
      </c>
      <c r="CV231" s="6" t="str" cm="1">
        <f t="array" aca="1" ref="CV231" ca="1">INDIRECT(ADDRESS(MATCH(LARGE(_xlfn._xlws.FILTER(CV7:CV229,CZ7:CZ229&gt;cr),2),CV7:CV229,0)+6,1))</f>
        <v>BI07.PSSJ</v>
      </c>
      <c r="CW231" s="6" t="str" cm="1">
        <f t="array" aca="1" ref="CW231" ca="1">INDIRECT(ADDRESS(MATCH(LARGE(_xlfn._xlws.FILTER(CW7:CW229,CZ7:CZ229&gt;cr),2),CW7:CW229,0)+6,1))</f>
        <v>BU02.CosineJ</v>
      </c>
      <c r="CX231" s="6" t="str" cm="1">
        <f t="array" aca="1" ref="CX231" ca="1">INDIRECT(ADDRESS(MATCH(LARGE(_xlfn._xlws.FILTER(CX7:CX229,CZ7:CZ229&gt;cr),2),CX7:CX229,0)+6,1))</f>
        <v>BI01.PNCR</v>
      </c>
      <c r="CY231" s="6" t="str" cm="1">
        <f t="array" aca="1" ref="CY231" ca="1">INDIRECT(ADDRESS(MATCH(LARGE(_xlfn._xlws.FILTER(CY7:CY229,CZ7:CZ229&gt;cr),2),CY7:CY229,0)+6,1))</f>
        <v>BI01.PNCR</v>
      </c>
      <c r="CZ231" s="6" t="str" cm="1">
        <f t="array" aca="1" ref="CZ231" ca="1">INDIRECT(ADDRESS(MATCH(LARGE(_xlfn._xlws.FILTER(CZ7:CZ229,CZ7:CZ229&gt;cr),2),CZ7:CZ229,0)+6,1))</f>
        <v>AI01.Jaccard</v>
      </c>
      <c r="DA231" s="6" t="str" cm="1">
        <f t="array" aca="1" ref="DA231" ca="1">INDIRECT(ADDRESS(MATCH(SMALL(_xlfn._xlws.FILTER(DA7:DA229,CZ7:CZ229&gt;cr),2),DA7:DA229,0)+6,1))</f>
        <v>AI01.Jaccard</v>
      </c>
      <c r="DB231" s="1" t="e" cm="1" vm="1">
        <f t="array" aca="1" ref="DB231" ca="1">INDIRECT(ADDRESS(MATCH(SMALL(_xlfn._xlws.FILTER(DB7:DB229,DH7:DH229&gt;cr),2),DB7:DB229,0)+6,1))</f>
        <v>#VALUE!</v>
      </c>
      <c r="DC231" s="1" t="e" cm="1" vm="1">
        <f t="array" aca="1" ref="DC231" ca="1">INDIRECT(ADDRESS(MATCH(SMALL(_xlfn._xlws.FILTER(DC7:DC229,DH7:DH229&gt;cr),2),DC7:DC229,0)+6,1))</f>
        <v>#VALUE!</v>
      </c>
      <c r="DD231" s="1" t="e" cm="1" vm="1">
        <f t="array" aca="1" ref="DD231" ca="1">INDIRECT(ADDRESS(MATCH(LARGE(_xlfn._xlws.FILTER(DD7:DD229,DH7:DH229&gt;cr),2),DD7:DD229,0)+6,1))</f>
        <v>#VALUE!</v>
      </c>
      <c r="DE231" s="1" t="e" cm="1" vm="1">
        <f t="array" aca="1" ref="DE231" ca="1">INDIRECT(ADDRESS(MATCH(LARGE(_xlfn._xlws.FILTER(DE7:DE229,DH7:DH229&gt;cr),2),DE7:DE229,0)+6,1))</f>
        <v>#VALUE!</v>
      </c>
      <c r="DF231" s="1" t="e" cm="1" vm="1">
        <f t="array" aca="1" ref="DF231" ca="1">INDIRECT(ADDRESS(MATCH(LARGE(_xlfn._xlws.FILTER(DF7:DF229,DH7:DH229&gt;cr),2),DF7:DF229,0)+6,1))</f>
        <v>#VALUE!</v>
      </c>
      <c r="DG231" s="1" t="e" cm="1" vm="1">
        <f t="array" aca="1" ref="DG231" ca="1">INDIRECT(ADDRESS(MATCH(LARGE(_xlfn._xlws.FILTER(DG7:DG229,DH7:DH229&gt;cr),2),DG7:DG229,0)+6,1))</f>
        <v>#VALUE!</v>
      </c>
      <c r="DH231" s="1" t="e" cm="1" vm="1">
        <f t="array" aca="1" ref="DH231" ca="1">INDIRECT(ADDRESS(MATCH(LARGE(_xlfn._xlws.FILTER(DH7:DH229,DH7:DH229&gt;cr),2),DH7:DH229,0)+6,1))</f>
        <v>#VALUE!</v>
      </c>
      <c r="DI231" s="1" t="e" cm="1" vm="1">
        <f t="array" aca="1" ref="DI231" ca="1">INDIRECT(ADDRESS(MATCH(SMALL(_xlfn._xlws.FILTER(DI7:DI229,DH7:DH229&gt;cr),2),DI7:DI229,0)+6,1))</f>
        <v>#VALUE!</v>
      </c>
      <c r="DJ231" s="6" t="e" cm="1" vm="1">
        <f t="array" aca="1" ref="DJ231" ca="1">INDIRECT(ADDRESS(MATCH(SMALL(_xlfn._xlws.FILTER(DJ7:DJ229,DP7:DP229&gt;cr),2),DJ7:DJ229,0)+6,1))</f>
        <v>#VALUE!</v>
      </c>
      <c r="DK231" s="6" t="e" cm="1" vm="1">
        <f t="array" aca="1" ref="DK231" ca="1">INDIRECT(ADDRESS(MATCH(SMALL(_xlfn._xlws.FILTER(DK7:DK229,DP7:DP229&gt;cr),2),DK7:DK229,0)+6,1))</f>
        <v>#VALUE!</v>
      </c>
      <c r="DL231" s="6" t="e" cm="1" vm="1">
        <f t="array" aca="1" ref="DL231" ca="1">INDIRECT(ADDRESS(MATCH(LARGE(_xlfn._xlws.FILTER(DL7:DL229,DP7:DP229&gt;cr),2),DL7:DL229,0)+6,1))</f>
        <v>#VALUE!</v>
      </c>
      <c r="DM231" s="6" t="e" cm="1" vm="1">
        <f t="array" aca="1" ref="DM231" ca="1">INDIRECT(ADDRESS(MATCH(LARGE(_xlfn._xlws.FILTER(DM7:DM229,DP7:DP229&gt;cr),2),DM7:DM229,0)+6,1))</f>
        <v>#VALUE!</v>
      </c>
      <c r="DN231" s="6" t="e" cm="1" vm="1">
        <f t="array" aca="1" ref="DN231" ca="1">INDIRECT(ADDRESS(MATCH(LARGE(_xlfn._xlws.FILTER(DN7:DN229,DP7:DP229&gt;cr),2),DN7:DN229,0)+6,1))</f>
        <v>#VALUE!</v>
      </c>
      <c r="DO231" s="6" t="e" cm="1" vm="1">
        <f t="array" aca="1" ref="DO231" ca="1">INDIRECT(ADDRESS(MATCH(LARGE(_xlfn._xlws.FILTER(DO7:DO229,DP7:DP229&gt;cr),2),DO7:DO229,0)+6,1))</f>
        <v>#VALUE!</v>
      </c>
      <c r="DP231" s="6" t="e" cm="1" vm="1">
        <f t="array" aca="1" ref="DP231" ca="1">INDIRECT(ADDRESS(MATCH(LARGE(_xlfn._xlws.FILTER(DP7:DP229,DP7:DP229&gt;cr),2),DP7:DP229,0)+6,1))</f>
        <v>#VALUE!</v>
      </c>
      <c r="DQ231" s="6" t="e" cm="1" vm="1">
        <f t="array" aca="1" ref="DQ231" ca="1">INDIRECT(ADDRESS(MATCH(SMALL(_xlfn._xlws.FILTER(DQ7:DQ229,DP7:DP229&gt;cr),2),DQ7:DQ229,0)+6,1))</f>
        <v>#VALUE!</v>
      </c>
      <c r="DR231" s="1" t="e" cm="1" vm="1">
        <f t="array" aca="1" ref="DR231" ca="1">INDIRECT(ADDRESS(MATCH(SMALL(_xlfn._xlws.FILTER(DR7:DR229,DX7:DX229&gt;cr),2),DR7:DR229,0)+6,1))</f>
        <v>#VALUE!</v>
      </c>
      <c r="DS231" s="1" t="e" cm="1" vm="1">
        <f t="array" aca="1" ref="DS231" ca="1">INDIRECT(ADDRESS(MATCH(SMALL(_xlfn._xlws.FILTER(DS7:DS229,DX7:DX229&gt;cr),2),DS7:DS229,0)+6,1))</f>
        <v>#VALUE!</v>
      </c>
      <c r="DT231" s="1" t="e" cm="1" vm="1">
        <f t="array" aca="1" ref="DT231" ca="1">INDIRECT(ADDRESS(MATCH(LARGE(_xlfn._xlws.FILTER(DT7:DT229,DX7:DX229&gt;cr),2),DT7:DT229,0)+6,1))</f>
        <v>#VALUE!</v>
      </c>
      <c r="DU231" s="1" t="e" cm="1" vm="1">
        <f t="array" aca="1" ref="DU231" ca="1">INDIRECT(ADDRESS(MATCH(LARGE(_xlfn._xlws.FILTER(DU7:DU229,DX7:DX229&gt;cr),2),DU7:DU229,0)+6,1))</f>
        <v>#VALUE!</v>
      </c>
      <c r="DV231" s="1" t="e" cm="1" vm="1">
        <f t="array" aca="1" ref="DV231" ca="1">INDIRECT(ADDRESS(MATCH(LARGE(_xlfn._xlws.FILTER(DV7:DV229,DX7:DX229&gt;cr),2),DV7:DV229,0)+6,1))</f>
        <v>#VALUE!</v>
      </c>
      <c r="DW231" s="1" t="e" cm="1" vm="1">
        <f t="array" aca="1" ref="DW231" ca="1">INDIRECT(ADDRESS(MATCH(LARGE(_xlfn._xlws.FILTER(DW7:DW229,DX7:DX229&gt;cr),2),DW7:DW229,0)+6,1))</f>
        <v>#VALUE!</v>
      </c>
      <c r="DX231" s="1" t="e" cm="1" vm="1">
        <f t="array" aca="1" ref="DX231" ca="1">INDIRECT(ADDRESS(MATCH(LARGE(_xlfn._xlws.FILTER(DX7:DX229,DX7:DX229&gt;cr),2),DX7:DX229,0)+6,1))</f>
        <v>#VALUE!</v>
      </c>
      <c r="DY231" s="1" t="e" cm="1" vm="1">
        <f t="array" aca="1" ref="DY231" ca="1">INDIRECT(ADDRESS(MATCH(SMALL(_xlfn._xlws.FILTER(DY7:DY229,DX7:DX229&gt;cr),2),DY7:DY229,0)+6,1))</f>
        <v>#VALUE!</v>
      </c>
      <c r="DZ231" s="6" t="e" cm="1" vm="1">
        <f t="array" aca="1" ref="DZ231" ca="1">INDIRECT(ADDRESS(MATCH(SMALL(_xlfn._xlws.FILTER(DZ7:DZ229,EF7:EF229&gt;cr),2),DZ7:DZ229,0)+6,1))</f>
        <v>#VALUE!</v>
      </c>
      <c r="EA231" s="6" t="e" cm="1" vm="1">
        <f t="array" aca="1" ref="EA231" ca="1">INDIRECT(ADDRESS(MATCH(SMALL(_xlfn._xlws.FILTER(EA7:EA229,EF7:EF229&gt;cr),2),EA7:EA229,0)+6,1))</f>
        <v>#VALUE!</v>
      </c>
      <c r="EB231" s="6" t="e" cm="1" vm="1">
        <f t="array" aca="1" ref="EB231" ca="1">INDIRECT(ADDRESS(MATCH(LARGE(_xlfn._xlws.FILTER(EB7:EB229,EF7:EF229&gt;cr),2),EB7:EB229,0)+6,1))</f>
        <v>#VALUE!</v>
      </c>
      <c r="EC231" s="6" t="e" cm="1" vm="1">
        <f t="array" aca="1" ref="EC231" ca="1">INDIRECT(ADDRESS(MATCH(LARGE(_xlfn._xlws.FILTER(EC7:EC229,EF7:EF229&gt;cr),2),EC7:EC229,0)+6,1))</f>
        <v>#VALUE!</v>
      </c>
      <c r="ED231" s="6" t="e" cm="1" vm="1">
        <f t="array" aca="1" ref="ED231" ca="1">INDIRECT(ADDRESS(MATCH(LARGE(_xlfn._xlws.FILTER(ED7:ED229,EF7:EF229&gt;cr),2),ED7:ED229,0)+6,1))</f>
        <v>#VALUE!</v>
      </c>
      <c r="EE231" s="6" t="e" cm="1" vm="1">
        <f t="array" aca="1" ref="EE231" ca="1">INDIRECT(ADDRESS(MATCH(LARGE(_xlfn._xlws.FILTER(EE7:EE229,EF7:EF229&gt;cr),2),EE7:EE229,0)+6,1))</f>
        <v>#VALUE!</v>
      </c>
      <c r="EF231" s="6" t="e" cm="1" vm="1">
        <f t="array" aca="1" ref="EF231" ca="1">INDIRECT(ADDRESS(MATCH(LARGE(_xlfn._xlws.FILTER(EF7:EF229,EF7:EF229&gt;cr),2),EF7:EF229,0)+6,1))</f>
        <v>#VALUE!</v>
      </c>
      <c r="EG231" s="6" t="e" cm="1" vm="1">
        <f t="array" aca="1" ref="EG231" ca="1">INDIRECT(ADDRESS(MATCH(SMALL(_xlfn._xlws.FILTER(EG7:EG229,EF7:EF229&gt;cr),2),EG7:EG229,0)+6,1))</f>
        <v>#VALUE!</v>
      </c>
      <c r="EH231" s="1" t="str" cm="1">
        <f t="array" aca="1" ref="EH231" ca="1">INDIRECT(ADDRESS(MATCH(SMALL(_xlfn._xlws.FILTER(EH7:EH229,EN7:EN229&gt;cr),2),EH7:EH229,0)+6,1))</f>
        <v>CI14.SMD.Pearson</v>
      </c>
      <c r="EI231" s="1" t="str" cm="1">
        <f t="array" aca="1" ref="EI231" ca="1">INDIRECT(ADDRESS(MATCH(SMALL(_xlfn._xlws.FILTER(EI7:EI229,EN7:EN229&gt;cr),2),EI7:EI229,0)+6,1))</f>
        <v>BU03.PearsonJ</v>
      </c>
      <c r="EJ231" s="1" t="str" cm="1">
        <f t="array" aca="1" ref="EJ231" ca="1">INDIRECT(ADDRESS(MATCH(LARGE(_xlfn._xlws.FILTER(EJ7:EJ229,EN7:EN229&gt;cr),2),EJ7:EJ229,0)+6,1))</f>
        <v>BI07.PSSJ</v>
      </c>
      <c r="EK231" s="1" t="str" cm="1">
        <f t="array" aca="1" ref="EK231" ca="1">INDIRECT(ADDRESS(MATCH(LARGE(_xlfn._xlws.FILTER(EK7:EK229,EN7:EN229&gt;cr),2),EK7:EK229,0)+6,1))</f>
        <v>BU02.CosineJ</v>
      </c>
      <c r="EL231" s="1" t="str" cm="1">
        <f t="array" aca="1" ref="EL231" ca="1">INDIRECT(ADDRESS(MATCH(LARGE(_xlfn._xlws.FILTER(EL7:EL229,EN7:EN229&gt;cr),2),EL7:EL229,0)+6,1))</f>
        <v>BI01.PNCR</v>
      </c>
      <c r="EM231" s="1" t="str" cm="1">
        <f t="array" aca="1" ref="EM231" ca="1">INDIRECT(ADDRESS(MATCH(LARGE(_xlfn._xlws.FILTER(EM7:EM229,EN7:EN229&gt;cr),2),EM7:EM229,0)+6,1))</f>
        <v>BI01.PNCR</v>
      </c>
      <c r="EN231" s="1" t="str" cm="1">
        <f t="array" aca="1" ref="EN231" ca="1">INDIRECT(ADDRESS(MATCH(LARGE(_xlfn._xlws.FILTER(EN7:EN229,EN7:EN229&gt;cr),2),EN7:EN229,0)+6,1))</f>
        <v>AI01.Jaccard</v>
      </c>
      <c r="EO231" s="1" t="str" cm="1">
        <f t="array" aca="1" ref="EO231" ca="1">INDIRECT(ADDRESS(MATCH(SMALL(_xlfn._xlws.FILTER(EO7:EO229,EN7:EN229&gt;cr),2),EO7:EO229,0)+6,1))</f>
        <v>BI04.MSDJ</v>
      </c>
      <c r="EP231" s="6" t="e" cm="1" vm="1">
        <f t="array" aca="1" ref="EP231" ca="1">INDIRECT(ADDRESS(MATCH(SMALL(_xlfn._xlws.FILTER(EP7:EP229,EV7:EV229&gt;cr),2),EP7:EP229,0)+6,1))</f>
        <v>#VALUE!</v>
      </c>
      <c r="EQ231" s="6" t="e" cm="1" vm="1">
        <f t="array" aca="1" ref="EQ231" ca="1">INDIRECT(ADDRESS(MATCH(SMALL(_xlfn._xlws.FILTER(EQ7:EQ229,EV7:EV229&gt;cr),2),EQ7:EQ229,0)+6,1))</f>
        <v>#VALUE!</v>
      </c>
      <c r="ER231" s="6" t="e" cm="1" vm="1">
        <f t="array" aca="1" ref="ER231" ca="1">INDIRECT(ADDRESS(MATCH(LARGE(_xlfn._xlws.FILTER(ER7:ER229,EV7:EV229&gt;cr),2),ER7:ER229,0)+6,1))</f>
        <v>#VALUE!</v>
      </c>
      <c r="ES231" s="6" t="e" cm="1" vm="1">
        <f t="array" aca="1" ref="ES231" ca="1">INDIRECT(ADDRESS(MATCH(LARGE(_xlfn._xlws.FILTER(ES7:ES229,EV7:EV229&gt;cr),2),ES7:ES229,0)+6,1))</f>
        <v>#VALUE!</v>
      </c>
      <c r="ET231" s="6" t="e" cm="1" vm="1">
        <f t="array" aca="1" ref="ET231" ca="1">INDIRECT(ADDRESS(MATCH(LARGE(_xlfn._xlws.FILTER(ET7:ET229,EV7:EV229&gt;cr),2),ET7:ET229,0)+6,1))</f>
        <v>#VALUE!</v>
      </c>
      <c r="EU231" s="6" t="e" cm="1" vm="1">
        <f t="array" aca="1" ref="EU231" ca="1">INDIRECT(ADDRESS(MATCH(LARGE(_xlfn._xlws.FILTER(EU7:EU229,EV7:EV229&gt;cr),2),EU7:EU229,0)+6,1))</f>
        <v>#VALUE!</v>
      </c>
      <c r="EV231" s="6" t="e" cm="1" vm="1">
        <f t="array" aca="1" ref="EV231" ca="1">INDIRECT(ADDRESS(MATCH(LARGE(_xlfn._xlws.FILTER(EV7:EV229,EV7:EV229&gt;cr),2),EV7:EV229,0)+6,1))</f>
        <v>#VALUE!</v>
      </c>
      <c r="EW231" s="6" t="e" cm="1" vm="1">
        <f t="array" aca="1" ref="EW231" ca="1">INDIRECT(ADDRESS(MATCH(SMALL(_xlfn._xlws.FILTER(EW7:EW229,EV7:EV229&gt;cr),2),EW7:EW229,0)+6,1))</f>
        <v>#VALUE!</v>
      </c>
      <c r="EX231" s="1" t="e" cm="1" vm="1">
        <f t="array" aca="1" ref="EX231" ca="1">INDIRECT(ADDRESS(MATCH(SMALL(_xlfn._xlws.FILTER(EX7:EX229,FD7:FD229&gt;cr),2),EX7:EX229,0)+6,1))</f>
        <v>#VALUE!</v>
      </c>
      <c r="EY231" s="1" t="e" cm="1" vm="1">
        <f t="array" aca="1" ref="EY231" ca="1">INDIRECT(ADDRESS(MATCH(SMALL(_xlfn._xlws.FILTER(EY7:EY229,FD7:FD229&gt;cr),2),EY7:EY229,0)+6,1))</f>
        <v>#VALUE!</v>
      </c>
      <c r="EZ231" s="1" t="e" cm="1" vm="1">
        <f t="array" aca="1" ref="EZ231" ca="1">INDIRECT(ADDRESS(MATCH(LARGE(_xlfn._xlws.FILTER(EZ7:EZ229,FD7:FD229&gt;cr),2),EZ7:EZ229,0)+6,1))</f>
        <v>#VALUE!</v>
      </c>
      <c r="FA231" s="1" t="e" cm="1" vm="1">
        <f t="array" aca="1" ref="FA231" ca="1">INDIRECT(ADDRESS(MATCH(LARGE(_xlfn._xlws.FILTER(FA7:FA229,FD7:FD229&gt;cr),2),FA7:FA229,0)+6,1))</f>
        <v>#VALUE!</v>
      </c>
      <c r="FB231" s="1" t="e" cm="1" vm="1">
        <f t="array" aca="1" ref="FB231" ca="1">INDIRECT(ADDRESS(MATCH(LARGE(_xlfn._xlws.FILTER(FB7:FB229,FD7:FD229&gt;cr),2),FB7:FB229,0)+6,1))</f>
        <v>#VALUE!</v>
      </c>
      <c r="FC231" s="1" t="e" cm="1" vm="1">
        <f t="array" aca="1" ref="FC231" ca="1">INDIRECT(ADDRESS(MATCH(LARGE(_xlfn._xlws.FILTER(FC7:FC229,FD7:FD229&gt;cr),2),FC7:FC229,0)+6,1))</f>
        <v>#VALUE!</v>
      </c>
      <c r="FD231" s="1" t="e" cm="1" vm="1">
        <f t="array" aca="1" ref="FD231" ca="1">INDIRECT(ADDRESS(MATCH(LARGE(_xlfn._xlws.FILTER(FD7:FD229,FD7:FD229&gt;cr),2),FD7:FD229,0)+6,1))</f>
        <v>#VALUE!</v>
      </c>
      <c r="FE231" s="1" t="e" cm="1" vm="1">
        <f t="array" aca="1" ref="FE231" ca="1">INDIRECT(ADDRESS(MATCH(SMALL(_xlfn._xlws.FILTER(FE7:FE229,FD7:FD229&gt;cr),2),FE7:FE229,0)+6,1))</f>
        <v>#VALUE!</v>
      </c>
      <c r="FF231" s="6" t="e" cm="1" vm="1">
        <f t="array" aca="1" ref="FF231" ca="1">INDIRECT(ADDRESS(MATCH(SMALL(_xlfn._xlws.FILTER(FF7:FF229,FL7:FL229&gt;cr),2),FF7:FF229,0)+6,1))</f>
        <v>#VALUE!</v>
      </c>
      <c r="FG231" s="6" t="e" cm="1" vm="1">
        <f t="array" aca="1" ref="FG231" ca="1">INDIRECT(ADDRESS(MATCH(SMALL(_xlfn._xlws.FILTER(FG7:FG229,FL7:FL229&gt;cr),2),FG7:FG229,0)+6,1))</f>
        <v>#VALUE!</v>
      </c>
      <c r="FH231" s="6" t="e" cm="1" vm="1">
        <f t="array" aca="1" ref="FH231" ca="1">INDIRECT(ADDRESS(MATCH(LARGE(_xlfn._xlws.FILTER(FH7:FH229,FL7:FL229&gt;cr),2),FH7:FH229,0)+6,1))</f>
        <v>#VALUE!</v>
      </c>
      <c r="FI231" s="6" t="e" cm="1" vm="1">
        <f t="array" aca="1" ref="FI231" ca="1">INDIRECT(ADDRESS(MATCH(LARGE(_xlfn._xlws.FILTER(FI7:FI229,FL7:FL229&gt;cr),2),FI7:FI229,0)+6,1))</f>
        <v>#VALUE!</v>
      </c>
      <c r="FJ231" s="6" t="e" cm="1" vm="1">
        <f t="array" aca="1" ref="FJ231" ca="1">INDIRECT(ADDRESS(MATCH(LARGE(_xlfn._xlws.FILTER(FJ7:FJ229,FL7:FL229&gt;cr),2),FJ7:FJ229,0)+6,1))</f>
        <v>#VALUE!</v>
      </c>
      <c r="FK231" s="6" t="e" cm="1" vm="1">
        <f t="array" aca="1" ref="FK231" ca="1">INDIRECT(ADDRESS(MATCH(LARGE(_xlfn._xlws.FILTER(FK7:FK229,FL7:FL229&gt;cr),2),FK7:FK229,0)+6,1))</f>
        <v>#VALUE!</v>
      </c>
      <c r="FL231" s="6" t="e" cm="1" vm="1">
        <f t="array" aca="1" ref="FL231" ca="1">INDIRECT(ADDRESS(MATCH(LARGE(_xlfn._xlws.FILTER(FL7:FL229,FL7:FL229&gt;cr),2),FL7:FL229,0)+6,1))</f>
        <v>#VALUE!</v>
      </c>
      <c r="FM231" s="6" t="e" cm="1" vm="1">
        <f t="array" aca="1" ref="FM231" ca="1">INDIRECT(ADDRESS(MATCH(SMALL(_xlfn._xlws.FILTER(FM7:FM229,FL7:FL229&gt;cr),2),FM7:FM229,0)+6,1))</f>
        <v>#VALUE!</v>
      </c>
      <c r="FN231" s="1" t="e" cm="1" vm="1">
        <f t="array" aca="1" ref="FN231" ca="1">INDIRECT(ADDRESS(MATCH(SMALL(_xlfn._xlws.FILTER(FN7:FN229,FT7:FT229&gt;cr),2),FN7:FN229,0)+6,1))</f>
        <v>#VALUE!</v>
      </c>
      <c r="FO231" s="1" t="e" cm="1" vm="1">
        <f t="array" aca="1" ref="FO231" ca="1">INDIRECT(ADDRESS(MATCH(SMALL(_xlfn._xlws.FILTER(FO7:FO229,FT7:FT229&gt;cr),2),FO7:FO229,0)+6,1))</f>
        <v>#VALUE!</v>
      </c>
      <c r="FP231" s="1" t="e" cm="1" vm="1">
        <f t="array" aca="1" ref="FP231" ca="1">INDIRECT(ADDRESS(MATCH(LARGE(_xlfn._xlws.FILTER(FP7:FP229,FT7:FT229&gt;cr),2),FP7:FP229,0)+6,1))</f>
        <v>#VALUE!</v>
      </c>
      <c r="FQ231" s="1" t="e" cm="1" vm="1">
        <f t="array" aca="1" ref="FQ231" ca="1">INDIRECT(ADDRESS(MATCH(LARGE(_xlfn._xlws.FILTER(FQ7:FQ229,FT7:FT229&gt;cr),2),FQ7:FQ229,0)+6,1))</f>
        <v>#VALUE!</v>
      </c>
      <c r="FR231" s="1" t="e" cm="1" vm="1">
        <f t="array" aca="1" ref="FR231" ca="1">INDIRECT(ADDRESS(MATCH(LARGE(_xlfn._xlws.FILTER(FR7:FR229,FT7:FT229&gt;cr),2),FR7:FR229,0)+6,1))</f>
        <v>#VALUE!</v>
      </c>
      <c r="FS231" s="1" t="e" cm="1" vm="1">
        <f t="array" aca="1" ref="FS231" ca="1">INDIRECT(ADDRESS(MATCH(LARGE(_xlfn._xlws.FILTER(FS7:FS229,FT7:FT229&gt;cr),2),FS7:FS229,0)+6,1))</f>
        <v>#VALUE!</v>
      </c>
      <c r="FT231" s="1" t="e" cm="1" vm="1">
        <f t="array" aca="1" ref="FT231" ca="1">INDIRECT(ADDRESS(MATCH(LARGE(_xlfn._xlws.FILTER(FT7:FT229,FT7:FT229&gt;cr),2),FT7:FT229,0)+6,1))</f>
        <v>#VALUE!</v>
      </c>
      <c r="FU231" s="1" t="e" cm="1" vm="1">
        <f t="array" aca="1" ref="FU231" ca="1">INDIRECT(ADDRESS(MATCH(SMALL(_xlfn._xlws.FILTER(FU7:FU229,FT7:FT229&gt;cr),2),FU7:FU229,0)+6,1))</f>
        <v>#VALUE!</v>
      </c>
      <c r="FV231" s="6" t="str" cm="1">
        <f t="array" aca="1" ref="FV231" ca="1">INDIRECT(ADDRESS(MATCH(SMALL(_xlfn._xlws.FILTER(FV7:FV229,GB7:GB229&gt;cr),2),FV7:FV229,0)+6,1))</f>
        <v>BI03.PearsonJ</v>
      </c>
      <c r="FW231" s="6" t="str" cm="1">
        <f t="array" aca="1" ref="FW231" ca="1">INDIRECT(ADDRESS(MATCH(SMALL(_xlfn._xlws.FILTER(FW7:FW229,GB7:GB229&gt;cr),2),FW7:FW229,0)+6,1))</f>
        <v>AU20.OS</v>
      </c>
      <c r="FX231" s="6" t="str" cm="1">
        <f t="array" aca="1" ref="FX231" ca="1">INDIRECT(ADDRESS(MATCH(LARGE(_xlfn._xlws.FILTER(FX7:FX229,GB7:GB229&gt;cr),2),FX7:FX229,0)+6,1))</f>
        <v>BI07.NHMS.Amer</v>
      </c>
      <c r="FY231" s="6" t="str" cm="1">
        <f t="array" aca="1" ref="FY231" ca="1">INDIRECT(ADDRESS(MATCH(LARGE(_xlfn._xlws.FILTER(FY7:FY229,GB7:GB229&gt;cr),2),FY7:FY229,0)+6,1))</f>
        <v>AU09.MMD</v>
      </c>
      <c r="FZ231" s="6" t="str" cm="1">
        <f t="array" aca="1" ref="FZ231" ca="1">INDIRECT(ADDRESS(MATCH(LARGE(_xlfn._xlws.FILTER(FZ7:FZ229,GB7:GB229&gt;cr),2),FZ7:FZ229,0)+6,1))</f>
        <v>BI01.JacEDS</v>
      </c>
      <c r="GA231" s="6" t="str" cm="1">
        <f t="array" aca="1" ref="GA231" ca="1">INDIRECT(ADDRESS(MATCH(LARGE(_xlfn._xlws.FILTER(GA7:GA229,GB7:GB229&gt;cr),2),GA7:GA229,0)+6,1))</f>
        <v>BI01.PNCR</v>
      </c>
      <c r="GB231" s="6" t="str" cm="1">
        <f t="array" aca="1" ref="GB231" ca="1">INDIRECT(ADDRESS(MATCH(LARGE(_xlfn._xlws.FILTER(GB7:GB229,GB7:GB229&gt;cr),2),GB7:GB229,0)+6,1))</f>
        <v>AI01.Jaccard</v>
      </c>
      <c r="GC231" s="6" t="str" cm="1">
        <f t="array" aca="1" ref="GC231" ca="1">INDIRECT(ADDRESS(MATCH(SMALL(_xlfn._xlws.FILTER(GC7:GC229,GB7:GB229&gt;cr),2),GC7:GC229,0)+6,1))</f>
        <v>AI13.SMTP</v>
      </c>
      <c r="GD231" s="1" t="e" cm="1" vm="1">
        <f t="array" aca="1" ref="GD231" ca="1">INDIRECT(ADDRESS(MATCH(SMALL(_xlfn._xlws.FILTER(GD7:GD229,GJ7:GJ229&gt;cr),2),GD7:GD229,0)+6,1))</f>
        <v>#VALUE!</v>
      </c>
      <c r="GE231" s="1" t="e" cm="1" vm="1">
        <f t="array" aca="1" ref="GE231" ca="1">INDIRECT(ADDRESS(MATCH(SMALL(_xlfn._xlws.FILTER(GE7:GE229,GJ7:GJ229&gt;cr),2),GE7:GE229,0)+6,1))</f>
        <v>#VALUE!</v>
      </c>
      <c r="GF231" s="1" t="e" cm="1" vm="1">
        <f t="array" aca="1" ref="GF231" ca="1">INDIRECT(ADDRESS(MATCH(LARGE(_xlfn._xlws.FILTER(GF7:GF229,GJ7:GJ229&gt;cr),2),GF7:GF229,0)+6,1))</f>
        <v>#VALUE!</v>
      </c>
      <c r="GG231" s="1" t="e" cm="1" vm="1">
        <f t="array" aca="1" ref="GG231" ca="1">INDIRECT(ADDRESS(MATCH(LARGE(_xlfn._xlws.FILTER(GG7:GG229,GJ7:GJ229&gt;cr),2),GG7:GG229,0)+6,1))</f>
        <v>#VALUE!</v>
      </c>
      <c r="GH231" s="1" t="e" cm="1" vm="1">
        <f t="array" aca="1" ref="GH231" ca="1">INDIRECT(ADDRESS(MATCH(LARGE(_xlfn._xlws.FILTER(GH7:GH229,GJ7:GJ229&gt;cr),2),GH7:GH229,0)+6,1))</f>
        <v>#VALUE!</v>
      </c>
      <c r="GI231" s="1" t="e" cm="1" vm="1">
        <f t="array" aca="1" ref="GI231" ca="1">INDIRECT(ADDRESS(MATCH(LARGE(_xlfn._xlws.FILTER(GI7:GI229,GJ7:GJ229&gt;cr),2),GI7:GI229,0)+6,1))</f>
        <v>#VALUE!</v>
      </c>
      <c r="GJ231" s="1" t="e" cm="1" vm="1">
        <f t="array" aca="1" ref="GJ231" ca="1">INDIRECT(ADDRESS(MATCH(LARGE(_xlfn._xlws.FILTER(GJ7:GJ229,GJ7:GJ229&gt;cr),2),GJ7:GJ229,0)+6,1))</f>
        <v>#VALUE!</v>
      </c>
      <c r="GK231" s="1" t="e" cm="1" vm="1">
        <f t="array" aca="1" ref="GK231" ca="1">INDIRECT(ADDRESS(MATCH(SMALL(_xlfn._xlws.FILTER(GK7:GK229,GJ7:GJ229&gt;cr),2),GK7:GK229,0)+6,1))</f>
        <v>#VALUE!</v>
      </c>
      <c r="GL231" s="6" t="e" cm="1" vm="1">
        <f t="array" aca="1" ref="GL231" ca="1">INDIRECT(ADDRESS(MATCH(SMALL(_xlfn._xlws.FILTER(GL7:GL229,GR7:GR229&gt;cr),2),GL7:GL229,0)+6,1))</f>
        <v>#VALUE!</v>
      </c>
      <c r="GM231" s="6" t="e" cm="1" vm="1">
        <f t="array" aca="1" ref="GM231" ca="1">INDIRECT(ADDRESS(MATCH(SMALL(_xlfn._xlws.FILTER(GM7:GM229,GR7:GR229&gt;cr),2),GM7:GM229,0)+6,1))</f>
        <v>#VALUE!</v>
      </c>
      <c r="GN231" s="6" t="e" cm="1" vm="1">
        <f t="array" aca="1" ref="GN231" ca="1">INDIRECT(ADDRESS(MATCH(LARGE(_xlfn._xlws.FILTER(GN7:GN229,GR7:GR229&gt;cr),2),GN7:GN229,0)+6,1))</f>
        <v>#VALUE!</v>
      </c>
      <c r="GO231" s="6" t="e" cm="1" vm="1">
        <f t="array" aca="1" ref="GO231" ca="1">INDIRECT(ADDRESS(MATCH(LARGE(_xlfn._xlws.FILTER(GO7:GO229,GR7:GR229&gt;cr),2),GO7:GO229,0)+6,1))</f>
        <v>#VALUE!</v>
      </c>
      <c r="GP231" s="6" t="e" cm="1" vm="1">
        <f t="array" aca="1" ref="GP231" ca="1">INDIRECT(ADDRESS(MATCH(LARGE(_xlfn._xlws.FILTER(GP7:GP229,GR7:GR229&gt;cr),2),GP7:GP229,0)+6,1))</f>
        <v>#VALUE!</v>
      </c>
      <c r="GQ231" s="6" t="e" cm="1" vm="1">
        <f t="array" aca="1" ref="GQ231" ca="1">INDIRECT(ADDRESS(MATCH(LARGE(_xlfn._xlws.FILTER(GQ7:GQ229,GR7:GR229&gt;cr),2),GQ7:GQ229,0)+6,1))</f>
        <v>#VALUE!</v>
      </c>
      <c r="GR231" s="6" t="e" cm="1" vm="1">
        <f t="array" aca="1" ref="GR231" ca="1">INDIRECT(ADDRESS(MATCH(LARGE(_xlfn._xlws.FILTER(GR7:GR229,GR7:GR229&gt;cr),2),GR7:GR229,0)+6,1))</f>
        <v>#VALUE!</v>
      </c>
      <c r="GS231" s="6" t="e" cm="1" vm="1">
        <f t="array" aca="1" ref="GS231" ca="1">INDIRECT(ADDRESS(MATCH(SMALL(_xlfn._xlws.FILTER(GS7:GS229,GR7:GR229&gt;cr),2),GS7:GS229,0)+6,1))</f>
        <v>#VALUE!</v>
      </c>
      <c r="GT231" s="1" t="e" cm="1" vm="1">
        <f t="array" aca="1" ref="GT231" ca="1">INDIRECT(ADDRESS(MATCH(SMALL(_xlfn._xlws.FILTER(GT7:GT229,GZ7:GZ229&gt;cr),2),GT7:GT229,0)+6,1))</f>
        <v>#VALUE!</v>
      </c>
      <c r="GU231" s="1" t="e" cm="1" vm="1">
        <f t="array" aca="1" ref="GU231" ca="1">INDIRECT(ADDRESS(MATCH(SMALL(_xlfn._xlws.FILTER(GU7:GU229,GZ7:GZ229&gt;cr),2),GU7:GU229,0)+6,1))</f>
        <v>#VALUE!</v>
      </c>
      <c r="GV231" s="1" t="e" cm="1" vm="1">
        <f t="array" aca="1" ref="GV231" ca="1">INDIRECT(ADDRESS(MATCH(LARGE(_xlfn._xlws.FILTER(GV7:GV229,GZ7:GZ229&gt;cr),2),GV7:GV229,0)+6,1))</f>
        <v>#VALUE!</v>
      </c>
      <c r="GW231" s="1" t="e" cm="1" vm="1">
        <f t="array" aca="1" ref="GW231" ca="1">INDIRECT(ADDRESS(MATCH(LARGE(_xlfn._xlws.FILTER(GW7:GW229,GZ7:GZ229&gt;cr),2),GW7:GW229,0)+6,1))</f>
        <v>#VALUE!</v>
      </c>
      <c r="GX231" s="1" t="e" cm="1" vm="1">
        <f t="array" aca="1" ref="GX231" ca="1">INDIRECT(ADDRESS(MATCH(LARGE(_xlfn._xlws.FILTER(GX7:GX229,GZ7:GZ229&gt;cr),2),GX7:GX229,0)+6,1))</f>
        <v>#VALUE!</v>
      </c>
      <c r="GY231" s="1" t="e" cm="1" vm="1">
        <f t="array" aca="1" ref="GY231" ca="1">INDIRECT(ADDRESS(MATCH(LARGE(_xlfn._xlws.FILTER(GY7:GY229,GZ7:GZ229&gt;cr),2),GY7:GY229,0)+6,1))</f>
        <v>#VALUE!</v>
      </c>
      <c r="GZ231" s="1" t="e" cm="1" vm="1">
        <f t="array" aca="1" ref="GZ231" ca="1">INDIRECT(ADDRESS(MATCH(LARGE(_xlfn._xlws.FILTER(GZ7:GZ229,GZ7:GZ229&gt;cr),2),GZ7:GZ229,0)+6,1))</f>
        <v>#VALUE!</v>
      </c>
      <c r="HA231" s="1" t="e" cm="1" vm="1">
        <f t="array" aca="1" ref="HA231" ca="1">INDIRECT(ADDRESS(MATCH(SMALL(_xlfn._xlws.FILTER(HA7:HA229,GZ7:GZ229&gt;cr),2),HA7:HA229,0)+6,1))</f>
        <v>#VALUE!</v>
      </c>
      <c r="HB231" s="6" t="e" cm="1" vm="1">
        <f t="array" aca="1" ref="HB231" ca="1">INDIRECT(ADDRESS(MATCH(SMALL(_xlfn._xlws.FILTER(HB7:HB229,HH7:HH229&gt;cr),2),HB7:HB229,0)+6,1))</f>
        <v>#VALUE!</v>
      </c>
      <c r="HC231" s="6" t="e" cm="1" vm="1">
        <f t="array" aca="1" ref="HC231" ca="1">INDIRECT(ADDRESS(MATCH(SMALL(_xlfn._xlws.FILTER(HC7:HC229,HH7:HH229&gt;cr),2),HC7:HC229,0)+6,1))</f>
        <v>#VALUE!</v>
      </c>
      <c r="HD231" s="6" t="e" cm="1" vm="1">
        <f t="array" aca="1" ref="HD231" ca="1">INDIRECT(ADDRESS(MATCH(LARGE(_xlfn._xlws.FILTER(HD7:HD229,HH7:HH229&gt;cr),2),HD7:HD229,0)+6,1))</f>
        <v>#VALUE!</v>
      </c>
      <c r="HE231" s="6" t="e" cm="1" vm="1">
        <f t="array" aca="1" ref="HE231" ca="1">INDIRECT(ADDRESS(MATCH(LARGE(_xlfn._xlws.FILTER(HE7:HE229,HH7:HH229&gt;cr),2),HE7:HE229,0)+6,1))</f>
        <v>#VALUE!</v>
      </c>
      <c r="HF231" s="6" t="e" cm="1" vm="1">
        <f t="array" aca="1" ref="HF231" ca="1">INDIRECT(ADDRESS(MATCH(LARGE(_xlfn._xlws.FILTER(HF7:HF229,HH7:HH229&gt;cr),2),HF7:HF229,0)+6,1))</f>
        <v>#VALUE!</v>
      </c>
      <c r="HG231" s="6" t="e" cm="1" vm="1">
        <f t="array" aca="1" ref="HG231" ca="1">INDIRECT(ADDRESS(MATCH(LARGE(_xlfn._xlws.FILTER(HG7:HG229,HH7:HH229&gt;cr),2),HG7:HG229,0)+6,1))</f>
        <v>#VALUE!</v>
      </c>
      <c r="HH231" s="6" t="e" cm="1" vm="1">
        <f t="array" aca="1" ref="HH231" ca="1">INDIRECT(ADDRESS(MATCH(LARGE(_xlfn._xlws.FILTER(HH7:HH229,HH7:HH229&gt;cr),2),HH7:HH229,0)+6,1))</f>
        <v>#VALUE!</v>
      </c>
      <c r="HI231" s="6" t="e" cm="1" vm="1">
        <f t="array" aca="1" ref="HI231" ca="1">INDIRECT(ADDRESS(MATCH(SMALL(_xlfn._xlws.FILTER(HI7:HI229,HH7:HH229&gt;cr),2),HI7:HI229,0)+6,1))</f>
        <v>#VALUE!</v>
      </c>
      <c r="HJ231" s="1" t="str" cm="1">
        <f t="array" aca="1" ref="HJ231" ca="1">INDIRECT(ADDRESS(MATCH(SMALL(_xlfn._xlws.FILTER(HJ7:HJ229,HP7:HP229&gt;cr),2),HJ7:HJ229,0)+6,1))</f>
        <v>BI15.NNSMJ</v>
      </c>
      <c r="HK231" s="1" t="str" cm="1">
        <f t="array" aca="1" ref="HK231" ca="1">INDIRECT(ADDRESS(MATCH(SMALL(_xlfn._xlws.FILTER(HK7:HK229,HP7:HP229&gt;cr),2),HK7:HK229,0)+6,1))</f>
        <v>BI03.PearsonJ</v>
      </c>
      <c r="HL231" s="1" t="str" cm="1">
        <f t="array" aca="1" ref="HL231" ca="1">INDIRECT(ADDRESS(MATCH(LARGE(_xlfn._xlws.FILTER(HL7:HL229,HP7:HP229&gt;cr),2),HL7:HL229,0)+6,1))</f>
        <v>BI07.NHMS.Amer</v>
      </c>
      <c r="HM231" s="1" t="str" cm="1">
        <f t="array" aca="1" ref="HM231" ca="1">INDIRECT(ADDRESS(MATCH(LARGE(_xlfn._xlws.FILTER(HM7:HM229,HP7:HP229&gt;cr),2),HM7:HM229,0)+6,1))</f>
        <v>CU14.SMD.TA</v>
      </c>
      <c r="HN231" s="1" t="str" cm="1">
        <f t="array" aca="1" ref="HN231" ca="1">INDIRECT(ADDRESS(MATCH(LARGE(_xlfn._xlws.FILTER(HN7:HN229,HP7:HP229&gt;cr),2),HN7:HN229,0)+6,1))</f>
        <v>BI01.PNCR</v>
      </c>
      <c r="HO231" s="1" t="str" cm="1">
        <f t="array" aca="1" ref="HO231" ca="1">INDIRECT(ADDRESS(MATCH(LARGE(_xlfn._xlws.FILTER(HO7:HO229,HP7:HP229&gt;cr),2),HO7:HO229,0)+6,1))</f>
        <v>BI01.PNCR</v>
      </c>
      <c r="HP231" s="1" t="str" cm="1">
        <f t="array" aca="1" ref="HP231" ca="1">INDIRECT(ADDRESS(MATCH(LARGE(_xlfn._xlws.FILTER(HP7:HP229,HP7:HP229&gt;cr),2),HP7:HP229,0)+6,1))</f>
        <v>AI01.Jaccard</v>
      </c>
      <c r="HQ231" s="1" t="str" cm="1">
        <f t="array" aca="1" ref="HQ231" ca="1">INDIRECT(ADDRESS(MATCH(SMALL(_xlfn._xlws.FILTER(HQ7:HQ229,HP7:HP229&gt;cr),2),HQ7:HQ229,0)+6,1))</f>
        <v>BI14.SMDJ</v>
      </c>
      <c r="HR231" s="6" t="e" cm="1" vm="1">
        <f t="array" aca="1" ref="HR231" ca="1">INDIRECT(ADDRESS(MATCH(SMALL(_xlfn._xlws.FILTER(HR7:HR229,HX7:HX229&gt;cr),2),HR7:HR229,0)+6,1))</f>
        <v>#VALUE!</v>
      </c>
      <c r="HS231" s="6" t="e" cm="1" vm="1">
        <f t="array" aca="1" ref="HS231" ca="1">INDIRECT(ADDRESS(MATCH(SMALL(_xlfn._xlws.FILTER(HS7:HS229,HX7:HX229&gt;cr),2),HS7:HS229,0)+6,1))</f>
        <v>#VALUE!</v>
      </c>
      <c r="HT231" s="6" t="e" cm="1" vm="1">
        <f t="array" aca="1" ref="HT231" ca="1">INDIRECT(ADDRESS(MATCH(LARGE(_xlfn._xlws.FILTER(HT7:HT229,HX7:HX229&gt;cr),2),HT7:HT229,0)+6,1))</f>
        <v>#VALUE!</v>
      </c>
      <c r="HU231" s="6" t="e" cm="1" vm="1">
        <f t="array" aca="1" ref="HU231" ca="1">INDIRECT(ADDRESS(MATCH(LARGE(_xlfn._xlws.FILTER(HU7:HU229,HX7:HX229&gt;cr),2),HU7:HU229,0)+6,1))</f>
        <v>#VALUE!</v>
      </c>
      <c r="HV231" s="6" t="e" cm="1" vm="1">
        <f t="array" aca="1" ref="HV231" ca="1">INDIRECT(ADDRESS(MATCH(LARGE(_xlfn._xlws.FILTER(HV7:HV229,HX7:HX229&gt;cr),2),HV7:HV229,0)+6,1))</f>
        <v>#VALUE!</v>
      </c>
      <c r="HW231" s="6" t="e" cm="1" vm="1">
        <f t="array" aca="1" ref="HW231" ca="1">INDIRECT(ADDRESS(MATCH(LARGE(_xlfn._xlws.FILTER(HW7:HW229,HX7:HX229&gt;cr),2),HW7:HW229,0)+6,1))</f>
        <v>#VALUE!</v>
      </c>
      <c r="HX231" s="6" t="e" cm="1" vm="1">
        <f t="array" aca="1" ref="HX231" ca="1">INDIRECT(ADDRESS(MATCH(LARGE(_xlfn._xlws.FILTER(HX7:HX229,HX7:HX229&gt;cr),2),HX7:HX229,0)+6,1))</f>
        <v>#VALUE!</v>
      </c>
      <c r="HY231" s="6" t="e" cm="1" vm="1">
        <f t="array" aca="1" ref="HY231" ca="1">INDIRECT(ADDRESS(MATCH(SMALL(_xlfn._xlws.FILTER(HY7:HY229,HX7:HX229&gt;cr),2),HY7:HY229,0)+6,1))</f>
        <v>#VALUE!</v>
      </c>
      <c r="HZ231" s="1" t="e" cm="1" vm="1">
        <f t="array" aca="1" ref="HZ231" ca="1">INDIRECT(ADDRESS(MATCH(SMALL(_xlfn._xlws.FILTER(HZ7:HZ229,IF7:IF229&gt;cr),2),HZ7:HZ229,0)+6,1))</f>
        <v>#VALUE!</v>
      </c>
      <c r="IA231" s="1" t="e" cm="1" vm="1">
        <f t="array" aca="1" ref="IA231" ca="1">INDIRECT(ADDRESS(MATCH(SMALL(_xlfn._xlws.FILTER(IA7:IA229,IF7:IF229&gt;cr),2),IA7:IA229,0)+6,1))</f>
        <v>#VALUE!</v>
      </c>
      <c r="IB231" s="1" t="e" cm="1" vm="1">
        <f t="array" aca="1" ref="IB231" ca="1">INDIRECT(ADDRESS(MATCH(LARGE(_xlfn._xlws.FILTER(IB7:IB229,IF7:IF229&gt;cr),2),IB7:IB229,0)+6,1))</f>
        <v>#VALUE!</v>
      </c>
      <c r="IC231" s="1" t="e" cm="1" vm="1">
        <f t="array" aca="1" ref="IC231" ca="1">INDIRECT(ADDRESS(MATCH(LARGE(_xlfn._xlws.FILTER(IC7:IC229,IF7:IF229&gt;cr),2),IC7:IC229,0)+6,1))</f>
        <v>#VALUE!</v>
      </c>
      <c r="ID231" s="1" t="e" cm="1" vm="1">
        <f t="array" aca="1" ref="ID231" ca="1">INDIRECT(ADDRESS(MATCH(LARGE(_xlfn._xlws.FILTER(ID7:ID229,IF7:IF229&gt;cr),2),ID7:ID229,0)+6,1))</f>
        <v>#VALUE!</v>
      </c>
      <c r="IE231" s="1" t="e" cm="1" vm="1">
        <f t="array" aca="1" ref="IE231" ca="1">INDIRECT(ADDRESS(MATCH(LARGE(_xlfn._xlws.FILTER(IE7:IE229,IF7:IF229&gt;cr),2),IE7:IE229,0)+6,1))</f>
        <v>#VALUE!</v>
      </c>
      <c r="IF231" s="1" t="e" cm="1" vm="1">
        <f t="array" aca="1" ref="IF231" ca="1">INDIRECT(ADDRESS(MATCH(LARGE(_xlfn._xlws.FILTER(IF7:IF229,IF7:IF229&gt;cr),2),IF7:IF229,0)+6,1))</f>
        <v>#VALUE!</v>
      </c>
      <c r="IG231" s="1" t="e" cm="1" vm="1">
        <f t="array" aca="1" ref="IG231" ca="1">INDIRECT(ADDRESS(MATCH(SMALL(_xlfn._xlws.FILTER(IG7:IG229,IF7:IF229&gt;cr),2),IG7:IG229,0)+6,1))</f>
        <v>#VALUE!</v>
      </c>
      <c r="IH231" s="9" t="str" cm="1">
        <f t="array" aca="1" ref="IH231" ca="1">INDIRECT(ADDRESS(MATCH(SMALL(_xlfn.LET(_xlpm.x,IF(ISNUMBER(IH7:IH229),IH7:IH229),_xlpm.y,IF(ISNUMBER(IN7:IN229),IN7:IN229),_xlfn._xlws.FILTER(_xlpm.x,_xlpm.y&gt;cr)),2),IH7:IH229,0)+6,1))</f>
        <v>BI03.PearsonJ</v>
      </c>
      <c r="II231" s="9" t="str" cm="1">
        <f t="array" aca="1" ref="II231" ca="1">INDIRECT(ADDRESS(MATCH(SMALL(_xlfn.LET(_xlpm.x,IF(ISNUMBER(II7:II229),II7:II229),_xlpm.y,IF(ISNUMBER(IN7:IN229),IN7:IN229),_xlfn._xlws.FILTER(_xlpm.x,_xlpm.y&gt;cr)),2),II7:II229,0)+6,1))</f>
        <v>AU20.OS</v>
      </c>
      <c r="IJ231" s="9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9" t="str" cm="1">
        <f t="array" aca="1" ref="IK231" ca="1">INDIRECT(ADDRESS(MATCH(LARGE(_xlfn.LET(_xlpm.x,IF(ISNUMBER(IK7:IK229),IK7:IK229),_xlpm.y,IF(ISNUMBER(IN7:IN229),IN7:IN229),_xlfn._xlws.FILTER(_xlpm.x,_xlpm.y&gt;cr)),2),IK7:IK229,0)+6,1))</f>
        <v>AU09.MMD</v>
      </c>
      <c r="IL231" s="9" t="str" cm="1">
        <f t="array" aca="1" ref="IL231" ca="1">INDIRECT(ADDRESS(MATCH(LARGE(_xlfn.LET(_xlpm.x,IF(ISNUMBER(IL7:IL229),IL7:IL229),_xlpm.y,IF(ISNUMBER(IN7:IN229),IN7:IN229),_xlfn._xlws.FILTER(_xlpm.x,_xlpm.y&gt;cr)),2),IL7:IL229,0)+6,1))</f>
        <v>BI01.JacEDS</v>
      </c>
      <c r="IM231" s="9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9" t="str" cm="1">
        <f t="array" aca="1" ref="IN231" ca="1">INDIRECT(ADDRESS(MATCH(LARGE(_xlfn.LET(_xlpm.x,IF(ISNUMBER(IN7:IN229),IN7:IN229),_xlpm.y,IF(ISNUMBER(IN7:IN229),IN7:IN229),_xlfn._xlws.FILTER(_xlpm.x,_xlpm.y&gt;cr)),2),IN7:IN229,0)+6,1))</f>
        <v>CI01.IJ.Amer</v>
      </c>
      <c r="IO231" s="9" t="str" cm="1">
        <f t="array" aca="1" ref="IO231" ca="1">INDIRECT(ADDRESS(MATCH(SMALL(_xlfn.LET(_xlpm.x,IF(ISNUMBER(IO7:IO229),IO7:IO229),_xlpm.y,IF(ISNUMBER(IN7:IN229),IN7:IN229),_xlfn._xlws.FILTER(_xlpm.x,_xlpm.y&gt;cr)),2),IO7:IO229,0)+6,1))</f>
        <v>AI13.SMTP</v>
      </c>
      <c r="IP231" s="1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1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1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1" t="str" cm="1">
        <f t="array" aca="1" ref="IS231" ca="1">INDEX(_xlfn._xlws.FILTER(IS7:IS229,ISTEXT(IS7:IS229)),MODE(MATCH(_xlfn._xlws.FILTER(IS7:IS229,ISTEXT(IS7:IS229)),_xlfn._xlws.FILTER(IS7:IS229,ISTEXT(IS7:IS229)),0)))</f>
        <v>k=50, r=0.5</v>
      </c>
      <c r="IT231" s="1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1" t="str" cm="1">
        <f t="array" aca="1" ref="IU231" ca="1">INDEX(_xlfn._xlws.FILTER(IU7:IU229,ISTEXT(IU7:IU229)),MODE(MATCH(_xlfn._xlws.FILTER(IU7:IU229,ISTEXT(IU7:IU229)),_xlfn._xlws.FILTER(IU7:IU229,ISTEXT(IU7:IU229)),0)))</f>
        <v>k=50, r=0.5</v>
      </c>
      <c r="IV231" s="1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1" t="str" cm="1">
        <f t="array" aca="1" ref="IW231" ca="1">INDEX(_xlfn._xlws.FILTER(IW7:IW229,ISTEXT(IW7:IW229)),MODE(MATCH(_xlfn._xlws.FILTER(IW7:IW229,ISTEXT(IW7:IW229)),_xlfn._xlws.FILTER(IW7:IW229,ISTEXT(IW7:IW229)),0)))</f>
        <v>k=50, r=0.5</v>
      </c>
    </row>
    <row r="232" spans="1:257" x14ac:dyDescent="0.2">
      <c r="A232" s="7" t="s">
        <v>235</v>
      </c>
      <c r="B232" s="6" t="e" cm="1" vm="1">
        <f t="array" aca="1" ref="B232" ca="1">INDIRECT(ADDRESS(MATCH(SMALL(_xlfn._xlws.FILTER(B7:B229,H7:H229&gt;0.5),3),B7:B229,0)+6,1))</f>
        <v>#VALUE!</v>
      </c>
      <c r="C232" s="6" t="e" cm="1" vm="1">
        <f t="array" aca="1" ref="C232" ca="1">INDIRECT(ADDRESS(MATCH(SMALL(_xlfn._xlws.FILTER(C7:C229,H7:H229&gt;0.5),3),C7:C229,0)+6,1))</f>
        <v>#VALUE!</v>
      </c>
      <c r="D232" s="6" t="e" cm="1" vm="1">
        <f t="array" aca="1" ref="D232" ca="1">INDIRECT(ADDRESS(MATCH(LARGE(_xlfn._xlws.FILTER(D7:D229,H7:H229&gt;0.5),3),D7:D229,0)+6,1))</f>
        <v>#VALUE!</v>
      </c>
      <c r="E232" s="6" t="e" cm="1" vm="1">
        <f t="array" aca="1" ref="E232" ca="1">INDIRECT(ADDRESS(MATCH(LARGE(_xlfn._xlws.FILTER(E7:E229,H7:H229&gt;0.5),3),E7:E229,0)+6,1))</f>
        <v>#VALUE!</v>
      </c>
      <c r="F232" s="6" t="e" cm="1" vm="1">
        <f t="array" aca="1" ref="F232" ca="1">INDIRECT(ADDRESS(MATCH(LARGE(_xlfn._xlws.FILTER(F7:F229,H7:H229&gt;0.5),3),F7:F229,0)+6,1))</f>
        <v>#VALUE!</v>
      </c>
      <c r="G232" s="6" t="e" cm="1" vm="1">
        <f t="array" aca="1" ref="G232" ca="1">INDIRECT(ADDRESS(MATCH(LARGE(_xlfn._xlws.FILTER(G7:G229,H7:H229&gt;0.5),3),G7:G229,0)+6,1))</f>
        <v>#VALUE!</v>
      </c>
      <c r="H232" s="6" t="e" cm="1" vm="1">
        <f t="array" aca="1" ref="H232" ca="1">INDIRECT(ADDRESS(MATCH(LARGE(_xlfn._xlws.FILTER(H7:H229,H7:H229&gt;0.5),3),H7:H229,0)+6,1))</f>
        <v>#VALUE!</v>
      </c>
      <c r="I232" s="6" t="e" cm="1" vm="1">
        <f t="array" aca="1" ref="I232" ca="1">INDIRECT(ADDRESS(MATCH(SMALL(_xlfn._xlws.FILTER(I7:I229,H7:H229&gt;0.5),3),I7:I229,0)+6,1))</f>
        <v>#VALUE!</v>
      </c>
      <c r="J232" s="1" t="e" cm="1" vm="1">
        <f t="array" aca="1" ref="J232" ca="1">INDIRECT(ADDRESS(MATCH(SMALL(_xlfn._xlws.FILTER(J7:J229,P7:P229&gt;cr),3),J7:J229,0)+6,1))</f>
        <v>#VALUE!</v>
      </c>
      <c r="K232" s="1" t="e" cm="1" vm="1">
        <f t="array" aca="1" ref="K232" ca="1">INDIRECT(ADDRESS(MATCH(SMALL(_xlfn._xlws.FILTER(K7:K229,P7:P229&gt;cr),3),K7:K229,0)+6,1))</f>
        <v>#VALUE!</v>
      </c>
      <c r="L232" s="1" t="e" cm="1" vm="1">
        <f t="array" aca="1" ref="L232" ca="1">INDIRECT(ADDRESS(MATCH(LARGE(_xlfn._xlws.FILTER(L7:L229,P7:P229&gt;cr),3),L7:L229,0)+6,1))</f>
        <v>#VALUE!</v>
      </c>
      <c r="M232" s="1" t="e" cm="1" vm="1">
        <f t="array" aca="1" ref="M232" ca="1">INDIRECT(ADDRESS(MATCH(LARGE(_xlfn._xlws.FILTER(M7:M229,P7:P229&gt;cr),3),M7:M229,0)+6,1))</f>
        <v>#VALUE!</v>
      </c>
      <c r="N232" s="1" t="e" cm="1" vm="1">
        <f t="array" aca="1" ref="N232" ca="1">INDIRECT(ADDRESS(MATCH(LARGE(_xlfn._xlws.FILTER(N7:N229,P7:P229&gt;cr),3),N7:N229,0)+6,1))</f>
        <v>#VALUE!</v>
      </c>
      <c r="O232" s="1" t="e" cm="1" vm="1">
        <f t="array" aca="1" ref="O232" ca="1">INDIRECT(ADDRESS(MATCH(LARGE(_xlfn._xlws.FILTER(O7:O229,P7:P229&gt;cr),3),O7:O229,0)+6,1))</f>
        <v>#VALUE!</v>
      </c>
      <c r="P232" s="1" t="e" cm="1" vm="1">
        <f t="array" aca="1" ref="P232" ca="1">INDIRECT(ADDRESS(MATCH(LARGE(_xlfn._xlws.FILTER(P7:P229,P7:P229&gt;cr),3),P7:P229,0)+6,1))</f>
        <v>#VALUE!</v>
      </c>
      <c r="Q232" s="1" t="e" cm="1" vm="1">
        <f t="array" aca="1" ref="Q232" ca="1">INDIRECT(ADDRESS(MATCH(SMALL(_xlfn._xlws.FILTER(Q7:Q229,P7:P229&gt;cr),3),Q7:Q229,0)+6,1))</f>
        <v>#VALUE!</v>
      </c>
      <c r="R232" s="6" t="str" cm="1">
        <f t="array" aca="1" ref="R232" ca="1">INDIRECT(ADDRESS(MATCH(SMALL(_xlfn._xlws.FILTER(R7:R229,X7:X229&gt;cr),3),R7:R229,0)+6,1))</f>
        <v>CI14.SMD.Pearson</v>
      </c>
      <c r="S232" s="6" t="str" cm="1">
        <f t="array" aca="1" ref="S232" ca="1">INDIRECT(ADDRESS(MATCH(SMALL(_xlfn._xlws.FILTER(S7:S229,X7:X229&gt;cr),3),S7:S229,0)+6,1))</f>
        <v>BU01.JacLMH</v>
      </c>
      <c r="T232" s="6" t="str" cm="1">
        <f t="array" aca="1" ref="T232" ca="1">INDIRECT(ADDRESS(MATCH(LARGE(_xlfn._xlws.FILTER(T7:T229,X7:X229&gt;cr),3),T7:T229,0)+6,1))</f>
        <v>CI14.SMD.EMX2</v>
      </c>
      <c r="U232" s="6" t="str" cm="1">
        <f t="array" aca="1" ref="U232" ca="1">INDIRECT(ADDRESS(MATCH(LARGE(_xlfn._xlws.FILTER(U7:U229,X7:X229&gt;cr),3),U7:U229,0)+6,1))</f>
        <v>BU15.NNSMJ</v>
      </c>
      <c r="V232" s="6" t="str" cm="1">
        <f t="array" aca="1" ref="V232" ca="1">INDIRECT(ADDRESS(MATCH(LARGE(_xlfn._xlws.FILTER(V7:V229,X7:X229&gt;cr),3),V7:V229,0)+6,1))</f>
        <v>BI14.HSMD</v>
      </c>
      <c r="W232" s="6" t="str" cm="1">
        <f t="array" aca="1" ref="W232" ca="1">INDIRECT(ADDRESS(MATCH(LARGE(_xlfn._xlws.FILTER(W7:W229,X7:X229&gt;cr),3),W7:W229,0)+6,1))</f>
        <v>BI01.JaccardMulti</v>
      </c>
      <c r="X232" s="6" t="str" cm="1">
        <f t="array" aca="1" ref="X232" ca="1">INDIRECT(ADDRESS(MATCH(LARGE(_xlfn._xlws.FILTER(X7:X229,X7:X229&gt;cr),3),X7:X229,0)+6,1))</f>
        <v>AI01.Jaccard</v>
      </c>
      <c r="Y232" s="6" t="str" cm="1">
        <f t="array" aca="1" ref="Y232" ca="1">INDIRECT(ADDRESS(MATCH(SMALL(_xlfn._xlws.FILTER(Y7:Y229,X7:X229&gt;cr),3),Y7:Y229,0)+6,1))</f>
        <v>BI01.JaccardMulti</v>
      </c>
      <c r="Z232" s="1" t="e" cm="1" vm="1">
        <f t="array" aca="1" ref="Z232" ca="1">INDIRECT(ADDRESS(MATCH(SMALL(_xlfn._xlws.FILTER(Z7:Z229,AF7:AF229&gt;cr),3),Z7:Z229,0)+6,1))</f>
        <v>#VALUE!</v>
      </c>
      <c r="AA232" s="1" t="e" cm="1" vm="1">
        <f t="array" aca="1" ref="AA232" ca="1">INDIRECT(ADDRESS(MATCH(SMALL(_xlfn._xlws.FILTER(AA7:AA229,AF7:AF229&gt;cr),3),AA7:AA229,0)+6,1))</f>
        <v>#VALUE!</v>
      </c>
      <c r="AB232" s="1" t="e" cm="1" vm="1">
        <f t="array" aca="1" ref="AB232" ca="1">INDIRECT(ADDRESS(MATCH(LARGE(_xlfn._xlws.FILTER(AB7:AB229,AF7:AF229&gt;cr),3),AB7:AB229,0)+6,1))</f>
        <v>#VALUE!</v>
      </c>
      <c r="AC232" s="1" t="e" cm="1" vm="1">
        <f t="array" aca="1" ref="AC232" ca="1">INDIRECT(ADDRESS(MATCH(LARGE(_xlfn._xlws.FILTER(AC7:AC229,AF7:AF229&gt;cr),3),AC7:AC229,0)+6,1))</f>
        <v>#VALUE!</v>
      </c>
      <c r="AD232" s="1" t="e" cm="1" vm="1">
        <f t="array" aca="1" ref="AD232" ca="1">INDIRECT(ADDRESS(MATCH(LARGE(_xlfn._xlws.FILTER(AD7:AD229,AF7:AF229&gt;cr),3),AD7:AD229,0)+6,1))</f>
        <v>#VALUE!</v>
      </c>
      <c r="AE232" s="1" t="e" cm="1" vm="1">
        <f t="array" aca="1" ref="AE232" ca="1">INDIRECT(ADDRESS(MATCH(LARGE(_xlfn._xlws.FILTER(AE7:AE229,AF7:AF229&gt;cr),3),AE7:AE229,0)+6,1))</f>
        <v>#VALUE!</v>
      </c>
      <c r="AF232" s="1" t="e" cm="1" vm="1">
        <f t="array" aca="1" ref="AF232" ca="1">INDIRECT(ADDRESS(MATCH(LARGE(_xlfn._xlws.FILTER(AF7:AF229,AF7:AF229&gt;cr),3),AF7:AF229,0)+6,1))</f>
        <v>#VALUE!</v>
      </c>
      <c r="AG232" s="1" t="e" cm="1" vm="1">
        <f t="array" aca="1" ref="AG232" ca="1">INDIRECT(ADDRESS(MATCH(SMALL(_xlfn._xlws.FILTER(AG7:AG229,AF7:AF229&gt;cr),3),AG7:AG229,0)+6,1))</f>
        <v>#VALUE!</v>
      </c>
      <c r="AH232" s="6" t="e" cm="1" vm="1">
        <f t="array" aca="1" ref="AH232" ca="1">INDIRECT(ADDRESS(MATCH(SMALL(_xlfn._xlws.FILTER(AH7:AH229,AN7:AN229&gt;cr),3),AH7:AH229,0)+6,1))</f>
        <v>#VALUE!</v>
      </c>
      <c r="AI232" s="6" t="e" cm="1" vm="1">
        <f t="array" aca="1" ref="AI232" ca="1">INDIRECT(ADDRESS(MATCH(SMALL(_xlfn._xlws.FILTER(AI7:AI229,AN7:AN229&gt;cr),3),AI7:AI229,0)+6,1))</f>
        <v>#VALUE!</v>
      </c>
      <c r="AJ232" s="6" t="e" cm="1" vm="1">
        <f t="array" aca="1" ref="AJ232" ca="1">INDIRECT(ADDRESS(MATCH(LARGE(_xlfn._xlws.FILTER(AJ7:AJ229,AN7:AN229&gt;cr),3),AJ7:AJ229,0)+6,1))</f>
        <v>#VALUE!</v>
      </c>
      <c r="AK232" s="6" t="e" cm="1" vm="1">
        <f t="array" aca="1" ref="AK232" ca="1">INDIRECT(ADDRESS(MATCH(LARGE(_xlfn._xlws.FILTER(AK7:AK229,AN7:AN229&gt;cr),3),AK7:AK229,0)+6,1))</f>
        <v>#VALUE!</v>
      </c>
      <c r="AL232" s="6" t="e" cm="1" vm="1">
        <f t="array" aca="1" ref="AL232" ca="1">INDIRECT(ADDRESS(MATCH(LARGE(_xlfn._xlws.FILTER(AL7:AL229,AN7:AN229&gt;cr),3),AL7:AL229,0)+6,1))</f>
        <v>#VALUE!</v>
      </c>
      <c r="AM232" s="6" t="e" cm="1" vm="1">
        <f t="array" aca="1" ref="AM232" ca="1">INDIRECT(ADDRESS(MATCH(LARGE(_xlfn._xlws.FILTER(AM7:AM229,AN7:AN229&gt;cr),3),AM7:AM229,0)+6,1))</f>
        <v>#VALUE!</v>
      </c>
      <c r="AN232" s="6" t="e" cm="1" vm="1">
        <f t="array" aca="1" ref="AN232" ca="1">INDIRECT(ADDRESS(MATCH(LARGE(_xlfn._xlws.FILTER(AN7:AN229,AN7:AN229&gt;cr),3),AN7:AN229,0)+6,1))</f>
        <v>#VALUE!</v>
      </c>
      <c r="AO232" s="6" t="e" cm="1" vm="1">
        <f t="array" aca="1" ref="AO232" ca="1">INDIRECT(ADDRESS(MATCH(SMALL(_xlfn._xlws.FILTER(AO7:AO229,AN7:AN229&gt;cr),3),AO7:AO229,0)+6,1))</f>
        <v>#VALUE!</v>
      </c>
      <c r="AP232" s="1" t="e" cm="1" vm="1">
        <f t="array" aca="1" ref="AP232" ca="1">INDIRECT(ADDRESS(MATCH(SMALL(_xlfn._xlws.FILTER(AP7:AP229,AV7:AV229&gt;cr),3),AP7:AP229,0)+6,1))</f>
        <v>#VALUE!</v>
      </c>
      <c r="AQ232" s="1" t="e" cm="1" vm="1">
        <f t="array" aca="1" ref="AQ232" ca="1">INDIRECT(ADDRESS(MATCH(SMALL(_xlfn._xlws.FILTER(AQ7:AQ229,AV7:AV229&gt;cr),3),AQ7:AQ229,0)+6,1))</f>
        <v>#VALUE!</v>
      </c>
      <c r="AR232" s="1" t="e" cm="1" vm="1">
        <f t="array" aca="1" ref="AR232" ca="1">INDIRECT(ADDRESS(MATCH(LARGE(_xlfn._xlws.FILTER(AR7:AR229,AV7:AV229&gt;cr),3),AR7:AR229,0)+6,1))</f>
        <v>#VALUE!</v>
      </c>
      <c r="AS232" s="1" t="e" cm="1" vm="1">
        <f t="array" aca="1" ref="AS232" ca="1">INDIRECT(ADDRESS(MATCH(LARGE(_xlfn._xlws.FILTER(AS7:AS229,AV7:AV229&gt;cr),3),AS7:AS229,0)+6,1))</f>
        <v>#VALUE!</v>
      </c>
      <c r="AT232" s="1" t="e" cm="1" vm="1">
        <f t="array" aca="1" ref="AT232" ca="1">INDIRECT(ADDRESS(MATCH(LARGE(_xlfn._xlws.FILTER(AT7:AT229,AV7:AV229&gt;cr),3),AT7:AT229,0)+6,1))</f>
        <v>#VALUE!</v>
      </c>
      <c r="AU232" s="1" t="e" cm="1" vm="1">
        <f t="array" aca="1" ref="AU232" ca="1">INDIRECT(ADDRESS(MATCH(LARGE(_xlfn._xlws.FILTER(AU7:AU229,AV7:AV229&gt;cr),3),AU7:AU229,0)+6,1))</f>
        <v>#VALUE!</v>
      </c>
      <c r="AV232" s="1" t="e" cm="1" vm="1">
        <f t="array" aca="1" ref="AV232" ca="1">INDIRECT(ADDRESS(MATCH(LARGE(_xlfn._xlws.FILTER(AV7:AV229,AV7:AV229&gt;cr),3),AV7:AV229,0)+6,1))</f>
        <v>#VALUE!</v>
      </c>
      <c r="AW232" s="1" t="e" cm="1" vm="1">
        <f t="array" aca="1" ref="AW232" ca="1">INDIRECT(ADDRESS(MATCH(SMALL(_xlfn._xlws.FILTER(AW7:AW229,AV7:AV229&gt;cr),3),AW7:AW229,0)+6,1))</f>
        <v>#VALUE!</v>
      </c>
      <c r="AX232" s="6" t="e" cm="1" vm="1">
        <f t="array" aca="1" ref="AX232" ca="1">INDIRECT(ADDRESS(MATCH(SMALL(_xlfn._xlws.FILTER(AX7:AX229,BD7:BD229&gt;cr),3),AX7:AX229,0)+6,1))</f>
        <v>#VALUE!</v>
      </c>
      <c r="AY232" s="6" t="e" cm="1" vm="1">
        <f t="array" aca="1" ref="AY232" ca="1">INDIRECT(ADDRESS(MATCH(SMALL(_xlfn._xlws.FILTER(AY7:AY229,BD7:BD229&gt;cr),3),AY7:AY229,0)+6,1))</f>
        <v>#VALUE!</v>
      </c>
      <c r="AZ232" s="6" t="e" cm="1" vm="1">
        <f t="array" aca="1" ref="AZ232" ca="1">INDIRECT(ADDRESS(MATCH(LARGE(_xlfn._xlws.FILTER(AZ7:AZ229,BD7:BD229&gt;cr),3),AZ7:AZ229,0)+6,1))</f>
        <v>#VALUE!</v>
      </c>
      <c r="BA232" s="6" t="e" cm="1" vm="1">
        <f t="array" aca="1" ref="BA232" ca="1">INDIRECT(ADDRESS(MATCH(LARGE(_xlfn._xlws.FILTER(BA7:BA229,BD7:BD229&gt;cr),3),BA7:BA229,0)+6,1))</f>
        <v>#VALUE!</v>
      </c>
      <c r="BB232" s="6" t="e" cm="1" vm="1">
        <f t="array" aca="1" ref="BB232" ca="1">INDIRECT(ADDRESS(MATCH(LARGE(_xlfn._xlws.FILTER(BB7:BB229,BD7:BD229&gt;cr),3),BB7:BB229,0)+6,1))</f>
        <v>#VALUE!</v>
      </c>
      <c r="BC232" s="6" t="e" cm="1" vm="1">
        <f t="array" aca="1" ref="BC232" ca="1">INDIRECT(ADDRESS(MATCH(LARGE(_xlfn._xlws.FILTER(BC7:BC229,BD7:BD229&gt;cr),3),BC7:BC229,0)+6,1))</f>
        <v>#VALUE!</v>
      </c>
      <c r="BD232" s="6" t="e" cm="1" vm="1">
        <f t="array" aca="1" ref="BD232" ca="1">INDIRECT(ADDRESS(MATCH(LARGE(_xlfn._xlws.FILTER(BD7:BD229,BD7:BD229&gt;cr),3),BD7:BD229,0)+6,1))</f>
        <v>#VALUE!</v>
      </c>
      <c r="BE232" s="6" t="e" cm="1" vm="1">
        <f t="array" aca="1" ref="BE232" ca="1">INDIRECT(ADDRESS(MATCH(SMALL(_xlfn._xlws.FILTER(BE7:BE229,BD7:BD229&gt;cr),3),BE7:BE229,0)+6,1))</f>
        <v>#VALUE!</v>
      </c>
      <c r="BF232" s="1" t="str" cm="1">
        <f t="array" aca="1" ref="BF232" ca="1">INDIRECT(ADDRESS(MATCH(SMALL(_xlfn._xlws.FILTER(BF7:BF229,BL7:BL229&gt;cr),3),BF7:BF229,0)+6,1))</f>
        <v>CI14.SMD.Pearson</v>
      </c>
      <c r="BG232" s="1" t="str" cm="1">
        <f t="array" aca="1" ref="BG232" ca="1">INDIRECT(ADDRESS(MATCH(SMALL(_xlfn._xlws.FILTER(BG7:BG229,BL7:BL229&gt;cr),3),BG7:BG229,0)+6,1))</f>
        <v>BU01.JacLMH</v>
      </c>
      <c r="BH232" s="1" t="str" cm="1">
        <f t="array" aca="1" ref="BH232" ca="1">INDIRECT(ADDRESS(MATCH(LARGE(_xlfn._xlws.FILTER(BH7:BH229,BL7:BL229&gt;cr),3),BH7:BH229,0)+6,1))</f>
        <v>CI14.SMD.Pearson</v>
      </c>
      <c r="BI232" s="1" t="str" cm="1">
        <f t="array" aca="1" ref="BI232" ca="1">INDIRECT(ADDRESS(MATCH(LARGE(_xlfn._xlws.FILTER(BI7:BI229,BL7:BL229&gt;cr),3),BI7:BI229,0)+6,1))</f>
        <v>BU15.NNSMJ</v>
      </c>
      <c r="BJ232" s="1" t="str" cm="1">
        <f t="array" aca="1" ref="BJ232" ca="1">INDIRECT(ADDRESS(MATCH(LARGE(_xlfn._xlws.FILTER(BJ7:BJ229,BL7:BL229&gt;cr),3),BJ7:BJ229,0)+6,1))</f>
        <v>BI14.HSMD</v>
      </c>
      <c r="BK232" s="1" t="str" cm="1">
        <f t="array" aca="1" ref="BK232" ca="1">INDIRECT(ADDRESS(MATCH(LARGE(_xlfn._xlws.FILTER(BK7:BK229,BL7:BL229&gt;cr),3),BK7:BK229,0)+6,1))</f>
        <v>BI01.JaccardMulti</v>
      </c>
      <c r="BL232" s="1" t="str" cm="1">
        <f t="array" aca="1" ref="BL232" ca="1">INDIRECT(ADDRESS(MATCH(LARGE(_xlfn._xlws.FILTER(BL7:BL229,BL7:BL229&gt;cr),3),BL7:BL229,0)+6,1))</f>
        <v>AI01.Jaccard</v>
      </c>
      <c r="BM232" s="1" t="str" cm="1">
        <f t="array" aca="1" ref="BM232" ca="1">INDIRECT(ADDRESS(MATCH(SMALL(_xlfn._xlws.FILTER(BM7:BM229,BL7:BL229&gt;cr),3),BM7:BM229,0)+6,1))</f>
        <v>CU14.SMD.CPC</v>
      </c>
      <c r="BN232" s="6" t="e" cm="1" vm="1">
        <f t="array" aca="1" ref="BN232" ca="1">INDIRECT(ADDRESS(MATCH(SMALL(_xlfn._xlws.FILTER(BN7:BN229,BT7:BT229&gt;cr),3),BN7:BN229,0)+6,1))</f>
        <v>#VALUE!</v>
      </c>
      <c r="BO232" s="6" t="e" cm="1" vm="1">
        <f t="array" aca="1" ref="BO232" ca="1">INDIRECT(ADDRESS(MATCH(SMALL(_xlfn._xlws.FILTER(BO7:BO229,BT7:BT229&gt;cr),3),BO7:BO229,0)+6,1))</f>
        <v>#VALUE!</v>
      </c>
      <c r="BP232" s="6" t="e" cm="1" vm="1">
        <f t="array" aca="1" ref="BP232" ca="1">INDIRECT(ADDRESS(MATCH(LARGE(_xlfn._xlws.FILTER(BP7:BP229,BT7:BT229&gt;cr),3),BP7:BP229,0)+6,1))</f>
        <v>#VALUE!</v>
      </c>
      <c r="BQ232" s="6" t="e" cm="1" vm="1">
        <f t="array" aca="1" ref="BQ232" ca="1">INDIRECT(ADDRESS(MATCH(LARGE(_xlfn._xlws.FILTER(BQ7:BQ229,BT7:BT229&gt;cr),3),BQ7:BQ229,0)+6,1))</f>
        <v>#VALUE!</v>
      </c>
      <c r="BR232" s="6" t="e" cm="1" vm="1">
        <f t="array" aca="1" ref="BR232" ca="1">INDIRECT(ADDRESS(MATCH(LARGE(_xlfn._xlws.FILTER(BR7:BR229,BT7:BT229&gt;cr),3),BR7:BR229,0)+6,1))</f>
        <v>#VALUE!</v>
      </c>
      <c r="BS232" s="6" t="e" cm="1" vm="1">
        <f t="array" aca="1" ref="BS232" ca="1">INDIRECT(ADDRESS(MATCH(LARGE(_xlfn._xlws.FILTER(BS7:BS229,BT7:BT229&gt;cr),3),BS7:BS229,0)+6,1))</f>
        <v>#VALUE!</v>
      </c>
      <c r="BT232" s="6" t="e" cm="1" vm="1">
        <f t="array" aca="1" ref="BT232" ca="1">INDIRECT(ADDRESS(MATCH(LARGE(_xlfn._xlws.FILTER(BT7:BT229,BT7:BT229&gt;cr),3),BT7:BT229,0)+6,1))</f>
        <v>#VALUE!</v>
      </c>
      <c r="BU232" s="6" t="e" cm="1" vm="1">
        <f t="array" aca="1" ref="BU232" ca="1">INDIRECT(ADDRESS(MATCH(SMALL(_xlfn._xlws.FILTER(BU7:BU229,BT7:BT229&gt;cr),3),BU7:BU229,0)+6,1))</f>
        <v>#VALUE!</v>
      </c>
      <c r="BV232" s="1" t="e" cm="1" vm="1">
        <f t="array" aca="1" ref="BV232" ca="1">INDIRECT(ADDRESS(MATCH(SMALL(_xlfn._xlws.FILTER(BV7:BV229,CB7:CB229&gt;cr),3),BV7:BV229,0)+6,1))</f>
        <v>#VALUE!</v>
      </c>
      <c r="BW232" s="1" t="e" cm="1" vm="1">
        <f t="array" aca="1" ref="BW232" ca="1">INDIRECT(ADDRESS(MATCH(SMALL(_xlfn._xlws.FILTER(BW7:BW229,CB7:CB229&gt;cr),3),BW7:BW229,0)+6,1))</f>
        <v>#VALUE!</v>
      </c>
      <c r="BX232" s="1" t="e" cm="1" vm="1">
        <f t="array" aca="1" ref="BX232" ca="1">INDIRECT(ADDRESS(MATCH(LARGE(_xlfn._xlws.FILTER(BX7:BX229,CB7:CB229&gt;cr),3),BX7:BX229,0)+6,1))</f>
        <v>#VALUE!</v>
      </c>
      <c r="BY232" s="1" t="e" cm="1" vm="1">
        <f t="array" aca="1" ref="BY232" ca="1">INDIRECT(ADDRESS(MATCH(LARGE(_xlfn._xlws.FILTER(BY7:BY229,CB7:CB229&gt;cr),3),BY7:BY229,0)+6,1))</f>
        <v>#VALUE!</v>
      </c>
      <c r="BZ232" s="1" t="e" cm="1" vm="1">
        <f t="array" aca="1" ref="BZ232" ca="1">INDIRECT(ADDRESS(MATCH(LARGE(_xlfn._xlws.FILTER(BZ7:BZ229,CB7:CB229&gt;cr),3),BZ7:BZ229,0)+6,1))</f>
        <v>#VALUE!</v>
      </c>
      <c r="CA232" s="1" t="e" cm="1" vm="1">
        <f t="array" aca="1" ref="CA232" ca="1">INDIRECT(ADDRESS(MATCH(LARGE(_xlfn._xlws.FILTER(CA7:CA229,CB7:CB229&gt;cr),3),CA7:CA229,0)+6,1))</f>
        <v>#VALUE!</v>
      </c>
      <c r="CB232" s="1" t="e" cm="1" vm="1">
        <f t="array" aca="1" ref="CB232" ca="1">INDIRECT(ADDRESS(MATCH(LARGE(_xlfn._xlws.FILTER(CB7:CB229,CB7:CB229&gt;cr),3),CB7:CB229,0)+6,1))</f>
        <v>#VALUE!</v>
      </c>
      <c r="CC232" s="1" t="e" cm="1" vm="1">
        <f t="array" aca="1" ref="CC232" ca="1">INDIRECT(ADDRESS(MATCH(SMALL(_xlfn._xlws.FILTER(CC7:CC229,CB7:CB229&gt;cr),3),CC7:CC229,0)+6,1))</f>
        <v>#VALUE!</v>
      </c>
      <c r="CD232" s="6" t="e" cm="1" vm="1">
        <f t="array" aca="1" ref="CD232" ca="1">INDIRECT(ADDRESS(MATCH(SMALL(_xlfn._xlws.FILTER(CD7:CD229,CJ7:CJ229&gt;cr),3),CD7:CD229,0)+6,1))</f>
        <v>#VALUE!</v>
      </c>
      <c r="CE232" s="6" t="e" cm="1" vm="1">
        <f t="array" aca="1" ref="CE232" ca="1">INDIRECT(ADDRESS(MATCH(SMALL(_xlfn._xlws.FILTER(CE7:CE229,CJ7:CJ229&gt;cr),3),CE7:CE229,0)+6,1))</f>
        <v>#VALUE!</v>
      </c>
      <c r="CF232" s="6" t="e" cm="1" vm="1">
        <f t="array" aca="1" ref="CF232" ca="1">INDIRECT(ADDRESS(MATCH(LARGE(_xlfn._xlws.FILTER(CF7:CF229,CJ7:CJ229&gt;cr),3),CF7:CF229,0)+6,1))</f>
        <v>#VALUE!</v>
      </c>
      <c r="CG232" s="6" t="e" cm="1" vm="1">
        <f t="array" aca="1" ref="CG232" ca="1">INDIRECT(ADDRESS(MATCH(LARGE(_xlfn._xlws.FILTER(CG7:CG229,CJ7:CJ229&gt;cr),3),CG7:CG229,0)+6,1))</f>
        <v>#VALUE!</v>
      </c>
      <c r="CH232" s="6" t="e" cm="1" vm="1">
        <f t="array" aca="1" ref="CH232" ca="1">INDIRECT(ADDRESS(MATCH(LARGE(_xlfn._xlws.FILTER(CH7:CH229,CJ7:CJ229&gt;cr),3),CH7:CH229,0)+6,1))</f>
        <v>#VALUE!</v>
      </c>
      <c r="CI232" s="6" t="e" cm="1" vm="1">
        <f t="array" aca="1" ref="CI232" ca="1">INDIRECT(ADDRESS(MATCH(LARGE(_xlfn._xlws.FILTER(CI7:CI229,CJ7:CJ229&gt;cr),3),CI7:CI229,0)+6,1))</f>
        <v>#VALUE!</v>
      </c>
      <c r="CJ232" s="6" t="e" cm="1" vm="1">
        <f t="array" aca="1" ref="CJ232" ca="1">INDIRECT(ADDRESS(MATCH(LARGE(_xlfn._xlws.FILTER(CJ7:CJ229,CJ7:CJ229&gt;cr),3),CJ7:CJ229,0)+6,1))</f>
        <v>#VALUE!</v>
      </c>
      <c r="CK232" s="6" t="e" cm="1" vm="1">
        <f t="array" aca="1" ref="CK232" ca="1">INDIRECT(ADDRESS(MATCH(SMALL(_xlfn._xlws.FILTER(CK7:CK229,CJ7:CJ229&gt;cr),3),CK7:CK229,0)+6,1))</f>
        <v>#VALUE!</v>
      </c>
      <c r="CL232" s="1" t="e" cm="1" vm="1">
        <f t="array" aca="1" ref="CL232" ca="1">INDIRECT(ADDRESS(MATCH(SMALL(_xlfn._xlws.FILTER(CL7:CL229,CR7:CR229&gt;cr),3),CL7:CL229,0)+6,1))</f>
        <v>#VALUE!</v>
      </c>
      <c r="CM232" s="1" t="e" cm="1" vm="1">
        <f t="array" aca="1" ref="CM232" ca="1">INDIRECT(ADDRESS(MATCH(SMALL(_xlfn._xlws.FILTER(CM7:CM229,CR7:CR229&gt;cr),3),CM7:CM229,0)+6,1))</f>
        <v>#VALUE!</v>
      </c>
      <c r="CN232" s="1" t="e" cm="1" vm="1">
        <f t="array" aca="1" ref="CN232" ca="1">INDIRECT(ADDRESS(MATCH(LARGE(_xlfn._xlws.FILTER(CN7:CN229,CR7:CR229&gt;cr),3),CN7:CN229,0)+6,1))</f>
        <v>#VALUE!</v>
      </c>
      <c r="CO232" s="1" t="e" cm="1" vm="1">
        <f t="array" aca="1" ref="CO232" ca="1">INDIRECT(ADDRESS(MATCH(LARGE(_xlfn._xlws.FILTER(CO7:CO229,CR7:CR229&gt;cr),3),CO7:CO229,0)+6,1))</f>
        <v>#VALUE!</v>
      </c>
      <c r="CP232" s="1" t="e" cm="1" vm="1">
        <f t="array" aca="1" ref="CP232" ca="1">INDIRECT(ADDRESS(MATCH(LARGE(_xlfn._xlws.FILTER(CP7:CP229,CR7:CR229&gt;cr),3),CP7:CP229,0)+6,1))</f>
        <v>#VALUE!</v>
      </c>
      <c r="CQ232" s="1" t="e" cm="1" vm="1">
        <f t="array" aca="1" ref="CQ232" ca="1">INDIRECT(ADDRESS(MATCH(LARGE(_xlfn._xlws.FILTER(CQ7:CQ229,CR7:CR229&gt;cr),3),CQ7:CQ229,0)+6,1))</f>
        <v>#VALUE!</v>
      </c>
      <c r="CR232" s="1" t="e" cm="1" vm="1">
        <f t="array" aca="1" ref="CR232" ca="1">INDIRECT(ADDRESS(MATCH(LARGE(_xlfn._xlws.FILTER(CR7:CR229,CR7:CR229&gt;cr),3),CR7:CR229,0)+6,1))</f>
        <v>#VALUE!</v>
      </c>
      <c r="CS232" s="1" t="e" cm="1" vm="1">
        <f t="array" aca="1" ref="CS232" ca="1">INDIRECT(ADDRESS(MATCH(SMALL(_xlfn._xlws.FILTER(CS7:CS229,CR7:CR229&gt;cr),3),CS7:CS229,0)+6,1))</f>
        <v>#VALUE!</v>
      </c>
      <c r="CT232" s="6" t="str" cm="1">
        <f t="array" aca="1" ref="CT232" ca="1">INDIRECT(ADDRESS(MATCH(SMALL(_xlfn._xlws.FILTER(CT7:CT229,CZ7:CZ229&gt;cr),3),CT7:CT229,0)+6,1))</f>
        <v>CI14.SMD.Pearson</v>
      </c>
      <c r="CU232" s="6" t="str" cm="1">
        <f t="array" aca="1" ref="CU232" ca="1">INDIRECT(ADDRESS(MATCH(SMALL(_xlfn._xlws.FILTER(CU7:CU229,CZ7:CZ229&gt;cr),3),CU7:CU229,0)+6,1))</f>
        <v>BU01.JacLMH</v>
      </c>
      <c r="CV232" s="6" t="str" cm="1">
        <f t="array" aca="1" ref="CV232" ca="1">INDIRECT(ADDRESS(MATCH(LARGE(_xlfn._xlws.FILTER(CV7:CV229,CZ7:CZ229&gt;cr),3),CV7:CV229,0)+6,1))</f>
        <v>BI07.NHMS.Amer</v>
      </c>
      <c r="CW232" s="6" t="str" cm="1">
        <f t="array" aca="1" ref="CW232" ca="1">INDIRECT(ADDRESS(MATCH(LARGE(_xlfn._xlws.FILTER(CW7:CW229,CZ7:CZ229&gt;cr),3),CW7:CW229,0)+6,1))</f>
        <v>BU15.NNSMJ</v>
      </c>
      <c r="CX232" s="6" t="str" cm="1">
        <f t="array" aca="1" ref="CX232" ca="1">INDIRECT(ADDRESS(MATCH(LARGE(_xlfn._xlws.FILTER(CX7:CX229,CZ7:CZ229&gt;cr),3),CX7:CX229,0)+6,1))</f>
        <v>BI14.HSMD</v>
      </c>
      <c r="CY232" s="6" t="str" cm="1">
        <f t="array" aca="1" ref="CY232" ca="1">INDIRECT(ADDRESS(MATCH(LARGE(_xlfn._xlws.FILTER(CY7:CY229,CZ7:CZ229&gt;cr),3),CY7:CY229,0)+6,1))</f>
        <v>BI01.IJ</v>
      </c>
      <c r="CZ232" s="6" t="str" cm="1">
        <f t="array" aca="1" ref="CZ232" ca="1">INDIRECT(ADDRESS(MATCH(LARGE(_xlfn._xlws.FILTER(CZ7:CZ229,CZ7:CZ229&gt;cr),3),CZ7:CZ229,0)+6,1))</f>
        <v>AI01.Jaccard</v>
      </c>
      <c r="DA232" s="6" t="str" cm="1">
        <f t="array" aca="1" ref="DA232" ca="1">INDIRECT(ADDRESS(MATCH(SMALL(_xlfn._xlws.FILTER(DA7:DA229,CZ7:CZ229&gt;cr),3),DA7:DA229,0)+6,1))</f>
        <v>BI02.CosineJ</v>
      </c>
      <c r="DB232" s="1" t="e" cm="1" vm="1">
        <f t="array" aca="1" ref="DB232" ca="1">INDIRECT(ADDRESS(MATCH(SMALL(_xlfn._xlws.FILTER(DB7:DB229,DH7:DH229&gt;cr),3),DB7:DB229,0)+6,1))</f>
        <v>#VALUE!</v>
      </c>
      <c r="DC232" s="1" t="e" cm="1" vm="1">
        <f t="array" aca="1" ref="DC232" ca="1">INDIRECT(ADDRESS(MATCH(SMALL(_xlfn._xlws.FILTER(DC7:DC229,DH7:DH229&gt;cr),3),DC7:DC229,0)+6,1))</f>
        <v>#VALUE!</v>
      </c>
      <c r="DD232" s="1" t="e" cm="1" vm="1">
        <f t="array" aca="1" ref="DD232" ca="1">INDIRECT(ADDRESS(MATCH(LARGE(_xlfn._xlws.FILTER(DD7:DD229,DH7:DH229&gt;cr),3),DD7:DD229,0)+6,1))</f>
        <v>#VALUE!</v>
      </c>
      <c r="DE232" s="1" t="e" cm="1" vm="1">
        <f t="array" aca="1" ref="DE232" ca="1">INDIRECT(ADDRESS(MATCH(LARGE(_xlfn._xlws.FILTER(DE7:DE229,DH7:DH229&gt;cr),3),DE7:DE229,0)+6,1))</f>
        <v>#VALUE!</v>
      </c>
      <c r="DF232" s="1" t="e" cm="1" vm="1">
        <f t="array" aca="1" ref="DF232" ca="1">INDIRECT(ADDRESS(MATCH(LARGE(_xlfn._xlws.FILTER(DF7:DF229,DH7:DH229&gt;cr),3),DF7:DF229,0)+6,1))</f>
        <v>#VALUE!</v>
      </c>
      <c r="DG232" s="1" t="e" cm="1" vm="1">
        <f t="array" aca="1" ref="DG232" ca="1">INDIRECT(ADDRESS(MATCH(LARGE(_xlfn._xlws.FILTER(DG7:DG229,DH7:DH229&gt;cr),3),DG7:DG229,0)+6,1))</f>
        <v>#VALUE!</v>
      </c>
      <c r="DH232" s="1" t="e" cm="1" vm="1">
        <f t="array" aca="1" ref="DH232" ca="1">INDIRECT(ADDRESS(MATCH(LARGE(_xlfn._xlws.FILTER(DH7:DH229,DH7:DH229&gt;cr),3),DH7:DH229,0)+6,1))</f>
        <v>#VALUE!</v>
      </c>
      <c r="DI232" s="1" t="e" cm="1" vm="1">
        <f t="array" aca="1" ref="DI232" ca="1">INDIRECT(ADDRESS(MATCH(SMALL(_xlfn._xlws.FILTER(DI7:DI229,DH7:DH229&gt;cr),3),DI7:DI229,0)+6,1))</f>
        <v>#VALUE!</v>
      </c>
      <c r="DJ232" s="6" t="e" cm="1" vm="1">
        <f t="array" aca="1" ref="DJ232" ca="1">INDIRECT(ADDRESS(MATCH(SMALL(_xlfn._xlws.FILTER(DJ7:DJ229,DP7:DP229&gt;cr),3),DJ7:DJ229,0)+6,1))</f>
        <v>#VALUE!</v>
      </c>
      <c r="DK232" s="6" t="e" cm="1" vm="1">
        <f t="array" aca="1" ref="DK232" ca="1">INDIRECT(ADDRESS(MATCH(SMALL(_xlfn._xlws.FILTER(DK7:DK229,DP7:DP229&gt;cr),3),DK7:DK229,0)+6,1))</f>
        <v>#VALUE!</v>
      </c>
      <c r="DL232" s="6" t="e" cm="1" vm="1">
        <f t="array" aca="1" ref="DL232" ca="1">INDIRECT(ADDRESS(MATCH(LARGE(_xlfn._xlws.FILTER(DL7:DL229,DP7:DP229&gt;cr),3),DL7:DL229,0)+6,1))</f>
        <v>#VALUE!</v>
      </c>
      <c r="DM232" s="6" t="e" cm="1" vm="1">
        <f t="array" aca="1" ref="DM232" ca="1">INDIRECT(ADDRESS(MATCH(LARGE(_xlfn._xlws.FILTER(DM7:DM229,DP7:DP229&gt;cr),3),DM7:DM229,0)+6,1))</f>
        <v>#VALUE!</v>
      </c>
      <c r="DN232" s="6" t="e" cm="1" vm="1">
        <f t="array" aca="1" ref="DN232" ca="1">INDIRECT(ADDRESS(MATCH(LARGE(_xlfn._xlws.FILTER(DN7:DN229,DP7:DP229&gt;cr),3),DN7:DN229,0)+6,1))</f>
        <v>#VALUE!</v>
      </c>
      <c r="DO232" s="6" t="e" cm="1" vm="1">
        <f t="array" aca="1" ref="DO232" ca="1">INDIRECT(ADDRESS(MATCH(LARGE(_xlfn._xlws.FILTER(DO7:DO229,DP7:DP229&gt;cr),3),DO7:DO229,0)+6,1))</f>
        <v>#VALUE!</v>
      </c>
      <c r="DP232" s="6" t="e" cm="1" vm="1">
        <f t="array" aca="1" ref="DP232" ca="1">INDIRECT(ADDRESS(MATCH(LARGE(_xlfn._xlws.FILTER(DP7:DP229,DP7:DP229&gt;cr),3),DP7:DP229,0)+6,1))</f>
        <v>#VALUE!</v>
      </c>
      <c r="DQ232" s="6" t="e" cm="1" vm="1">
        <f t="array" aca="1" ref="DQ232" ca="1">INDIRECT(ADDRESS(MATCH(SMALL(_xlfn._xlws.FILTER(DQ7:DQ229,DP7:DP229&gt;cr),3),DQ7:DQ229,0)+6,1))</f>
        <v>#VALUE!</v>
      </c>
      <c r="DR232" s="1" t="e" cm="1" vm="1">
        <f t="array" aca="1" ref="DR232" ca="1">INDIRECT(ADDRESS(MATCH(SMALL(_xlfn._xlws.FILTER(DR7:DR229,DX7:DX229&gt;cr),3),DR7:DR229,0)+6,1))</f>
        <v>#VALUE!</v>
      </c>
      <c r="DS232" s="1" t="e" cm="1" vm="1">
        <f t="array" aca="1" ref="DS232" ca="1">INDIRECT(ADDRESS(MATCH(SMALL(_xlfn._xlws.FILTER(DS7:DS229,DX7:DX229&gt;cr),3),DS7:DS229,0)+6,1))</f>
        <v>#VALUE!</v>
      </c>
      <c r="DT232" s="1" t="e" cm="1" vm="1">
        <f t="array" aca="1" ref="DT232" ca="1">INDIRECT(ADDRESS(MATCH(LARGE(_xlfn._xlws.FILTER(DT7:DT229,DX7:DX229&gt;cr),3),DT7:DT229,0)+6,1))</f>
        <v>#VALUE!</v>
      </c>
      <c r="DU232" s="1" t="e" cm="1" vm="1">
        <f t="array" aca="1" ref="DU232" ca="1">INDIRECT(ADDRESS(MATCH(LARGE(_xlfn._xlws.FILTER(DU7:DU229,DX7:DX229&gt;cr),3),DU7:DU229,0)+6,1))</f>
        <v>#VALUE!</v>
      </c>
      <c r="DV232" s="1" t="e" cm="1" vm="1">
        <f t="array" aca="1" ref="DV232" ca="1">INDIRECT(ADDRESS(MATCH(LARGE(_xlfn._xlws.FILTER(DV7:DV229,DX7:DX229&gt;cr),3),DV7:DV229,0)+6,1))</f>
        <v>#VALUE!</v>
      </c>
      <c r="DW232" s="1" t="e" cm="1" vm="1">
        <f t="array" aca="1" ref="DW232" ca="1">INDIRECT(ADDRESS(MATCH(LARGE(_xlfn._xlws.FILTER(DW7:DW229,DX7:DX229&gt;cr),3),DW7:DW229,0)+6,1))</f>
        <v>#VALUE!</v>
      </c>
      <c r="DX232" s="1" t="e" cm="1" vm="1">
        <f t="array" aca="1" ref="DX232" ca="1">INDIRECT(ADDRESS(MATCH(LARGE(_xlfn._xlws.FILTER(DX7:DX229,DX7:DX229&gt;cr),3),DX7:DX229,0)+6,1))</f>
        <v>#VALUE!</v>
      </c>
      <c r="DY232" s="1" t="e" cm="1" vm="1">
        <f t="array" aca="1" ref="DY232" ca="1">INDIRECT(ADDRESS(MATCH(SMALL(_xlfn._xlws.FILTER(DY7:DY229,DX7:DX229&gt;cr),3),DY7:DY229,0)+6,1))</f>
        <v>#VALUE!</v>
      </c>
      <c r="DZ232" s="6" t="e" cm="1" vm="1">
        <f t="array" aca="1" ref="DZ232" ca="1">INDIRECT(ADDRESS(MATCH(SMALL(_xlfn._xlws.FILTER(DZ7:DZ229,EF7:EF229&gt;cr),3),DZ7:DZ229,0)+6,1))</f>
        <v>#VALUE!</v>
      </c>
      <c r="EA232" s="6" t="e" cm="1" vm="1">
        <f t="array" aca="1" ref="EA232" ca="1">INDIRECT(ADDRESS(MATCH(SMALL(_xlfn._xlws.FILTER(EA7:EA229,EF7:EF229&gt;cr),3),EA7:EA229,0)+6,1))</f>
        <v>#VALUE!</v>
      </c>
      <c r="EB232" s="6" t="e" cm="1" vm="1">
        <f t="array" aca="1" ref="EB232" ca="1">INDIRECT(ADDRESS(MATCH(LARGE(_xlfn._xlws.FILTER(EB7:EB229,EF7:EF229&gt;cr),3),EB7:EB229,0)+6,1))</f>
        <v>#VALUE!</v>
      </c>
      <c r="EC232" s="6" t="e" cm="1" vm="1">
        <f t="array" aca="1" ref="EC232" ca="1">INDIRECT(ADDRESS(MATCH(LARGE(_xlfn._xlws.FILTER(EC7:EC229,EF7:EF229&gt;cr),3),EC7:EC229,0)+6,1))</f>
        <v>#VALUE!</v>
      </c>
      <c r="ED232" s="6" t="e" cm="1" vm="1">
        <f t="array" aca="1" ref="ED232" ca="1">INDIRECT(ADDRESS(MATCH(LARGE(_xlfn._xlws.FILTER(ED7:ED229,EF7:EF229&gt;cr),3),ED7:ED229,0)+6,1))</f>
        <v>#VALUE!</v>
      </c>
      <c r="EE232" s="6" t="e" cm="1" vm="1">
        <f t="array" aca="1" ref="EE232" ca="1">INDIRECT(ADDRESS(MATCH(LARGE(_xlfn._xlws.FILTER(EE7:EE229,EF7:EF229&gt;cr),3),EE7:EE229,0)+6,1))</f>
        <v>#VALUE!</v>
      </c>
      <c r="EF232" s="6" t="e" cm="1" vm="1">
        <f t="array" aca="1" ref="EF232" ca="1">INDIRECT(ADDRESS(MATCH(LARGE(_xlfn._xlws.FILTER(EF7:EF229,EF7:EF229&gt;cr),3),EF7:EF229,0)+6,1))</f>
        <v>#VALUE!</v>
      </c>
      <c r="EG232" s="6" t="e" cm="1" vm="1">
        <f t="array" aca="1" ref="EG232" ca="1">INDIRECT(ADDRESS(MATCH(SMALL(_xlfn._xlws.FILTER(EG7:EG229,EF7:EF229&gt;cr),3),EG7:EG229,0)+6,1))</f>
        <v>#VALUE!</v>
      </c>
      <c r="EH232" s="1" t="str" cm="1">
        <f t="array" aca="1" ref="EH232" ca="1">INDIRECT(ADDRESS(MATCH(SMALL(_xlfn._xlws.FILTER(EH7:EH229,EN7:EN229&gt;cr),3),EH7:EH229,0)+6,1))</f>
        <v>CI14.SMD.Pearson</v>
      </c>
      <c r="EI232" s="1" t="str" cm="1">
        <f t="array" aca="1" ref="EI232" ca="1">INDIRECT(ADDRESS(MATCH(SMALL(_xlfn._xlws.FILTER(EI7:EI229,EN7:EN229&gt;cr),3),EI7:EI229,0)+6,1))</f>
        <v>BU01.JacLMH</v>
      </c>
      <c r="EJ232" s="1" t="str" cm="1">
        <f t="array" aca="1" ref="EJ232" ca="1">INDIRECT(ADDRESS(MATCH(LARGE(_xlfn._xlws.FILTER(EJ7:EJ229,EN7:EN229&gt;cr),3),EJ7:EJ229,0)+6,1))</f>
        <v>CI14.SMD.CPC</v>
      </c>
      <c r="EK232" s="1" t="str" cm="1">
        <f t="array" aca="1" ref="EK232" ca="1">INDIRECT(ADDRESS(MATCH(LARGE(_xlfn._xlws.FILTER(EK7:EK229,EN7:EN229&gt;cr),3),EK7:EK229,0)+6,1))</f>
        <v>BU15.NNSMJ</v>
      </c>
      <c r="EL232" s="1" t="str" cm="1">
        <f t="array" aca="1" ref="EL232" ca="1">INDIRECT(ADDRESS(MATCH(LARGE(_xlfn._xlws.FILTER(EL7:EL229,EN7:EN229&gt;cr),3),EL7:EL229,0)+6,1))</f>
        <v>BI14.HSMD</v>
      </c>
      <c r="EM232" s="1" t="str" cm="1">
        <f t="array" aca="1" ref="EM232" ca="1">INDIRECT(ADDRESS(MATCH(LARGE(_xlfn._xlws.FILTER(EM7:EM229,EN7:EN229&gt;cr),3),EM7:EM229,0)+6,1))</f>
        <v>BI01.IJ</v>
      </c>
      <c r="EN232" s="1" t="str" cm="1">
        <f t="array" aca="1" ref="EN232" ca="1">INDIRECT(ADDRESS(MATCH(LARGE(_xlfn._xlws.FILTER(EN7:EN229,EN7:EN229&gt;cr),3),EN7:EN229,0)+6,1))</f>
        <v>AI01.Jaccard</v>
      </c>
      <c r="EO232" s="1" t="str" cm="1">
        <f t="array" aca="1" ref="EO232" ca="1">INDIRECT(ADDRESS(MATCH(SMALL(_xlfn._xlws.FILTER(EO7:EO229,EN7:EN229&gt;cr),3),EO7:EO229,0)+6,1))</f>
        <v>CU14.SMD.EMX6</v>
      </c>
      <c r="EP232" s="6" t="e" cm="1" vm="1">
        <f t="array" aca="1" ref="EP232" ca="1">INDIRECT(ADDRESS(MATCH(SMALL(_xlfn._xlws.FILTER(EP7:EP229,EV7:EV229&gt;cr),3),EP7:EP229,0)+6,1))</f>
        <v>#VALUE!</v>
      </c>
      <c r="EQ232" s="6" t="e" cm="1" vm="1">
        <f t="array" aca="1" ref="EQ232" ca="1">INDIRECT(ADDRESS(MATCH(SMALL(_xlfn._xlws.FILTER(EQ7:EQ229,EV7:EV229&gt;cr),3),EQ7:EQ229,0)+6,1))</f>
        <v>#VALUE!</v>
      </c>
      <c r="ER232" s="6" t="e" cm="1" vm="1">
        <f t="array" aca="1" ref="ER232" ca="1">INDIRECT(ADDRESS(MATCH(LARGE(_xlfn._xlws.FILTER(ER7:ER229,EV7:EV229&gt;cr),3),ER7:ER229,0)+6,1))</f>
        <v>#VALUE!</v>
      </c>
      <c r="ES232" s="6" t="e" cm="1" vm="1">
        <f t="array" aca="1" ref="ES232" ca="1">INDIRECT(ADDRESS(MATCH(LARGE(_xlfn._xlws.FILTER(ES7:ES229,EV7:EV229&gt;cr),3),ES7:ES229,0)+6,1))</f>
        <v>#VALUE!</v>
      </c>
      <c r="ET232" s="6" t="e" cm="1" vm="1">
        <f t="array" aca="1" ref="ET232" ca="1">INDIRECT(ADDRESS(MATCH(LARGE(_xlfn._xlws.FILTER(ET7:ET229,EV7:EV229&gt;cr),3),ET7:ET229,0)+6,1))</f>
        <v>#VALUE!</v>
      </c>
      <c r="EU232" s="6" t="e" cm="1" vm="1">
        <f t="array" aca="1" ref="EU232" ca="1">INDIRECT(ADDRESS(MATCH(LARGE(_xlfn._xlws.FILTER(EU7:EU229,EV7:EV229&gt;cr),3),EU7:EU229,0)+6,1))</f>
        <v>#VALUE!</v>
      </c>
      <c r="EV232" s="6" t="e" cm="1" vm="1">
        <f t="array" aca="1" ref="EV232" ca="1">INDIRECT(ADDRESS(MATCH(LARGE(_xlfn._xlws.FILTER(EV7:EV229,EV7:EV229&gt;cr),3),EV7:EV229,0)+6,1))</f>
        <v>#VALUE!</v>
      </c>
      <c r="EW232" s="6" t="e" cm="1" vm="1">
        <f t="array" aca="1" ref="EW232" ca="1">INDIRECT(ADDRESS(MATCH(SMALL(_xlfn._xlws.FILTER(EW7:EW229,EV7:EV229&gt;cr),3),EW7:EW229,0)+6,1))</f>
        <v>#VALUE!</v>
      </c>
      <c r="EX232" s="1" t="e" cm="1" vm="1">
        <f t="array" aca="1" ref="EX232" ca="1">INDIRECT(ADDRESS(MATCH(SMALL(_xlfn._xlws.FILTER(EX7:EX229,FD7:FD229&gt;cr),3),EX7:EX229,0)+6,1))</f>
        <v>#VALUE!</v>
      </c>
      <c r="EY232" s="1" t="e" cm="1" vm="1">
        <f t="array" aca="1" ref="EY232" ca="1">INDIRECT(ADDRESS(MATCH(SMALL(_xlfn._xlws.FILTER(EY7:EY229,FD7:FD229&gt;cr),3),EY7:EY229,0)+6,1))</f>
        <v>#VALUE!</v>
      </c>
      <c r="EZ232" s="1" t="e" cm="1" vm="1">
        <f t="array" aca="1" ref="EZ232" ca="1">INDIRECT(ADDRESS(MATCH(LARGE(_xlfn._xlws.FILTER(EZ7:EZ229,FD7:FD229&gt;cr),3),EZ7:EZ229,0)+6,1))</f>
        <v>#VALUE!</v>
      </c>
      <c r="FA232" s="1" t="e" cm="1" vm="1">
        <f t="array" aca="1" ref="FA232" ca="1">INDIRECT(ADDRESS(MATCH(LARGE(_xlfn._xlws.FILTER(FA7:FA229,FD7:FD229&gt;cr),3),FA7:FA229,0)+6,1))</f>
        <v>#VALUE!</v>
      </c>
      <c r="FB232" s="1" t="e" cm="1" vm="1">
        <f t="array" aca="1" ref="FB232" ca="1">INDIRECT(ADDRESS(MATCH(LARGE(_xlfn._xlws.FILTER(FB7:FB229,FD7:FD229&gt;cr),3),FB7:FB229,0)+6,1))</f>
        <v>#VALUE!</v>
      </c>
      <c r="FC232" s="1" t="e" cm="1" vm="1">
        <f t="array" aca="1" ref="FC232" ca="1">INDIRECT(ADDRESS(MATCH(LARGE(_xlfn._xlws.FILTER(FC7:FC229,FD7:FD229&gt;cr),3),FC7:FC229,0)+6,1))</f>
        <v>#VALUE!</v>
      </c>
      <c r="FD232" s="1" t="e" cm="1" vm="1">
        <f t="array" aca="1" ref="FD232" ca="1">INDIRECT(ADDRESS(MATCH(LARGE(_xlfn._xlws.FILTER(FD7:FD229,FD7:FD229&gt;cr),3),FD7:FD229,0)+6,1))</f>
        <v>#VALUE!</v>
      </c>
      <c r="FE232" s="1" t="e" cm="1" vm="1">
        <f t="array" aca="1" ref="FE232" ca="1">INDIRECT(ADDRESS(MATCH(SMALL(_xlfn._xlws.FILTER(FE7:FE229,FD7:FD229&gt;cr),3),FE7:FE229,0)+6,1))</f>
        <v>#VALUE!</v>
      </c>
      <c r="FF232" s="6" t="e" cm="1" vm="1">
        <f t="array" aca="1" ref="FF232" ca="1">INDIRECT(ADDRESS(MATCH(SMALL(_xlfn._xlws.FILTER(FF7:FF229,FL7:FL229&gt;cr),3),FF7:FF229,0)+6,1))</f>
        <v>#VALUE!</v>
      </c>
      <c r="FG232" s="6" t="e" cm="1" vm="1">
        <f t="array" aca="1" ref="FG232" ca="1">INDIRECT(ADDRESS(MATCH(SMALL(_xlfn._xlws.FILTER(FG7:FG229,FL7:FL229&gt;cr),3),FG7:FG229,0)+6,1))</f>
        <v>#VALUE!</v>
      </c>
      <c r="FH232" s="6" t="e" cm="1" vm="1">
        <f t="array" aca="1" ref="FH232" ca="1">INDIRECT(ADDRESS(MATCH(LARGE(_xlfn._xlws.FILTER(FH7:FH229,FL7:FL229&gt;cr),3),FH7:FH229,0)+6,1))</f>
        <v>#VALUE!</v>
      </c>
      <c r="FI232" s="6" t="e" cm="1" vm="1">
        <f t="array" aca="1" ref="FI232" ca="1">INDIRECT(ADDRESS(MATCH(LARGE(_xlfn._xlws.FILTER(FI7:FI229,FL7:FL229&gt;cr),3),FI7:FI229,0)+6,1))</f>
        <v>#VALUE!</v>
      </c>
      <c r="FJ232" s="6" t="e" cm="1" vm="1">
        <f t="array" aca="1" ref="FJ232" ca="1">INDIRECT(ADDRESS(MATCH(LARGE(_xlfn._xlws.FILTER(FJ7:FJ229,FL7:FL229&gt;cr),3),FJ7:FJ229,0)+6,1))</f>
        <v>#VALUE!</v>
      </c>
      <c r="FK232" s="6" t="e" cm="1" vm="1">
        <f t="array" aca="1" ref="FK232" ca="1">INDIRECT(ADDRESS(MATCH(LARGE(_xlfn._xlws.FILTER(FK7:FK229,FL7:FL229&gt;cr),3),FK7:FK229,0)+6,1))</f>
        <v>#VALUE!</v>
      </c>
      <c r="FL232" s="6" t="e" cm="1" vm="1">
        <f t="array" aca="1" ref="FL232" ca="1">INDIRECT(ADDRESS(MATCH(LARGE(_xlfn._xlws.FILTER(FL7:FL229,FL7:FL229&gt;cr),3),FL7:FL229,0)+6,1))</f>
        <v>#VALUE!</v>
      </c>
      <c r="FM232" s="6" t="e" cm="1" vm="1">
        <f t="array" aca="1" ref="FM232" ca="1">INDIRECT(ADDRESS(MATCH(SMALL(_xlfn._xlws.FILTER(FM7:FM229,FL7:FL229&gt;cr),3),FM7:FM229,0)+6,1))</f>
        <v>#VALUE!</v>
      </c>
      <c r="FN232" s="1" t="e" cm="1" vm="1">
        <f t="array" aca="1" ref="FN232" ca="1">INDIRECT(ADDRESS(MATCH(SMALL(_xlfn._xlws.FILTER(FN7:FN229,FT7:FT229&gt;cr),3),FN7:FN229,0)+6,1))</f>
        <v>#VALUE!</v>
      </c>
      <c r="FO232" s="1" t="e" cm="1" vm="1">
        <f t="array" aca="1" ref="FO232" ca="1">INDIRECT(ADDRESS(MATCH(SMALL(_xlfn._xlws.FILTER(FO7:FO229,FT7:FT229&gt;cr),3),FO7:FO229,0)+6,1))</f>
        <v>#VALUE!</v>
      </c>
      <c r="FP232" s="1" t="e" cm="1" vm="1">
        <f t="array" aca="1" ref="FP232" ca="1">INDIRECT(ADDRESS(MATCH(LARGE(_xlfn._xlws.FILTER(FP7:FP229,FT7:FT229&gt;cr),3),FP7:FP229,0)+6,1))</f>
        <v>#VALUE!</v>
      </c>
      <c r="FQ232" s="1" t="e" cm="1" vm="1">
        <f t="array" aca="1" ref="FQ232" ca="1">INDIRECT(ADDRESS(MATCH(LARGE(_xlfn._xlws.FILTER(FQ7:FQ229,FT7:FT229&gt;cr),3),FQ7:FQ229,0)+6,1))</f>
        <v>#VALUE!</v>
      </c>
      <c r="FR232" s="1" t="e" cm="1" vm="1">
        <f t="array" aca="1" ref="FR232" ca="1">INDIRECT(ADDRESS(MATCH(LARGE(_xlfn._xlws.FILTER(FR7:FR229,FT7:FT229&gt;cr),3),FR7:FR229,0)+6,1))</f>
        <v>#VALUE!</v>
      </c>
      <c r="FS232" s="1" t="e" cm="1" vm="1">
        <f t="array" aca="1" ref="FS232" ca="1">INDIRECT(ADDRESS(MATCH(LARGE(_xlfn._xlws.FILTER(FS7:FS229,FT7:FT229&gt;cr),3),FS7:FS229,0)+6,1))</f>
        <v>#VALUE!</v>
      </c>
      <c r="FT232" s="1" t="e" cm="1" vm="1">
        <f t="array" aca="1" ref="FT232" ca="1">INDIRECT(ADDRESS(MATCH(LARGE(_xlfn._xlws.FILTER(FT7:FT229,FT7:FT229&gt;cr),3),FT7:FT229,0)+6,1))</f>
        <v>#VALUE!</v>
      </c>
      <c r="FU232" s="1" t="e" cm="1" vm="1">
        <f t="array" aca="1" ref="FU232" ca="1">INDIRECT(ADDRESS(MATCH(SMALL(_xlfn._xlws.FILTER(FU7:FU229,FT7:FT229&gt;cr),3),FU7:FU229,0)+6,1))</f>
        <v>#VALUE!</v>
      </c>
      <c r="FV232" s="6" t="str" cm="1">
        <f t="array" aca="1" ref="FV232" ca="1">INDIRECT(ADDRESS(MATCH(SMALL(_xlfn._xlws.FILTER(FV7:FV229,GB7:GB229&gt;cr),3),FV7:FV229,0)+6,1))</f>
        <v>CI14.SMD.Pearson</v>
      </c>
      <c r="FW232" s="6" t="str" cm="1">
        <f t="array" aca="1" ref="FW232" ca="1">INDIRECT(ADDRESS(MATCH(SMALL(_xlfn._xlws.FILTER(FW7:FW229,GB7:GB229&gt;cr),3),FW7:FW229,0)+6,1))</f>
        <v>BU01.RatingJaccard</v>
      </c>
      <c r="FX232" s="6" t="str" cm="1">
        <f t="array" aca="1" ref="FX232" ca="1">INDIRECT(ADDRESS(MATCH(LARGE(_xlfn._xlws.FILTER(FX7:FX229,GB7:GB229&gt;cr),3),FX7:FX229,0)+6,1))</f>
        <v>CI14.Amer.NNSM</v>
      </c>
      <c r="FY232" s="6" t="str" cm="1">
        <f t="array" aca="1" ref="FY232" ca="1">INDIRECT(ADDRESS(MATCH(LARGE(_xlfn._xlws.FILTER(FY7:FY229,GB7:GB229&gt;cr),3),FY7:FY229,0)+6,1))</f>
        <v>BU02.CosineJ</v>
      </c>
      <c r="FZ232" s="6" t="str" cm="1">
        <f t="array" aca="1" ref="FZ232" ca="1">INDIRECT(ADDRESS(MATCH(LARGE(_xlfn._xlws.FILTER(FZ7:FZ229,GB7:GB229&gt;cr),3),FZ7:FZ229,0)+6,1))</f>
        <v>BI01.PNCR</v>
      </c>
      <c r="GA232" s="6" t="str" cm="1">
        <f t="array" aca="1" ref="GA232" ca="1">INDIRECT(ADDRESS(MATCH(LARGE(_xlfn._xlws.FILTER(GA7:GA229,GB7:GB229&gt;cr),3),GA7:GA229,0)+6,1))</f>
        <v>AI26.URP</v>
      </c>
      <c r="GB232" s="6" t="str" cm="1">
        <f t="array" aca="1" ref="GB232" ca="1">INDIRECT(ADDRESS(MATCH(LARGE(_xlfn._xlws.FILTER(GB7:GB229,GB7:GB229&gt;cr),3),GB7:GB229,0)+6,1))</f>
        <v>AI01.Jaccard</v>
      </c>
      <c r="GC232" s="6" t="str" cm="1">
        <f t="array" aca="1" ref="GC232" ca="1">INDIRECT(ADDRESS(MATCH(SMALL(_xlfn._xlws.FILTER(GC7:GC229,GB7:GB229&gt;cr),3),GC7:GC229,0)+6,1))</f>
        <v>AI18.Entropy</v>
      </c>
      <c r="GD232" s="1" t="e" cm="1" vm="1">
        <f t="array" aca="1" ref="GD232" ca="1">INDIRECT(ADDRESS(MATCH(SMALL(_xlfn._xlws.FILTER(GD7:GD229,GJ7:GJ229&gt;cr),3),GD7:GD229,0)+6,1))</f>
        <v>#VALUE!</v>
      </c>
      <c r="GE232" s="1" t="e" cm="1" vm="1">
        <f t="array" aca="1" ref="GE232" ca="1">INDIRECT(ADDRESS(MATCH(SMALL(_xlfn._xlws.FILTER(GE7:GE229,GJ7:GJ229&gt;cr),3),GE7:GE229,0)+6,1))</f>
        <v>#VALUE!</v>
      </c>
      <c r="GF232" s="1" t="e" cm="1" vm="1">
        <f t="array" aca="1" ref="GF232" ca="1">INDIRECT(ADDRESS(MATCH(LARGE(_xlfn._xlws.FILTER(GF7:GF229,GJ7:GJ229&gt;cr),3),GF7:GF229,0)+6,1))</f>
        <v>#VALUE!</v>
      </c>
      <c r="GG232" s="1" t="e" cm="1" vm="1">
        <f t="array" aca="1" ref="GG232" ca="1">INDIRECT(ADDRESS(MATCH(LARGE(_xlfn._xlws.FILTER(GG7:GG229,GJ7:GJ229&gt;cr),3),GG7:GG229,0)+6,1))</f>
        <v>#VALUE!</v>
      </c>
      <c r="GH232" s="1" t="e" cm="1" vm="1">
        <f t="array" aca="1" ref="GH232" ca="1">INDIRECT(ADDRESS(MATCH(LARGE(_xlfn._xlws.FILTER(GH7:GH229,GJ7:GJ229&gt;cr),3),GH7:GH229,0)+6,1))</f>
        <v>#VALUE!</v>
      </c>
      <c r="GI232" s="1" t="e" cm="1" vm="1">
        <f t="array" aca="1" ref="GI232" ca="1">INDIRECT(ADDRESS(MATCH(LARGE(_xlfn._xlws.FILTER(GI7:GI229,GJ7:GJ229&gt;cr),3),GI7:GI229,0)+6,1))</f>
        <v>#VALUE!</v>
      </c>
      <c r="GJ232" s="1" t="e" cm="1" vm="1">
        <f t="array" aca="1" ref="GJ232" ca="1">INDIRECT(ADDRESS(MATCH(LARGE(_xlfn._xlws.FILTER(GJ7:GJ229,GJ7:GJ229&gt;cr),3),GJ7:GJ229,0)+6,1))</f>
        <v>#VALUE!</v>
      </c>
      <c r="GK232" s="1" t="e" cm="1" vm="1">
        <f t="array" aca="1" ref="GK232" ca="1">INDIRECT(ADDRESS(MATCH(SMALL(_xlfn._xlws.FILTER(GK7:GK229,GJ7:GJ229&gt;cr),3),GK7:GK229,0)+6,1))</f>
        <v>#VALUE!</v>
      </c>
      <c r="GL232" s="6" t="e" cm="1" vm="1">
        <f t="array" aca="1" ref="GL232" ca="1">INDIRECT(ADDRESS(MATCH(SMALL(_xlfn._xlws.FILTER(GL7:GL229,GR7:GR229&gt;cr),3),GL7:GL229,0)+6,1))</f>
        <v>#VALUE!</v>
      </c>
      <c r="GM232" s="6" t="e" cm="1" vm="1">
        <f t="array" aca="1" ref="GM232" ca="1">INDIRECT(ADDRESS(MATCH(SMALL(_xlfn._xlws.FILTER(GM7:GM229,GR7:GR229&gt;cr),3),GM7:GM229,0)+6,1))</f>
        <v>#VALUE!</v>
      </c>
      <c r="GN232" s="6" t="e" cm="1" vm="1">
        <f t="array" aca="1" ref="GN232" ca="1">INDIRECT(ADDRESS(MATCH(LARGE(_xlfn._xlws.FILTER(GN7:GN229,GR7:GR229&gt;cr),3),GN7:GN229,0)+6,1))</f>
        <v>#VALUE!</v>
      </c>
      <c r="GO232" s="6" t="e" cm="1" vm="1">
        <f t="array" aca="1" ref="GO232" ca="1">INDIRECT(ADDRESS(MATCH(LARGE(_xlfn._xlws.FILTER(GO7:GO229,GR7:GR229&gt;cr),3),GO7:GO229,0)+6,1))</f>
        <v>#VALUE!</v>
      </c>
      <c r="GP232" s="6" t="e" cm="1" vm="1">
        <f t="array" aca="1" ref="GP232" ca="1">INDIRECT(ADDRESS(MATCH(LARGE(_xlfn._xlws.FILTER(GP7:GP229,GR7:GR229&gt;cr),3),GP7:GP229,0)+6,1))</f>
        <v>#VALUE!</v>
      </c>
      <c r="GQ232" s="6" t="e" cm="1" vm="1">
        <f t="array" aca="1" ref="GQ232" ca="1">INDIRECT(ADDRESS(MATCH(LARGE(_xlfn._xlws.FILTER(GQ7:GQ229,GR7:GR229&gt;cr),3),GQ7:GQ229,0)+6,1))</f>
        <v>#VALUE!</v>
      </c>
      <c r="GR232" s="6" t="e" cm="1" vm="1">
        <f t="array" aca="1" ref="GR232" ca="1">INDIRECT(ADDRESS(MATCH(LARGE(_xlfn._xlws.FILTER(GR7:GR229,GR7:GR229&gt;cr),3),GR7:GR229,0)+6,1))</f>
        <v>#VALUE!</v>
      </c>
      <c r="GS232" s="6" t="e" cm="1" vm="1">
        <f t="array" aca="1" ref="GS232" ca="1">INDIRECT(ADDRESS(MATCH(SMALL(_xlfn._xlws.FILTER(GS7:GS229,GR7:GR229&gt;cr),3),GS7:GS229,0)+6,1))</f>
        <v>#VALUE!</v>
      </c>
      <c r="GT232" s="1" t="e" cm="1" vm="1">
        <f t="array" aca="1" ref="GT232" ca="1">INDIRECT(ADDRESS(MATCH(SMALL(_xlfn._xlws.FILTER(GT7:GT229,GZ7:GZ229&gt;cr),3),GT7:GT229,0)+6,1))</f>
        <v>#VALUE!</v>
      </c>
      <c r="GU232" s="1" t="e" cm="1" vm="1">
        <f t="array" aca="1" ref="GU232" ca="1">INDIRECT(ADDRESS(MATCH(SMALL(_xlfn._xlws.FILTER(GU7:GU229,GZ7:GZ229&gt;cr),3),GU7:GU229,0)+6,1))</f>
        <v>#VALUE!</v>
      </c>
      <c r="GV232" s="1" t="e" cm="1" vm="1">
        <f t="array" aca="1" ref="GV232" ca="1">INDIRECT(ADDRESS(MATCH(LARGE(_xlfn._xlws.FILTER(GV7:GV229,GZ7:GZ229&gt;cr),3),GV7:GV229,0)+6,1))</f>
        <v>#VALUE!</v>
      </c>
      <c r="GW232" s="1" t="e" cm="1" vm="1">
        <f t="array" aca="1" ref="GW232" ca="1">INDIRECT(ADDRESS(MATCH(LARGE(_xlfn._xlws.FILTER(GW7:GW229,GZ7:GZ229&gt;cr),3),GW7:GW229,0)+6,1))</f>
        <v>#VALUE!</v>
      </c>
      <c r="GX232" s="1" t="e" cm="1" vm="1">
        <f t="array" aca="1" ref="GX232" ca="1">INDIRECT(ADDRESS(MATCH(LARGE(_xlfn._xlws.FILTER(GX7:GX229,GZ7:GZ229&gt;cr),3),GX7:GX229,0)+6,1))</f>
        <v>#VALUE!</v>
      </c>
      <c r="GY232" s="1" t="e" cm="1" vm="1">
        <f t="array" aca="1" ref="GY232" ca="1">INDIRECT(ADDRESS(MATCH(LARGE(_xlfn._xlws.FILTER(GY7:GY229,GZ7:GZ229&gt;cr),3),GY7:GY229,0)+6,1))</f>
        <v>#VALUE!</v>
      </c>
      <c r="GZ232" s="1" t="e" cm="1" vm="1">
        <f t="array" aca="1" ref="GZ232" ca="1">INDIRECT(ADDRESS(MATCH(LARGE(_xlfn._xlws.FILTER(GZ7:GZ229,GZ7:GZ229&gt;cr),3),GZ7:GZ229,0)+6,1))</f>
        <v>#VALUE!</v>
      </c>
      <c r="HA232" s="1" t="e" cm="1" vm="1">
        <f t="array" aca="1" ref="HA232" ca="1">INDIRECT(ADDRESS(MATCH(SMALL(_xlfn._xlws.FILTER(HA7:HA229,GZ7:GZ229&gt;cr),3),HA7:HA229,0)+6,1))</f>
        <v>#VALUE!</v>
      </c>
      <c r="HB232" s="6" t="e" cm="1" vm="1">
        <f t="array" aca="1" ref="HB232" ca="1">INDIRECT(ADDRESS(MATCH(SMALL(_xlfn._xlws.FILTER(HB7:HB229,HH7:HH229&gt;cr),3),HB7:HB229,0)+6,1))</f>
        <v>#VALUE!</v>
      </c>
      <c r="HC232" s="6" t="e" cm="1" vm="1">
        <f t="array" aca="1" ref="HC232" ca="1">INDIRECT(ADDRESS(MATCH(SMALL(_xlfn._xlws.FILTER(HC7:HC229,HH7:HH229&gt;cr),3),HC7:HC229,0)+6,1))</f>
        <v>#VALUE!</v>
      </c>
      <c r="HD232" s="6" t="e" cm="1" vm="1">
        <f t="array" aca="1" ref="HD232" ca="1">INDIRECT(ADDRESS(MATCH(LARGE(_xlfn._xlws.FILTER(HD7:HD229,HH7:HH229&gt;cr),3),HD7:HD229,0)+6,1))</f>
        <v>#VALUE!</v>
      </c>
      <c r="HE232" s="6" t="e" cm="1" vm="1">
        <f t="array" aca="1" ref="HE232" ca="1">INDIRECT(ADDRESS(MATCH(LARGE(_xlfn._xlws.FILTER(HE7:HE229,HH7:HH229&gt;cr),3),HE7:HE229,0)+6,1))</f>
        <v>#VALUE!</v>
      </c>
      <c r="HF232" s="6" t="e" cm="1" vm="1">
        <f t="array" aca="1" ref="HF232" ca="1">INDIRECT(ADDRESS(MATCH(LARGE(_xlfn._xlws.FILTER(HF7:HF229,HH7:HH229&gt;cr),3),HF7:HF229,0)+6,1))</f>
        <v>#VALUE!</v>
      </c>
      <c r="HG232" s="6" t="e" cm="1" vm="1">
        <f t="array" aca="1" ref="HG232" ca="1">INDIRECT(ADDRESS(MATCH(LARGE(_xlfn._xlws.FILTER(HG7:HG229,HH7:HH229&gt;cr),3),HG7:HG229,0)+6,1))</f>
        <v>#VALUE!</v>
      </c>
      <c r="HH232" s="6" t="e" cm="1" vm="1">
        <f t="array" aca="1" ref="HH232" ca="1">INDIRECT(ADDRESS(MATCH(LARGE(_xlfn._xlws.FILTER(HH7:HH229,HH7:HH229&gt;cr),3),HH7:HH229,0)+6,1))</f>
        <v>#VALUE!</v>
      </c>
      <c r="HI232" s="6" t="e" cm="1" vm="1">
        <f t="array" aca="1" ref="HI232" ca="1">INDIRECT(ADDRESS(MATCH(SMALL(_xlfn._xlws.FILTER(HI7:HI229,HH7:HH229&gt;cr),3),HI7:HI229,0)+6,1))</f>
        <v>#VALUE!</v>
      </c>
      <c r="HJ232" s="1" t="str" cm="1">
        <f t="array" aca="1" ref="HJ232" ca="1">INDIRECT(ADDRESS(MATCH(SMALL(_xlfn._xlws.FILTER(HJ7:HJ229,HP7:HP229&gt;cr),3),HJ7:HJ229,0)+6,1))</f>
        <v>BI07.NHMS</v>
      </c>
      <c r="HK232" s="1" t="str" cm="1">
        <f t="array" aca="1" ref="HK232" ca="1">INDIRECT(ADDRESS(MATCH(SMALL(_xlfn._xlws.FILTER(HK7:HK229,HP7:HP229&gt;cr),3),HK7:HK229,0)+6,1))</f>
        <v>AU15.NNSM</v>
      </c>
      <c r="HL232" s="1" t="str" cm="1">
        <f t="array" aca="1" ref="HL232" ca="1">INDIRECT(ADDRESS(MATCH(LARGE(_xlfn._xlws.FILTER(HL7:HL229,HP7:HP229&gt;cr),3),HL7:HL229,0)+6,1))</f>
        <v>BI07.PSSJ</v>
      </c>
      <c r="HM232" s="1" t="str" cm="1">
        <f t="array" aca="1" ref="HM232" ca="1">INDIRECT(ADDRESS(MATCH(LARGE(_xlfn._xlws.FILTER(HM7:HM229,HP7:HP229&gt;cr),3),HM7:HM229,0)+6,1))</f>
        <v>AU01.Jaccard</v>
      </c>
      <c r="HN232" s="1" t="str" cm="1">
        <f t="array" aca="1" ref="HN232" ca="1">INDIRECT(ADDRESS(MATCH(LARGE(_xlfn._xlws.FILTER(HN7:HN229,HP7:HP229&gt;cr),3),HN7:HN229,0)+6,1))</f>
        <v>BI14.HSMD</v>
      </c>
      <c r="HO232" s="1" t="str" cm="1">
        <f t="array" aca="1" ref="HO232" ca="1">INDIRECT(ADDRESS(MATCH(LARGE(_xlfn._xlws.FILTER(HO7:HO229,HP7:HP229&gt;cr),3),HO7:HO229,0)+6,1))</f>
        <v>BI01.IJ</v>
      </c>
      <c r="HP232" s="1" t="str" cm="1">
        <f t="array" aca="1" ref="HP232" ca="1">INDIRECT(ADDRESS(MATCH(LARGE(_xlfn._xlws.FILTER(HP7:HP229,HP7:HP229&gt;cr),3),HP7:HP229,0)+6,1))</f>
        <v>AI01.Jaccard</v>
      </c>
      <c r="HQ232" s="1" t="str" cm="1">
        <f t="array" aca="1" ref="HQ232" ca="1">INDIRECT(ADDRESS(MATCH(SMALL(_xlfn._xlws.FILTER(HQ7:HQ229,HP7:HP229&gt;cr),3),HQ7:HQ229,0)+6,1))</f>
        <v>BI14.HSMD</v>
      </c>
      <c r="HR232" s="6" t="e" cm="1" vm="1">
        <f t="array" aca="1" ref="HR232" ca="1">INDIRECT(ADDRESS(MATCH(SMALL(_xlfn._xlws.FILTER(HR7:HR229,HX7:HX229&gt;cr),3),HR7:HR229,0)+6,1))</f>
        <v>#VALUE!</v>
      </c>
      <c r="HS232" s="6" t="e" cm="1" vm="1">
        <f t="array" aca="1" ref="HS232" ca="1">INDIRECT(ADDRESS(MATCH(SMALL(_xlfn._xlws.FILTER(HS7:HS229,HX7:HX229&gt;cr),3),HS7:HS229,0)+6,1))</f>
        <v>#VALUE!</v>
      </c>
      <c r="HT232" s="6" t="e" cm="1" vm="1">
        <f t="array" aca="1" ref="HT232" ca="1">INDIRECT(ADDRESS(MATCH(LARGE(_xlfn._xlws.FILTER(HT7:HT229,HX7:HX229&gt;cr),3),HT7:HT229,0)+6,1))</f>
        <v>#VALUE!</v>
      </c>
      <c r="HU232" s="6" t="e" cm="1" vm="1">
        <f t="array" aca="1" ref="HU232" ca="1">INDIRECT(ADDRESS(MATCH(LARGE(_xlfn._xlws.FILTER(HU7:HU229,HX7:HX229&gt;cr),3),HU7:HU229,0)+6,1))</f>
        <v>#VALUE!</v>
      </c>
      <c r="HV232" s="6" t="e" cm="1" vm="1">
        <f t="array" aca="1" ref="HV232" ca="1">INDIRECT(ADDRESS(MATCH(LARGE(_xlfn._xlws.FILTER(HV7:HV229,HX7:HX229&gt;cr),3),HV7:HV229,0)+6,1))</f>
        <v>#VALUE!</v>
      </c>
      <c r="HW232" s="6" t="e" cm="1" vm="1">
        <f t="array" aca="1" ref="HW232" ca="1">INDIRECT(ADDRESS(MATCH(LARGE(_xlfn._xlws.FILTER(HW7:HW229,HX7:HX229&gt;cr),3),HW7:HW229,0)+6,1))</f>
        <v>#VALUE!</v>
      </c>
      <c r="HX232" s="6" t="e" cm="1" vm="1">
        <f t="array" aca="1" ref="HX232" ca="1">INDIRECT(ADDRESS(MATCH(LARGE(_xlfn._xlws.FILTER(HX7:HX229,HX7:HX229&gt;cr),3),HX7:HX229,0)+6,1))</f>
        <v>#VALUE!</v>
      </c>
      <c r="HY232" s="6" t="e" cm="1" vm="1">
        <f t="array" aca="1" ref="HY232" ca="1">INDIRECT(ADDRESS(MATCH(SMALL(_xlfn._xlws.FILTER(HY7:HY229,HX7:HX229&gt;cr),3),HY7:HY229,0)+6,1))</f>
        <v>#VALUE!</v>
      </c>
      <c r="HZ232" s="1" t="e" cm="1" vm="1">
        <f t="array" aca="1" ref="HZ232" ca="1">INDIRECT(ADDRESS(MATCH(SMALL(_xlfn._xlws.FILTER(HZ7:HZ229,IF7:IF229&gt;cr),3),HZ7:HZ229,0)+6,1))</f>
        <v>#VALUE!</v>
      </c>
      <c r="IA232" s="1" t="e" cm="1" vm="1">
        <f t="array" aca="1" ref="IA232" ca="1">INDIRECT(ADDRESS(MATCH(SMALL(_xlfn._xlws.FILTER(IA7:IA229,IF7:IF229&gt;cr),3),IA7:IA229,0)+6,1))</f>
        <v>#VALUE!</v>
      </c>
      <c r="IB232" s="1" t="e" cm="1" vm="1">
        <f t="array" aca="1" ref="IB232" ca="1">INDIRECT(ADDRESS(MATCH(LARGE(_xlfn._xlws.FILTER(IB7:IB229,IF7:IF229&gt;cr),3),IB7:IB229,0)+6,1))</f>
        <v>#VALUE!</v>
      </c>
      <c r="IC232" s="1" t="e" cm="1" vm="1">
        <f t="array" aca="1" ref="IC232" ca="1">INDIRECT(ADDRESS(MATCH(LARGE(_xlfn._xlws.FILTER(IC7:IC229,IF7:IF229&gt;cr),3),IC7:IC229,0)+6,1))</f>
        <v>#VALUE!</v>
      </c>
      <c r="ID232" s="1" t="e" cm="1" vm="1">
        <f t="array" aca="1" ref="ID232" ca="1">INDIRECT(ADDRESS(MATCH(LARGE(_xlfn._xlws.FILTER(ID7:ID229,IF7:IF229&gt;cr),3),ID7:ID229,0)+6,1))</f>
        <v>#VALUE!</v>
      </c>
      <c r="IE232" s="1" t="e" cm="1" vm="1">
        <f t="array" aca="1" ref="IE232" ca="1">INDIRECT(ADDRESS(MATCH(LARGE(_xlfn._xlws.FILTER(IE7:IE229,IF7:IF229&gt;cr),3),IE7:IE229,0)+6,1))</f>
        <v>#VALUE!</v>
      </c>
      <c r="IF232" s="1" t="e" cm="1" vm="1">
        <f t="array" aca="1" ref="IF232" ca="1">INDIRECT(ADDRESS(MATCH(LARGE(_xlfn._xlws.FILTER(IF7:IF229,IF7:IF229&gt;cr),3),IF7:IF229,0)+6,1))</f>
        <v>#VALUE!</v>
      </c>
      <c r="IG232" s="1" t="e" cm="1" vm="1">
        <f t="array" aca="1" ref="IG232" ca="1">INDIRECT(ADDRESS(MATCH(SMALL(_xlfn._xlws.FILTER(IG7:IG229,IF7:IF229&gt;cr),3),IG7:IG229,0)+6,1))</f>
        <v>#VALUE!</v>
      </c>
      <c r="IH232" s="9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9" t="str" cm="1">
        <f t="array" aca="1" ref="II232" ca="1">INDIRECT(ADDRESS(MATCH(SMALL(_xlfn.LET(_xlpm.x,IF(ISNUMBER(II7:II229),II7:II229),_xlpm.y,IF(ISNUMBER(IN7:IN229),IN7:IN229),_xlfn._xlws.FILTER(_xlpm.x,_xlpm.y&gt;cr)),3),II7:II229,0)+6,1))</f>
        <v>BU01.RatingJaccard</v>
      </c>
      <c r="IJ232" s="9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9" t="str" cm="1">
        <f t="array" aca="1" ref="IK232" ca="1">INDIRECT(ADDRESS(MATCH(LARGE(_xlfn.LET(_xlpm.x,IF(ISNUMBER(IK7:IK229),IK7:IK229),_xlpm.y,IF(ISNUMBER(IN7:IN229),IN7:IN229),_xlfn._xlws.FILTER(_xlpm.x,_xlpm.y&gt;cr)),3),IK7:IK229,0)+6,1))</f>
        <v>BU02.CosineJ</v>
      </c>
      <c r="IL232" s="9" t="str" cm="1">
        <f t="array" aca="1" ref="IL232" ca="1">INDIRECT(ADDRESS(MATCH(LARGE(_xlfn.LET(_xlpm.x,IF(ISNUMBER(IL7:IL229),IL7:IL229),_xlpm.y,IF(ISNUMBER(IN7:IN229),IN7:IN229),_xlfn._xlws.FILTER(_xlpm.x,_xlpm.y&gt;cr)),3),IL7:IL229,0)+6,1))</f>
        <v>AI26.URP</v>
      </c>
      <c r="IM232" s="9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9" t="str" cm="1">
        <f t="array" aca="1" ref="IN232" ca="1">INDIRECT(ADDRESS(MATCH(LARGE(_xlfn.LET(_xlpm.x,IF(ISNUMBER(IN7:IN229),IN7:IN229),_xlpm.y,IF(ISNUMBER(IN7:IN229),IN7:IN229),_xlfn._xlws.FILTER(_xlpm.x,_xlpm.y&gt;cr)),3),IN7:IN229,0)+6,1))</f>
        <v>CI01.IJ.Amer</v>
      </c>
      <c r="IO232" s="9" t="str" cm="1">
        <f t="array" aca="1" ref="IO232" ca="1">INDIRECT(ADDRESS(MATCH(SMALL(_xlfn.LET(_xlpm.x,IF(ISNUMBER(IO7:IO229),IO7:IO229),_xlpm.y,IF(ISNUMBER(IN7:IN229),IN7:IN229),_xlfn._xlws.FILTER(_xlpm.x,_xlpm.y&gt;cr)),3),IO7:IO229,0)+6,1))</f>
        <v>AI18.Entropy</v>
      </c>
      <c r="IP232" s="1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1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1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1" t="str" cm="1">
        <f t="array" aca="1" ref="IS232" ca="1">INDEX(_xlfn._xlws.FILTER(IS7:IS229,ISTEXT(IS7:IS229)),MODE(MATCH(_xlfn._xlws.FILTER(IS7:IS229,ISTEXT(IS7:IS229)),_xlfn._xlws.FILTER(IS7:IS229,ISTEXT(IS7:IS229)),0)))</f>
        <v>k=50, r=0.5</v>
      </c>
      <c r="IT232" s="1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1" t="str" cm="1">
        <f t="array" aca="1" ref="IU232" ca="1">INDEX(_xlfn._xlws.FILTER(IU7:IU229,ISTEXT(IU7:IU229)),MODE(MATCH(_xlfn._xlws.FILTER(IU7:IU229,ISTEXT(IU7:IU229)),_xlfn._xlws.FILTER(IU7:IU229,ISTEXT(IU7:IU229)),0)))</f>
        <v>k=50, r=0.5</v>
      </c>
      <c r="IV232" s="1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1" t="str" cm="1">
        <f t="array" aca="1" ref="IW232" ca="1">INDEX(_xlfn._xlws.FILTER(IW7:IW229,ISTEXT(IW7:IW229)),MODE(MATCH(_xlfn._xlws.FILTER(IW7:IW229,ISTEXT(IW7:IW229)),_xlfn._xlws.FILTER(IW7:IW229,ISTEXT(IW7:IW229)),0)))</f>
        <v>k=50, r=0.5</v>
      </c>
    </row>
    <row r="233" spans="1:257" x14ac:dyDescent="0.2">
      <c r="A233" s="7" t="s">
        <v>236</v>
      </c>
      <c r="B233" s="6" t="e" cm="1" vm="1">
        <f t="array" aca="1" ref="B233" ca="1">INDIRECT(ADDRESS(MATCH(SMALL(_xlfn._xlws.FILTER(B7:B229,H7:H229&gt;0.5),4),B7:B229,0)+6,1))</f>
        <v>#VALUE!</v>
      </c>
      <c r="C233" s="6" t="e" cm="1" vm="1">
        <f t="array" aca="1" ref="C233" ca="1">INDIRECT(ADDRESS(MATCH(SMALL(_xlfn._xlws.FILTER(C7:C229,H7:H229&gt;0.5),4),C7:C229,0)+6,1))</f>
        <v>#VALUE!</v>
      </c>
      <c r="D233" s="6" t="e" cm="1" vm="1">
        <f t="array" aca="1" ref="D233" ca="1">INDIRECT(ADDRESS(MATCH(LARGE(_xlfn._xlws.FILTER(D7:D229,H7:H229&gt;0.5),4),D7:D229,0)+6,1))</f>
        <v>#VALUE!</v>
      </c>
      <c r="E233" s="6" t="e" cm="1" vm="1">
        <f t="array" aca="1" ref="E233" ca="1">INDIRECT(ADDRESS(MATCH(LARGE(_xlfn._xlws.FILTER(E7:E229,H7:H229&gt;0.5),4),E7:E229,0)+6,1))</f>
        <v>#VALUE!</v>
      </c>
      <c r="F233" s="6" t="e" cm="1" vm="1">
        <f t="array" aca="1" ref="F233" ca="1">INDIRECT(ADDRESS(MATCH(LARGE(_xlfn._xlws.FILTER(F7:F229,H7:H229&gt;0.5),4),F7:F229,0)+6,1))</f>
        <v>#VALUE!</v>
      </c>
      <c r="G233" s="6" t="e" cm="1" vm="1">
        <f t="array" aca="1" ref="G233" ca="1">INDIRECT(ADDRESS(MATCH(LARGE(_xlfn._xlws.FILTER(G7:G229,H7:H229&gt;0.5),4),G7:G229,0)+6,1))</f>
        <v>#VALUE!</v>
      </c>
      <c r="H233" s="6" t="e" cm="1" vm="1">
        <f t="array" aca="1" ref="H233" ca="1">INDIRECT(ADDRESS(MATCH(LARGE(_xlfn._xlws.FILTER(H7:H229,H7:H229&gt;0.5),4),H7:H229,0)+6,1))</f>
        <v>#VALUE!</v>
      </c>
      <c r="I233" s="6" t="e" cm="1" vm="1">
        <f t="array" aca="1" ref="I233" ca="1">INDIRECT(ADDRESS(MATCH(SMALL(_xlfn._xlws.FILTER(I7:I229,H7:H229&gt;0.5),4),I7:I229,0)+6,1))</f>
        <v>#VALUE!</v>
      </c>
      <c r="J233" s="1" t="e" cm="1" vm="1">
        <f t="array" aca="1" ref="J233" ca="1">INDIRECT(ADDRESS(MATCH(SMALL(_xlfn._xlws.FILTER(J7:J229,P7:P229&gt;cr),4),J7:J229,0)+6,1))</f>
        <v>#VALUE!</v>
      </c>
      <c r="K233" s="1" t="e" cm="1" vm="1">
        <f t="array" aca="1" ref="K233" ca="1">INDIRECT(ADDRESS(MATCH(SMALL(_xlfn._xlws.FILTER(K7:K229,P7:P229&gt;cr),4),K7:K229,0)+6,1))</f>
        <v>#VALUE!</v>
      </c>
      <c r="L233" s="1" t="e" cm="1" vm="1">
        <f t="array" aca="1" ref="L233" ca="1">INDIRECT(ADDRESS(MATCH(LARGE(_xlfn._xlws.FILTER(L7:L229,P7:P229&gt;cr),4),L7:L229,0)+6,1))</f>
        <v>#VALUE!</v>
      </c>
      <c r="M233" s="1" t="e" cm="1" vm="1">
        <f t="array" aca="1" ref="M233" ca="1">INDIRECT(ADDRESS(MATCH(LARGE(_xlfn._xlws.FILTER(M7:M229,P7:P229&gt;cr),4),M7:M229,0)+6,1))</f>
        <v>#VALUE!</v>
      </c>
      <c r="N233" s="1" t="e" cm="1" vm="1">
        <f t="array" aca="1" ref="N233" ca="1">INDIRECT(ADDRESS(MATCH(LARGE(_xlfn._xlws.FILTER(N7:N229,P7:P229&gt;cr),4),N7:N229,0)+6,1))</f>
        <v>#VALUE!</v>
      </c>
      <c r="O233" s="1" t="e" cm="1" vm="1">
        <f t="array" aca="1" ref="O233" ca="1">INDIRECT(ADDRESS(MATCH(LARGE(_xlfn._xlws.FILTER(O7:O229,P7:P229&gt;cr),4),O7:O229,0)+6,1))</f>
        <v>#VALUE!</v>
      </c>
      <c r="P233" s="1" t="e" cm="1" vm="1">
        <f t="array" aca="1" ref="P233" ca="1">INDIRECT(ADDRESS(MATCH(LARGE(_xlfn._xlws.FILTER(P7:P229,P7:P229&gt;cr),4),P7:P229,0)+6,1))</f>
        <v>#VALUE!</v>
      </c>
      <c r="Q233" s="1" t="e" cm="1" vm="1">
        <f t="array" aca="1" ref="Q233" ca="1">INDIRECT(ADDRESS(MATCH(SMALL(_xlfn._xlws.FILTER(Q7:Q229,P7:P229&gt;cr),4),Q7:Q229,0)+6,1))</f>
        <v>#VALUE!</v>
      </c>
      <c r="R233" s="6" t="str" cm="1">
        <f t="array" aca="1" ref="R233" ca="1">INDIRECT(ADDRESS(MATCH(SMALL(_xlfn._xlws.FILTER(R7:R229,X7:X229&gt;cr),4),R7:R229,0)+6,1))</f>
        <v>CI01.IJ.Pearson</v>
      </c>
      <c r="S233" s="6" t="str" cm="1">
        <f t="array" aca="1" ref="S233" ca="1">INDIRECT(ADDRESS(MATCH(SMALL(_xlfn._xlws.FILTER(S7:S229,X7:X229&gt;cr),4),S7:S229,0)+6,1))</f>
        <v>BU07.NHMS</v>
      </c>
      <c r="T233" s="6" t="str" cm="1">
        <f t="array" aca="1" ref="T233" ca="1">INDIRECT(ADDRESS(MATCH(LARGE(_xlfn._xlws.FILTER(T7:T229,X7:X229&gt;cr),4),T7:T229,0)+6,1))</f>
        <v>CI14.SMD.QTI</v>
      </c>
      <c r="U233" s="6" t="str" cm="1">
        <f t="array" aca="1" ref="U233" ca="1">INDIRECT(ADDRESS(MATCH(LARGE(_xlfn._xlws.FILTER(U7:U229,X7:X229&gt;cr),4),U7:U229,0)+6,1))</f>
        <v>AU15.NNSM</v>
      </c>
      <c r="V233" s="6" t="str" cm="1">
        <f t="array" aca="1" ref="V233" ca="1">INDIRECT(ADDRESS(MATCH(LARGE(_xlfn._xlws.FILTER(V7:V229,X7:X229&gt;cr),4),V7:V229,0)+6,1))</f>
        <v>BI01.JaccardMulti</v>
      </c>
      <c r="W233" s="6" t="str" cm="1">
        <f t="array" aca="1" ref="W233" ca="1">INDIRECT(ADDRESS(MATCH(LARGE(_xlfn._xlws.FILTER(W7:W229,X7:X229&gt;cr),4),W7:W229,0)+6,1))</f>
        <v>BI01.JaccardMulti</v>
      </c>
      <c r="X233" s="6" t="str" cm="1">
        <f t="array" aca="1" ref="X233" ca="1">INDIRECT(ADDRESS(MATCH(LARGE(_xlfn._xlws.FILTER(X7:X229,X7:X229&gt;cr),4),X7:X229,0)+6,1))</f>
        <v>AI01.Jaccard</v>
      </c>
      <c r="Y233" s="6" t="str" cm="1">
        <f t="array" aca="1" ref="Y233" ca="1">INDIRECT(ADDRESS(MATCH(SMALL(_xlfn._xlws.FILTER(Y7:Y229,X7:X229&gt;cr),4),Y7:Y229,0)+6,1))</f>
        <v>BI01.JaccardMulti</v>
      </c>
      <c r="Z233" s="1" t="e" cm="1" vm="1">
        <f t="array" aca="1" ref="Z233" ca="1">INDIRECT(ADDRESS(MATCH(SMALL(_xlfn._xlws.FILTER(Z7:Z229,AF7:AF229&gt;cr),4),Z7:Z229,0)+6,1))</f>
        <v>#VALUE!</v>
      </c>
      <c r="AA233" s="1" t="e" cm="1" vm="1">
        <f t="array" aca="1" ref="AA233" ca="1">INDIRECT(ADDRESS(MATCH(SMALL(_xlfn._xlws.FILTER(AA7:AA229,AF7:AF229&gt;cr),4),AA7:AA229,0)+6,1))</f>
        <v>#VALUE!</v>
      </c>
      <c r="AB233" s="1" t="e" cm="1" vm="1">
        <f t="array" aca="1" ref="AB233" ca="1">INDIRECT(ADDRESS(MATCH(LARGE(_xlfn._xlws.FILTER(AB7:AB229,AF7:AF229&gt;cr),4),AB7:AB229,0)+6,1))</f>
        <v>#VALUE!</v>
      </c>
      <c r="AC233" s="1" t="e" cm="1" vm="1">
        <f t="array" aca="1" ref="AC233" ca="1">INDIRECT(ADDRESS(MATCH(LARGE(_xlfn._xlws.FILTER(AC7:AC229,AF7:AF229&gt;cr),4),AC7:AC229,0)+6,1))</f>
        <v>#VALUE!</v>
      </c>
      <c r="AD233" s="1" t="e" cm="1" vm="1">
        <f t="array" aca="1" ref="AD233" ca="1">INDIRECT(ADDRESS(MATCH(LARGE(_xlfn._xlws.FILTER(AD7:AD229,AF7:AF229&gt;cr),4),AD7:AD229,0)+6,1))</f>
        <v>#VALUE!</v>
      </c>
      <c r="AE233" s="1" t="e" cm="1" vm="1">
        <f t="array" aca="1" ref="AE233" ca="1">INDIRECT(ADDRESS(MATCH(LARGE(_xlfn._xlws.FILTER(AE7:AE229,AF7:AF229&gt;cr),4),AE7:AE229,0)+6,1))</f>
        <v>#VALUE!</v>
      </c>
      <c r="AF233" s="1" t="e" cm="1" vm="1">
        <f t="array" aca="1" ref="AF233" ca="1">INDIRECT(ADDRESS(MATCH(LARGE(_xlfn._xlws.FILTER(AF7:AF229,AF7:AF229&gt;cr),4),AF7:AF229,0)+6,1))</f>
        <v>#VALUE!</v>
      </c>
      <c r="AG233" s="1" t="e" cm="1" vm="1">
        <f t="array" aca="1" ref="AG233" ca="1">INDIRECT(ADDRESS(MATCH(SMALL(_xlfn._xlws.FILTER(AG7:AG229,AF7:AF229&gt;cr),4),AG7:AG229,0)+6,1))</f>
        <v>#VALUE!</v>
      </c>
      <c r="AH233" s="6" t="e" cm="1" vm="1">
        <f t="array" aca="1" ref="AH233" ca="1">INDIRECT(ADDRESS(MATCH(SMALL(_xlfn._xlws.FILTER(AH7:AH229,AN7:AN229&gt;cr),4),AH7:AH229,0)+6,1))</f>
        <v>#VALUE!</v>
      </c>
      <c r="AI233" s="6" t="e" cm="1" vm="1">
        <f t="array" aca="1" ref="AI233" ca="1">INDIRECT(ADDRESS(MATCH(SMALL(_xlfn._xlws.FILTER(AI7:AI229,AN7:AN229&gt;cr),4),AI7:AI229,0)+6,1))</f>
        <v>#VALUE!</v>
      </c>
      <c r="AJ233" s="6" t="e" cm="1" vm="1">
        <f t="array" aca="1" ref="AJ233" ca="1">INDIRECT(ADDRESS(MATCH(LARGE(_xlfn._xlws.FILTER(AJ7:AJ229,AN7:AN229&gt;cr),4),AJ7:AJ229,0)+6,1))</f>
        <v>#VALUE!</v>
      </c>
      <c r="AK233" s="6" t="e" cm="1" vm="1">
        <f t="array" aca="1" ref="AK233" ca="1">INDIRECT(ADDRESS(MATCH(LARGE(_xlfn._xlws.FILTER(AK7:AK229,AN7:AN229&gt;cr),4),AK7:AK229,0)+6,1))</f>
        <v>#VALUE!</v>
      </c>
      <c r="AL233" s="6" t="e" cm="1" vm="1">
        <f t="array" aca="1" ref="AL233" ca="1">INDIRECT(ADDRESS(MATCH(LARGE(_xlfn._xlws.FILTER(AL7:AL229,AN7:AN229&gt;cr),4),AL7:AL229,0)+6,1))</f>
        <v>#VALUE!</v>
      </c>
      <c r="AM233" s="6" t="e" cm="1" vm="1">
        <f t="array" aca="1" ref="AM233" ca="1">INDIRECT(ADDRESS(MATCH(LARGE(_xlfn._xlws.FILTER(AM7:AM229,AN7:AN229&gt;cr),4),AM7:AM229,0)+6,1))</f>
        <v>#VALUE!</v>
      </c>
      <c r="AN233" s="6" t="e" cm="1" vm="1">
        <f t="array" aca="1" ref="AN233" ca="1">INDIRECT(ADDRESS(MATCH(LARGE(_xlfn._xlws.FILTER(AN7:AN229,AN7:AN229&gt;cr),4),AN7:AN229,0)+6,1))</f>
        <v>#VALUE!</v>
      </c>
      <c r="AO233" s="6" t="e" cm="1" vm="1">
        <f t="array" aca="1" ref="AO233" ca="1">INDIRECT(ADDRESS(MATCH(SMALL(_xlfn._xlws.FILTER(AO7:AO229,AN7:AN229&gt;cr),4),AO7:AO229,0)+6,1))</f>
        <v>#VALUE!</v>
      </c>
      <c r="AP233" s="1" t="e" cm="1" vm="1">
        <f t="array" aca="1" ref="AP233" ca="1">INDIRECT(ADDRESS(MATCH(SMALL(_xlfn._xlws.FILTER(AP7:AP229,AV7:AV229&gt;cr),4),AP7:AP229,0)+6,1))</f>
        <v>#VALUE!</v>
      </c>
      <c r="AQ233" s="1" t="e" cm="1" vm="1">
        <f t="array" aca="1" ref="AQ233" ca="1">INDIRECT(ADDRESS(MATCH(SMALL(_xlfn._xlws.FILTER(AQ7:AQ229,AV7:AV229&gt;cr),4),AQ7:AQ229,0)+6,1))</f>
        <v>#VALUE!</v>
      </c>
      <c r="AR233" s="1" t="e" cm="1" vm="1">
        <f t="array" aca="1" ref="AR233" ca="1">INDIRECT(ADDRESS(MATCH(LARGE(_xlfn._xlws.FILTER(AR7:AR229,AV7:AV229&gt;cr),4),AR7:AR229,0)+6,1))</f>
        <v>#VALUE!</v>
      </c>
      <c r="AS233" s="1" t="e" cm="1" vm="1">
        <f t="array" aca="1" ref="AS233" ca="1">INDIRECT(ADDRESS(MATCH(LARGE(_xlfn._xlws.FILTER(AS7:AS229,AV7:AV229&gt;cr),4),AS7:AS229,0)+6,1))</f>
        <v>#VALUE!</v>
      </c>
      <c r="AT233" s="1" t="e" cm="1" vm="1">
        <f t="array" aca="1" ref="AT233" ca="1">INDIRECT(ADDRESS(MATCH(LARGE(_xlfn._xlws.FILTER(AT7:AT229,AV7:AV229&gt;cr),4),AT7:AT229,0)+6,1))</f>
        <v>#VALUE!</v>
      </c>
      <c r="AU233" s="1" t="e" cm="1" vm="1">
        <f t="array" aca="1" ref="AU233" ca="1">INDIRECT(ADDRESS(MATCH(LARGE(_xlfn._xlws.FILTER(AU7:AU229,AV7:AV229&gt;cr),4),AU7:AU229,0)+6,1))</f>
        <v>#VALUE!</v>
      </c>
      <c r="AV233" s="1" t="e" cm="1" vm="1">
        <f t="array" aca="1" ref="AV233" ca="1">INDIRECT(ADDRESS(MATCH(LARGE(_xlfn._xlws.FILTER(AV7:AV229,AV7:AV229&gt;cr),4),AV7:AV229,0)+6,1))</f>
        <v>#VALUE!</v>
      </c>
      <c r="AW233" s="1" t="e" cm="1" vm="1">
        <f t="array" aca="1" ref="AW233" ca="1">INDIRECT(ADDRESS(MATCH(SMALL(_xlfn._xlws.FILTER(AW7:AW229,AV7:AV229&gt;cr),4),AW7:AW229,0)+6,1))</f>
        <v>#VALUE!</v>
      </c>
      <c r="AX233" s="6" t="e" cm="1" vm="1">
        <f t="array" aca="1" ref="AX233" ca="1">INDIRECT(ADDRESS(MATCH(SMALL(_xlfn._xlws.FILTER(AX7:AX229,BD7:BD229&gt;cr),4),AX7:AX229,0)+6,1))</f>
        <v>#VALUE!</v>
      </c>
      <c r="AY233" s="6" t="e" cm="1" vm="1">
        <f t="array" aca="1" ref="AY233" ca="1">INDIRECT(ADDRESS(MATCH(SMALL(_xlfn._xlws.FILTER(AY7:AY229,BD7:BD229&gt;cr),4),AY7:AY229,0)+6,1))</f>
        <v>#VALUE!</v>
      </c>
      <c r="AZ233" s="6" t="e" cm="1" vm="1">
        <f t="array" aca="1" ref="AZ233" ca="1">INDIRECT(ADDRESS(MATCH(LARGE(_xlfn._xlws.FILTER(AZ7:AZ229,BD7:BD229&gt;cr),4),AZ7:AZ229,0)+6,1))</f>
        <v>#VALUE!</v>
      </c>
      <c r="BA233" s="6" t="e" cm="1" vm="1">
        <f t="array" aca="1" ref="BA233" ca="1">INDIRECT(ADDRESS(MATCH(LARGE(_xlfn._xlws.FILTER(BA7:BA229,BD7:BD229&gt;cr),4),BA7:BA229,0)+6,1))</f>
        <v>#VALUE!</v>
      </c>
      <c r="BB233" s="6" t="e" cm="1" vm="1">
        <f t="array" aca="1" ref="BB233" ca="1">INDIRECT(ADDRESS(MATCH(LARGE(_xlfn._xlws.FILTER(BB7:BB229,BD7:BD229&gt;cr),4),BB7:BB229,0)+6,1))</f>
        <v>#VALUE!</v>
      </c>
      <c r="BC233" s="6" t="e" cm="1" vm="1">
        <f t="array" aca="1" ref="BC233" ca="1">INDIRECT(ADDRESS(MATCH(LARGE(_xlfn._xlws.FILTER(BC7:BC229,BD7:BD229&gt;cr),4),BC7:BC229,0)+6,1))</f>
        <v>#VALUE!</v>
      </c>
      <c r="BD233" s="6" t="e" cm="1" vm="1">
        <f t="array" aca="1" ref="BD233" ca="1">INDIRECT(ADDRESS(MATCH(LARGE(_xlfn._xlws.FILTER(BD7:BD229,BD7:BD229&gt;cr),4),BD7:BD229,0)+6,1))</f>
        <v>#VALUE!</v>
      </c>
      <c r="BE233" s="6" t="e" cm="1" vm="1">
        <f t="array" aca="1" ref="BE233" ca="1">INDIRECT(ADDRESS(MATCH(SMALL(_xlfn._xlws.FILTER(BE7:BE229,BD7:BD229&gt;cr),4),BE7:BE229,0)+6,1))</f>
        <v>#VALUE!</v>
      </c>
      <c r="BF233" s="1" t="str" cm="1">
        <f t="array" aca="1" ref="BF233" ca="1">INDIRECT(ADDRESS(MATCH(SMALL(_xlfn._xlws.FILTER(BF7:BF229,BL7:BL229&gt;cr),4),BF7:BF229,0)+6,1))</f>
        <v>CI01.IJ.Pearson</v>
      </c>
      <c r="BG233" s="1" t="str" cm="1">
        <f t="array" aca="1" ref="BG233" ca="1">INDIRECT(ADDRESS(MATCH(SMALL(_xlfn._xlws.FILTER(BG7:BG229,BL7:BL229&gt;cr),4),BG7:BG229,0)+6,1))</f>
        <v>BI03.PearsonJ</v>
      </c>
      <c r="BH233" s="1" t="str" cm="1">
        <f t="array" aca="1" ref="BH233" ca="1">INDIRECT(ADDRESS(MATCH(LARGE(_xlfn._xlws.FILTER(BH7:BH229,BL7:BL229&gt;cr),4),BH7:BH229,0)+6,1))</f>
        <v>CI14.Amer.NNSM</v>
      </c>
      <c r="BI233" s="1" t="str" cm="1">
        <f t="array" aca="1" ref="BI233" ca="1">INDIRECT(ADDRESS(MATCH(LARGE(_xlfn._xlws.FILTER(BI7:BI229,BL7:BL229&gt;cr),4),BI7:BI229,0)+6,1))</f>
        <v>AU15.NNSM</v>
      </c>
      <c r="BJ233" s="1" t="str" cm="1">
        <f t="array" aca="1" ref="BJ233" ca="1">INDIRECT(ADDRESS(MATCH(LARGE(_xlfn._xlws.FILTER(BJ7:BJ229,BL7:BL229&gt;cr),4),BJ7:BJ229,0)+6,1))</f>
        <v>BI01.RelevantJaccard</v>
      </c>
      <c r="BK233" s="1" t="str" cm="1">
        <f t="array" aca="1" ref="BK233" ca="1">INDIRECT(ADDRESS(MATCH(LARGE(_xlfn._xlws.FILTER(BK7:BK229,BL7:BL229&gt;cr),4),BK7:BK229,0)+6,1))</f>
        <v>AI14.SMD</v>
      </c>
      <c r="BL233" s="1" t="str" cm="1">
        <f t="array" aca="1" ref="BL233" ca="1">INDIRECT(ADDRESS(MATCH(LARGE(_xlfn._xlws.FILTER(BL7:BL229,BL7:BL229&gt;cr),4),BL7:BL229,0)+6,1))</f>
        <v>AI01.Jaccard</v>
      </c>
      <c r="BM233" s="1" t="str" cm="1">
        <f t="array" aca="1" ref="BM233" ca="1">INDIRECT(ADDRESS(MATCH(SMALL(_xlfn._xlws.FILTER(BM7:BM229,BL7:BL229&gt;cr),4),BM7:BM229,0)+6,1))</f>
        <v>CI14.SMD.Pearson</v>
      </c>
      <c r="BN233" s="6" t="e" cm="1" vm="1">
        <f t="array" aca="1" ref="BN233" ca="1">INDIRECT(ADDRESS(MATCH(SMALL(_xlfn._xlws.FILTER(BN7:BN229,BT7:BT229&gt;cr),4),BN7:BN229,0)+6,1))</f>
        <v>#VALUE!</v>
      </c>
      <c r="BO233" s="6" t="e" cm="1" vm="1">
        <f t="array" aca="1" ref="BO233" ca="1">INDIRECT(ADDRESS(MATCH(SMALL(_xlfn._xlws.FILTER(BO7:BO229,BT7:BT229&gt;cr),4),BO7:BO229,0)+6,1))</f>
        <v>#VALUE!</v>
      </c>
      <c r="BP233" s="6" t="e" cm="1" vm="1">
        <f t="array" aca="1" ref="BP233" ca="1">INDIRECT(ADDRESS(MATCH(LARGE(_xlfn._xlws.FILTER(BP7:BP229,BT7:BT229&gt;cr),4),BP7:BP229,0)+6,1))</f>
        <v>#VALUE!</v>
      </c>
      <c r="BQ233" s="6" t="e" cm="1" vm="1">
        <f t="array" aca="1" ref="BQ233" ca="1">INDIRECT(ADDRESS(MATCH(LARGE(_xlfn._xlws.FILTER(BQ7:BQ229,BT7:BT229&gt;cr),4),BQ7:BQ229,0)+6,1))</f>
        <v>#VALUE!</v>
      </c>
      <c r="BR233" s="6" t="e" cm="1" vm="1">
        <f t="array" aca="1" ref="BR233" ca="1">INDIRECT(ADDRESS(MATCH(LARGE(_xlfn._xlws.FILTER(BR7:BR229,BT7:BT229&gt;cr),4),BR7:BR229,0)+6,1))</f>
        <v>#VALUE!</v>
      </c>
      <c r="BS233" s="6" t="e" cm="1" vm="1">
        <f t="array" aca="1" ref="BS233" ca="1">INDIRECT(ADDRESS(MATCH(LARGE(_xlfn._xlws.FILTER(BS7:BS229,BT7:BT229&gt;cr),4),BS7:BS229,0)+6,1))</f>
        <v>#VALUE!</v>
      </c>
      <c r="BT233" s="6" t="e" cm="1" vm="1">
        <f t="array" aca="1" ref="BT233" ca="1">INDIRECT(ADDRESS(MATCH(LARGE(_xlfn._xlws.FILTER(BT7:BT229,BT7:BT229&gt;cr),4),BT7:BT229,0)+6,1))</f>
        <v>#VALUE!</v>
      </c>
      <c r="BU233" s="6" t="e" cm="1" vm="1">
        <f t="array" aca="1" ref="BU233" ca="1">INDIRECT(ADDRESS(MATCH(SMALL(_xlfn._xlws.FILTER(BU7:BU229,BT7:BT229&gt;cr),4),BU7:BU229,0)+6,1))</f>
        <v>#VALUE!</v>
      </c>
      <c r="BV233" s="1" t="e" cm="1" vm="1">
        <f t="array" aca="1" ref="BV233" ca="1">INDIRECT(ADDRESS(MATCH(SMALL(_xlfn._xlws.FILTER(BV7:BV229,CB7:CB229&gt;cr),4),BV7:BV229,0)+6,1))</f>
        <v>#VALUE!</v>
      </c>
      <c r="BW233" s="1" t="e" cm="1" vm="1">
        <f t="array" aca="1" ref="BW233" ca="1">INDIRECT(ADDRESS(MATCH(SMALL(_xlfn._xlws.FILTER(BW7:BW229,CB7:CB229&gt;cr),4),BW7:BW229,0)+6,1))</f>
        <v>#VALUE!</v>
      </c>
      <c r="BX233" s="1" t="e" cm="1" vm="1">
        <f t="array" aca="1" ref="BX233" ca="1">INDIRECT(ADDRESS(MATCH(LARGE(_xlfn._xlws.FILTER(BX7:BX229,CB7:CB229&gt;cr),4),BX7:BX229,0)+6,1))</f>
        <v>#VALUE!</v>
      </c>
      <c r="BY233" s="1" t="e" cm="1" vm="1">
        <f t="array" aca="1" ref="BY233" ca="1">INDIRECT(ADDRESS(MATCH(LARGE(_xlfn._xlws.FILTER(BY7:BY229,CB7:CB229&gt;cr),4),BY7:BY229,0)+6,1))</f>
        <v>#VALUE!</v>
      </c>
      <c r="BZ233" s="1" t="e" cm="1" vm="1">
        <f t="array" aca="1" ref="BZ233" ca="1">INDIRECT(ADDRESS(MATCH(LARGE(_xlfn._xlws.FILTER(BZ7:BZ229,CB7:CB229&gt;cr),4),BZ7:BZ229,0)+6,1))</f>
        <v>#VALUE!</v>
      </c>
      <c r="CA233" s="1" t="e" cm="1" vm="1">
        <f t="array" aca="1" ref="CA233" ca="1">INDIRECT(ADDRESS(MATCH(LARGE(_xlfn._xlws.FILTER(CA7:CA229,CB7:CB229&gt;cr),4),CA7:CA229,0)+6,1))</f>
        <v>#VALUE!</v>
      </c>
      <c r="CB233" s="1" t="e" cm="1" vm="1">
        <f t="array" aca="1" ref="CB233" ca="1">INDIRECT(ADDRESS(MATCH(LARGE(_xlfn._xlws.FILTER(CB7:CB229,CB7:CB229&gt;cr),4),CB7:CB229,0)+6,1))</f>
        <v>#VALUE!</v>
      </c>
      <c r="CC233" s="1" t="e" cm="1" vm="1">
        <f t="array" aca="1" ref="CC233" ca="1">INDIRECT(ADDRESS(MATCH(SMALL(_xlfn._xlws.FILTER(CC7:CC229,CB7:CB229&gt;cr),4),CC7:CC229,0)+6,1))</f>
        <v>#VALUE!</v>
      </c>
      <c r="CD233" s="6" t="e" cm="1" vm="1">
        <f t="array" aca="1" ref="CD233" ca="1">INDIRECT(ADDRESS(MATCH(SMALL(_xlfn._xlws.FILTER(CD7:CD229,CJ7:CJ229&gt;cr),4),CD7:CD229,0)+6,1))</f>
        <v>#VALUE!</v>
      </c>
      <c r="CE233" s="6" t="e" cm="1" vm="1">
        <f t="array" aca="1" ref="CE233" ca="1">INDIRECT(ADDRESS(MATCH(SMALL(_xlfn._xlws.FILTER(CE7:CE229,CJ7:CJ229&gt;cr),4),CE7:CE229,0)+6,1))</f>
        <v>#VALUE!</v>
      </c>
      <c r="CF233" s="6" t="e" cm="1" vm="1">
        <f t="array" aca="1" ref="CF233" ca="1">INDIRECT(ADDRESS(MATCH(LARGE(_xlfn._xlws.FILTER(CF7:CF229,CJ7:CJ229&gt;cr),4),CF7:CF229,0)+6,1))</f>
        <v>#VALUE!</v>
      </c>
      <c r="CG233" s="6" t="e" cm="1" vm="1">
        <f t="array" aca="1" ref="CG233" ca="1">INDIRECT(ADDRESS(MATCH(LARGE(_xlfn._xlws.FILTER(CG7:CG229,CJ7:CJ229&gt;cr),4),CG7:CG229,0)+6,1))</f>
        <v>#VALUE!</v>
      </c>
      <c r="CH233" s="6" t="e" cm="1" vm="1">
        <f t="array" aca="1" ref="CH233" ca="1">INDIRECT(ADDRESS(MATCH(LARGE(_xlfn._xlws.FILTER(CH7:CH229,CJ7:CJ229&gt;cr),4),CH7:CH229,0)+6,1))</f>
        <v>#VALUE!</v>
      </c>
      <c r="CI233" s="6" t="e" cm="1" vm="1">
        <f t="array" aca="1" ref="CI233" ca="1">INDIRECT(ADDRESS(MATCH(LARGE(_xlfn._xlws.FILTER(CI7:CI229,CJ7:CJ229&gt;cr),4),CI7:CI229,0)+6,1))</f>
        <v>#VALUE!</v>
      </c>
      <c r="CJ233" s="6" t="e" cm="1" vm="1">
        <f t="array" aca="1" ref="CJ233" ca="1">INDIRECT(ADDRESS(MATCH(LARGE(_xlfn._xlws.FILTER(CJ7:CJ229,CJ7:CJ229&gt;cr),4),CJ7:CJ229,0)+6,1))</f>
        <v>#VALUE!</v>
      </c>
      <c r="CK233" s="6" t="e" cm="1" vm="1">
        <f t="array" aca="1" ref="CK233" ca="1">INDIRECT(ADDRESS(MATCH(SMALL(_xlfn._xlws.FILTER(CK7:CK229,CJ7:CJ229&gt;cr),4),CK7:CK229,0)+6,1))</f>
        <v>#VALUE!</v>
      </c>
      <c r="CL233" s="1" t="e" cm="1" vm="1">
        <f t="array" aca="1" ref="CL233" ca="1">INDIRECT(ADDRESS(MATCH(SMALL(_xlfn._xlws.FILTER(CL7:CL229,CR7:CR229&gt;cr),4),CL7:CL229,0)+6,1))</f>
        <v>#VALUE!</v>
      </c>
      <c r="CM233" s="1" t="e" cm="1" vm="1">
        <f t="array" aca="1" ref="CM233" ca="1">INDIRECT(ADDRESS(MATCH(SMALL(_xlfn._xlws.FILTER(CM7:CM229,CR7:CR229&gt;cr),4),CM7:CM229,0)+6,1))</f>
        <v>#VALUE!</v>
      </c>
      <c r="CN233" s="1" t="e" cm="1" vm="1">
        <f t="array" aca="1" ref="CN233" ca="1">INDIRECT(ADDRESS(MATCH(LARGE(_xlfn._xlws.FILTER(CN7:CN229,CR7:CR229&gt;cr),4),CN7:CN229,0)+6,1))</f>
        <v>#VALUE!</v>
      </c>
      <c r="CO233" s="1" t="e" cm="1" vm="1">
        <f t="array" aca="1" ref="CO233" ca="1">INDIRECT(ADDRESS(MATCH(LARGE(_xlfn._xlws.FILTER(CO7:CO229,CR7:CR229&gt;cr),4),CO7:CO229,0)+6,1))</f>
        <v>#VALUE!</v>
      </c>
      <c r="CP233" s="1" t="e" cm="1" vm="1">
        <f t="array" aca="1" ref="CP233" ca="1">INDIRECT(ADDRESS(MATCH(LARGE(_xlfn._xlws.FILTER(CP7:CP229,CR7:CR229&gt;cr),4),CP7:CP229,0)+6,1))</f>
        <v>#VALUE!</v>
      </c>
      <c r="CQ233" s="1" t="e" cm="1" vm="1">
        <f t="array" aca="1" ref="CQ233" ca="1">INDIRECT(ADDRESS(MATCH(LARGE(_xlfn._xlws.FILTER(CQ7:CQ229,CR7:CR229&gt;cr),4),CQ7:CQ229,0)+6,1))</f>
        <v>#VALUE!</v>
      </c>
      <c r="CR233" s="1" t="e" cm="1" vm="1">
        <f t="array" aca="1" ref="CR233" ca="1">INDIRECT(ADDRESS(MATCH(LARGE(_xlfn._xlws.FILTER(CR7:CR229,CR7:CR229&gt;cr),4),CR7:CR229,0)+6,1))</f>
        <v>#VALUE!</v>
      </c>
      <c r="CS233" s="1" t="e" cm="1" vm="1">
        <f t="array" aca="1" ref="CS233" ca="1">INDIRECT(ADDRESS(MATCH(SMALL(_xlfn._xlws.FILTER(CS7:CS229,CR7:CR229&gt;cr),4),CS7:CS229,0)+6,1))</f>
        <v>#VALUE!</v>
      </c>
      <c r="CT233" s="6" t="str" cm="1">
        <f t="array" aca="1" ref="CT233" ca="1">INDIRECT(ADDRESS(MATCH(SMALL(_xlfn._xlws.FILTER(CT7:CT229,CZ7:CZ229&gt;cr),4),CT7:CT229,0)+6,1))</f>
        <v>CI01.IJ.Pearson</v>
      </c>
      <c r="CU233" s="6" t="str" cm="1">
        <f t="array" aca="1" ref="CU233" ca="1">INDIRECT(ADDRESS(MATCH(SMALL(_xlfn._xlws.FILTER(CU7:CU229,CZ7:CZ229&gt;cr),4),CU7:CU229,0)+6,1))</f>
        <v>BU07.NHMS</v>
      </c>
      <c r="CV233" s="6" t="str" cm="1">
        <f t="array" aca="1" ref="CV233" ca="1">INDIRECT(ADDRESS(MATCH(LARGE(_xlfn._xlws.FILTER(CV7:CV229,CZ7:CZ229&gt;cr),4),CV7:CV229,0)+6,1))</f>
        <v>BI03.PearsonJ</v>
      </c>
      <c r="CW233" s="6" t="str" cm="1">
        <f t="array" aca="1" ref="CW233" ca="1">INDIRECT(ADDRESS(MATCH(LARGE(_xlfn._xlws.FILTER(CW7:CW229,CZ7:CZ229&gt;cr),4),CW7:CW229,0)+6,1))</f>
        <v>BU15.NNSMJ</v>
      </c>
      <c r="CX233" s="6" t="str" cm="1">
        <f t="array" aca="1" ref="CX233" ca="1">INDIRECT(ADDRESS(MATCH(LARGE(_xlfn._xlws.FILTER(CX7:CX229,CZ7:CZ229&gt;cr),4),CX7:CX229,0)+6,1))</f>
        <v>BI01.JaccardMulti</v>
      </c>
      <c r="CY233" s="6" t="str" cm="1">
        <f t="array" aca="1" ref="CY233" ca="1">INDIRECT(ADDRESS(MATCH(LARGE(_xlfn._xlws.FILTER(CY7:CY229,CZ7:CZ229&gt;cr),4),CY7:CY229,0)+6,1))</f>
        <v>BI01.IJ</v>
      </c>
      <c r="CZ233" s="6" t="str" cm="1">
        <f t="array" aca="1" ref="CZ233" ca="1">INDIRECT(ADDRESS(MATCH(LARGE(_xlfn._xlws.FILTER(CZ7:CZ229,CZ7:CZ229&gt;cr),4),CZ7:CZ229,0)+6,1))</f>
        <v>AI01.Jaccard</v>
      </c>
      <c r="DA233" s="6" t="str" cm="1">
        <f t="array" aca="1" ref="DA233" ca="1">INDIRECT(ADDRESS(MATCH(SMALL(_xlfn._xlws.FILTER(DA7:DA229,CZ7:CZ229&gt;cr),4),DA7:DA229,0)+6,1))</f>
        <v>BI15.NNSMJ</v>
      </c>
      <c r="DB233" s="1" t="e" cm="1" vm="1">
        <f t="array" aca="1" ref="DB233" ca="1">INDIRECT(ADDRESS(MATCH(SMALL(_xlfn._xlws.FILTER(DB7:DB229,DH7:DH229&gt;cr),4),DB7:DB229,0)+6,1))</f>
        <v>#VALUE!</v>
      </c>
      <c r="DC233" s="1" t="e" cm="1" vm="1">
        <f t="array" aca="1" ref="DC233" ca="1">INDIRECT(ADDRESS(MATCH(SMALL(_xlfn._xlws.FILTER(DC7:DC229,DH7:DH229&gt;cr),4),DC7:DC229,0)+6,1))</f>
        <v>#VALUE!</v>
      </c>
      <c r="DD233" s="1" t="e" cm="1" vm="1">
        <f t="array" aca="1" ref="DD233" ca="1">INDIRECT(ADDRESS(MATCH(LARGE(_xlfn._xlws.FILTER(DD7:DD229,DH7:DH229&gt;cr),4),DD7:DD229,0)+6,1))</f>
        <v>#VALUE!</v>
      </c>
      <c r="DE233" s="1" t="e" cm="1" vm="1">
        <f t="array" aca="1" ref="DE233" ca="1">INDIRECT(ADDRESS(MATCH(LARGE(_xlfn._xlws.FILTER(DE7:DE229,DH7:DH229&gt;cr),4),DE7:DE229,0)+6,1))</f>
        <v>#VALUE!</v>
      </c>
      <c r="DF233" s="1" t="e" cm="1" vm="1">
        <f t="array" aca="1" ref="DF233" ca="1">INDIRECT(ADDRESS(MATCH(LARGE(_xlfn._xlws.FILTER(DF7:DF229,DH7:DH229&gt;cr),4),DF7:DF229,0)+6,1))</f>
        <v>#VALUE!</v>
      </c>
      <c r="DG233" s="1" t="e" cm="1" vm="1">
        <f t="array" aca="1" ref="DG233" ca="1">INDIRECT(ADDRESS(MATCH(LARGE(_xlfn._xlws.FILTER(DG7:DG229,DH7:DH229&gt;cr),4),DG7:DG229,0)+6,1))</f>
        <v>#VALUE!</v>
      </c>
      <c r="DH233" s="1" t="e" cm="1" vm="1">
        <f t="array" aca="1" ref="DH233" ca="1">INDIRECT(ADDRESS(MATCH(LARGE(_xlfn._xlws.FILTER(DH7:DH229,DH7:DH229&gt;cr),4),DH7:DH229,0)+6,1))</f>
        <v>#VALUE!</v>
      </c>
      <c r="DI233" s="1" t="e" cm="1" vm="1">
        <f t="array" aca="1" ref="DI233" ca="1">INDIRECT(ADDRESS(MATCH(SMALL(_xlfn._xlws.FILTER(DI7:DI229,DH7:DH229&gt;cr),4),DI7:DI229,0)+6,1))</f>
        <v>#VALUE!</v>
      </c>
      <c r="DJ233" s="6" t="e" cm="1" vm="1">
        <f t="array" aca="1" ref="DJ233" ca="1">INDIRECT(ADDRESS(MATCH(SMALL(_xlfn._xlws.FILTER(DJ7:DJ229,DP7:DP229&gt;cr),4),DJ7:DJ229,0)+6,1))</f>
        <v>#VALUE!</v>
      </c>
      <c r="DK233" s="6" t="e" cm="1" vm="1">
        <f t="array" aca="1" ref="DK233" ca="1">INDIRECT(ADDRESS(MATCH(SMALL(_xlfn._xlws.FILTER(DK7:DK229,DP7:DP229&gt;cr),4),DK7:DK229,0)+6,1))</f>
        <v>#VALUE!</v>
      </c>
      <c r="DL233" s="6" t="e" cm="1" vm="1">
        <f t="array" aca="1" ref="DL233" ca="1">INDIRECT(ADDRESS(MATCH(LARGE(_xlfn._xlws.FILTER(DL7:DL229,DP7:DP229&gt;cr),4),DL7:DL229,0)+6,1))</f>
        <v>#VALUE!</v>
      </c>
      <c r="DM233" s="6" t="e" cm="1" vm="1">
        <f t="array" aca="1" ref="DM233" ca="1">INDIRECT(ADDRESS(MATCH(LARGE(_xlfn._xlws.FILTER(DM7:DM229,DP7:DP229&gt;cr),4),DM7:DM229,0)+6,1))</f>
        <v>#VALUE!</v>
      </c>
      <c r="DN233" s="6" t="e" cm="1" vm="1">
        <f t="array" aca="1" ref="DN233" ca="1">INDIRECT(ADDRESS(MATCH(LARGE(_xlfn._xlws.FILTER(DN7:DN229,DP7:DP229&gt;cr),4),DN7:DN229,0)+6,1))</f>
        <v>#VALUE!</v>
      </c>
      <c r="DO233" s="6" t="e" cm="1" vm="1">
        <f t="array" aca="1" ref="DO233" ca="1">INDIRECT(ADDRESS(MATCH(LARGE(_xlfn._xlws.FILTER(DO7:DO229,DP7:DP229&gt;cr),4),DO7:DO229,0)+6,1))</f>
        <v>#VALUE!</v>
      </c>
      <c r="DP233" s="6" t="e" cm="1" vm="1">
        <f t="array" aca="1" ref="DP233" ca="1">INDIRECT(ADDRESS(MATCH(LARGE(_xlfn._xlws.FILTER(DP7:DP229,DP7:DP229&gt;cr),4),DP7:DP229,0)+6,1))</f>
        <v>#VALUE!</v>
      </c>
      <c r="DQ233" s="6" t="e" cm="1" vm="1">
        <f t="array" aca="1" ref="DQ233" ca="1">INDIRECT(ADDRESS(MATCH(SMALL(_xlfn._xlws.FILTER(DQ7:DQ229,DP7:DP229&gt;cr),4),DQ7:DQ229,0)+6,1))</f>
        <v>#VALUE!</v>
      </c>
      <c r="DR233" s="1" t="e" cm="1" vm="1">
        <f t="array" aca="1" ref="DR233" ca="1">INDIRECT(ADDRESS(MATCH(SMALL(_xlfn._xlws.FILTER(DR7:DR229,DX7:DX229&gt;cr),4),DR7:DR229,0)+6,1))</f>
        <v>#VALUE!</v>
      </c>
      <c r="DS233" s="1" t="e" cm="1" vm="1">
        <f t="array" aca="1" ref="DS233" ca="1">INDIRECT(ADDRESS(MATCH(SMALL(_xlfn._xlws.FILTER(DS7:DS229,DX7:DX229&gt;cr),4),DS7:DS229,0)+6,1))</f>
        <v>#VALUE!</v>
      </c>
      <c r="DT233" s="1" t="e" cm="1" vm="1">
        <f t="array" aca="1" ref="DT233" ca="1">INDIRECT(ADDRESS(MATCH(LARGE(_xlfn._xlws.FILTER(DT7:DT229,DX7:DX229&gt;cr),4),DT7:DT229,0)+6,1))</f>
        <v>#VALUE!</v>
      </c>
      <c r="DU233" s="1" t="e" cm="1" vm="1">
        <f t="array" aca="1" ref="DU233" ca="1">INDIRECT(ADDRESS(MATCH(LARGE(_xlfn._xlws.FILTER(DU7:DU229,DX7:DX229&gt;cr),4),DU7:DU229,0)+6,1))</f>
        <v>#VALUE!</v>
      </c>
      <c r="DV233" s="1" t="e" cm="1" vm="1">
        <f t="array" aca="1" ref="DV233" ca="1">INDIRECT(ADDRESS(MATCH(LARGE(_xlfn._xlws.FILTER(DV7:DV229,DX7:DX229&gt;cr),4),DV7:DV229,0)+6,1))</f>
        <v>#VALUE!</v>
      </c>
      <c r="DW233" s="1" t="e" cm="1" vm="1">
        <f t="array" aca="1" ref="DW233" ca="1">INDIRECT(ADDRESS(MATCH(LARGE(_xlfn._xlws.FILTER(DW7:DW229,DX7:DX229&gt;cr),4),DW7:DW229,0)+6,1))</f>
        <v>#VALUE!</v>
      </c>
      <c r="DX233" s="1" t="e" cm="1" vm="1">
        <f t="array" aca="1" ref="DX233" ca="1">INDIRECT(ADDRESS(MATCH(LARGE(_xlfn._xlws.FILTER(DX7:DX229,DX7:DX229&gt;cr),4),DX7:DX229,0)+6,1))</f>
        <v>#VALUE!</v>
      </c>
      <c r="DY233" s="1" t="e" cm="1" vm="1">
        <f t="array" aca="1" ref="DY233" ca="1">INDIRECT(ADDRESS(MATCH(SMALL(_xlfn._xlws.FILTER(DY7:DY229,DX7:DX229&gt;cr),4),DY7:DY229,0)+6,1))</f>
        <v>#VALUE!</v>
      </c>
      <c r="DZ233" s="6" t="e" cm="1" vm="1">
        <f t="array" aca="1" ref="DZ233" ca="1">INDIRECT(ADDRESS(MATCH(SMALL(_xlfn._xlws.FILTER(DZ7:DZ229,EF7:EF229&gt;cr),4),DZ7:DZ229,0)+6,1))</f>
        <v>#VALUE!</v>
      </c>
      <c r="EA233" s="6" t="e" cm="1" vm="1">
        <f t="array" aca="1" ref="EA233" ca="1">INDIRECT(ADDRESS(MATCH(SMALL(_xlfn._xlws.FILTER(EA7:EA229,EF7:EF229&gt;cr),4),EA7:EA229,0)+6,1))</f>
        <v>#VALUE!</v>
      </c>
      <c r="EB233" s="6" t="e" cm="1" vm="1">
        <f t="array" aca="1" ref="EB233" ca="1">INDIRECT(ADDRESS(MATCH(LARGE(_xlfn._xlws.FILTER(EB7:EB229,EF7:EF229&gt;cr),4),EB7:EB229,0)+6,1))</f>
        <v>#VALUE!</v>
      </c>
      <c r="EC233" s="6" t="e" cm="1" vm="1">
        <f t="array" aca="1" ref="EC233" ca="1">INDIRECT(ADDRESS(MATCH(LARGE(_xlfn._xlws.FILTER(EC7:EC229,EF7:EF229&gt;cr),4),EC7:EC229,0)+6,1))</f>
        <v>#VALUE!</v>
      </c>
      <c r="ED233" s="6" t="e" cm="1" vm="1">
        <f t="array" aca="1" ref="ED233" ca="1">INDIRECT(ADDRESS(MATCH(LARGE(_xlfn._xlws.FILTER(ED7:ED229,EF7:EF229&gt;cr),4),ED7:ED229,0)+6,1))</f>
        <v>#VALUE!</v>
      </c>
      <c r="EE233" s="6" t="e" cm="1" vm="1">
        <f t="array" aca="1" ref="EE233" ca="1">INDIRECT(ADDRESS(MATCH(LARGE(_xlfn._xlws.FILTER(EE7:EE229,EF7:EF229&gt;cr),4),EE7:EE229,0)+6,1))</f>
        <v>#VALUE!</v>
      </c>
      <c r="EF233" s="6" t="e" cm="1" vm="1">
        <f t="array" aca="1" ref="EF233" ca="1">INDIRECT(ADDRESS(MATCH(LARGE(_xlfn._xlws.FILTER(EF7:EF229,EF7:EF229&gt;cr),4),EF7:EF229,0)+6,1))</f>
        <v>#VALUE!</v>
      </c>
      <c r="EG233" s="6" t="e" cm="1" vm="1">
        <f t="array" aca="1" ref="EG233" ca="1">INDIRECT(ADDRESS(MATCH(SMALL(_xlfn._xlws.FILTER(EG7:EG229,EF7:EF229&gt;cr),4),EG7:EG229,0)+6,1))</f>
        <v>#VALUE!</v>
      </c>
      <c r="EH233" s="1" t="str" cm="1">
        <f t="array" aca="1" ref="EH233" ca="1">INDIRECT(ADDRESS(MATCH(SMALL(_xlfn._xlws.FILTER(EH7:EH229,EN7:EN229&gt;cr),4),EH7:EH229,0)+6,1))</f>
        <v>CI01.IJ.Pearson</v>
      </c>
      <c r="EI233" s="1" t="str" cm="1">
        <f t="array" aca="1" ref="EI233" ca="1">INDIRECT(ADDRESS(MATCH(SMALL(_xlfn._xlws.FILTER(EI7:EI229,EN7:EN229&gt;cr),4),EI7:EI229,0)+6,1))</f>
        <v>BU07.NHMS</v>
      </c>
      <c r="EJ233" s="1" t="str" cm="1">
        <f t="array" aca="1" ref="EJ233" ca="1">INDIRECT(ADDRESS(MATCH(LARGE(_xlfn._xlws.FILTER(EJ7:EJ229,EN7:EN229&gt;cr),4),EJ7:EJ229,0)+6,1))</f>
        <v>CI14.SMD.CPC</v>
      </c>
      <c r="EK233" s="1" t="str" cm="1">
        <f t="array" aca="1" ref="EK233" ca="1">INDIRECT(ADDRESS(MATCH(LARGE(_xlfn._xlws.FILTER(EK7:EK229,EN7:EN229&gt;cr),4),EK7:EK229,0)+6,1))</f>
        <v>BU15.NNSMJ</v>
      </c>
      <c r="EL233" s="1" t="str" cm="1">
        <f t="array" aca="1" ref="EL233" ca="1">INDIRECT(ADDRESS(MATCH(LARGE(_xlfn._xlws.FILTER(EL7:EL229,EN7:EN229&gt;cr),4),EL7:EL229,0)+6,1))</f>
        <v>BI01.RelevantJaccard</v>
      </c>
      <c r="EM233" s="1" t="str" cm="1">
        <f t="array" aca="1" ref="EM233" ca="1">INDIRECT(ADDRESS(MATCH(LARGE(_xlfn._xlws.FILTER(EM7:EM229,EN7:EN229&gt;cr),4),EM7:EM229,0)+6,1))</f>
        <v>BI01.IJ</v>
      </c>
      <c r="EN233" s="1" t="str" cm="1">
        <f t="array" aca="1" ref="EN233" ca="1">INDIRECT(ADDRESS(MATCH(LARGE(_xlfn._xlws.FILTER(EN7:EN229,EN7:EN229&gt;cr),4),EN7:EN229,0)+6,1))</f>
        <v>AI01.Jaccard</v>
      </c>
      <c r="EO233" s="1" t="str" cm="1">
        <f t="array" aca="1" ref="EO233" ca="1">INDIRECT(ADDRESS(MATCH(SMALL(_xlfn._xlws.FILTER(EO7:EO229,EN7:EN229&gt;cr),4),EO7:EO229,0)+6,1))</f>
        <v>BI14.QTI</v>
      </c>
      <c r="EP233" s="6" t="e" cm="1" vm="1">
        <f t="array" aca="1" ref="EP233" ca="1">INDIRECT(ADDRESS(MATCH(SMALL(_xlfn._xlws.FILTER(EP7:EP229,EV7:EV229&gt;cr),4),EP7:EP229,0)+6,1))</f>
        <v>#VALUE!</v>
      </c>
      <c r="EQ233" s="6" t="e" cm="1" vm="1">
        <f t="array" aca="1" ref="EQ233" ca="1">INDIRECT(ADDRESS(MATCH(SMALL(_xlfn._xlws.FILTER(EQ7:EQ229,EV7:EV229&gt;cr),4),EQ7:EQ229,0)+6,1))</f>
        <v>#VALUE!</v>
      </c>
      <c r="ER233" s="6" t="e" cm="1" vm="1">
        <f t="array" aca="1" ref="ER233" ca="1">INDIRECT(ADDRESS(MATCH(LARGE(_xlfn._xlws.FILTER(ER7:ER229,EV7:EV229&gt;cr),4),ER7:ER229,0)+6,1))</f>
        <v>#VALUE!</v>
      </c>
      <c r="ES233" s="6" t="e" cm="1" vm="1">
        <f t="array" aca="1" ref="ES233" ca="1">INDIRECT(ADDRESS(MATCH(LARGE(_xlfn._xlws.FILTER(ES7:ES229,EV7:EV229&gt;cr),4),ES7:ES229,0)+6,1))</f>
        <v>#VALUE!</v>
      </c>
      <c r="ET233" s="6" t="e" cm="1" vm="1">
        <f t="array" aca="1" ref="ET233" ca="1">INDIRECT(ADDRESS(MATCH(LARGE(_xlfn._xlws.FILTER(ET7:ET229,EV7:EV229&gt;cr),4),ET7:ET229,0)+6,1))</f>
        <v>#VALUE!</v>
      </c>
      <c r="EU233" s="6" t="e" cm="1" vm="1">
        <f t="array" aca="1" ref="EU233" ca="1">INDIRECT(ADDRESS(MATCH(LARGE(_xlfn._xlws.FILTER(EU7:EU229,EV7:EV229&gt;cr),4),EU7:EU229,0)+6,1))</f>
        <v>#VALUE!</v>
      </c>
      <c r="EV233" s="6" t="e" cm="1" vm="1">
        <f t="array" aca="1" ref="EV233" ca="1">INDIRECT(ADDRESS(MATCH(LARGE(_xlfn._xlws.FILTER(EV7:EV229,EV7:EV229&gt;cr),4),EV7:EV229,0)+6,1))</f>
        <v>#VALUE!</v>
      </c>
      <c r="EW233" s="6" t="e" cm="1" vm="1">
        <f t="array" aca="1" ref="EW233" ca="1">INDIRECT(ADDRESS(MATCH(SMALL(_xlfn._xlws.FILTER(EW7:EW229,EV7:EV229&gt;cr),4),EW7:EW229,0)+6,1))</f>
        <v>#VALUE!</v>
      </c>
      <c r="EX233" s="1" t="e" cm="1" vm="1">
        <f t="array" aca="1" ref="EX233" ca="1">INDIRECT(ADDRESS(MATCH(SMALL(_xlfn._xlws.FILTER(EX7:EX229,FD7:FD229&gt;cr),4),EX7:EX229,0)+6,1))</f>
        <v>#VALUE!</v>
      </c>
      <c r="EY233" s="1" t="e" cm="1" vm="1">
        <f t="array" aca="1" ref="EY233" ca="1">INDIRECT(ADDRESS(MATCH(SMALL(_xlfn._xlws.FILTER(EY7:EY229,FD7:FD229&gt;cr),4),EY7:EY229,0)+6,1))</f>
        <v>#VALUE!</v>
      </c>
      <c r="EZ233" s="1" t="e" cm="1" vm="1">
        <f t="array" aca="1" ref="EZ233" ca="1">INDIRECT(ADDRESS(MATCH(LARGE(_xlfn._xlws.FILTER(EZ7:EZ229,FD7:FD229&gt;cr),4),EZ7:EZ229,0)+6,1))</f>
        <v>#VALUE!</v>
      </c>
      <c r="FA233" s="1" t="e" cm="1" vm="1">
        <f t="array" aca="1" ref="FA233" ca="1">INDIRECT(ADDRESS(MATCH(LARGE(_xlfn._xlws.FILTER(FA7:FA229,FD7:FD229&gt;cr),4),FA7:FA229,0)+6,1))</f>
        <v>#VALUE!</v>
      </c>
      <c r="FB233" s="1" t="e" cm="1" vm="1">
        <f t="array" aca="1" ref="FB233" ca="1">INDIRECT(ADDRESS(MATCH(LARGE(_xlfn._xlws.FILTER(FB7:FB229,FD7:FD229&gt;cr),4),FB7:FB229,0)+6,1))</f>
        <v>#VALUE!</v>
      </c>
      <c r="FC233" s="1" t="e" cm="1" vm="1">
        <f t="array" aca="1" ref="FC233" ca="1">INDIRECT(ADDRESS(MATCH(LARGE(_xlfn._xlws.FILTER(FC7:FC229,FD7:FD229&gt;cr),4),FC7:FC229,0)+6,1))</f>
        <v>#VALUE!</v>
      </c>
      <c r="FD233" s="1" t="e" cm="1" vm="1">
        <f t="array" aca="1" ref="FD233" ca="1">INDIRECT(ADDRESS(MATCH(LARGE(_xlfn._xlws.FILTER(FD7:FD229,FD7:FD229&gt;cr),4),FD7:FD229,0)+6,1))</f>
        <v>#VALUE!</v>
      </c>
      <c r="FE233" s="1" t="e" cm="1" vm="1">
        <f t="array" aca="1" ref="FE233" ca="1">INDIRECT(ADDRESS(MATCH(SMALL(_xlfn._xlws.FILTER(FE7:FE229,FD7:FD229&gt;cr),4),FE7:FE229,0)+6,1))</f>
        <v>#VALUE!</v>
      </c>
      <c r="FF233" s="6" t="e" cm="1" vm="1">
        <f t="array" aca="1" ref="FF233" ca="1">INDIRECT(ADDRESS(MATCH(SMALL(_xlfn._xlws.FILTER(FF7:FF229,FL7:FL229&gt;cr),4),FF7:FF229,0)+6,1))</f>
        <v>#VALUE!</v>
      </c>
      <c r="FG233" s="6" t="e" cm="1" vm="1">
        <f t="array" aca="1" ref="FG233" ca="1">INDIRECT(ADDRESS(MATCH(SMALL(_xlfn._xlws.FILTER(FG7:FG229,FL7:FL229&gt;cr),4),FG7:FG229,0)+6,1))</f>
        <v>#VALUE!</v>
      </c>
      <c r="FH233" s="6" t="e" cm="1" vm="1">
        <f t="array" aca="1" ref="FH233" ca="1">INDIRECT(ADDRESS(MATCH(LARGE(_xlfn._xlws.FILTER(FH7:FH229,FL7:FL229&gt;cr),4),FH7:FH229,0)+6,1))</f>
        <v>#VALUE!</v>
      </c>
      <c r="FI233" s="6" t="e" cm="1" vm="1">
        <f t="array" aca="1" ref="FI233" ca="1">INDIRECT(ADDRESS(MATCH(LARGE(_xlfn._xlws.FILTER(FI7:FI229,FL7:FL229&gt;cr),4),FI7:FI229,0)+6,1))</f>
        <v>#VALUE!</v>
      </c>
      <c r="FJ233" s="6" t="e" cm="1" vm="1">
        <f t="array" aca="1" ref="FJ233" ca="1">INDIRECT(ADDRESS(MATCH(LARGE(_xlfn._xlws.FILTER(FJ7:FJ229,FL7:FL229&gt;cr),4),FJ7:FJ229,0)+6,1))</f>
        <v>#VALUE!</v>
      </c>
      <c r="FK233" s="6" t="e" cm="1" vm="1">
        <f t="array" aca="1" ref="FK233" ca="1">INDIRECT(ADDRESS(MATCH(LARGE(_xlfn._xlws.FILTER(FK7:FK229,FL7:FL229&gt;cr),4),FK7:FK229,0)+6,1))</f>
        <v>#VALUE!</v>
      </c>
      <c r="FL233" s="6" t="e" cm="1" vm="1">
        <f t="array" aca="1" ref="FL233" ca="1">INDIRECT(ADDRESS(MATCH(LARGE(_xlfn._xlws.FILTER(FL7:FL229,FL7:FL229&gt;cr),4),FL7:FL229,0)+6,1))</f>
        <v>#VALUE!</v>
      </c>
      <c r="FM233" s="6" t="e" cm="1" vm="1">
        <f t="array" aca="1" ref="FM233" ca="1">INDIRECT(ADDRESS(MATCH(SMALL(_xlfn._xlws.FILTER(FM7:FM229,FL7:FL229&gt;cr),4),FM7:FM229,0)+6,1))</f>
        <v>#VALUE!</v>
      </c>
      <c r="FN233" s="1" t="e" cm="1" vm="1">
        <f t="array" aca="1" ref="FN233" ca="1">INDIRECT(ADDRESS(MATCH(SMALL(_xlfn._xlws.FILTER(FN7:FN229,FT7:FT229&gt;cr),4),FN7:FN229,0)+6,1))</f>
        <v>#VALUE!</v>
      </c>
      <c r="FO233" s="1" t="e" cm="1" vm="1">
        <f t="array" aca="1" ref="FO233" ca="1">INDIRECT(ADDRESS(MATCH(SMALL(_xlfn._xlws.FILTER(FO7:FO229,FT7:FT229&gt;cr),4),FO7:FO229,0)+6,1))</f>
        <v>#VALUE!</v>
      </c>
      <c r="FP233" s="1" t="e" cm="1" vm="1">
        <f t="array" aca="1" ref="FP233" ca="1">INDIRECT(ADDRESS(MATCH(LARGE(_xlfn._xlws.FILTER(FP7:FP229,FT7:FT229&gt;cr),4),FP7:FP229,0)+6,1))</f>
        <v>#VALUE!</v>
      </c>
      <c r="FQ233" s="1" t="e" cm="1" vm="1">
        <f t="array" aca="1" ref="FQ233" ca="1">INDIRECT(ADDRESS(MATCH(LARGE(_xlfn._xlws.FILTER(FQ7:FQ229,FT7:FT229&gt;cr),4),FQ7:FQ229,0)+6,1))</f>
        <v>#VALUE!</v>
      </c>
      <c r="FR233" s="1" t="e" cm="1" vm="1">
        <f t="array" aca="1" ref="FR233" ca="1">INDIRECT(ADDRESS(MATCH(LARGE(_xlfn._xlws.FILTER(FR7:FR229,FT7:FT229&gt;cr),4),FR7:FR229,0)+6,1))</f>
        <v>#VALUE!</v>
      </c>
      <c r="FS233" s="1" t="e" cm="1" vm="1">
        <f t="array" aca="1" ref="FS233" ca="1">INDIRECT(ADDRESS(MATCH(LARGE(_xlfn._xlws.FILTER(FS7:FS229,FT7:FT229&gt;cr),4),FS7:FS229,0)+6,1))</f>
        <v>#VALUE!</v>
      </c>
      <c r="FT233" s="1" t="e" cm="1" vm="1">
        <f t="array" aca="1" ref="FT233" ca="1">INDIRECT(ADDRESS(MATCH(LARGE(_xlfn._xlws.FILTER(FT7:FT229,FT7:FT229&gt;cr),4),FT7:FT229,0)+6,1))</f>
        <v>#VALUE!</v>
      </c>
      <c r="FU233" s="1" t="e" cm="1" vm="1">
        <f t="array" aca="1" ref="FU233" ca="1">INDIRECT(ADDRESS(MATCH(SMALL(_xlfn._xlws.FILTER(FU7:FU229,FT7:FT229&gt;cr),4),FU7:FU229,0)+6,1))</f>
        <v>#VALUE!</v>
      </c>
      <c r="FV233" s="6" t="str" cm="1">
        <f t="array" aca="1" ref="FV233" ca="1">INDIRECT(ADDRESS(MATCH(SMALL(_xlfn._xlws.FILTER(FV7:FV229,GB7:GB229&gt;cr),4),FV7:FV229,0)+6,1))</f>
        <v>CI14.SMD.Pearson</v>
      </c>
      <c r="FW233" s="6" t="str" cm="1">
        <f t="array" aca="1" ref="FW233" ca="1">INDIRECT(ADDRESS(MATCH(SMALL(_xlfn._xlws.FILTER(FW7:FW229,GB7:GB229&gt;cr),4),FW7:FW229,0)+6,1))</f>
        <v>BU03.PearsonJ</v>
      </c>
      <c r="FX233" s="6" t="str" cm="1">
        <f t="array" aca="1" ref="FX233" ca="1">INDIRECT(ADDRESS(MATCH(LARGE(_xlfn._xlws.FILTER(FX7:FX229,GB7:GB229&gt;cr),4),FX7:FX229,0)+6,1))</f>
        <v>BI14.QTIJ</v>
      </c>
      <c r="FY233" s="6" t="str" cm="1">
        <f t="array" aca="1" ref="FY233" ca="1">INDIRECT(ADDRESS(MATCH(LARGE(_xlfn._xlws.FILTER(FY7:FY229,GB7:GB229&gt;cr),4),FY7:FY229,0)+6,1))</f>
        <v>BU15.NNSMJ</v>
      </c>
      <c r="FZ233" s="6" t="str" cm="1">
        <f t="array" aca="1" ref="FZ233" ca="1">INDIRECT(ADDRESS(MATCH(LARGE(_xlfn._xlws.FILTER(FZ7:FZ229,GB7:GB229&gt;cr),4),FZ7:FZ229,0)+6,1))</f>
        <v>AI26.URP</v>
      </c>
      <c r="GA233" s="6" t="str" cm="1">
        <f t="array" aca="1" ref="GA233" ca="1">INDIRECT(ADDRESS(MATCH(LARGE(_xlfn._xlws.FILTER(GA7:GA229,GB7:GB229&gt;cr),4),GA7:GA229,0)+6,1))</f>
        <v>AI25.Coco</v>
      </c>
      <c r="GB233" s="6" t="str" cm="1">
        <f t="array" aca="1" ref="GB233" ca="1">INDIRECT(ADDRESS(MATCH(LARGE(_xlfn._xlws.FILTER(GB7:GB229,GB7:GB229&gt;cr),4),GB7:GB229,0)+6,1))</f>
        <v>AI01.Jaccard</v>
      </c>
      <c r="GC233" s="6" t="str" cm="1">
        <f t="array" aca="1" ref="GC233" ca="1">INDIRECT(ADDRESS(MATCH(SMALL(_xlfn._xlws.FILTER(GC7:GC229,GB7:GB229&gt;cr),4),GC7:GC229,0)+6,1))</f>
        <v>AI10.Triangle</v>
      </c>
      <c r="GD233" s="1" t="e" cm="1" vm="1">
        <f t="array" aca="1" ref="GD233" ca="1">INDIRECT(ADDRESS(MATCH(SMALL(_xlfn._xlws.FILTER(GD7:GD229,GJ7:GJ229&gt;cr),4),GD7:GD229,0)+6,1))</f>
        <v>#VALUE!</v>
      </c>
      <c r="GE233" s="1" t="e" cm="1" vm="1">
        <f t="array" aca="1" ref="GE233" ca="1">INDIRECT(ADDRESS(MATCH(SMALL(_xlfn._xlws.FILTER(GE7:GE229,GJ7:GJ229&gt;cr),4),GE7:GE229,0)+6,1))</f>
        <v>#VALUE!</v>
      </c>
      <c r="GF233" s="1" t="e" cm="1" vm="1">
        <f t="array" aca="1" ref="GF233" ca="1">INDIRECT(ADDRESS(MATCH(LARGE(_xlfn._xlws.FILTER(GF7:GF229,GJ7:GJ229&gt;cr),4),GF7:GF229,0)+6,1))</f>
        <v>#VALUE!</v>
      </c>
      <c r="GG233" s="1" t="e" cm="1" vm="1">
        <f t="array" aca="1" ref="GG233" ca="1">INDIRECT(ADDRESS(MATCH(LARGE(_xlfn._xlws.FILTER(GG7:GG229,GJ7:GJ229&gt;cr),4),GG7:GG229,0)+6,1))</f>
        <v>#VALUE!</v>
      </c>
      <c r="GH233" s="1" t="e" cm="1" vm="1">
        <f t="array" aca="1" ref="GH233" ca="1">INDIRECT(ADDRESS(MATCH(LARGE(_xlfn._xlws.FILTER(GH7:GH229,GJ7:GJ229&gt;cr),4),GH7:GH229,0)+6,1))</f>
        <v>#VALUE!</v>
      </c>
      <c r="GI233" s="1" t="e" cm="1" vm="1">
        <f t="array" aca="1" ref="GI233" ca="1">INDIRECT(ADDRESS(MATCH(LARGE(_xlfn._xlws.FILTER(GI7:GI229,GJ7:GJ229&gt;cr),4),GI7:GI229,0)+6,1))</f>
        <v>#VALUE!</v>
      </c>
      <c r="GJ233" s="1" t="e" cm="1" vm="1">
        <f t="array" aca="1" ref="GJ233" ca="1">INDIRECT(ADDRESS(MATCH(LARGE(_xlfn._xlws.FILTER(GJ7:GJ229,GJ7:GJ229&gt;cr),4),GJ7:GJ229,0)+6,1))</f>
        <v>#VALUE!</v>
      </c>
      <c r="GK233" s="1" t="e" cm="1" vm="1">
        <f t="array" aca="1" ref="GK233" ca="1">INDIRECT(ADDRESS(MATCH(SMALL(_xlfn._xlws.FILTER(GK7:GK229,GJ7:GJ229&gt;cr),4),GK7:GK229,0)+6,1))</f>
        <v>#VALUE!</v>
      </c>
      <c r="GL233" s="6" t="e" cm="1" vm="1">
        <f t="array" aca="1" ref="GL233" ca="1">INDIRECT(ADDRESS(MATCH(SMALL(_xlfn._xlws.FILTER(GL7:GL229,GR7:GR229&gt;cr),4),GL7:GL229,0)+6,1))</f>
        <v>#VALUE!</v>
      </c>
      <c r="GM233" s="6" t="e" cm="1" vm="1">
        <f t="array" aca="1" ref="GM233" ca="1">INDIRECT(ADDRESS(MATCH(SMALL(_xlfn._xlws.FILTER(GM7:GM229,GR7:GR229&gt;cr),4),GM7:GM229,0)+6,1))</f>
        <v>#VALUE!</v>
      </c>
      <c r="GN233" s="6" t="e" cm="1" vm="1">
        <f t="array" aca="1" ref="GN233" ca="1">INDIRECT(ADDRESS(MATCH(LARGE(_xlfn._xlws.FILTER(GN7:GN229,GR7:GR229&gt;cr),4),GN7:GN229,0)+6,1))</f>
        <v>#VALUE!</v>
      </c>
      <c r="GO233" s="6" t="e" cm="1" vm="1">
        <f t="array" aca="1" ref="GO233" ca="1">INDIRECT(ADDRESS(MATCH(LARGE(_xlfn._xlws.FILTER(GO7:GO229,GR7:GR229&gt;cr),4),GO7:GO229,0)+6,1))</f>
        <v>#VALUE!</v>
      </c>
      <c r="GP233" s="6" t="e" cm="1" vm="1">
        <f t="array" aca="1" ref="GP233" ca="1">INDIRECT(ADDRESS(MATCH(LARGE(_xlfn._xlws.FILTER(GP7:GP229,GR7:GR229&gt;cr),4),GP7:GP229,0)+6,1))</f>
        <v>#VALUE!</v>
      </c>
      <c r="GQ233" s="6" t="e" cm="1" vm="1">
        <f t="array" aca="1" ref="GQ233" ca="1">INDIRECT(ADDRESS(MATCH(LARGE(_xlfn._xlws.FILTER(GQ7:GQ229,GR7:GR229&gt;cr),4),GQ7:GQ229,0)+6,1))</f>
        <v>#VALUE!</v>
      </c>
      <c r="GR233" s="6" t="e" cm="1" vm="1">
        <f t="array" aca="1" ref="GR233" ca="1">INDIRECT(ADDRESS(MATCH(LARGE(_xlfn._xlws.FILTER(GR7:GR229,GR7:GR229&gt;cr),4),GR7:GR229,0)+6,1))</f>
        <v>#VALUE!</v>
      </c>
      <c r="GS233" s="6" t="e" cm="1" vm="1">
        <f t="array" aca="1" ref="GS233" ca="1">INDIRECT(ADDRESS(MATCH(SMALL(_xlfn._xlws.FILTER(GS7:GS229,GR7:GR229&gt;cr),4),GS7:GS229,0)+6,1))</f>
        <v>#VALUE!</v>
      </c>
      <c r="GT233" s="1" t="e" cm="1" vm="1">
        <f t="array" aca="1" ref="GT233" ca="1">INDIRECT(ADDRESS(MATCH(SMALL(_xlfn._xlws.FILTER(GT7:GT229,GZ7:GZ229&gt;cr),4),GT7:GT229,0)+6,1))</f>
        <v>#VALUE!</v>
      </c>
      <c r="GU233" s="1" t="e" cm="1" vm="1">
        <f t="array" aca="1" ref="GU233" ca="1">INDIRECT(ADDRESS(MATCH(SMALL(_xlfn._xlws.FILTER(GU7:GU229,GZ7:GZ229&gt;cr),4),GU7:GU229,0)+6,1))</f>
        <v>#VALUE!</v>
      </c>
      <c r="GV233" s="1" t="e" cm="1" vm="1">
        <f t="array" aca="1" ref="GV233" ca="1">INDIRECT(ADDRESS(MATCH(LARGE(_xlfn._xlws.FILTER(GV7:GV229,GZ7:GZ229&gt;cr),4),GV7:GV229,0)+6,1))</f>
        <v>#VALUE!</v>
      </c>
      <c r="GW233" s="1" t="e" cm="1" vm="1">
        <f t="array" aca="1" ref="GW233" ca="1">INDIRECT(ADDRESS(MATCH(LARGE(_xlfn._xlws.FILTER(GW7:GW229,GZ7:GZ229&gt;cr),4),GW7:GW229,0)+6,1))</f>
        <v>#VALUE!</v>
      </c>
      <c r="GX233" s="1" t="e" cm="1" vm="1">
        <f t="array" aca="1" ref="GX233" ca="1">INDIRECT(ADDRESS(MATCH(LARGE(_xlfn._xlws.FILTER(GX7:GX229,GZ7:GZ229&gt;cr),4),GX7:GX229,0)+6,1))</f>
        <v>#VALUE!</v>
      </c>
      <c r="GY233" s="1" t="e" cm="1" vm="1">
        <f t="array" aca="1" ref="GY233" ca="1">INDIRECT(ADDRESS(MATCH(LARGE(_xlfn._xlws.FILTER(GY7:GY229,GZ7:GZ229&gt;cr),4),GY7:GY229,0)+6,1))</f>
        <v>#VALUE!</v>
      </c>
      <c r="GZ233" s="1" t="e" cm="1" vm="1">
        <f t="array" aca="1" ref="GZ233" ca="1">INDIRECT(ADDRESS(MATCH(LARGE(_xlfn._xlws.FILTER(GZ7:GZ229,GZ7:GZ229&gt;cr),4),GZ7:GZ229,0)+6,1))</f>
        <v>#VALUE!</v>
      </c>
      <c r="HA233" s="1" t="e" cm="1" vm="1">
        <f t="array" aca="1" ref="HA233" ca="1">INDIRECT(ADDRESS(MATCH(SMALL(_xlfn._xlws.FILTER(HA7:HA229,GZ7:GZ229&gt;cr),4),HA7:HA229,0)+6,1))</f>
        <v>#VALUE!</v>
      </c>
      <c r="HB233" s="6" t="e" cm="1" vm="1">
        <f t="array" aca="1" ref="HB233" ca="1">INDIRECT(ADDRESS(MATCH(SMALL(_xlfn._xlws.FILTER(HB7:HB229,HH7:HH229&gt;cr),4),HB7:HB229,0)+6,1))</f>
        <v>#VALUE!</v>
      </c>
      <c r="HC233" s="6" t="e" cm="1" vm="1">
        <f t="array" aca="1" ref="HC233" ca="1">INDIRECT(ADDRESS(MATCH(SMALL(_xlfn._xlws.FILTER(HC7:HC229,HH7:HH229&gt;cr),4),HC7:HC229,0)+6,1))</f>
        <v>#VALUE!</v>
      </c>
      <c r="HD233" s="6" t="e" cm="1" vm="1">
        <f t="array" aca="1" ref="HD233" ca="1">INDIRECT(ADDRESS(MATCH(LARGE(_xlfn._xlws.FILTER(HD7:HD229,HH7:HH229&gt;cr),4),HD7:HD229,0)+6,1))</f>
        <v>#VALUE!</v>
      </c>
      <c r="HE233" s="6" t="e" cm="1" vm="1">
        <f t="array" aca="1" ref="HE233" ca="1">INDIRECT(ADDRESS(MATCH(LARGE(_xlfn._xlws.FILTER(HE7:HE229,HH7:HH229&gt;cr),4),HE7:HE229,0)+6,1))</f>
        <v>#VALUE!</v>
      </c>
      <c r="HF233" s="6" t="e" cm="1" vm="1">
        <f t="array" aca="1" ref="HF233" ca="1">INDIRECT(ADDRESS(MATCH(LARGE(_xlfn._xlws.FILTER(HF7:HF229,HH7:HH229&gt;cr),4),HF7:HF229,0)+6,1))</f>
        <v>#VALUE!</v>
      </c>
      <c r="HG233" s="6" t="e" cm="1" vm="1">
        <f t="array" aca="1" ref="HG233" ca="1">INDIRECT(ADDRESS(MATCH(LARGE(_xlfn._xlws.FILTER(HG7:HG229,HH7:HH229&gt;cr),4),HG7:HG229,0)+6,1))</f>
        <v>#VALUE!</v>
      </c>
      <c r="HH233" s="6" t="e" cm="1" vm="1">
        <f t="array" aca="1" ref="HH233" ca="1">INDIRECT(ADDRESS(MATCH(LARGE(_xlfn._xlws.FILTER(HH7:HH229,HH7:HH229&gt;cr),4),HH7:HH229,0)+6,1))</f>
        <v>#VALUE!</v>
      </c>
      <c r="HI233" s="6" t="e" cm="1" vm="1">
        <f t="array" aca="1" ref="HI233" ca="1">INDIRECT(ADDRESS(MATCH(SMALL(_xlfn._xlws.FILTER(HI7:HI229,HH7:HH229&gt;cr),4),HI7:HI229,0)+6,1))</f>
        <v>#VALUE!</v>
      </c>
      <c r="HJ233" s="1" t="str" cm="1">
        <f t="array" aca="1" ref="HJ233" ca="1">INDIRECT(ADDRESS(MATCH(SMALL(_xlfn._xlws.FILTER(HJ7:HJ229,HP7:HP229&gt;cr),4),HJ7:HJ229,0)+6,1))</f>
        <v>AI15.NNSM</v>
      </c>
      <c r="HK233" s="1" t="str" cm="1">
        <f t="array" aca="1" ref="HK233" ca="1">INDIRECT(ADDRESS(MATCH(SMALL(_xlfn._xlws.FILTER(HK7:HK229,HP7:HP229&gt;cr),4),HK7:HK229,0)+6,1))</f>
        <v>AU07.PSS</v>
      </c>
      <c r="HL233" s="1" t="str" cm="1">
        <f t="array" aca="1" ref="HL233" ca="1">INDIRECT(ADDRESS(MATCH(LARGE(_xlfn._xlws.FILTER(HL7:HL229,HP7:HP229&gt;cr),4),HL7:HL229,0)+6,1))</f>
        <v>BI07.NHMS.SMD</v>
      </c>
      <c r="HM233" s="1" t="str" cm="1">
        <f t="array" aca="1" ref="HM233" ca="1">INDIRECT(ADDRESS(MATCH(LARGE(_xlfn._xlws.FILTER(HM7:HM229,HP7:HP229&gt;cr),4),HM7:HM229,0)+6,1))</f>
        <v>AU01.Jaccard</v>
      </c>
      <c r="HN233" s="1" t="str" cm="1">
        <f t="array" aca="1" ref="HN233" ca="1">INDIRECT(ADDRESS(MATCH(LARGE(_xlfn._xlws.FILTER(HN7:HN229,HP7:HP229&gt;cr),4),HN7:HN229,0)+6,1))</f>
        <v>BI01.RelevantJaccard</v>
      </c>
      <c r="HO233" s="1" t="str" cm="1">
        <f t="array" aca="1" ref="HO233" ca="1">INDIRECT(ADDRESS(MATCH(LARGE(_xlfn._xlws.FILTER(HO7:HO229,HP7:HP229&gt;cr),4),HO7:HO229,0)+6,1))</f>
        <v>BI01.IJ</v>
      </c>
      <c r="HP233" s="1" t="str" cm="1">
        <f t="array" aca="1" ref="HP233" ca="1">INDIRECT(ADDRESS(MATCH(LARGE(_xlfn._xlws.FILTER(HP7:HP229,HP7:HP229&gt;cr),4),HP7:HP229,0)+6,1))</f>
        <v>AI01.Jaccard</v>
      </c>
      <c r="HQ233" s="1" t="str" cm="1">
        <f t="array" aca="1" ref="HQ233" ca="1">INDIRECT(ADDRESS(MATCH(SMALL(_xlfn._xlws.FILTER(HQ7:HQ229,HP7:HP229&gt;cr),4),HQ7:HQ229,0)+6,1))</f>
        <v>BI14.QTI</v>
      </c>
      <c r="HR233" s="6" t="e" cm="1" vm="1">
        <f t="array" aca="1" ref="HR233" ca="1">INDIRECT(ADDRESS(MATCH(SMALL(_xlfn._xlws.FILTER(HR7:HR229,HX7:HX229&gt;cr),4),HR7:HR229,0)+6,1))</f>
        <v>#VALUE!</v>
      </c>
      <c r="HS233" s="6" t="e" cm="1" vm="1">
        <f t="array" aca="1" ref="HS233" ca="1">INDIRECT(ADDRESS(MATCH(SMALL(_xlfn._xlws.FILTER(HS7:HS229,HX7:HX229&gt;cr),4),HS7:HS229,0)+6,1))</f>
        <v>#VALUE!</v>
      </c>
      <c r="HT233" s="6" t="e" cm="1" vm="1">
        <f t="array" aca="1" ref="HT233" ca="1">INDIRECT(ADDRESS(MATCH(LARGE(_xlfn._xlws.FILTER(HT7:HT229,HX7:HX229&gt;cr),4),HT7:HT229,0)+6,1))</f>
        <v>#VALUE!</v>
      </c>
      <c r="HU233" s="6" t="e" cm="1" vm="1">
        <f t="array" aca="1" ref="HU233" ca="1">INDIRECT(ADDRESS(MATCH(LARGE(_xlfn._xlws.FILTER(HU7:HU229,HX7:HX229&gt;cr),4),HU7:HU229,0)+6,1))</f>
        <v>#VALUE!</v>
      </c>
      <c r="HV233" s="6" t="e" cm="1" vm="1">
        <f t="array" aca="1" ref="HV233" ca="1">INDIRECT(ADDRESS(MATCH(LARGE(_xlfn._xlws.FILTER(HV7:HV229,HX7:HX229&gt;cr),4),HV7:HV229,0)+6,1))</f>
        <v>#VALUE!</v>
      </c>
      <c r="HW233" s="6" t="e" cm="1" vm="1">
        <f t="array" aca="1" ref="HW233" ca="1">INDIRECT(ADDRESS(MATCH(LARGE(_xlfn._xlws.FILTER(HW7:HW229,HX7:HX229&gt;cr),4),HW7:HW229,0)+6,1))</f>
        <v>#VALUE!</v>
      </c>
      <c r="HX233" s="6" t="e" cm="1" vm="1">
        <f t="array" aca="1" ref="HX233" ca="1">INDIRECT(ADDRESS(MATCH(LARGE(_xlfn._xlws.FILTER(HX7:HX229,HX7:HX229&gt;cr),4),HX7:HX229,0)+6,1))</f>
        <v>#VALUE!</v>
      </c>
      <c r="HY233" s="6" t="e" cm="1" vm="1">
        <f t="array" aca="1" ref="HY233" ca="1">INDIRECT(ADDRESS(MATCH(SMALL(_xlfn._xlws.FILTER(HY7:HY229,HX7:HX229&gt;cr),4),HY7:HY229,0)+6,1))</f>
        <v>#VALUE!</v>
      </c>
      <c r="HZ233" s="1" t="e" cm="1" vm="1">
        <f t="array" aca="1" ref="HZ233" ca="1">INDIRECT(ADDRESS(MATCH(SMALL(_xlfn._xlws.FILTER(HZ7:HZ229,IF7:IF229&gt;cr),4),HZ7:HZ229,0)+6,1))</f>
        <v>#VALUE!</v>
      </c>
      <c r="IA233" s="1" t="e" cm="1" vm="1">
        <f t="array" aca="1" ref="IA233" ca="1">INDIRECT(ADDRESS(MATCH(SMALL(_xlfn._xlws.FILTER(IA7:IA229,IF7:IF229&gt;cr),4),IA7:IA229,0)+6,1))</f>
        <v>#VALUE!</v>
      </c>
      <c r="IB233" s="1" t="e" cm="1" vm="1">
        <f t="array" aca="1" ref="IB233" ca="1">INDIRECT(ADDRESS(MATCH(LARGE(_xlfn._xlws.FILTER(IB7:IB229,IF7:IF229&gt;cr),4),IB7:IB229,0)+6,1))</f>
        <v>#VALUE!</v>
      </c>
      <c r="IC233" s="1" t="e" cm="1" vm="1">
        <f t="array" aca="1" ref="IC233" ca="1">INDIRECT(ADDRESS(MATCH(LARGE(_xlfn._xlws.FILTER(IC7:IC229,IF7:IF229&gt;cr),4),IC7:IC229,0)+6,1))</f>
        <v>#VALUE!</v>
      </c>
      <c r="ID233" s="1" t="e" cm="1" vm="1">
        <f t="array" aca="1" ref="ID233" ca="1">INDIRECT(ADDRESS(MATCH(LARGE(_xlfn._xlws.FILTER(ID7:ID229,IF7:IF229&gt;cr),4),ID7:ID229,0)+6,1))</f>
        <v>#VALUE!</v>
      </c>
      <c r="IE233" s="1" t="e" cm="1" vm="1">
        <f t="array" aca="1" ref="IE233" ca="1">INDIRECT(ADDRESS(MATCH(LARGE(_xlfn._xlws.FILTER(IE7:IE229,IF7:IF229&gt;cr),4),IE7:IE229,0)+6,1))</f>
        <v>#VALUE!</v>
      </c>
      <c r="IF233" s="1" t="e" cm="1" vm="1">
        <f t="array" aca="1" ref="IF233" ca="1">INDIRECT(ADDRESS(MATCH(LARGE(_xlfn._xlws.FILTER(IF7:IF229,IF7:IF229&gt;cr),4),IF7:IF229,0)+6,1))</f>
        <v>#VALUE!</v>
      </c>
      <c r="IG233" s="1" t="e" cm="1" vm="1">
        <f t="array" aca="1" ref="IG233" ca="1">INDIRECT(ADDRESS(MATCH(SMALL(_xlfn._xlws.FILTER(IG7:IG229,IF7:IF229&gt;cr),4),IG7:IG229,0)+6,1))</f>
        <v>#VALUE!</v>
      </c>
      <c r="IH233" s="9" t="str" cm="1">
        <f t="array" aca="1" ref="IH233" ca="1">INDIRECT(ADDRESS(MATCH(SMALL(_xlfn.LET(_xlpm.x,IF(ISNUMBER(IH7:IH229),IH7:IH229),_xlpm.y,IF(ISNUMBER(IN7:IN229),IN7:IN229),_xlfn._xlws.FILTER(_xlpm.x,_xlpm.y&gt;cr)),4),IH7:IH229,0)+6,1))</f>
        <v>CI14.SMD.Pearson</v>
      </c>
      <c r="II233" s="9" t="str" cm="1">
        <f t="array" aca="1" ref="II233" ca="1">INDIRECT(ADDRESS(MATCH(SMALL(_xlfn.LET(_xlpm.x,IF(ISNUMBER(II7:II229),II7:II229),_xlpm.y,IF(ISNUMBER(IN7:IN229),IN7:IN229),_xlfn._xlws.FILTER(_xlpm.x,_xlpm.y&gt;cr)),4),II7:II229,0)+6,1))</f>
        <v>BU03.PearsonJ</v>
      </c>
      <c r="IJ233" s="9" t="str" cm="1">
        <f t="array" aca="1" ref="IJ233" ca="1">INDIRECT(ADDRESS(MATCH(LARGE(_xlfn.LET(_xlpm.x,IF(ISNUMBER(IJ7:IJ229),IJ7:IJ229),_xlpm.y,IF(ISNUMBER(IN7:IN229),IN7:IN229),_xlfn._xlws.FILTER(_xlpm.x,_xlpm.y&gt;cr)),4),IJ7:IJ229,0)+6,1))</f>
        <v>BI03.PearsonJ</v>
      </c>
      <c r="IK233" s="9" t="str" cm="1">
        <f t="array" aca="1" ref="IK233" ca="1">INDIRECT(ADDRESS(MATCH(LARGE(_xlfn.LET(_xlpm.x,IF(ISNUMBER(IK7:IK229),IK7:IK229),_xlpm.y,IF(ISNUMBER(IN7:IN229),IN7:IN229),_xlfn._xlws.FILTER(_xlpm.x,_xlpm.y&gt;cr)),4),IK7:IK229,0)+6,1))</f>
        <v>BU15.NNSMJ</v>
      </c>
      <c r="IL233" s="9" t="str" cm="1">
        <f t="array" aca="1" ref="IL233" ca="1">INDIRECT(ADDRESS(MATCH(LARGE(_xlfn.LET(_xlpm.x,IF(ISNUMBER(IL7:IL229),IL7:IL229),_xlpm.y,IF(ISNUMBER(IN7:IN229),IN7:IN229),_xlfn._xlws.FILTER(_xlpm.x,_xlpm.y&gt;cr)),4),IL7:IL229,0)+6,1))</f>
        <v>BI01.PNCR</v>
      </c>
      <c r="IM233" s="9" t="str" cm="1">
        <f t="array" aca="1" ref="IM233" ca="1">INDIRECT(ADDRESS(MATCH(LARGE(_xlfn.LET(_xlpm.x,IF(ISNUMBER(IM7:IM229),IM7:IM229),_xlpm.y,IF(ISNUMBER(IN7:IN229),IN7:IN229),_xlfn._xlws.FILTER(_xlpm.x,_xlpm.y&gt;cr)),4),IM7:IM229,0)+6,1))</f>
        <v>AI25.Coco</v>
      </c>
      <c r="IN233" s="9" t="str" cm="1">
        <f t="array" aca="1" ref="IN233" ca="1">INDIRECT(ADDRESS(MATCH(LARGE(_xlfn.LET(_xlpm.x,IF(ISNUMBER(IN7:IN229),IN7:IN229),_xlpm.y,IF(ISNUMBER(IN7:IN229),IN7:IN229),_xlfn._xlws.FILTER(_xlpm.x,_xlpm.y&gt;cr)),4),IN7:IN229,0)+6,1))</f>
        <v>CI01.IJ.Amer</v>
      </c>
      <c r="IO233" s="9" t="str" cm="1">
        <f t="array" aca="1" ref="IO233" ca="1">INDIRECT(ADDRESS(MATCH(SMALL(_xlfn.LET(_xlpm.x,IF(ISNUMBER(IO7:IO229),IO7:IO229),_xlpm.y,IF(ISNUMBER(IN7:IN229),IN7:IN229),_xlfn._xlws.FILTER(_xlpm.x,_xlpm.y&gt;cr)),4),IO7:IO229,0)+6,1))</f>
        <v>AI10.Triangle</v>
      </c>
      <c r="IP233" s="1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1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1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1" t="str" cm="1">
        <f t="array" aca="1" ref="IS233" ca="1">INDEX(_xlfn._xlws.FILTER(IS7:IS229,ISTEXT(IS7:IS229)),MODE(MATCH(_xlfn._xlws.FILTER(IS7:IS229,ISTEXT(IS7:IS229)),_xlfn._xlws.FILTER(IS7:IS229,ISTEXT(IS7:IS229)),0)))</f>
        <v>k=50, r=0.5</v>
      </c>
      <c r="IT233" s="1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1" t="str" cm="1">
        <f t="array" aca="1" ref="IU233" ca="1">INDEX(_xlfn._xlws.FILTER(IU7:IU229,ISTEXT(IU7:IU229)),MODE(MATCH(_xlfn._xlws.FILTER(IU7:IU229,ISTEXT(IU7:IU229)),_xlfn._xlws.FILTER(IU7:IU229,ISTEXT(IU7:IU229)),0)))</f>
        <v>k=50, r=0.5</v>
      </c>
      <c r="IV233" s="1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1" t="str" cm="1">
        <f t="array" aca="1" ref="IW233" ca="1">INDEX(_xlfn._xlws.FILTER(IW7:IW229,ISTEXT(IW7:IW229)),MODE(MATCH(_xlfn._xlws.FILTER(IW7:IW229,ISTEXT(IW7:IW229)),_xlfn._xlws.FILTER(IW7:IW229,ISTEXT(IW7:IW229)),0)))</f>
        <v>k=50, r=0.5</v>
      </c>
    </row>
    <row r="234" spans="1:257" x14ac:dyDescent="0.2">
      <c r="A234" s="7" t="s">
        <v>237</v>
      </c>
      <c r="B234" s="6" t="e" cm="1" vm="1">
        <f t="array" aca="1" ref="B234" ca="1">INDIRECT(ADDRESS(MATCH(SMALL(_xlfn._xlws.FILTER(B7:B229,H7:H229&gt;0.5),5),B7:B229,0)+6,1))</f>
        <v>#VALUE!</v>
      </c>
      <c r="C234" s="6" t="e" cm="1" vm="1">
        <f t="array" aca="1" ref="C234" ca="1">INDIRECT(ADDRESS(MATCH(SMALL(_xlfn._xlws.FILTER(C7:C229,H7:H229&gt;0.5),5),C7:C229,0)+6,1))</f>
        <v>#VALUE!</v>
      </c>
      <c r="D234" s="6" t="e" cm="1" vm="1">
        <f t="array" aca="1" ref="D234" ca="1">INDIRECT(ADDRESS(MATCH(LARGE(_xlfn._xlws.FILTER(D7:D229,H7:H229&gt;0.5),5),D7:D229,0)+6,1))</f>
        <v>#VALUE!</v>
      </c>
      <c r="E234" s="6" t="e" cm="1" vm="1">
        <f t="array" aca="1" ref="E234" ca="1">INDIRECT(ADDRESS(MATCH(LARGE(_xlfn._xlws.FILTER(E7:E229,H7:H229&gt;0.5),5),E7:E229,0)+6,1))</f>
        <v>#VALUE!</v>
      </c>
      <c r="F234" s="6" t="e" cm="1" vm="1">
        <f t="array" aca="1" ref="F234" ca="1">INDIRECT(ADDRESS(MATCH(LARGE(_xlfn._xlws.FILTER(F7:F229,H7:H229&gt;0.5),5),F7:F229,0)+6,1))</f>
        <v>#VALUE!</v>
      </c>
      <c r="G234" s="6" t="e" cm="1" vm="1">
        <f t="array" aca="1" ref="G234" ca="1">INDIRECT(ADDRESS(MATCH(LARGE(_xlfn._xlws.FILTER(G7:G229,H7:H229&gt;0.5),5),G7:G229,0)+6,1))</f>
        <v>#VALUE!</v>
      </c>
      <c r="H234" s="6" t="e" cm="1" vm="1">
        <f t="array" aca="1" ref="H234" ca="1">INDIRECT(ADDRESS(MATCH(LARGE(_xlfn._xlws.FILTER(H7:H229,H7:H229&gt;0.5),5),H7:H229,0)+6,1))</f>
        <v>#VALUE!</v>
      </c>
      <c r="I234" s="6" t="e" cm="1" vm="1">
        <f t="array" aca="1" ref="I234" ca="1">INDIRECT(ADDRESS(MATCH(SMALL(_xlfn._xlws.FILTER(I7:I229,H7:H229&gt;0.5),5),I7:I229,0)+6,1))</f>
        <v>#VALUE!</v>
      </c>
      <c r="J234" s="1" t="e" cm="1" vm="1">
        <f t="array" aca="1" ref="J234" ca="1">INDIRECT(ADDRESS(MATCH(SMALL(_xlfn._xlws.FILTER(J7:J229,P7:P229&gt;cr),5),J7:J229,0)+6,1))</f>
        <v>#VALUE!</v>
      </c>
      <c r="K234" s="1" t="e" cm="1" vm="1">
        <f t="array" aca="1" ref="K234" ca="1">INDIRECT(ADDRESS(MATCH(SMALL(_xlfn._xlws.FILTER(K7:K229,P7:P229&gt;cr),5),K7:K229,0)+6,1))</f>
        <v>#VALUE!</v>
      </c>
      <c r="L234" s="1" t="e" cm="1" vm="1">
        <f t="array" aca="1" ref="L234" ca="1">INDIRECT(ADDRESS(MATCH(LARGE(_xlfn._xlws.FILTER(L7:L229,P7:P229&gt;cr),5),L7:L229,0)+6,1))</f>
        <v>#VALUE!</v>
      </c>
      <c r="M234" s="1" t="e" cm="1" vm="1">
        <f t="array" aca="1" ref="M234" ca="1">INDIRECT(ADDRESS(MATCH(LARGE(_xlfn._xlws.FILTER(M7:M229,P7:P229&gt;cr),5),M7:M229,0)+6,1))</f>
        <v>#VALUE!</v>
      </c>
      <c r="N234" s="1" t="e" cm="1" vm="1">
        <f t="array" aca="1" ref="N234" ca="1">INDIRECT(ADDRESS(MATCH(LARGE(_xlfn._xlws.FILTER(N7:N229,P7:P229&gt;cr),5),N7:N229,0)+6,1))</f>
        <v>#VALUE!</v>
      </c>
      <c r="O234" s="1" t="e" cm="1" vm="1">
        <f t="array" aca="1" ref="O234" ca="1">INDIRECT(ADDRESS(MATCH(LARGE(_xlfn._xlws.FILTER(O7:O229,P7:P229&gt;cr),5),O7:O229,0)+6,1))</f>
        <v>#VALUE!</v>
      </c>
      <c r="P234" s="1" t="e" cm="1" vm="1">
        <f t="array" aca="1" ref="P234" ca="1">INDIRECT(ADDRESS(MATCH(LARGE(_xlfn._xlws.FILTER(P7:P229,P7:P229&gt;cr),5),P7:P229,0)+6,1))</f>
        <v>#VALUE!</v>
      </c>
      <c r="Q234" s="1" t="e" cm="1" vm="1">
        <f t="array" aca="1" ref="Q234" ca="1">INDIRECT(ADDRESS(MATCH(SMALL(_xlfn._xlws.FILTER(Q7:Q229,P7:P229&gt;cr),5),Q7:Q229,0)+6,1))</f>
        <v>#VALUE!</v>
      </c>
      <c r="R234" s="6" t="str" cm="1">
        <f t="array" aca="1" ref="R234" ca="1">INDIRECT(ADDRESS(MATCH(SMALL(_xlfn._xlws.FILTER(R7:R229,X7:X229&gt;cr),5),R7:R229,0)+6,1))</f>
        <v>BU07.NHMS</v>
      </c>
      <c r="S234" s="6" t="str" cm="1">
        <f t="array" aca="1" ref="S234" ca="1">INDIRECT(ADDRESS(MATCH(SMALL(_xlfn._xlws.FILTER(S7:S229,X7:X229&gt;cr),5),S7:S229,0)+6,1))</f>
        <v>CU14.SMD.TA</v>
      </c>
      <c r="T234" s="6" t="str" cm="1">
        <f t="array" aca="1" ref="T234" ca="1">INDIRECT(ADDRESS(MATCH(LARGE(_xlfn._xlws.FILTER(T7:T229,X7:X229&gt;cr),5),T7:T229,0)+6,1))</f>
        <v>BI07.NHMS.Amer</v>
      </c>
      <c r="U234" s="6" t="str" cm="1">
        <f t="array" aca="1" ref="U234" ca="1">INDIRECT(ADDRESS(MATCH(LARGE(_xlfn._xlws.FILTER(U7:U229,X7:X229&gt;cr),5),U7:U229,0)+6,1))</f>
        <v>AU15.NNSM</v>
      </c>
      <c r="V234" s="6" t="str" cm="1">
        <f t="array" aca="1" ref="V234" ca="1">INDIRECT(ADDRESS(MATCH(LARGE(_xlfn._xlws.FILTER(V7:V229,X7:X229&gt;cr),5),V7:V229,0)+6,1))</f>
        <v>BI01.RelevantJaccard</v>
      </c>
      <c r="W234" s="6" t="str" cm="1">
        <f t="array" aca="1" ref="W234" ca="1">INDIRECT(ADDRESS(MATCH(LARGE(_xlfn._xlws.FILTER(W7:W229,X7:X229&gt;cr),5),W7:W229,0)+6,1))</f>
        <v>BI01.JaccardMulti</v>
      </c>
      <c r="X234" s="6" t="str" cm="1">
        <f t="array" aca="1" ref="X234" ca="1">INDIRECT(ADDRESS(MATCH(LARGE(_xlfn._xlws.FILTER(X7:X229,X7:X229&gt;cr),5),X7:X229,0)+6,1))</f>
        <v>AI01.Jaccard</v>
      </c>
      <c r="Y234" s="6" t="str" cm="1">
        <f t="array" aca="1" ref="Y234" ca="1">INDIRECT(ADDRESS(MATCH(SMALL(_xlfn._xlws.FILTER(Y7:Y229,X7:X229&gt;cr),5),Y7:Y229,0)+6,1))</f>
        <v>AI15.NNSM</v>
      </c>
      <c r="Z234" s="1" t="e" cm="1" vm="1">
        <f t="array" aca="1" ref="Z234" ca="1">INDIRECT(ADDRESS(MATCH(SMALL(_xlfn._xlws.FILTER(Z7:Z229,AF7:AF229&gt;cr),5),Z7:Z229,0)+6,1))</f>
        <v>#VALUE!</v>
      </c>
      <c r="AA234" s="1" t="e" cm="1" vm="1">
        <f t="array" aca="1" ref="AA234" ca="1">INDIRECT(ADDRESS(MATCH(SMALL(_xlfn._xlws.FILTER(AA7:AA229,AF7:AF229&gt;cr),5),AA7:AA229,0)+6,1))</f>
        <v>#VALUE!</v>
      </c>
      <c r="AB234" s="1" t="e" cm="1" vm="1">
        <f t="array" aca="1" ref="AB234" ca="1">INDIRECT(ADDRESS(MATCH(LARGE(_xlfn._xlws.FILTER(AB7:AB229,AF7:AF229&gt;cr),5),AB7:AB229,0)+6,1))</f>
        <v>#VALUE!</v>
      </c>
      <c r="AC234" s="1" t="e" cm="1" vm="1">
        <f t="array" aca="1" ref="AC234" ca="1">INDIRECT(ADDRESS(MATCH(LARGE(_xlfn._xlws.FILTER(AC7:AC229,AF7:AF229&gt;cr),5),AC7:AC229,0)+6,1))</f>
        <v>#VALUE!</v>
      </c>
      <c r="AD234" s="1" t="e" cm="1" vm="1">
        <f t="array" aca="1" ref="AD234" ca="1">INDIRECT(ADDRESS(MATCH(LARGE(_xlfn._xlws.FILTER(AD7:AD229,AF7:AF229&gt;cr),5),AD7:AD229,0)+6,1))</f>
        <v>#VALUE!</v>
      </c>
      <c r="AE234" s="1" t="e" cm="1" vm="1">
        <f t="array" aca="1" ref="AE234" ca="1">INDIRECT(ADDRESS(MATCH(LARGE(_xlfn._xlws.FILTER(AE7:AE229,AF7:AF229&gt;cr),5),AE7:AE229,0)+6,1))</f>
        <v>#VALUE!</v>
      </c>
      <c r="AF234" s="1" t="e" cm="1" vm="1">
        <f t="array" aca="1" ref="AF234" ca="1">INDIRECT(ADDRESS(MATCH(LARGE(_xlfn._xlws.FILTER(AF7:AF229,AF7:AF229&gt;cr),5),AF7:AF229,0)+6,1))</f>
        <v>#VALUE!</v>
      </c>
      <c r="AG234" s="1" t="e" cm="1" vm="1">
        <f t="array" aca="1" ref="AG234" ca="1">INDIRECT(ADDRESS(MATCH(SMALL(_xlfn._xlws.FILTER(AG7:AG229,AF7:AF229&gt;cr),5),AG7:AG229,0)+6,1))</f>
        <v>#VALUE!</v>
      </c>
      <c r="AH234" s="6" t="e" cm="1" vm="1">
        <f t="array" aca="1" ref="AH234" ca="1">INDIRECT(ADDRESS(MATCH(SMALL(_xlfn._xlws.FILTER(AH7:AH229,AN7:AN229&gt;cr),5),AH7:AH229,0)+6,1))</f>
        <v>#VALUE!</v>
      </c>
      <c r="AI234" s="6" t="e" cm="1" vm="1">
        <f t="array" aca="1" ref="AI234" ca="1">INDIRECT(ADDRESS(MATCH(SMALL(_xlfn._xlws.FILTER(AI7:AI229,AN7:AN229&gt;cr),5),AI7:AI229,0)+6,1))</f>
        <v>#VALUE!</v>
      </c>
      <c r="AJ234" s="6" t="e" cm="1" vm="1">
        <f t="array" aca="1" ref="AJ234" ca="1">INDIRECT(ADDRESS(MATCH(LARGE(_xlfn._xlws.FILTER(AJ7:AJ229,AN7:AN229&gt;cr),5),AJ7:AJ229,0)+6,1))</f>
        <v>#VALUE!</v>
      </c>
      <c r="AK234" s="6" t="e" cm="1" vm="1">
        <f t="array" aca="1" ref="AK234" ca="1">INDIRECT(ADDRESS(MATCH(LARGE(_xlfn._xlws.FILTER(AK7:AK229,AN7:AN229&gt;cr),5),AK7:AK229,0)+6,1))</f>
        <v>#VALUE!</v>
      </c>
      <c r="AL234" s="6" t="e" cm="1" vm="1">
        <f t="array" aca="1" ref="AL234" ca="1">INDIRECT(ADDRESS(MATCH(LARGE(_xlfn._xlws.FILTER(AL7:AL229,AN7:AN229&gt;cr),5),AL7:AL229,0)+6,1))</f>
        <v>#VALUE!</v>
      </c>
      <c r="AM234" s="6" t="e" cm="1" vm="1">
        <f t="array" aca="1" ref="AM234" ca="1">INDIRECT(ADDRESS(MATCH(LARGE(_xlfn._xlws.FILTER(AM7:AM229,AN7:AN229&gt;cr),5),AM7:AM229,0)+6,1))</f>
        <v>#VALUE!</v>
      </c>
      <c r="AN234" s="6" t="e" cm="1" vm="1">
        <f t="array" aca="1" ref="AN234" ca="1">INDIRECT(ADDRESS(MATCH(LARGE(_xlfn._xlws.FILTER(AN7:AN229,AN7:AN229&gt;cr),5),AN7:AN229,0)+6,1))</f>
        <v>#VALUE!</v>
      </c>
      <c r="AO234" s="6" t="e" cm="1" vm="1">
        <f t="array" aca="1" ref="AO234" ca="1">INDIRECT(ADDRESS(MATCH(SMALL(_xlfn._xlws.FILTER(AO7:AO229,AN7:AN229&gt;cr),5),AO7:AO229,0)+6,1))</f>
        <v>#VALUE!</v>
      </c>
      <c r="AP234" s="1" t="e" cm="1" vm="1">
        <f t="array" aca="1" ref="AP234" ca="1">INDIRECT(ADDRESS(MATCH(SMALL(_xlfn._xlws.FILTER(AP7:AP229,AV7:AV229&gt;cr),5),AP7:AP229,0)+6,1))</f>
        <v>#VALUE!</v>
      </c>
      <c r="AQ234" s="1" t="e" cm="1" vm="1">
        <f t="array" aca="1" ref="AQ234" ca="1">INDIRECT(ADDRESS(MATCH(SMALL(_xlfn._xlws.FILTER(AQ7:AQ229,AV7:AV229&gt;cr),5),AQ7:AQ229,0)+6,1))</f>
        <v>#VALUE!</v>
      </c>
      <c r="AR234" s="1" t="e" cm="1" vm="1">
        <f t="array" aca="1" ref="AR234" ca="1">INDIRECT(ADDRESS(MATCH(LARGE(_xlfn._xlws.FILTER(AR7:AR229,AV7:AV229&gt;cr),5),AR7:AR229,0)+6,1))</f>
        <v>#VALUE!</v>
      </c>
      <c r="AS234" s="1" t="e" cm="1" vm="1">
        <f t="array" aca="1" ref="AS234" ca="1">INDIRECT(ADDRESS(MATCH(LARGE(_xlfn._xlws.FILTER(AS7:AS229,AV7:AV229&gt;cr),5),AS7:AS229,0)+6,1))</f>
        <v>#VALUE!</v>
      </c>
      <c r="AT234" s="1" t="e" cm="1" vm="1">
        <f t="array" aca="1" ref="AT234" ca="1">INDIRECT(ADDRESS(MATCH(LARGE(_xlfn._xlws.FILTER(AT7:AT229,AV7:AV229&gt;cr),5),AT7:AT229,0)+6,1))</f>
        <v>#VALUE!</v>
      </c>
      <c r="AU234" s="1" t="e" cm="1" vm="1">
        <f t="array" aca="1" ref="AU234" ca="1">INDIRECT(ADDRESS(MATCH(LARGE(_xlfn._xlws.FILTER(AU7:AU229,AV7:AV229&gt;cr),5),AU7:AU229,0)+6,1))</f>
        <v>#VALUE!</v>
      </c>
      <c r="AV234" s="1" t="e" cm="1" vm="1">
        <f t="array" aca="1" ref="AV234" ca="1">INDIRECT(ADDRESS(MATCH(LARGE(_xlfn._xlws.FILTER(AV7:AV229,AV7:AV229&gt;cr),5),AV7:AV229,0)+6,1))</f>
        <v>#VALUE!</v>
      </c>
      <c r="AW234" s="1" t="e" cm="1" vm="1">
        <f t="array" aca="1" ref="AW234" ca="1">INDIRECT(ADDRESS(MATCH(SMALL(_xlfn._xlws.FILTER(AW7:AW229,AV7:AV229&gt;cr),5),AW7:AW229,0)+6,1))</f>
        <v>#VALUE!</v>
      </c>
      <c r="AX234" s="6" t="e" cm="1" vm="1">
        <f t="array" aca="1" ref="AX234" ca="1">INDIRECT(ADDRESS(MATCH(SMALL(_xlfn._xlws.FILTER(AX7:AX229,BD7:BD229&gt;cr),5),AX7:AX229,0)+6,1))</f>
        <v>#VALUE!</v>
      </c>
      <c r="AY234" s="6" t="e" cm="1" vm="1">
        <f t="array" aca="1" ref="AY234" ca="1">INDIRECT(ADDRESS(MATCH(SMALL(_xlfn._xlws.FILTER(AY7:AY229,BD7:BD229&gt;cr),5),AY7:AY229,0)+6,1))</f>
        <v>#VALUE!</v>
      </c>
      <c r="AZ234" s="6" t="e" cm="1" vm="1">
        <f t="array" aca="1" ref="AZ234" ca="1">INDIRECT(ADDRESS(MATCH(LARGE(_xlfn._xlws.FILTER(AZ7:AZ229,BD7:BD229&gt;cr),5),AZ7:AZ229,0)+6,1))</f>
        <v>#VALUE!</v>
      </c>
      <c r="BA234" s="6" t="e" cm="1" vm="1">
        <f t="array" aca="1" ref="BA234" ca="1">INDIRECT(ADDRESS(MATCH(LARGE(_xlfn._xlws.FILTER(BA7:BA229,BD7:BD229&gt;cr),5),BA7:BA229,0)+6,1))</f>
        <v>#VALUE!</v>
      </c>
      <c r="BB234" s="6" t="e" cm="1" vm="1">
        <f t="array" aca="1" ref="BB234" ca="1">INDIRECT(ADDRESS(MATCH(LARGE(_xlfn._xlws.FILTER(BB7:BB229,BD7:BD229&gt;cr),5),BB7:BB229,0)+6,1))</f>
        <v>#VALUE!</v>
      </c>
      <c r="BC234" s="6" t="e" cm="1" vm="1">
        <f t="array" aca="1" ref="BC234" ca="1">INDIRECT(ADDRESS(MATCH(LARGE(_xlfn._xlws.FILTER(BC7:BC229,BD7:BD229&gt;cr),5),BC7:BC229,0)+6,1))</f>
        <v>#VALUE!</v>
      </c>
      <c r="BD234" s="6" t="e" cm="1" vm="1">
        <f t="array" aca="1" ref="BD234" ca="1">INDIRECT(ADDRESS(MATCH(LARGE(_xlfn._xlws.FILTER(BD7:BD229,BD7:BD229&gt;cr),5),BD7:BD229,0)+6,1))</f>
        <v>#VALUE!</v>
      </c>
      <c r="BE234" s="6" t="e" cm="1" vm="1">
        <f t="array" aca="1" ref="BE234" ca="1">INDIRECT(ADDRESS(MATCH(SMALL(_xlfn._xlws.FILTER(BE7:BE229,BD7:BD229&gt;cr),5),BE7:BE229,0)+6,1))</f>
        <v>#VALUE!</v>
      </c>
      <c r="BF234" s="1" t="str" cm="1">
        <f t="array" aca="1" ref="BF234" ca="1">INDIRECT(ADDRESS(MATCH(SMALL(_xlfn._xlws.FILTER(BF7:BF229,BL7:BL229&gt;cr),5),BF7:BF229,0)+6,1))</f>
        <v>CI14.Amer.NNSM</v>
      </c>
      <c r="BG234" s="1" t="str" cm="1">
        <f t="array" aca="1" ref="BG234" ca="1">INDIRECT(ADDRESS(MATCH(SMALL(_xlfn._xlws.FILTER(BG7:BG229,BL7:BL229&gt;cr),5),BG7:BG229,0)+6,1))</f>
        <v>CI14.SMD.Pearson</v>
      </c>
      <c r="BH234" s="1" t="str" cm="1">
        <f t="array" aca="1" ref="BH234" ca="1">INDIRECT(ADDRESS(MATCH(LARGE(_xlfn._xlws.FILTER(BH7:BH229,BL7:BL229&gt;cr),5),BH7:BH229,0)+6,1))</f>
        <v>CI14.SMD.CPC</v>
      </c>
      <c r="BI234" s="1" t="str" cm="1">
        <f t="array" aca="1" ref="BI234" ca="1">INDIRECT(ADDRESS(MATCH(LARGE(_xlfn._xlws.FILTER(BI7:BI229,BL7:BL229&gt;cr),5),BI7:BI229,0)+6,1))</f>
        <v>CU14.Amer.NNSM</v>
      </c>
      <c r="BJ234" s="1" t="str" cm="1">
        <f t="array" aca="1" ref="BJ234" ca="1">INDIRECT(ADDRESS(MATCH(LARGE(_xlfn._xlws.FILTER(BJ7:BJ229,BL7:BL229&gt;cr),5),BJ7:BJ229,0)+6,1))</f>
        <v>BI01.JaccardMulti</v>
      </c>
      <c r="BK234" s="1" t="str" cm="1">
        <f t="array" aca="1" ref="BK234" ca="1">INDIRECT(ADDRESS(MATCH(LARGE(_xlfn._xlws.FILTER(BK7:BK229,BL7:BL229&gt;cr),5),BK7:BK229,0)+6,1))</f>
        <v>AI14.SMD</v>
      </c>
      <c r="BL234" s="1" t="str" cm="1">
        <f t="array" aca="1" ref="BL234" ca="1">INDIRECT(ADDRESS(MATCH(LARGE(_xlfn._xlws.FILTER(BL7:BL229,BL7:BL229&gt;cr),5),BL7:BL229,0)+6,1))</f>
        <v>AI01.Jaccard</v>
      </c>
      <c r="BM234" s="1" t="str" cm="1">
        <f t="array" aca="1" ref="BM234" ca="1">INDIRECT(ADDRESS(MATCH(SMALL(_xlfn._xlws.FILTER(BM7:BM229,BL7:BL229&gt;cr),5),BM7:BM229,0)+6,1))</f>
        <v>CU14.SMD.EMX3</v>
      </c>
      <c r="BN234" s="6" t="e" cm="1" vm="1">
        <f t="array" aca="1" ref="BN234" ca="1">INDIRECT(ADDRESS(MATCH(SMALL(_xlfn._xlws.FILTER(BN7:BN229,BT7:BT229&gt;cr),5),BN7:BN229,0)+6,1))</f>
        <v>#VALUE!</v>
      </c>
      <c r="BO234" s="6" t="e" cm="1" vm="1">
        <f t="array" aca="1" ref="BO234" ca="1">INDIRECT(ADDRESS(MATCH(SMALL(_xlfn._xlws.FILTER(BO7:BO229,BT7:BT229&gt;cr),5),BO7:BO229,0)+6,1))</f>
        <v>#VALUE!</v>
      </c>
      <c r="BP234" s="6" t="e" cm="1" vm="1">
        <f t="array" aca="1" ref="BP234" ca="1">INDIRECT(ADDRESS(MATCH(LARGE(_xlfn._xlws.FILTER(BP7:BP229,BT7:BT229&gt;cr),5),BP7:BP229,0)+6,1))</f>
        <v>#VALUE!</v>
      </c>
      <c r="BQ234" s="6" t="e" cm="1" vm="1">
        <f t="array" aca="1" ref="BQ234" ca="1">INDIRECT(ADDRESS(MATCH(LARGE(_xlfn._xlws.FILTER(BQ7:BQ229,BT7:BT229&gt;cr),5),BQ7:BQ229,0)+6,1))</f>
        <v>#VALUE!</v>
      </c>
      <c r="BR234" s="6" t="e" cm="1" vm="1">
        <f t="array" aca="1" ref="BR234" ca="1">INDIRECT(ADDRESS(MATCH(LARGE(_xlfn._xlws.FILTER(BR7:BR229,BT7:BT229&gt;cr),5),BR7:BR229,0)+6,1))</f>
        <v>#VALUE!</v>
      </c>
      <c r="BS234" s="6" t="e" cm="1" vm="1">
        <f t="array" aca="1" ref="BS234" ca="1">INDIRECT(ADDRESS(MATCH(LARGE(_xlfn._xlws.FILTER(BS7:BS229,BT7:BT229&gt;cr),5),BS7:BS229,0)+6,1))</f>
        <v>#VALUE!</v>
      </c>
      <c r="BT234" s="6" t="e" cm="1" vm="1">
        <f t="array" aca="1" ref="BT234" ca="1">INDIRECT(ADDRESS(MATCH(LARGE(_xlfn._xlws.FILTER(BT7:BT229,BT7:BT229&gt;cr),5),BT7:BT229,0)+6,1))</f>
        <v>#VALUE!</v>
      </c>
      <c r="BU234" s="6" t="e" cm="1" vm="1">
        <f t="array" aca="1" ref="BU234" ca="1">INDIRECT(ADDRESS(MATCH(SMALL(_xlfn._xlws.FILTER(BU7:BU229,BT7:BT229&gt;cr),5),BU7:BU229,0)+6,1))</f>
        <v>#VALUE!</v>
      </c>
      <c r="BV234" s="1" t="e" cm="1" vm="1">
        <f t="array" aca="1" ref="BV234" ca="1">INDIRECT(ADDRESS(MATCH(SMALL(_xlfn._xlws.FILTER(BV7:BV229,CB7:CB229&gt;cr),5),BV7:BV229,0)+6,1))</f>
        <v>#VALUE!</v>
      </c>
      <c r="BW234" s="1" t="e" cm="1" vm="1">
        <f t="array" aca="1" ref="BW234" ca="1">INDIRECT(ADDRESS(MATCH(SMALL(_xlfn._xlws.FILTER(BW7:BW229,CB7:CB229&gt;cr),5),BW7:BW229,0)+6,1))</f>
        <v>#VALUE!</v>
      </c>
      <c r="BX234" s="1" t="e" cm="1" vm="1">
        <f t="array" aca="1" ref="BX234" ca="1">INDIRECT(ADDRESS(MATCH(LARGE(_xlfn._xlws.FILTER(BX7:BX229,CB7:CB229&gt;cr),5),BX7:BX229,0)+6,1))</f>
        <v>#VALUE!</v>
      </c>
      <c r="BY234" s="1" t="e" cm="1" vm="1">
        <f t="array" aca="1" ref="BY234" ca="1">INDIRECT(ADDRESS(MATCH(LARGE(_xlfn._xlws.FILTER(BY7:BY229,CB7:CB229&gt;cr),5),BY7:BY229,0)+6,1))</f>
        <v>#VALUE!</v>
      </c>
      <c r="BZ234" s="1" t="e" cm="1" vm="1">
        <f t="array" aca="1" ref="BZ234" ca="1">INDIRECT(ADDRESS(MATCH(LARGE(_xlfn._xlws.FILTER(BZ7:BZ229,CB7:CB229&gt;cr),5),BZ7:BZ229,0)+6,1))</f>
        <v>#VALUE!</v>
      </c>
      <c r="CA234" s="1" t="e" cm="1" vm="1">
        <f t="array" aca="1" ref="CA234" ca="1">INDIRECT(ADDRESS(MATCH(LARGE(_xlfn._xlws.FILTER(CA7:CA229,CB7:CB229&gt;cr),5),CA7:CA229,0)+6,1))</f>
        <v>#VALUE!</v>
      </c>
      <c r="CB234" s="1" t="e" cm="1" vm="1">
        <f t="array" aca="1" ref="CB234" ca="1">INDIRECT(ADDRESS(MATCH(LARGE(_xlfn._xlws.FILTER(CB7:CB229,CB7:CB229&gt;cr),5),CB7:CB229,0)+6,1))</f>
        <v>#VALUE!</v>
      </c>
      <c r="CC234" s="1" t="e" cm="1" vm="1">
        <f t="array" aca="1" ref="CC234" ca="1">INDIRECT(ADDRESS(MATCH(SMALL(_xlfn._xlws.FILTER(CC7:CC229,CB7:CB229&gt;cr),5),CC7:CC229,0)+6,1))</f>
        <v>#VALUE!</v>
      </c>
      <c r="CD234" s="6" t="e" cm="1" vm="1">
        <f t="array" aca="1" ref="CD234" ca="1">INDIRECT(ADDRESS(MATCH(SMALL(_xlfn._xlws.FILTER(CD7:CD229,CJ7:CJ229&gt;cr),5),CD7:CD229,0)+6,1))</f>
        <v>#VALUE!</v>
      </c>
      <c r="CE234" s="6" t="e" cm="1" vm="1">
        <f t="array" aca="1" ref="CE234" ca="1">INDIRECT(ADDRESS(MATCH(SMALL(_xlfn._xlws.FILTER(CE7:CE229,CJ7:CJ229&gt;cr),5),CE7:CE229,0)+6,1))</f>
        <v>#VALUE!</v>
      </c>
      <c r="CF234" s="6" t="e" cm="1" vm="1">
        <f t="array" aca="1" ref="CF234" ca="1">INDIRECT(ADDRESS(MATCH(LARGE(_xlfn._xlws.FILTER(CF7:CF229,CJ7:CJ229&gt;cr),5),CF7:CF229,0)+6,1))</f>
        <v>#VALUE!</v>
      </c>
      <c r="CG234" s="6" t="e" cm="1" vm="1">
        <f t="array" aca="1" ref="CG234" ca="1">INDIRECT(ADDRESS(MATCH(LARGE(_xlfn._xlws.FILTER(CG7:CG229,CJ7:CJ229&gt;cr),5),CG7:CG229,0)+6,1))</f>
        <v>#VALUE!</v>
      </c>
      <c r="CH234" s="6" t="e" cm="1" vm="1">
        <f t="array" aca="1" ref="CH234" ca="1">INDIRECT(ADDRESS(MATCH(LARGE(_xlfn._xlws.FILTER(CH7:CH229,CJ7:CJ229&gt;cr),5),CH7:CH229,0)+6,1))</f>
        <v>#VALUE!</v>
      </c>
      <c r="CI234" s="6" t="e" cm="1" vm="1">
        <f t="array" aca="1" ref="CI234" ca="1">INDIRECT(ADDRESS(MATCH(LARGE(_xlfn._xlws.FILTER(CI7:CI229,CJ7:CJ229&gt;cr),5),CI7:CI229,0)+6,1))</f>
        <v>#VALUE!</v>
      </c>
      <c r="CJ234" s="6" t="e" cm="1" vm="1">
        <f t="array" aca="1" ref="CJ234" ca="1">INDIRECT(ADDRESS(MATCH(LARGE(_xlfn._xlws.FILTER(CJ7:CJ229,CJ7:CJ229&gt;cr),5),CJ7:CJ229,0)+6,1))</f>
        <v>#VALUE!</v>
      </c>
      <c r="CK234" s="6" t="e" cm="1" vm="1">
        <f t="array" aca="1" ref="CK234" ca="1">INDIRECT(ADDRESS(MATCH(SMALL(_xlfn._xlws.FILTER(CK7:CK229,CJ7:CJ229&gt;cr),5),CK7:CK229,0)+6,1))</f>
        <v>#VALUE!</v>
      </c>
      <c r="CL234" s="1" t="e" cm="1" vm="1">
        <f t="array" aca="1" ref="CL234" ca="1">INDIRECT(ADDRESS(MATCH(SMALL(_xlfn._xlws.FILTER(CL7:CL229,CR7:CR229&gt;cr),5),CL7:CL229,0)+6,1))</f>
        <v>#VALUE!</v>
      </c>
      <c r="CM234" s="1" t="e" cm="1" vm="1">
        <f t="array" aca="1" ref="CM234" ca="1">INDIRECT(ADDRESS(MATCH(SMALL(_xlfn._xlws.FILTER(CM7:CM229,CR7:CR229&gt;cr),5),CM7:CM229,0)+6,1))</f>
        <v>#VALUE!</v>
      </c>
      <c r="CN234" s="1" t="e" cm="1" vm="1">
        <f t="array" aca="1" ref="CN234" ca="1">INDIRECT(ADDRESS(MATCH(LARGE(_xlfn._xlws.FILTER(CN7:CN229,CR7:CR229&gt;cr),5),CN7:CN229,0)+6,1))</f>
        <v>#VALUE!</v>
      </c>
      <c r="CO234" s="1" t="e" cm="1" vm="1">
        <f t="array" aca="1" ref="CO234" ca="1">INDIRECT(ADDRESS(MATCH(LARGE(_xlfn._xlws.FILTER(CO7:CO229,CR7:CR229&gt;cr),5),CO7:CO229,0)+6,1))</f>
        <v>#VALUE!</v>
      </c>
      <c r="CP234" s="1" t="e" cm="1" vm="1">
        <f t="array" aca="1" ref="CP234" ca="1">INDIRECT(ADDRESS(MATCH(LARGE(_xlfn._xlws.FILTER(CP7:CP229,CR7:CR229&gt;cr),5),CP7:CP229,0)+6,1))</f>
        <v>#VALUE!</v>
      </c>
      <c r="CQ234" s="1" t="e" cm="1" vm="1">
        <f t="array" aca="1" ref="CQ234" ca="1">INDIRECT(ADDRESS(MATCH(LARGE(_xlfn._xlws.FILTER(CQ7:CQ229,CR7:CR229&gt;cr),5),CQ7:CQ229,0)+6,1))</f>
        <v>#VALUE!</v>
      </c>
      <c r="CR234" s="1" t="e" cm="1" vm="1">
        <f t="array" aca="1" ref="CR234" ca="1">INDIRECT(ADDRESS(MATCH(LARGE(_xlfn._xlws.FILTER(CR7:CR229,CR7:CR229&gt;cr),5),CR7:CR229,0)+6,1))</f>
        <v>#VALUE!</v>
      </c>
      <c r="CS234" s="1" t="e" cm="1" vm="1">
        <f t="array" aca="1" ref="CS234" ca="1">INDIRECT(ADDRESS(MATCH(SMALL(_xlfn._xlws.FILTER(CS7:CS229,CR7:CR229&gt;cr),5),CS7:CS229,0)+6,1))</f>
        <v>#VALUE!</v>
      </c>
      <c r="CT234" s="6" t="str" cm="1">
        <f t="array" aca="1" ref="CT234" ca="1">INDIRECT(ADDRESS(MATCH(SMALL(_xlfn._xlws.FILTER(CT7:CT229,CZ7:CZ229&gt;cr),5),CT7:CT229,0)+6,1))</f>
        <v>BU07.NHMS</v>
      </c>
      <c r="CU234" s="6" t="str" cm="1">
        <f t="array" aca="1" ref="CU234" ca="1">INDIRECT(ADDRESS(MATCH(SMALL(_xlfn._xlws.FILTER(CU7:CU229,CZ7:CZ229&gt;cr),5),CU7:CU229,0)+6,1))</f>
        <v>CU14.SMD.TA</v>
      </c>
      <c r="CV234" s="6" t="str" cm="1">
        <f t="array" aca="1" ref="CV234" ca="1">INDIRECT(ADDRESS(MATCH(LARGE(_xlfn._xlws.FILTER(CV7:CV229,CZ7:CZ229&gt;cr),5),CV7:CV229,0)+6,1))</f>
        <v>BI01.RatingJaccard</v>
      </c>
      <c r="CW234" s="6" t="str" cm="1">
        <f t="array" aca="1" ref="CW234" ca="1">INDIRECT(ADDRESS(MATCH(LARGE(_xlfn._xlws.FILTER(CW7:CW229,CZ7:CZ229&gt;cr),5),CW7:CW229,0)+6,1))</f>
        <v>AU15.NNSM</v>
      </c>
      <c r="CX234" s="6" t="str" cm="1">
        <f t="array" aca="1" ref="CX234" ca="1">INDIRECT(ADDRESS(MATCH(LARGE(_xlfn._xlws.FILTER(CX7:CX229,CZ7:CZ229&gt;cr),5),CX7:CX229,0)+6,1))</f>
        <v>BI01.RelevantJaccard</v>
      </c>
      <c r="CY234" s="6" t="str" cm="1">
        <f t="array" aca="1" ref="CY234" ca="1">INDIRECT(ADDRESS(MATCH(LARGE(_xlfn._xlws.FILTER(CY7:CY229,CZ7:CZ229&gt;cr),5),CY7:CY229,0)+6,1))</f>
        <v>AI01.Jaccard</v>
      </c>
      <c r="CZ234" s="6" t="str" cm="1">
        <f t="array" aca="1" ref="CZ234" ca="1">INDIRECT(ADDRESS(MATCH(LARGE(_xlfn._xlws.FILTER(CZ7:CZ229,CZ7:CZ229&gt;cr),5),CZ7:CZ229,0)+6,1))</f>
        <v>AI01.Jaccard</v>
      </c>
      <c r="DA234" s="6" t="str" cm="1">
        <f t="array" aca="1" ref="DA234" ca="1">INDIRECT(ADDRESS(MATCH(SMALL(_xlfn._xlws.FILTER(DA7:DA229,CZ7:CZ229&gt;cr),5),DA7:DA229,0)+6,1))</f>
        <v>BI01.RelevantJaccard</v>
      </c>
      <c r="DB234" s="1" t="e" cm="1" vm="1">
        <f t="array" aca="1" ref="DB234" ca="1">INDIRECT(ADDRESS(MATCH(SMALL(_xlfn._xlws.FILTER(DB7:DB229,DH7:DH229&gt;cr),5),DB7:DB229,0)+6,1))</f>
        <v>#VALUE!</v>
      </c>
      <c r="DC234" s="1" t="e" cm="1" vm="1">
        <f t="array" aca="1" ref="DC234" ca="1">INDIRECT(ADDRESS(MATCH(SMALL(_xlfn._xlws.FILTER(DC7:DC229,DH7:DH229&gt;cr),5),DC7:DC229,0)+6,1))</f>
        <v>#VALUE!</v>
      </c>
      <c r="DD234" s="1" t="e" cm="1" vm="1">
        <f t="array" aca="1" ref="DD234" ca="1">INDIRECT(ADDRESS(MATCH(LARGE(_xlfn._xlws.FILTER(DD7:DD229,DH7:DH229&gt;cr),5),DD7:DD229,0)+6,1))</f>
        <v>#VALUE!</v>
      </c>
      <c r="DE234" s="1" t="e" cm="1" vm="1">
        <f t="array" aca="1" ref="DE234" ca="1">INDIRECT(ADDRESS(MATCH(LARGE(_xlfn._xlws.FILTER(DE7:DE229,DH7:DH229&gt;cr),5),DE7:DE229,0)+6,1))</f>
        <v>#VALUE!</v>
      </c>
      <c r="DF234" s="1" t="e" cm="1" vm="1">
        <f t="array" aca="1" ref="DF234" ca="1">INDIRECT(ADDRESS(MATCH(LARGE(_xlfn._xlws.FILTER(DF7:DF229,DH7:DH229&gt;cr),5),DF7:DF229,0)+6,1))</f>
        <v>#VALUE!</v>
      </c>
      <c r="DG234" s="1" t="e" cm="1" vm="1">
        <f t="array" aca="1" ref="DG234" ca="1">INDIRECT(ADDRESS(MATCH(LARGE(_xlfn._xlws.FILTER(DG7:DG229,DH7:DH229&gt;cr),5),DG7:DG229,0)+6,1))</f>
        <v>#VALUE!</v>
      </c>
      <c r="DH234" s="1" t="e" cm="1" vm="1">
        <f t="array" aca="1" ref="DH234" ca="1">INDIRECT(ADDRESS(MATCH(LARGE(_xlfn._xlws.FILTER(DH7:DH229,DH7:DH229&gt;cr),5),DH7:DH229,0)+6,1))</f>
        <v>#VALUE!</v>
      </c>
      <c r="DI234" s="1" t="e" cm="1" vm="1">
        <f t="array" aca="1" ref="DI234" ca="1">INDIRECT(ADDRESS(MATCH(SMALL(_xlfn._xlws.FILTER(DI7:DI229,DH7:DH229&gt;cr),5),DI7:DI229,0)+6,1))</f>
        <v>#VALUE!</v>
      </c>
      <c r="DJ234" s="6" t="e" cm="1" vm="1">
        <f t="array" aca="1" ref="DJ234" ca="1">INDIRECT(ADDRESS(MATCH(SMALL(_xlfn._xlws.FILTER(DJ7:DJ229,DP7:DP229&gt;cr),5),DJ7:DJ229,0)+6,1))</f>
        <v>#VALUE!</v>
      </c>
      <c r="DK234" s="6" t="e" cm="1" vm="1">
        <f t="array" aca="1" ref="DK234" ca="1">INDIRECT(ADDRESS(MATCH(SMALL(_xlfn._xlws.FILTER(DK7:DK229,DP7:DP229&gt;cr),5),DK7:DK229,0)+6,1))</f>
        <v>#VALUE!</v>
      </c>
      <c r="DL234" s="6" t="e" cm="1" vm="1">
        <f t="array" aca="1" ref="DL234" ca="1">INDIRECT(ADDRESS(MATCH(LARGE(_xlfn._xlws.FILTER(DL7:DL229,DP7:DP229&gt;cr),5),DL7:DL229,0)+6,1))</f>
        <v>#VALUE!</v>
      </c>
      <c r="DM234" s="6" t="e" cm="1" vm="1">
        <f t="array" aca="1" ref="DM234" ca="1">INDIRECT(ADDRESS(MATCH(LARGE(_xlfn._xlws.FILTER(DM7:DM229,DP7:DP229&gt;cr),5),DM7:DM229,0)+6,1))</f>
        <v>#VALUE!</v>
      </c>
      <c r="DN234" s="6" t="e" cm="1" vm="1">
        <f t="array" aca="1" ref="DN234" ca="1">INDIRECT(ADDRESS(MATCH(LARGE(_xlfn._xlws.FILTER(DN7:DN229,DP7:DP229&gt;cr),5),DN7:DN229,0)+6,1))</f>
        <v>#VALUE!</v>
      </c>
      <c r="DO234" s="6" t="e" cm="1" vm="1">
        <f t="array" aca="1" ref="DO234" ca="1">INDIRECT(ADDRESS(MATCH(LARGE(_xlfn._xlws.FILTER(DO7:DO229,DP7:DP229&gt;cr),5),DO7:DO229,0)+6,1))</f>
        <v>#VALUE!</v>
      </c>
      <c r="DP234" s="6" t="e" cm="1" vm="1">
        <f t="array" aca="1" ref="DP234" ca="1">INDIRECT(ADDRESS(MATCH(LARGE(_xlfn._xlws.FILTER(DP7:DP229,DP7:DP229&gt;cr),5),DP7:DP229,0)+6,1))</f>
        <v>#VALUE!</v>
      </c>
      <c r="DQ234" s="6" t="e" cm="1" vm="1">
        <f t="array" aca="1" ref="DQ234" ca="1">INDIRECT(ADDRESS(MATCH(SMALL(_xlfn._xlws.FILTER(DQ7:DQ229,DP7:DP229&gt;cr),5),DQ7:DQ229,0)+6,1))</f>
        <v>#VALUE!</v>
      </c>
      <c r="DR234" s="1" t="e" cm="1" vm="1">
        <f t="array" aca="1" ref="DR234" ca="1">INDIRECT(ADDRESS(MATCH(SMALL(_xlfn._xlws.FILTER(DR7:DR229,DX7:DX229&gt;cr),5),DR7:DR229,0)+6,1))</f>
        <v>#VALUE!</v>
      </c>
      <c r="DS234" s="1" t="e" cm="1" vm="1">
        <f t="array" aca="1" ref="DS234" ca="1">INDIRECT(ADDRESS(MATCH(SMALL(_xlfn._xlws.FILTER(DS7:DS229,DX7:DX229&gt;cr),5),DS7:DS229,0)+6,1))</f>
        <v>#VALUE!</v>
      </c>
      <c r="DT234" s="1" t="e" cm="1" vm="1">
        <f t="array" aca="1" ref="DT234" ca="1">INDIRECT(ADDRESS(MATCH(LARGE(_xlfn._xlws.FILTER(DT7:DT229,DX7:DX229&gt;cr),5),DT7:DT229,0)+6,1))</f>
        <v>#VALUE!</v>
      </c>
      <c r="DU234" s="1" t="e" cm="1" vm="1">
        <f t="array" aca="1" ref="DU234" ca="1">INDIRECT(ADDRESS(MATCH(LARGE(_xlfn._xlws.FILTER(DU7:DU229,DX7:DX229&gt;cr),5),DU7:DU229,0)+6,1))</f>
        <v>#VALUE!</v>
      </c>
      <c r="DV234" s="1" t="e" cm="1" vm="1">
        <f t="array" aca="1" ref="DV234" ca="1">INDIRECT(ADDRESS(MATCH(LARGE(_xlfn._xlws.FILTER(DV7:DV229,DX7:DX229&gt;cr),5),DV7:DV229,0)+6,1))</f>
        <v>#VALUE!</v>
      </c>
      <c r="DW234" s="1" t="e" cm="1" vm="1">
        <f t="array" aca="1" ref="DW234" ca="1">INDIRECT(ADDRESS(MATCH(LARGE(_xlfn._xlws.FILTER(DW7:DW229,DX7:DX229&gt;cr),5),DW7:DW229,0)+6,1))</f>
        <v>#VALUE!</v>
      </c>
      <c r="DX234" s="1" t="e" cm="1" vm="1">
        <f t="array" aca="1" ref="DX234" ca="1">INDIRECT(ADDRESS(MATCH(LARGE(_xlfn._xlws.FILTER(DX7:DX229,DX7:DX229&gt;cr),5),DX7:DX229,0)+6,1))</f>
        <v>#VALUE!</v>
      </c>
      <c r="DY234" s="1" t="e" cm="1" vm="1">
        <f t="array" aca="1" ref="DY234" ca="1">INDIRECT(ADDRESS(MATCH(SMALL(_xlfn._xlws.FILTER(DY7:DY229,DX7:DX229&gt;cr),5),DY7:DY229,0)+6,1))</f>
        <v>#VALUE!</v>
      </c>
      <c r="DZ234" s="6" t="e" cm="1" vm="1">
        <f t="array" aca="1" ref="DZ234" ca="1">INDIRECT(ADDRESS(MATCH(SMALL(_xlfn._xlws.FILTER(DZ7:DZ229,EF7:EF229&gt;cr),5),DZ7:DZ229,0)+6,1))</f>
        <v>#VALUE!</v>
      </c>
      <c r="EA234" s="6" t="e" cm="1" vm="1">
        <f t="array" aca="1" ref="EA234" ca="1">INDIRECT(ADDRESS(MATCH(SMALL(_xlfn._xlws.FILTER(EA7:EA229,EF7:EF229&gt;cr),5),EA7:EA229,0)+6,1))</f>
        <v>#VALUE!</v>
      </c>
      <c r="EB234" s="6" t="e" cm="1" vm="1">
        <f t="array" aca="1" ref="EB234" ca="1">INDIRECT(ADDRESS(MATCH(LARGE(_xlfn._xlws.FILTER(EB7:EB229,EF7:EF229&gt;cr),5),EB7:EB229,0)+6,1))</f>
        <v>#VALUE!</v>
      </c>
      <c r="EC234" s="6" t="e" cm="1" vm="1">
        <f t="array" aca="1" ref="EC234" ca="1">INDIRECT(ADDRESS(MATCH(LARGE(_xlfn._xlws.FILTER(EC7:EC229,EF7:EF229&gt;cr),5),EC7:EC229,0)+6,1))</f>
        <v>#VALUE!</v>
      </c>
      <c r="ED234" s="6" t="e" cm="1" vm="1">
        <f t="array" aca="1" ref="ED234" ca="1">INDIRECT(ADDRESS(MATCH(LARGE(_xlfn._xlws.FILTER(ED7:ED229,EF7:EF229&gt;cr),5),ED7:ED229,0)+6,1))</f>
        <v>#VALUE!</v>
      </c>
      <c r="EE234" s="6" t="e" cm="1" vm="1">
        <f t="array" aca="1" ref="EE234" ca="1">INDIRECT(ADDRESS(MATCH(LARGE(_xlfn._xlws.FILTER(EE7:EE229,EF7:EF229&gt;cr),5),EE7:EE229,0)+6,1))</f>
        <v>#VALUE!</v>
      </c>
      <c r="EF234" s="6" t="e" cm="1" vm="1">
        <f t="array" aca="1" ref="EF234" ca="1">INDIRECT(ADDRESS(MATCH(LARGE(_xlfn._xlws.FILTER(EF7:EF229,EF7:EF229&gt;cr),5),EF7:EF229,0)+6,1))</f>
        <v>#VALUE!</v>
      </c>
      <c r="EG234" s="6" t="e" cm="1" vm="1">
        <f t="array" aca="1" ref="EG234" ca="1">INDIRECT(ADDRESS(MATCH(SMALL(_xlfn._xlws.FILTER(EG7:EG229,EF7:EF229&gt;cr),5),EG7:EG229,0)+6,1))</f>
        <v>#VALUE!</v>
      </c>
      <c r="EH234" s="1" t="str" cm="1">
        <f t="array" aca="1" ref="EH234" ca="1">INDIRECT(ADDRESS(MATCH(SMALL(_xlfn._xlws.FILTER(EH7:EH229,EN7:EN229&gt;cr),5),EH7:EH229,0)+6,1))</f>
        <v>BU07.NHMS</v>
      </c>
      <c r="EI234" s="1" t="str" cm="1">
        <f t="array" aca="1" ref="EI234" ca="1">INDIRECT(ADDRESS(MATCH(SMALL(_xlfn._xlws.FILTER(EI7:EI229,EN7:EN229&gt;cr),5),EI7:EI229,0)+6,1))</f>
        <v>BU07.NHMS</v>
      </c>
      <c r="EJ234" s="1" t="str" cm="1">
        <f t="array" aca="1" ref="EJ234" ca="1">INDIRECT(ADDRESS(MATCH(LARGE(_xlfn._xlws.FILTER(EJ7:EJ229,EN7:EN229&gt;cr),5),EJ7:EJ229,0)+6,1))</f>
        <v>BI07.NHMS.SMD</v>
      </c>
      <c r="EK234" s="1" t="str" cm="1">
        <f t="array" aca="1" ref="EK234" ca="1">INDIRECT(ADDRESS(MATCH(LARGE(_xlfn._xlws.FILTER(EK7:EK229,EN7:EN229&gt;cr),5),EK7:EK229,0)+6,1))</f>
        <v>AU15.NNSM</v>
      </c>
      <c r="EL234" s="1" t="str" cm="1">
        <f t="array" aca="1" ref="EL234" ca="1">INDIRECT(ADDRESS(MATCH(LARGE(_xlfn._xlws.FILTER(EL7:EL229,EN7:EN229&gt;cr),5),EL7:EL229,0)+6,1))</f>
        <v>BI01.JaccardMulti</v>
      </c>
      <c r="EM234" s="1" t="str" cm="1">
        <f t="array" aca="1" ref="EM234" ca="1">INDIRECT(ADDRESS(MATCH(LARGE(_xlfn._xlws.FILTER(EM7:EM229,EN7:EN229&gt;cr),5),EM7:EM229,0)+6,1))</f>
        <v>AI01.Jaccard</v>
      </c>
      <c r="EN234" s="1" t="str" cm="1">
        <f t="array" aca="1" ref="EN234" ca="1">INDIRECT(ADDRESS(MATCH(LARGE(_xlfn._xlws.FILTER(EN7:EN229,EN7:EN229&gt;cr),5),EN7:EN229,0)+6,1))</f>
        <v>AI01.Jaccard</v>
      </c>
      <c r="EO234" s="1" t="str" cm="1">
        <f t="array" aca="1" ref="EO234" ca="1">INDIRECT(ADDRESS(MATCH(SMALL(_xlfn._xlws.FILTER(EO7:EO229,EN7:EN229&gt;cr),5),EO7:EO229,0)+6,1))</f>
        <v>BI14.HSMD</v>
      </c>
      <c r="EP234" s="6" t="e" cm="1" vm="1">
        <f t="array" aca="1" ref="EP234" ca="1">INDIRECT(ADDRESS(MATCH(SMALL(_xlfn._xlws.FILTER(EP7:EP229,EV7:EV229&gt;cr),5),EP7:EP229,0)+6,1))</f>
        <v>#VALUE!</v>
      </c>
      <c r="EQ234" s="6" t="e" cm="1" vm="1">
        <f t="array" aca="1" ref="EQ234" ca="1">INDIRECT(ADDRESS(MATCH(SMALL(_xlfn._xlws.FILTER(EQ7:EQ229,EV7:EV229&gt;cr),5),EQ7:EQ229,0)+6,1))</f>
        <v>#VALUE!</v>
      </c>
      <c r="ER234" s="6" t="e" cm="1" vm="1">
        <f t="array" aca="1" ref="ER234" ca="1">INDIRECT(ADDRESS(MATCH(LARGE(_xlfn._xlws.FILTER(ER7:ER229,EV7:EV229&gt;cr),5),ER7:ER229,0)+6,1))</f>
        <v>#VALUE!</v>
      </c>
      <c r="ES234" s="6" t="e" cm="1" vm="1">
        <f t="array" aca="1" ref="ES234" ca="1">INDIRECT(ADDRESS(MATCH(LARGE(_xlfn._xlws.FILTER(ES7:ES229,EV7:EV229&gt;cr),5),ES7:ES229,0)+6,1))</f>
        <v>#VALUE!</v>
      </c>
      <c r="ET234" s="6" t="e" cm="1" vm="1">
        <f t="array" aca="1" ref="ET234" ca="1">INDIRECT(ADDRESS(MATCH(LARGE(_xlfn._xlws.FILTER(ET7:ET229,EV7:EV229&gt;cr),5),ET7:ET229,0)+6,1))</f>
        <v>#VALUE!</v>
      </c>
      <c r="EU234" s="6" t="e" cm="1" vm="1">
        <f t="array" aca="1" ref="EU234" ca="1">INDIRECT(ADDRESS(MATCH(LARGE(_xlfn._xlws.FILTER(EU7:EU229,EV7:EV229&gt;cr),5),EU7:EU229,0)+6,1))</f>
        <v>#VALUE!</v>
      </c>
      <c r="EV234" s="6" t="e" cm="1" vm="1">
        <f t="array" aca="1" ref="EV234" ca="1">INDIRECT(ADDRESS(MATCH(LARGE(_xlfn._xlws.FILTER(EV7:EV229,EV7:EV229&gt;cr),5),EV7:EV229,0)+6,1))</f>
        <v>#VALUE!</v>
      </c>
      <c r="EW234" s="6" t="e" cm="1" vm="1">
        <f t="array" aca="1" ref="EW234" ca="1">INDIRECT(ADDRESS(MATCH(SMALL(_xlfn._xlws.FILTER(EW7:EW229,EV7:EV229&gt;cr),5),EW7:EW229,0)+6,1))</f>
        <v>#VALUE!</v>
      </c>
      <c r="EX234" s="1" t="e" cm="1" vm="1">
        <f t="array" aca="1" ref="EX234" ca="1">INDIRECT(ADDRESS(MATCH(SMALL(_xlfn._xlws.FILTER(EX7:EX229,FD7:FD229&gt;cr),5),EX7:EX229,0)+6,1))</f>
        <v>#VALUE!</v>
      </c>
      <c r="EY234" s="1" t="e" cm="1" vm="1">
        <f t="array" aca="1" ref="EY234" ca="1">INDIRECT(ADDRESS(MATCH(SMALL(_xlfn._xlws.FILTER(EY7:EY229,FD7:FD229&gt;cr),5),EY7:EY229,0)+6,1))</f>
        <v>#VALUE!</v>
      </c>
      <c r="EZ234" s="1" t="e" cm="1" vm="1">
        <f t="array" aca="1" ref="EZ234" ca="1">INDIRECT(ADDRESS(MATCH(LARGE(_xlfn._xlws.FILTER(EZ7:EZ229,FD7:FD229&gt;cr),5),EZ7:EZ229,0)+6,1))</f>
        <v>#VALUE!</v>
      </c>
      <c r="FA234" s="1" t="e" cm="1" vm="1">
        <f t="array" aca="1" ref="FA234" ca="1">INDIRECT(ADDRESS(MATCH(LARGE(_xlfn._xlws.FILTER(FA7:FA229,FD7:FD229&gt;cr),5),FA7:FA229,0)+6,1))</f>
        <v>#VALUE!</v>
      </c>
      <c r="FB234" s="1" t="e" cm="1" vm="1">
        <f t="array" aca="1" ref="FB234" ca="1">INDIRECT(ADDRESS(MATCH(LARGE(_xlfn._xlws.FILTER(FB7:FB229,FD7:FD229&gt;cr),5),FB7:FB229,0)+6,1))</f>
        <v>#VALUE!</v>
      </c>
      <c r="FC234" s="1" t="e" cm="1" vm="1">
        <f t="array" aca="1" ref="FC234" ca="1">INDIRECT(ADDRESS(MATCH(LARGE(_xlfn._xlws.FILTER(FC7:FC229,FD7:FD229&gt;cr),5),FC7:FC229,0)+6,1))</f>
        <v>#VALUE!</v>
      </c>
      <c r="FD234" s="1" t="e" cm="1" vm="1">
        <f t="array" aca="1" ref="FD234" ca="1">INDIRECT(ADDRESS(MATCH(LARGE(_xlfn._xlws.FILTER(FD7:FD229,FD7:FD229&gt;cr),5),FD7:FD229,0)+6,1))</f>
        <v>#VALUE!</v>
      </c>
      <c r="FE234" s="1" t="e" cm="1" vm="1">
        <f t="array" aca="1" ref="FE234" ca="1">INDIRECT(ADDRESS(MATCH(SMALL(_xlfn._xlws.FILTER(FE7:FE229,FD7:FD229&gt;cr),5),FE7:FE229,0)+6,1))</f>
        <v>#VALUE!</v>
      </c>
      <c r="FF234" s="6" t="e" cm="1" vm="1">
        <f t="array" aca="1" ref="FF234" ca="1">INDIRECT(ADDRESS(MATCH(SMALL(_xlfn._xlws.FILTER(FF7:FF229,FL7:FL229&gt;cr),5),FF7:FF229,0)+6,1))</f>
        <v>#VALUE!</v>
      </c>
      <c r="FG234" s="6" t="e" cm="1" vm="1">
        <f t="array" aca="1" ref="FG234" ca="1">INDIRECT(ADDRESS(MATCH(SMALL(_xlfn._xlws.FILTER(FG7:FG229,FL7:FL229&gt;cr),5),FG7:FG229,0)+6,1))</f>
        <v>#VALUE!</v>
      </c>
      <c r="FH234" s="6" t="e" cm="1" vm="1">
        <f t="array" aca="1" ref="FH234" ca="1">INDIRECT(ADDRESS(MATCH(LARGE(_xlfn._xlws.FILTER(FH7:FH229,FL7:FL229&gt;cr),5),FH7:FH229,0)+6,1))</f>
        <v>#VALUE!</v>
      </c>
      <c r="FI234" s="6" t="e" cm="1" vm="1">
        <f t="array" aca="1" ref="FI234" ca="1">INDIRECT(ADDRESS(MATCH(LARGE(_xlfn._xlws.FILTER(FI7:FI229,FL7:FL229&gt;cr),5),FI7:FI229,0)+6,1))</f>
        <v>#VALUE!</v>
      </c>
      <c r="FJ234" s="6" t="e" cm="1" vm="1">
        <f t="array" aca="1" ref="FJ234" ca="1">INDIRECT(ADDRESS(MATCH(LARGE(_xlfn._xlws.FILTER(FJ7:FJ229,FL7:FL229&gt;cr),5),FJ7:FJ229,0)+6,1))</f>
        <v>#VALUE!</v>
      </c>
      <c r="FK234" s="6" t="e" cm="1" vm="1">
        <f t="array" aca="1" ref="FK234" ca="1">INDIRECT(ADDRESS(MATCH(LARGE(_xlfn._xlws.FILTER(FK7:FK229,FL7:FL229&gt;cr),5),FK7:FK229,0)+6,1))</f>
        <v>#VALUE!</v>
      </c>
      <c r="FL234" s="6" t="e" cm="1" vm="1">
        <f t="array" aca="1" ref="FL234" ca="1">INDIRECT(ADDRESS(MATCH(LARGE(_xlfn._xlws.FILTER(FL7:FL229,FL7:FL229&gt;cr),5),FL7:FL229,0)+6,1))</f>
        <v>#VALUE!</v>
      </c>
      <c r="FM234" s="6" t="e" cm="1" vm="1">
        <f t="array" aca="1" ref="FM234" ca="1">INDIRECT(ADDRESS(MATCH(SMALL(_xlfn._xlws.FILTER(FM7:FM229,FL7:FL229&gt;cr),5),FM7:FM229,0)+6,1))</f>
        <v>#VALUE!</v>
      </c>
      <c r="FN234" s="1" t="e" cm="1" vm="1">
        <f t="array" aca="1" ref="FN234" ca="1">INDIRECT(ADDRESS(MATCH(SMALL(_xlfn._xlws.FILTER(FN7:FN229,FT7:FT229&gt;cr),5),FN7:FN229,0)+6,1))</f>
        <v>#VALUE!</v>
      </c>
      <c r="FO234" s="1" t="e" cm="1" vm="1">
        <f t="array" aca="1" ref="FO234" ca="1">INDIRECT(ADDRESS(MATCH(SMALL(_xlfn._xlws.FILTER(FO7:FO229,FT7:FT229&gt;cr),5),FO7:FO229,0)+6,1))</f>
        <v>#VALUE!</v>
      </c>
      <c r="FP234" s="1" t="e" cm="1" vm="1">
        <f t="array" aca="1" ref="FP234" ca="1">INDIRECT(ADDRESS(MATCH(LARGE(_xlfn._xlws.FILTER(FP7:FP229,FT7:FT229&gt;cr),5),FP7:FP229,0)+6,1))</f>
        <v>#VALUE!</v>
      </c>
      <c r="FQ234" s="1" t="e" cm="1" vm="1">
        <f t="array" aca="1" ref="FQ234" ca="1">INDIRECT(ADDRESS(MATCH(LARGE(_xlfn._xlws.FILTER(FQ7:FQ229,FT7:FT229&gt;cr),5),FQ7:FQ229,0)+6,1))</f>
        <v>#VALUE!</v>
      </c>
      <c r="FR234" s="1" t="e" cm="1" vm="1">
        <f t="array" aca="1" ref="FR234" ca="1">INDIRECT(ADDRESS(MATCH(LARGE(_xlfn._xlws.FILTER(FR7:FR229,FT7:FT229&gt;cr),5),FR7:FR229,0)+6,1))</f>
        <v>#VALUE!</v>
      </c>
      <c r="FS234" s="1" t="e" cm="1" vm="1">
        <f t="array" aca="1" ref="FS234" ca="1">INDIRECT(ADDRESS(MATCH(LARGE(_xlfn._xlws.FILTER(FS7:FS229,FT7:FT229&gt;cr),5),FS7:FS229,0)+6,1))</f>
        <v>#VALUE!</v>
      </c>
      <c r="FT234" s="1" t="e" cm="1" vm="1">
        <f t="array" aca="1" ref="FT234" ca="1">INDIRECT(ADDRESS(MATCH(LARGE(_xlfn._xlws.FILTER(FT7:FT229,FT7:FT229&gt;cr),5),FT7:FT229,0)+6,1))</f>
        <v>#VALUE!</v>
      </c>
      <c r="FU234" s="1" t="e" cm="1" vm="1">
        <f t="array" aca="1" ref="FU234" ca="1">INDIRECT(ADDRESS(MATCH(SMALL(_xlfn._xlws.FILTER(FU7:FU229,FT7:FT229&gt;cr),5),FU7:FU229,0)+6,1))</f>
        <v>#VALUE!</v>
      </c>
      <c r="FV234" s="6" t="str" cm="1">
        <f t="array" aca="1" ref="FV234" ca="1">INDIRECT(ADDRESS(MATCH(SMALL(_xlfn._xlws.FILTER(FV7:FV229,GB7:GB229&gt;cr),5),FV7:FV229,0)+6,1))</f>
        <v>CI01.IJ.Pearson</v>
      </c>
      <c r="FW234" s="6" t="str" cm="1">
        <f t="array" aca="1" ref="FW234" ca="1">INDIRECT(ADDRESS(MATCH(SMALL(_xlfn._xlws.FILTER(FW7:FW229,GB7:GB229&gt;cr),5),FW7:FW229,0)+6,1))</f>
        <v>AU11.Feng</v>
      </c>
      <c r="FX234" s="6" t="str" cm="1">
        <f t="array" aca="1" ref="FX234" ca="1">INDIRECT(ADDRESS(MATCH(LARGE(_xlfn._xlws.FILTER(FX7:FX229,GB7:GB229&gt;cr),5),FX7:FX229,0)+6,1))</f>
        <v>CI14.SMD.Pearson</v>
      </c>
      <c r="FY234" s="6" t="str" cm="1">
        <f t="array" aca="1" ref="FY234" ca="1">INDIRECT(ADDRESS(MATCH(LARGE(_xlfn._xlws.FILTER(FY7:FY229,GB7:GB229&gt;cr),5),FY7:FY229,0)+6,1))</f>
        <v>BU15.NNSMJ</v>
      </c>
      <c r="FZ234" s="6" t="str" cm="1">
        <f t="array" aca="1" ref="FZ234" ca="1">INDIRECT(ADDRESS(MATCH(LARGE(_xlfn._xlws.FILTER(FZ7:FZ229,GB7:GB229&gt;cr),5),FZ7:FZ229,0)+6,1))</f>
        <v>AI25.Coco</v>
      </c>
      <c r="GA234" s="6" t="str" cm="1">
        <f t="array" aca="1" ref="GA234" ca="1">INDIRECT(ADDRESS(MATCH(LARGE(_xlfn._xlws.FILTER(GA7:GA229,GB7:GB229&gt;cr),5),GA7:GA229,0)+6,1))</f>
        <v>BI01.IJ</v>
      </c>
      <c r="GB234" s="6" t="str" cm="1">
        <f t="array" aca="1" ref="GB234" ca="1">INDIRECT(ADDRESS(MATCH(LARGE(_xlfn._xlws.FILTER(GB7:GB229,GB7:GB229&gt;cr),5),GB7:GB229,0)+6,1))</f>
        <v>AI01.Jaccard</v>
      </c>
      <c r="GC234" s="6" t="str" cm="1">
        <f t="array" aca="1" ref="GC234" ca="1">INDIRECT(ADDRESS(MATCH(SMALL(_xlfn._xlws.FILTER(GC7:GC229,GB7:GB229&gt;cr),5),GC7:GC229,0)+6,1))</f>
        <v>CI14.SMD.Cosine</v>
      </c>
      <c r="GD234" s="1" t="e" cm="1" vm="1">
        <f t="array" aca="1" ref="GD234" ca="1">INDIRECT(ADDRESS(MATCH(SMALL(_xlfn._xlws.FILTER(GD7:GD229,GJ7:GJ229&gt;cr),5),GD7:GD229,0)+6,1))</f>
        <v>#VALUE!</v>
      </c>
      <c r="GE234" s="1" t="e" cm="1" vm="1">
        <f t="array" aca="1" ref="GE234" ca="1">INDIRECT(ADDRESS(MATCH(SMALL(_xlfn._xlws.FILTER(GE7:GE229,GJ7:GJ229&gt;cr),5),GE7:GE229,0)+6,1))</f>
        <v>#VALUE!</v>
      </c>
      <c r="GF234" s="1" t="e" cm="1" vm="1">
        <f t="array" aca="1" ref="GF234" ca="1">INDIRECT(ADDRESS(MATCH(LARGE(_xlfn._xlws.FILTER(GF7:GF229,GJ7:GJ229&gt;cr),5),GF7:GF229,0)+6,1))</f>
        <v>#VALUE!</v>
      </c>
      <c r="GG234" s="1" t="e" cm="1" vm="1">
        <f t="array" aca="1" ref="GG234" ca="1">INDIRECT(ADDRESS(MATCH(LARGE(_xlfn._xlws.FILTER(GG7:GG229,GJ7:GJ229&gt;cr),5),GG7:GG229,0)+6,1))</f>
        <v>#VALUE!</v>
      </c>
      <c r="GH234" s="1" t="e" cm="1" vm="1">
        <f t="array" aca="1" ref="GH234" ca="1">INDIRECT(ADDRESS(MATCH(LARGE(_xlfn._xlws.FILTER(GH7:GH229,GJ7:GJ229&gt;cr),5),GH7:GH229,0)+6,1))</f>
        <v>#VALUE!</v>
      </c>
      <c r="GI234" s="1" t="e" cm="1" vm="1">
        <f t="array" aca="1" ref="GI234" ca="1">INDIRECT(ADDRESS(MATCH(LARGE(_xlfn._xlws.FILTER(GI7:GI229,GJ7:GJ229&gt;cr),5),GI7:GI229,0)+6,1))</f>
        <v>#VALUE!</v>
      </c>
      <c r="GJ234" s="1" t="e" cm="1" vm="1">
        <f t="array" aca="1" ref="GJ234" ca="1">INDIRECT(ADDRESS(MATCH(LARGE(_xlfn._xlws.FILTER(GJ7:GJ229,GJ7:GJ229&gt;cr),5),GJ7:GJ229,0)+6,1))</f>
        <v>#VALUE!</v>
      </c>
      <c r="GK234" s="1" t="e" cm="1" vm="1">
        <f t="array" aca="1" ref="GK234" ca="1">INDIRECT(ADDRESS(MATCH(SMALL(_xlfn._xlws.FILTER(GK7:GK229,GJ7:GJ229&gt;cr),5),GK7:GK229,0)+6,1))</f>
        <v>#VALUE!</v>
      </c>
      <c r="GL234" s="6" t="e" cm="1" vm="1">
        <f t="array" aca="1" ref="GL234" ca="1">INDIRECT(ADDRESS(MATCH(SMALL(_xlfn._xlws.FILTER(GL7:GL229,GR7:GR229&gt;cr),5),GL7:GL229,0)+6,1))</f>
        <v>#VALUE!</v>
      </c>
      <c r="GM234" s="6" t="e" cm="1" vm="1">
        <f t="array" aca="1" ref="GM234" ca="1">INDIRECT(ADDRESS(MATCH(SMALL(_xlfn._xlws.FILTER(GM7:GM229,GR7:GR229&gt;cr),5),GM7:GM229,0)+6,1))</f>
        <v>#VALUE!</v>
      </c>
      <c r="GN234" s="6" t="e" cm="1" vm="1">
        <f t="array" aca="1" ref="GN234" ca="1">INDIRECT(ADDRESS(MATCH(LARGE(_xlfn._xlws.FILTER(GN7:GN229,GR7:GR229&gt;cr),5),GN7:GN229,0)+6,1))</f>
        <v>#VALUE!</v>
      </c>
      <c r="GO234" s="6" t="e" cm="1" vm="1">
        <f t="array" aca="1" ref="GO234" ca="1">INDIRECT(ADDRESS(MATCH(LARGE(_xlfn._xlws.FILTER(GO7:GO229,GR7:GR229&gt;cr),5),GO7:GO229,0)+6,1))</f>
        <v>#VALUE!</v>
      </c>
      <c r="GP234" s="6" t="e" cm="1" vm="1">
        <f t="array" aca="1" ref="GP234" ca="1">INDIRECT(ADDRESS(MATCH(LARGE(_xlfn._xlws.FILTER(GP7:GP229,GR7:GR229&gt;cr),5),GP7:GP229,0)+6,1))</f>
        <v>#VALUE!</v>
      </c>
      <c r="GQ234" s="6" t="e" cm="1" vm="1">
        <f t="array" aca="1" ref="GQ234" ca="1">INDIRECT(ADDRESS(MATCH(LARGE(_xlfn._xlws.FILTER(GQ7:GQ229,GR7:GR229&gt;cr),5),GQ7:GQ229,0)+6,1))</f>
        <v>#VALUE!</v>
      </c>
      <c r="GR234" s="6" t="e" cm="1" vm="1">
        <f t="array" aca="1" ref="GR234" ca="1">INDIRECT(ADDRESS(MATCH(LARGE(_xlfn._xlws.FILTER(GR7:GR229,GR7:GR229&gt;cr),5),GR7:GR229,0)+6,1))</f>
        <v>#VALUE!</v>
      </c>
      <c r="GS234" s="6" t="e" cm="1" vm="1">
        <f t="array" aca="1" ref="GS234" ca="1">INDIRECT(ADDRESS(MATCH(SMALL(_xlfn._xlws.FILTER(GS7:GS229,GR7:GR229&gt;cr),5),GS7:GS229,0)+6,1))</f>
        <v>#VALUE!</v>
      </c>
      <c r="GT234" s="1" t="e" cm="1" vm="1">
        <f t="array" aca="1" ref="GT234" ca="1">INDIRECT(ADDRESS(MATCH(SMALL(_xlfn._xlws.FILTER(GT7:GT229,GZ7:GZ229&gt;cr),5),GT7:GT229,0)+6,1))</f>
        <v>#VALUE!</v>
      </c>
      <c r="GU234" s="1" t="e" cm="1" vm="1">
        <f t="array" aca="1" ref="GU234" ca="1">INDIRECT(ADDRESS(MATCH(SMALL(_xlfn._xlws.FILTER(GU7:GU229,GZ7:GZ229&gt;cr),5),GU7:GU229,0)+6,1))</f>
        <v>#VALUE!</v>
      </c>
      <c r="GV234" s="1" t="e" cm="1" vm="1">
        <f t="array" aca="1" ref="GV234" ca="1">INDIRECT(ADDRESS(MATCH(LARGE(_xlfn._xlws.FILTER(GV7:GV229,GZ7:GZ229&gt;cr),5),GV7:GV229,0)+6,1))</f>
        <v>#VALUE!</v>
      </c>
      <c r="GW234" s="1" t="e" cm="1" vm="1">
        <f t="array" aca="1" ref="GW234" ca="1">INDIRECT(ADDRESS(MATCH(LARGE(_xlfn._xlws.FILTER(GW7:GW229,GZ7:GZ229&gt;cr),5),GW7:GW229,0)+6,1))</f>
        <v>#VALUE!</v>
      </c>
      <c r="GX234" s="1" t="e" cm="1" vm="1">
        <f t="array" aca="1" ref="GX234" ca="1">INDIRECT(ADDRESS(MATCH(LARGE(_xlfn._xlws.FILTER(GX7:GX229,GZ7:GZ229&gt;cr),5),GX7:GX229,0)+6,1))</f>
        <v>#VALUE!</v>
      </c>
      <c r="GY234" s="1" t="e" cm="1" vm="1">
        <f t="array" aca="1" ref="GY234" ca="1">INDIRECT(ADDRESS(MATCH(LARGE(_xlfn._xlws.FILTER(GY7:GY229,GZ7:GZ229&gt;cr),5),GY7:GY229,0)+6,1))</f>
        <v>#VALUE!</v>
      </c>
      <c r="GZ234" s="1" t="e" cm="1" vm="1">
        <f t="array" aca="1" ref="GZ234" ca="1">INDIRECT(ADDRESS(MATCH(LARGE(_xlfn._xlws.FILTER(GZ7:GZ229,GZ7:GZ229&gt;cr),5),GZ7:GZ229,0)+6,1))</f>
        <v>#VALUE!</v>
      </c>
      <c r="HA234" s="1" t="e" cm="1" vm="1">
        <f t="array" aca="1" ref="HA234" ca="1">INDIRECT(ADDRESS(MATCH(SMALL(_xlfn._xlws.FILTER(HA7:HA229,GZ7:GZ229&gt;cr),5),HA7:HA229,0)+6,1))</f>
        <v>#VALUE!</v>
      </c>
      <c r="HB234" s="6" t="e" cm="1" vm="1">
        <f t="array" aca="1" ref="HB234" ca="1">INDIRECT(ADDRESS(MATCH(SMALL(_xlfn._xlws.FILTER(HB7:HB229,HH7:HH229&gt;cr),5),HB7:HB229,0)+6,1))</f>
        <v>#VALUE!</v>
      </c>
      <c r="HC234" s="6" t="e" cm="1" vm="1">
        <f t="array" aca="1" ref="HC234" ca="1">INDIRECT(ADDRESS(MATCH(SMALL(_xlfn._xlws.FILTER(HC7:HC229,HH7:HH229&gt;cr),5),HC7:HC229,0)+6,1))</f>
        <v>#VALUE!</v>
      </c>
      <c r="HD234" s="6" t="e" cm="1" vm="1">
        <f t="array" aca="1" ref="HD234" ca="1">INDIRECT(ADDRESS(MATCH(LARGE(_xlfn._xlws.FILTER(HD7:HD229,HH7:HH229&gt;cr),5),HD7:HD229,0)+6,1))</f>
        <v>#VALUE!</v>
      </c>
      <c r="HE234" s="6" t="e" cm="1" vm="1">
        <f t="array" aca="1" ref="HE234" ca="1">INDIRECT(ADDRESS(MATCH(LARGE(_xlfn._xlws.FILTER(HE7:HE229,HH7:HH229&gt;cr),5),HE7:HE229,0)+6,1))</f>
        <v>#VALUE!</v>
      </c>
      <c r="HF234" s="6" t="e" cm="1" vm="1">
        <f t="array" aca="1" ref="HF234" ca="1">INDIRECT(ADDRESS(MATCH(LARGE(_xlfn._xlws.FILTER(HF7:HF229,HH7:HH229&gt;cr),5),HF7:HF229,0)+6,1))</f>
        <v>#VALUE!</v>
      </c>
      <c r="HG234" s="6" t="e" cm="1" vm="1">
        <f t="array" aca="1" ref="HG234" ca="1">INDIRECT(ADDRESS(MATCH(LARGE(_xlfn._xlws.FILTER(HG7:HG229,HH7:HH229&gt;cr),5),HG7:HG229,0)+6,1))</f>
        <v>#VALUE!</v>
      </c>
      <c r="HH234" s="6" t="e" cm="1" vm="1">
        <f t="array" aca="1" ref="HH234" ca="1">INDIRECT(ADDRESS(MATCH(LARGE(_xlfn._xlws.FILTER(HH7:HH229,HH7:HH229&gt;cr),5),HH7:HH229,0)+6,1))</f>
        <v>#VALUE!</v>
      </c>
      <c r="HI234" s="6" t="e" cm="1" vm="1">
        <f t="array" aca="1" ref="HI234" ca="1">INDIRECT(ADDRESS(MATCH(SMALL(_xlfn._xlws.FILTER(HI7:HI229,HH7:HH229&gt;cr),5),HI7:HI229,0)+6,1))</f>
        <v>#VALUE!</v>
      </c>
      <c r="HJ234" s="1" t="str" cm="1">
        <f t="array" aca="1" ref="HJ234" ca="1">INDIRECT(ADDRESS(MATCH(SMALL(_xlfn._xlws.FILTER(HJ7:HJ229,HP7:HP229&gt;cr),5),HJ7:HJ229,0)+6,1))</f>
        <v>CU14.SMD.TA</v>
      </c>
      <c r="HK234" s="1" t="str" cm="1">
        <f t="array" aca="1" ref="HK234" ca="1">INDIRECT(ADDRESS(MATCH(SMALL(_xlfn._xlws.FILTER(HK7:HK229,HP7:HP229&gt;cr),5),HK7:HK229,0)+6,1))</f>
        <v>AI03.Pearson</v>
      </c>
      <c r="HL234" s="1" t="str" cm="1">
        <f t="array" aca="1" ref="HL234" ca="1">INDIRECT(ADDRESS(MATCH(LARGE(_xlfn._xlws.FILTER(HL7:HL229,HP7:HP229&gt;cr),5),HL7:HL229,0)+6,1))</f>
        <v>BI15.NNSMJ</v>
      </c>
      <c r="HM234" s="1" t="str" cm="1">
        <f t="array" aca="1" ref="HM234" ca="1">INDIRECT(ADDRESS(MATCH(LARGE(_xlfn._xlws.FILTER(HM7:HM229,HP7:HP229&gt;cr),5),HM7:HM229,0)+6,1))</f>
        <v>AU07.PSS</v>
      </c>
      <c r="HN234" s="1" t="str" cm="1">
        <f t="array" aca="1" ref="HN234" ca="1">INDIRECT(ADDRESS(MATCH(LARGE(_xlfn._xlws.FILTER(HN7:HN229,HP7:HP229&gt;cr),5),HN7:HN229,0)+6,1))</f>
        <v>BI01.JaccardMulti</v>
      </c>
      <c r="HO234" s="1" t="str" cm="1">
        <f t="array" aca="1" ref="HO234" ca="1">INDIRECT(ADDRESS(MATCH(LARGE(_xlfn._xlws.FILTER(HO7:HO229,HP7:HP229&gt;cr),5),HO7:HO229,0)+6,1))</f>
        <v>AI01.Jaccard</v>
      </c>
      <c r="HP234" s="1" t="str" cm="1">
        <f t="array" aca="1" ref="HP234" ca="1">INDIRECT(ADDRESS(MATCH(LARGE(_xlfn._xlws.FILTER(HP7:HP229,HP7:HP229&gt;cr),5),HP7:HP229,0)+6,1))</f>
        <v>AI01.Jaccard</v>
      </c>
      <c r="HQ234" s="1" t="str" cm="1">
        <f t="array" aca="1" ref="HQ234" ca="1">INDIRECT(ADDRESS(MATCH(SMALL(_xlfn._xlws.FILTER(HQ7:HQ229,HP7:HP229&gt;cr),5),HQ7:HQ229,0)+6,1))</f>
        <v>BI14.HSMDJ</v>
      </c>
      <c r="HR234" s="6" t="e" cm="1" vm="1">
        <f t="array" aca="1" ref="HR234" ca="1">INDIRECT(ADDRESS(MATCH(SMALL(_xlfn._xlws.FILTER(HR7:HR229,HX7:HX229&gt;cr),5),HR7:HR229,0)+6,1))</f>
        <v>#VALUE!</v>
      </c>
      <c r="HS234" s="6" t="e" cm="1" vm="1">
        <f t="array" aca="1" ref="HS234" ca="1">INDIRECT(ADDRESS(MATCH(SMALL(_xlfn._xlws.FILTER(HS7:HS229,HX7:HX229&gt;cr),5),HS7:HS229,0)+6,1))</f>
        <v>#VALUE!</v>
      </c>
      <c r="HT234" s="6" t="e" cm="1" vm="1">
        <f t="array" aca="1" ref="HT234" ca="1">INDIRECT(ADDRESS(MATCH(LARGE(_xlfn._xlws.FILTER(HT7:HT229,HX7:HX229&gt;cr),5),HT7:HT229,0)+6,1))</f>
        <v>#VALUE!</v>
      </c>
      <c r="HU234" s="6" t="e" cm="1" vm="1">
        <f t="array" aca="1" ref="HU234" ca="1">INDIRECT(ADDRESS(MATCH(LARGE(_xlfn._xlws.FILTER(HU7:HU229,HX7:HX229&gt;cr),5),HU7:HU229,0)+6,1))</f>
        <v>#VALUE!</v>
      </c>
      <c r="HV234" s="6" t="e" cm="1" vm="1">
        <f t="array" aca="1" ref="HV234" ca="1">INDIRECT(ADDRESS(MATCH(LARGE(_xlfn._xlws.FILTER(HV7:HV229,HX7:HX229&gt;cr),5),HV7:HV229,0)+6,1))</f>
        <v>#VALUE!</v>
      </c>
      <c r="HW234" s="6" t="e" cm="1" vm="1">
        <f t="array" aca="1" ref="HW234" ca="1">INDIRECT(ADDRESS(MATCH(LARGE(_xlfn._xlws.FILTER(HW7:HW229,HX7:HX229&gt;cr),5),HW7:HW229,0)+6,1))</f>
        <v>#VALUE!</v>
      </c>
      <c r="HX234" s="6" t="e" cm="1" vm="1">
        <f t="array" aca="1" ref="HX234" ca="1">INDIRECT(ADDRESS(MATCH(LARGE(_xlfn._xlws.FILTER(HX7:HX229,HX7:HX229&gt;cr),5),HX7:HX229,0)+6,1))</f>
        <v>#VALUE!</v>
      </c>
      <c r="HY234" s="6" t="e" cm="1" vm="1">
        <f t="array" aca="1" ref="HY234" ca="1">INDIRECT(ADDRESS(MATCH(SMALL(_xlfn._xlws.FILTER(HY7:HY229,HX7:HX229&gt;cr),5),HY7:HY229,0)+6,1))</f>
        <v>#VALUE!</v>
      </c>
      <c r="HZ234" s="1" t="e" cm="1" vm="1">
        <f t="array" aca="1" ref="HZ234" ca="1">INDIRECT(ADDRESS(MATCH(SMALL(_xlfn._xlws.FILTER(HZ7:HZ229,IF7:IF229&gt;cr),5),HZ7:HZ229,0)+6,1))</f>
        <v>#VALUE!</v>
      </c>
      <c r="IA234" s="1" t="e" cm="1" vm="1">
        <f t="array" aca="1" ref="IA234" ca="1">INDIRECT(ADDRESS(MATCH(SMALL(_xlfn._xlws.FILTER(IA7:IA229,IF7:IF229&gt;cr),5),IA7:IA229,0)+6,1))</f>
        <v>#VALUE!</v>
      </c>
      <c r="IB234" s="1" t="e" cm="1" vm="1">
        <f t="array" aca="1" ref="IB234" ca="1">INDIRECT(ADDRESS(MATCH(LARGE(_xlfn._xlws.FILTER(IB7:IB229,IF7:IF229&gt;cr),5),IB7:IB229,0)+6,1))</f>
        <v>#VALUE!</v>
      </c>
      <c r="IC234" s="1" t="e" cm="1" vm="1">
        <f t="array" aca="1" ref="IC234" ca="1">INDIRECT(ADDRESS(MATCH(LARGE(_xlfn._xlws.FILTER(IC7:IC229,IF7:IF229&gt;cr),5),IC7:IC229,0)+6,1))</f>
        <v>#VALUE!</v>
      </c>
      <c r="ID234" s="1" t="e" cm="1" vm="1">
        <f t="array" aca="1" ref="ID234" ca="1">INDIRECT(ADDRESS(MATCH(LARGE(_xlfn._xlws.FILTER(ID7:ID229,IF7:IF229&gt;cr),5),ID7:ID229,0)+6,1))</f>
        <v>#VALUE!</v>
      </c>
      <c r="IE234" s="1" t="e" cm="1" vm="1">
        <f t="array" aca="1" ref="IE234" ca="1">INDIRECT(ADDRESS(MATCH(LARGE(_xlfn._xlws.FILTER(IE7:IE229,IF7:IF229&gt;cr),5),IE7:IE229,0)+6,1))</f>
        <v>#VALUE!</v>
      </c>
      <c r="IF234" s="1" t="e" cm="1" vm="1">
        <f t="array" aca="1" ref="IF234" ca="1">INDIRECT(ADDRESS(MATCH(LARGE(_xlfn._xlws.FILTER(IF7:IF229,IF7:IF229&gt;cr),5),IF7:IF229,0)+6,1))</f>
        <v>#VALUE!</v>
      </c>
      <c r="IG234" s="1" t="e" cm="1" vm="1">
        <f t="array" aca="1" ref="IG234" ca="1">INDIRECT(ADDRESS(MATCH(SMALL(_xlfn._xlws.FILTER(IG7:IG229,IF7:IF229&gt;cr),5),IG7:IG229,0)+6,1))</f>
        <v>#VALUE!</v>
      </c>
      <c r="IH234" s="9" t="str" cm="1">
        <f t="array" aca="1" ref="IH234" ca="1">INDIRECT(ADDRESS(MATCH(SMALL(_xlfn.LET(_xlpm.x,IF(ISNUMBER(IH7:IH229),IH7:IH229),_xlpm.y,IF(ISNUMBER(IN7:IN229),IN7:IN229),_xlfn._xlws.FILTER(_xlpm.x,_xlpm.y&gt;cr)),5),IH7:IH229,0)+6,1))</f>
        <v>CI01.IJ.Pearson</v>
      </c>
      <c r="II234" s="9" t="str" cm="1">
        <f t="array" aca="1" ref="II234" ca="1">INDIRECT(ADDRESS(MATCH(SMALL(_xlfn.LET(_xlpm.x,IF(ISNUMBER(II7:II229),II7:II229),_xlpm.y,IF(ISNUMBER(IN7:IN229),IN7:IN229),_xlfn._xlws.FILTER(_xlpm.x,_xlpm.y&gt;cr)),5),II7:II229,0)+6,1))</f>
        <v>BU01.JacLMH</v>
      </c>
      <c r="IJ234" s="9" t="str" cm="1">
        <f t="array" aca="1" ref="IJ234" ca="1">INDIRECT(ADDRESS(MATCH(LARGE(_xlfn.LET(_xlpm.x,IF(ISNUMBER(IJ7:IJ229),IJ7:IJ229),_xlpm.y,IF(ISNUMBER(IN7:IN229),IN7:IN229),_xlfn._xlws.FILTER(_xlpm.x,_xlpm.y&gt;cr)),5),IJ7:IJ229,0)+6,1))</f>
        <v>CI14.Amer.NNSM</v>
      </c>
      <c r="IK234" s="9" t="str" cm="1">
        <f t="array" aca="1" ref="IK234" ca="1">INDIRECT(ADDRESS(MATCH(LARGE(_xlfn.LET(_xlpm.x,IF(ISNUMBER(IK7:IK229),IK7:IK229),_xlpm.y,IF(ISNUMBER(IN7:IN229),IN7:IN229),_xlfn._xlws.FILTER(_xlpm.x,_xlpm.y&gt;cr)),5),IK7:IK229,0)+6,1))</f>
        <v>CU14.SMD.NNSM</v>
      </c>
      <c r="IL234" s="9" t="str" cm="1">
        <f t="array" aca="1" ref="IL234" ca="1">INDIRECT(ADDRESS(MATCH(LARGE(_xlfn.LET(_xlpm.x,IF(ISNUMBER(IL7:IL229),IL7:IL229),_xlpm.y,IF(ISNUMBER(IN7:IN229),IN7:IN229),_xlfn._xlws.FILTER(_xlpm.x,_xlpm.y&gt;cr)),5),IL7:IL229,0)+6,1))</f>
        <v>AI25.Coco</v>
      </c>
      <c r="IM234" s="9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9" t="str" cm="1">
        <f t="array" aca="1" ref="IN234" ca="1">INDIRECT(ADDRESS(MATCH(LARGE(_xlfn.LET(_xlpm.x,IF(ISNUMBER(IN7:IN229),IN7:IN229),_xlpm.y,IF(ISNUMBER(IN7:IN229),IN7:IN229),_xlfn._xlws.FILTER(_xlpm.x,_xlpm.y&gt;cr)),5),IN7:IN229,0)+6,1))</f>
        <v>CI01.IJ.Amer</v>
      </c>
      <c r="IO234" s="9" t="str" cm="1">
        <f t="array" aca="1" ref="IO234" ca="1">INDIRECT(ADDRESS(MATCH(SMALL(_xlfn.LET(_xlpm.x,IF(ISNUMBER(IO7:IO229),IO7:IO229),_xlpm.y,IF(ISNUMBER(IN7:IN229),IN7:IN229),_xlfn._xlws.FILTER(_xlpm.x,_xlpm.y&gt;cr)),5),IO7:IO229,0)+6,1))</f>
        <v>BI03.CPC</v>
      </c>
      <c r="IP234" s="1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1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1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1" t="str" cm="1">
        <f t="array" aca="1" ref="IS234" ca="1">INDEX(_xlfn._xlws.FILTER(IS7:IS229,ISTEXT(IS7:IS229)),MODE(MATCH(_xlfn._xlws.FILTER(IS7:IS229,ISTEXT(IS7:IS229)),_xlfn._xlws.FILTER(IS7:IS229,ISTEXT(IS7:IS229)),0)))</f>
        <v>k=50, r=0.5</v>
      </c>
      <c r="IT234" s="1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1" t="str" cm="1">
        <f t="array" aca="1" ref="IU234" ca="1">INDEX(_xlfn._xlws.FILTER(IU7:IU229,ISTEXT(IU7:IU229)),MODE(MATCH(_xlfn._xlws.FILTER(IU7:IU229,ISTEXT(IU7:IU229)),_xlfn._xlws.FILTER(IU7:IU229,ISTEXT(IU7:IU229)),0)))</f>
        <v>k=50, r=0.5</v>
      </c>
      <c r="IV234" s="1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1" t="str" cm="1">
        <f t="array" aca="1" ref="IW234" ca="1">INDEX(_xlfn._xlws.FILTER(IW7:IW229,ISTEXT(IW7:IW229)),MODE(MATCH(_xlfn._xlws.FILTER(IW7:IW229,ISTEXT(IW7:IW229)),_xlfn._xlws.FILTER(IW7:IW229,ISTEXT(IW7:IW229)),0)))</f>
        <v>k=50,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2022-12-26T05:22:25Z</dcterms:modified>
</cp:coreProperties>
</file>