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C194CDAB-95AB-4ABD-AE33-7B4FB2A47983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201" i="4" l="1"/>
  <c r="FL200" i="4"/>
  <c r="FL199" i="4"/>
  <c r="FL198" i="4"/>
  <c r="FL197" i="4"/>
  <c r="FL196" i="4"/>
  <c r="FL195" i="4"/>
  <c r="FL194" i="4"/>
  <c r="FL193" i="4"/>
  <c r="FL192" i="4"/>
  <c r="FL191" i="4"/>
  <c r="FL190" i="4"/>
  <c r="FL189" i="4"/>
  <c r="FL188" i="4"/>
  <c r="FL187" i="4"/>
  <c r="FL186" i="4"/>
  <c r="FL185" i="4"/>
  <c r="FL184" i="4"/>
  <c r="FL183" i="4"/>
  <c r="FL182" i="4"/>
  <c r="FL181" i="4"/>
  <c r="FL180" i="4"/>
  <c r="FL179" i="4"/>
  <c r="FL178" i="4"/>
  <c r="FL177" i="4"/>
  <c r="FL176" i="4"/>
  <c r="FL175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5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28" i="4"/>
  <c r="FL127" i="4"/>
  <c r="FL126" i="4"/>
  <c r="FL125" i="4"/>
  <c r="FL124" i="4"/>
  <c r="FL123" i="4"/>
  <c r="FL122" i="4"/>
  <c r="FL121" i="4"/>
  <c r="FL120" i="4"/>
  <c r="FL119" i="4"/>
  <c r="FL118" i="4"/>
  <c r="FL117" i="4"/>
  <c r="FL116" i="4"/>
  <c r="FL115" i="4"/>
  <c r="FL114" i="4"/>
  <c r="FL113" i="4"/>
  <c r="FL112" i="4"/>
  <c r="FL111" i="4"/>
  <c r="FL109" i="4"/>
  <c r="FL108" i="4"/>
  <c r="FL107" i="4"/>
  <c r="FL106" i="4"/>
  <c r="FL105" i="4"/>
  <c r="FL104" i="4"/>
  <c r="FL103" i="4"/>
  <c r="FL102" i="4"/>
  <c r="FL101" i="4"/>
  <c r="FL100" i="4"/>
  <c r="FL99" i="4"/>
  <c r="FL98" i="4"/>
  <c r="FL97" i="4"/>
  <c r="FL96" i="4"/>
  <c r="FL95" i="4"/>
  <c r="FL94" i="4"/>
  <c r="FL93" i="4"/>
  <c r="FL92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70" i="4"/>
  <c r="FL69" i="4"/>
  <c r="FL68" i="4"/>
  <c r="FL66" i="4"/>
  <c r="FL65" i="4"/>
  <c r="FL64" i="4"/>
  <c r="FL63" i="4"/>
  <c r="FL62" i="4"/>
  <c r="FL61" i="4"/>
  <c r="FL60" i="4"/>
  <c r="FL59" i="4"/>
  <c r="FL58" i="4"/>
  <c r="FL57" i="4"/>
  <c r="FL56" i="4"/>
  <c r="FL55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6" i="4"/>
  <c r="FL35" i="4"/>
  <c r="FL34" i="4"/>
  <c r="FL33" i="4"/>
  <c r="FL32" i="4"/>
  <c r="FL31" i="4"/>
  <c r="FL30" i="4"/>
  <c r="FL29" i="4"/>
  <c r="FL28" i="4"/>
  <c r="FL27" i="4"/>
  <c r="FL26" i="4"/>
  <c r="FL25" i="4"/>
  <c r="FL24" i="4"/>
  <c r="FL23" i="4"/>
  <c r="FL22" i="4"/>
  <c r="FL21" i="4"/>
  <c r="FL20" i="4"/>
  <c r="FL19" i="4"/>
  <c r="FL18" i="4"/>
  <c r="FL17" i="4"/>
  <c r="FL16" i="4"/>
  <c r="FL15" i="4"/>
  <c r="FL14" i="4"/>
  <c r="FL13" i="4"/>
  <c r="FL12" i="4"/>
  <c r="FL11" i="4"/>
  <c r="FL10" i="4"/>
  <c r="FL9" i="4"/>
  <c r="FL8" i="4"/>
  <c r="FL7" i="4"/>
  <c r="FM201" i="4"/>
  <c r="FM200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5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68" i="4"/>
  <c r="FM66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201" i="2"/>
  <c r="DB200" i="2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5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201" i="4"/>
  <c r="FK200" i="4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5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70" i="4"/>
  <c r="FK69" i="4"/>
  <c r="FK68" i="4"/>
  <c r="FK66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201" i="2"/>
  <c r="DA200" i="2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5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4" i="2"/>
  <c r="DA113" i="2"/>
  <c r="DA112" i="2"/>
  <c r="DA111" i="2"/>
  <c r="DA109" i="2"/>
  <c r="DA108" i="2"/>
  <c r="DA107" i="2"/>
  <c r="DA106" i="2"/>
  <c r="DA105" i="2"/>
  <c r="DA104" i="2"/>
  <c r="DA103" i="2"/>
  <c r="DA102" i="2"/>
  <c r="DA101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FJ111" i="4"/>
  <c r="FJ112" i="4"/>
  <c r="FJ113" i="4"/>
  <c r="FJ114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5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J200" i="4"/>
  <c r="FJ201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6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111" i="4"/>
  <c r="FI112" i="4"/>
  <c r="FI113" i="4"/>
  <c r="FI114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5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I200" i="4"/>
  <c r="FI201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6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111" i="4"/>
  <c r="FH112" i="4"/>
  <c r="FH113" i="4"/>
  <c r="FH114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5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H200" i="4"/>
  <c r="FH201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111" i="4"/>
  <c r="FG112" i="4"/>
  <c r="FG113" i="4"/>
  <c r="FG114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5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G200" i="4"/>
  <c r="FG201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F111" i="4"/>
  <c r="FF112" i="4"/>
  <c r="FF113" i="4"/>
  <c r="FF114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5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FF200" i="4"/>
  <c r="FF201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Z200" i="2"/>
  <c r="CZ201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Y200" i="2"/>
  <c r="CY201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CX200" i="2"/>
  <c r="CX201" i="2"/>
  <c r="FJ7" i="4"/>
  <c r="FI7" i="4"/>
  <c r="FH7" i="4"/>
  <c r="FG7" i="4"/>
  <c r="FF7" i="4"/>
  <c r="CZ7" i="2"/>
  <c r="CY7" i="2"/>
  <c r="CX7" i="2"/>
  <c r="FO110" i="4" a="1"/>
  <c r="FN110" i="4" a="1"/>
  <c r="FO67" i="4" a="1"/>
  <c r="FN67" i="4" a="1"/>
  <c r="X202" i="4" a="1"/>
  <c r="FN173" i="4" a="1"/>
  <c r="FS164" i="4" a="1"/>
  <c r="FT161" i="4" a="1"/>
  <c r="FO143" i="4" a="1"/>
  <c r="DG45" i="2" a="1"/>
  <c r="FP81" i="4" a="1"/>
  <c r="FQ153" i="4" a="1"/>
  <c r="FN111" i="4" a="1"/>
  <c r="DG103" i="2" a="1"/>
  <c r="DC195" i="2" a="1"/>
  <c r="FT111" i="4" a="1"/>
  <c r="DF143" i="2" a="1"/>
  <c r="FO140" i="4" a="1"/>
  <c r="DE40" i="2" a="1"/>
  <c r="DG118" i="2" a="1"/>
  <c r="FT140" i="4" a="1"/>
  <c r="FS186" i="4" a="1"/>
  <c r="DF125" i="2" a="1"/>
  <c r="FP88" i="4" a="1"/>
  <c r="FP10" i="4" a="1"/>
  <c r="FS121" i="4" a="1"/>
  <c r="FR168" i="4" a="1"/>
  <c r="FT60" i="4" a="1"/>
  <c r="FU15" i="4" a="1"/>
  <c r="DG175" i="2" a="1"/>
  <c r="FR7" i="4" a="1"/>
  <c r="FQ168" i="4" a="1"/>
  <c r="FP189" i="4" a="1"/>
  <c r="FO53" i="4" a="1"/>
  <c r="FQ176" i="4" a="1"/>
  <c r="FQ86" i="4" a="1"/>
  <c r="P202" i="4" a="1"/>
  <c r="DF81" i="2" a="1"/>
  <c r="FO103" i="4" a="1"/>
  <c r="FU192" i="4" a="1"/>
  <c r="FQ99" i="4" a="1"/>
  <c r="FU23" i="4" a="1"/>
  <c r="DG68" i="2" a="1"/>
  <c r="DC98" i="2" a="1"/>
  <c r="FO81" i="4" a="1"/>
  <c r="DD67" i="2" a="1"/>
  <c r="FT139" i="4" a="1"/>
  <c r="FN153" i="4" a="1"/>
  <c r="FT99" i="4" a="1"/>
  <c r="FR35" i="4" a="1"/>
  <c r="FS167" i="4" a="1"/>
  <c r="DE9" i="2" a="1"/>
  <c r="DD144" i="2" a="1"/>
  <c r="DG106" i="2" a="1"/>
  <c r="DC29" i="2" a="1"/>
  <c r="FQ59" i="4" a="1"/>
  <c r="DF50" i="2" a="1"/>
  <c r="FQ33" i="4" a="1"/>
  <c r="FS40" i="4" a="1"/>
  <c r="FO96" i="4" a="1"/>
  <c r="DG166" i="2" a="1"/>
  <c r="FO20" i="4" a="1"/>
  <c r="DF128" i="2" a="1"/>
  <c r="DG193" i="2" a="1"/>
  <c r="FS83" i="4" a="1"/>
  <c r="FO75" i="4" a="1"/>
  <c r="FS119" i="4" a="1"/>
  <c r="FR140" i="4" a="1"/>
  <c r="FR56" i="4" a="1"/>
  <c r="FU191" i="4" a="1"/>
  <c r="FO178" i="4" a="1"/>
  <c r="DG109" i="2" a="1"/>
  <c r="DC70" i="2" a="1"/>
  <c r="DF110" i="2" a="1"/>
  <c r="FR36" i="4" a="1"/>
  <c r="DG43" i="2" a="1"/>
  <c r="FS160" i="4" a="1"/>
  <c r="DH202" i="4" a="1"/>
  <c r="DD36" i="2" a="1"/>
  <c r="FP136" i="4" a="1"/>
  <c r="FP148" i="4" a="1"/>
  <c r="FU61" i="4" a="1"/>
  <c r="FU132" i="4" a="1"/>
  <c r="DD120" i="2" a="1"/>
  <c r="FN192" i="4" a="1"/>
  <c r="FT62" i="4" a="1"/>
  <c r="FS147" i="4" a="1"/>
  <c r="DR202" i="4" a="1"/>
  <c r="DD96" i="2" a="1"/>
  <c r="FP168" i="4" a="1"/>
  <c r="BC202" i="4" a="1"/>
  <c r="FS132" i="4" a="1"/>
  <c r="FS152" i="4" a="1"/>
  <c r="C202" i="4" a="1"/>
  <c r="FU186" i="4" a="1"/>
  <c r="FQ199" i="4" a="1"/>
  <c r="DF193" i="2" a="1"/>
  <c r="DG185" i="2" a="1"/>
  <c r="FN90" i="4" a="1"/>
  <c r="FS60" i="4" a="1"/>
  <c r="DG202" i="4" a="1"/>
  <c r="FP23" i="4" a="1"/>
  <c r="FT201" i="4" a="1"/>
  <c r="FT33" i="4" a="1"/>
  <c r="DF88" i="2" a="1"/>
  <c r="DG17" i="2" a="1"/>
  <c r="FT66" i="4" a="1"/>
  <c r="AX202" i="2" a="1"/>
  <c r="DC78" i="2" a="1"/>
  <c r="DG164" i="2" a="1"/>
  <c r="DG137" i="2" a="1"/>
  <c r="DF8" i="2" a="1"/>
  <c r="DC190" i="2" a="1"/>
  <c r="FN54" i="4" a="1"/>
  <c r="FR13" i="4" a="1"/>
  <c r="DG131" i="2" a="1"/>
  <c r="DC62" i="2" a="1"/>
  <c r="FS46" i="4" a="1"/>
  <c r="DG32" i="2" a="1"/>
  <c r="DG152" i="2" a="1"/>
  <c r="FO199" i="4" a="1"/>
  <c r="FR115" i="4" a="1"/>
  <c r="FR192" i="4" a="1"/>
  <c r="DC88" i="2" a="1"/>
  <c r="DF98" i="2" a="1"/>
  <c r="DD179" i="2" a="1"/>
  <c r="FU9" i="4" a="1"/>
  <c r="FU110" i="4" a="1"/>
  <c r="FT110" i="4" a="1"/>
  <c r="FU67" i="4" a="1"/>
  <c r="FT67" i="4" a="1"/>
  <c r="FP157" i="4" a="1"/>
  <c r="FS110" i="4" a="1"/>
  <c r="FR110" i="4" a="1"/>
  <c r="FS67" i="4" a="1"/>
  <c r="FR67" i="4" a="1"/>
  <c r="DG110" i="2" a="1"/>
  <c r="DE138" i="2" a="1"/>
  <c r="FT185" i="4" a="1"/>
  <c r="FS22" i="4" a="1"/>
  <c r="DE64" i="2" a="1"/>
  <c r="DD128" i="2" a="1"/>
  <c r="DF120" i="2" a="1"/>
  <c r="FT180" i="4" a="1"/>
  <c r="FN175" i="4" a="1"/>
  <c r="FN188" i="4" a="1"/>
  <c r="DG21" i="2" a="1"/>
  <c r="FS201" i="4" a="1"/>
  <c r="FU153" i="4" a="1"/>
  <c r="FS27" i="4" a="1"/>
  <c r="FR148" i="4" a="1"/>
  <c r="FS139" i="4" a="1"/>
  <c r="CK202" i="2" a="1"/>
  <c r="FO149" i="4" a="1"/>
  <c r="FP178" i="4" a="1"/>
  <c r="DD8" i="2" a="1"/>
  <c r="FU68" i="4" a="1"/>
  <c r="DD54" i="2" a="1"/>
  <c r="EZ202" i="4" a="1"/>
  <c r="DF13" i="2" a="1"/>
  <c r="FS140" i="4" a="1"/>
  <c r="FQ200" i="4" a="1"/>
  <c r="DG96" i="2" a="1"/>
  <c r="DD82" i="2" a="1"/>
  <c r="FS115" i="4" a="1"/>
  <c r="FO150" i="4" a="1"/>
  <c r="FS98" i="4" a="1"/>
  <c r="DD184" i="2" a="1"/>
  <c r="DG133" i="2" a="1"/>
  <c r="FN47" i="4" a="1"/>
  <c r="FU201" i="4" a="1"/>
  <c r="FT118" i="4" a="1"/>
  <c r="DG195" i="2" a="1"/>
  <c r="FS85" i="4" a="1"/>
  <c r="FR120" i="4" a="1"/>
  <c r="FU103" i="4" a="1"/>
  <c r="DC86" i="2" a="1"/>
  <c r="FT173" i="4" a="1"/>
  <c r="N202" i="2" a="1"/>
  <c r="CQ202" i="2" a="1"/>
  <c r="FO86" i="4" a="1"/>
  <c r="DD119" i="2" a="1"/>
  <c r="FU142" i="4" a="1"/>
  <c r="FT197" i="4" a="1"/>
  <c r="FO15" i="4" a="1"/>
  <c r="FR66" i="4" a="1"/>
  <c r="FP114" i="4" a="1"/>
  <c r="DF27" i="2" a="1"/>
  <c r="FU177" i="4" a="1"/>
  <c r="DG138" i="2" a="1"/>
  <c r="FP147" i="4" a="1"/>
  <c r="FT47" i="4" a="1"/>
  <c r="AB202" i="4" a="1"/>
  <c r="DF123" i="2" a="1"/>
  <c r="FS188" i="4" a="1"/>
  <c r="DG104" i="2" a="1"/>
  <c r="BT202" i="4" a="1"/>
  <c r="DC51" i="2" a="1"/>
  <c r="DG29" i="2" a="1"/>
  <c r="DG83" i="2" a="1"/>
  <c r="DG196" i="2" a="1"/>
  <c r="DD124" i="2" a="1"/>
  <c r="DC80" i="2" a="1"/>
  <c r="FP117" i="4" a="1"/>
  <c r="DF29" i="2" a="1"/>
  <c r="FT120" i="4" a="1"/>
  <c r="DD110" i="2" a="1"/>
  <c r="FR14" i="4" a="1"/>
  <c r="FQ7" i="4" a="1"/>
  <c r="FS154" i="4" a="1"/>
  <c r="FR15" i="4" a="1"/>
  <c r="FT81" i="4" a="1"/>
  <c r="DG63" i="2" a="1"/>
  <c r="AZ202" i="4" a="1"/>
  <c r="FT44" i="4" a="1"/>
  <c r="FS8" i="4" a="1"/>
  <c r="FQ110" i="4" a="1"/>
  <c r="FP110" i="4" a="1"/>
  <c r="FQ67" i="4" a="1"/>
  <c r="FP67" i="4" a="1"/>
  <c r="DG33" i="2" a="1"/>
  <c r="FT77" i="4" a="1"/>
  <c r="AW202" i="4" a="1"/>
  <c r="FT117" i="4" a="1"/>
  <c r="FT55" i="4" a="1"/>
  <c r="DF42" i="2" a="1"/>
  <c r="FS51" i="4" a="1"/>
  <c r="FT19" i="4" a="1"/>
  <c r="DF55" i="2" a="1"/>
  <c r="FR156" i="4" a="1"/>
  <c r="DG200" i="2" a="1"/>
  <c r="DG88" i="2" a="1"/>
  <c r="FT14" i="4" a="1"/>
  <c r="C202" i="2" a="1"/>
  <c r="CS202" i="4" a="1"/>
  <c r="FT127" i="4" a="1"/>
  <c r="CI202" i="4" a="1"/>
  <c r="BP202" i="2" a="1"/>
  <c r="FS111" i="4" a="1"/>
  <c r="FU163" i="4" a="1"/>
  <c r="FP59" i="4" a="1"/>
  <c r="DG181" i="2" a="1"/>
  <c r="FT189" i="4" a="1"/>
  <c r="DD107" i="2" a="1"/>
  <c r="FR11" i="4" a="1"/>
  <c r="DG151" i="2" a="1"/>
  <c r="FS23" i="4" a="1"/>
  <c r="FS200" i="4" a="1"/>
  <c r="FS145" i="4" a="1"/>
  <c r="FR89" i="4" a="1"/>
  <c r="FO141" i="4" a="1"/>
  <c r="DC40" i="2" a="1"/>
  <c r="FU89" i="4" a="1"/>
  <c r="FU152" i="4" a="1"/>
  <c r="BR202" i="2" a="1"/>
  <c r="FT112" i="4" a="1"/>
  <c r="FS76" i="4" a="1"/>
  <c r="FU27" i="4" a="1"/>
  <c r="FP121" i="4" a="1"/>
  <c r="FU115" i="4" a="1"/>
  <c r="DE33" i="2" a="1"/>
  <c r="DC95" i="2" a="1"/>
  <c r="FP96" i="4" a="1"/>
  <c r="DE125" i="2" a="1"/>
  <c r="FP105" i="4" a="1"/>
  <c r="DG127" i="2" a="1"/>
  <c r="DD91" i="2" a="1"/>
  <c r="FQ85" i="4" a="1"/>
  <c r="FO87" i="4" a="1"/>
  <c r="FT145" i="4" a="1"/>
  <c r="FP101" i="4" a="1"/>
  <c r="FS54" i="4" a="1"/>
  <c r="FT58" i="4" a="1"/>
  <c r="FU78" i="4" a="1"/>
  <c r="FT71" i="4" a="1"/>
  <c r="FT92" i="4" a="1"/>
  <c r="FT141" i="4" a="1"/>
  <c r="DG101" i="2" a="1"/>
  <c r="FT167" i="4" a="1"/>
  <c r="DE110" i="2" a="1"/>
  <c r="FT147" i="4" a="1"/>
  <c r="FT125" i="4" a="1"/>
  <c r="FT175" i="4" a="1"/>
  <c r="FT170" i="4" a="1"/>
  <c r="FT169" i="4" a="1"/>
  <c r="FR59" i="4" a="1"/>
  <c r="FP86" i="4" a="1"/>
  <c r="DC189" i="2" a="1"/>
  <c r="FO88" i="4" a="1"/>
  <c r="DD175" i="2" a="1"/>
  <c r="FS59" i="4" a="1"/>
  <c r="FP103" i="4" a="1"/>
  <c r="DF191" i="2" a="1"/>
  <c r="DF163" i="2" a="1"/>
  <c r="DG197" i="2" a="1"/>
  <c r="FU109" i="4" a="1"/>
  <c r="DF195" i="2" a="1"/>
  <c r="FS157" i="4" a="1"/>
  <c r="FT36" i="4" a="1"/>
  <c r="FQ27" i="4" a="1"/>
  <c r="FS181" i="4" a="1"/>
  <c r="DD15" i="2" a="1"/>
  <c r="DF150" i="2" a="1"/>
  <c r="DG165" i="2" a="1"/>
  <c r="FN81" i="4" a="1"/>
  <c r="DD71" i="2" a="1"/>
  <c r="FO151" i="4" a="1"/>
  <c r="DG134" i="2" a="1"/>
  <c r="FQ66" i="4" a="1"/>
  <c r="FQ107" i="4" a="1"/>
  <c r="DG57" i="2" a="1"/>
  <c r="FT21" i="4" a="1"/>
  <c r="FT199" i="4" a="1"/>
  <c r="DF131" i="2" a="1"/>
  <c r="DE188" i="2" a="1"/>
  <c r="FT142" i="4" a="1"/>
  <c r="DG199" i="2" a="1"/>
  <c r="FQ97" i="4" a="1"/>
  <c r="DG161" i="2" a="1"/>
  <c r="FP196" i="4" a="1"/>
  <c r="DG20" i="2" a="1"/>
  <c r="DF17" i="2" a="1"/>
  <c r="DF45" i="2" a="1"/>
  <c r="DC103" i="2" a="1"/>
  <c r="FO92" i="4" a="1"/>
  <c r="FT150" i="4" a="1"/>
  <c r="FT97" i="4" a="1"/>
  <c r="DC139" i="2" a="1"/>
  <c r="FR46" i="4" a="1"/>
  <c r="FS33" i="4" a="1"/>
  <c r="FN181" i="4" a="1"/>
  <c r="DF92" i="2" a="1"/>
  <c r="DE116" i="2" a="1"/>
  <c r="DE53" i="2" a="1"/>
  <c r="J202" i="4" a="1"/>
  <c r="FT24" i="4" a="1"/>
  <c r="DC148" i="2" a="1"/>
  <c r="DF71" i="2" a="1"/>
  <c r="DE77" i="2" a="1"/>
  <c r="FU71" i="4" a="1"/>
  <c r="FO66" i="4" a="1"/>
  <c r="DG135" i="2" a="1"/>
  <c r="FQ139" i="4" a="1"/>
  <c r="FN8" i="4" a="1"/>
  <c r="FU37" i="4" a="1"/>
  <c r="FU185" i="4" a="1"/>
  <c r="FP133" i="4" a="1"/>
  <c r="FU58" i="4" a="1"/>
  <c r="FT156" i="4" a="1"/>
  <c r="CJ202" i="4" a="1"/>
  <c r="DC123" i="2" a="1"/>
  <c r="DG157" i="2" a="1"/>
  <c r="FS50" i="4" a="1"/>
  <c r="DF151" i="2" a="1"/>
  <c r="BD202" i="2" a="1"/>
  <c r="FN23" i="4" a="1"/>
  <c r="FT52" i="4" a="1"/>
  <c r="DF111" i="2" a="1"/>
  <c r="FU101" i="4" a="1"/>
  <c r="FR55" i="4" a="1"/>
  <c r="DG19" i="2" a="1"/>
  <c r="FR28" i="4" a="1"/>
  <c r="FO195" i="4" a="1"/>
  <c r="FT25" i="4" a="1"/>
  <c r="FP62" i="4" a="1"/>
  <c r="FU148" i="4" a="1"/>
  <c r="FS100" i="4" a="1"/>
  <c r="FN123" i="4" a="1"/>
  <c r="FR196" i="4" a="1"/>
  <c r="FN112" i="4" a="1"/>
  <c r="DC178" i="2" a="1"/>
  <c r="DG187" i="2" a="1"/>
  <c r="DG12" i="2" a="1"/>
  <c r="FU139" i="4" a="1"/>
  <c r="FH202" i="4" a="1"/>
  <c r="DC129" i="2" a="1"/>
  <c r="FU149" i="4" a="1"/>
  <c r="FO93" i="4" a="1"/>
  <c r="FQ14" i="4" a="1"/>
  <c r="FS95" i="4" a="1"/>
  <c r="DF99" i="2" a="1"/>
  <c r="DD142" i="2" a="1"/>
  <c r="DG98" i="2" a="1"/>
  <c r="FP32" i="4" a="1"/>
  <c r="FT179" i="4" a="1"/>
  <c r="I202" i="2" a="1"/>
  <c r="FT31" i="4" a="1"/>
  <c r="FP21" i="4" a="1"/>
  <c r="DC69" i="2" a="1"/>
  <c r="FT138" i="4" a="1"/>
  <c r="FT171" i="4" a="1"/>
  <c r="FP165" i="4" a="1"/>
  <c r="R202" i="2" a="1"/>
  <c r="AM202" i="4" a="1"/>
  <c r="FN179" i="4" a="1"/>
  <c r="FP12" i="4" a="1"/>
  <c r="DG80" i="2" a="1"/>
  <c r="FT57" i="4" a="1"/>
  <c r="DD61" i="2" a="1"/>
  <c r="FR134" i="4" a="1"/>
  <c r="FS142" i="4" a="1"/>
  <c r="DC182" i="2" a="1"/>
  <c r="EV202" i="4" a="1"/>
  <c r="DC30" i="2" a="1"/>
  <c r="FU118" i="4" a="1"/>
  <c r="FQ121" i="4" a="1"/>
  <c r="FT50" i="4" a="1"/>
  <c r="FP175" i="4" a="1"/>
  <c r="FN16" i="4" a="1"/>
  <c r="FU47" i="4" a="1"/>
  <c r="CR202" i="4" a="1"/>
  <c r="DG194" i="2" a="1"/>
  <c r="FT11" i="4" a="1"/>
  <c r="FR78" i="4" a="1"/>
  <c r="FU151" i="4" a="1"/>
  <c r="FS19" i="4" a="1"/>
  <c r="FT45" i="4" a="1"/>
  <c r="DF132" i="2" a="1"/>
  <c r="FU82" i="4" a="1"/>
  <c r="FS75" i="4" a="1"/>
  <c r="FQ185" i="4" a="1"/>
  <c r="FU65" i="4" a="1"/>
  <c r="DE29" i="2" a="1"/>
  <c r="EF202" i="4" a="1"/>
  <c r="FQ78" i="4" a="1"/>
  <c r="AV202" i="4" a="1"/>
  <c r="G202" i="4" a="1"/>
  <c r="DG113" i="2" a="1"/>
  <c r="FR135" i="4" a="1"/>
  <c r="FT46" i="4" a="1"/>
  <c r="FQ84" i="4" a="1"/>
  <c r="DG168" i="2" a="1"/>
  <c r="FU158" i="4" a="1"/>
  <c r="FN142" i="4" a="1"/>
  <c r="FS90" i="4" a="1"/>
  <c r="DF142" i="2" a="1"/>
  <c r="FO97" i="4" a="1"/>
  <c r="FR142" i="4" a="1"/>
  <c r="DE176" i="2" a="1"/>
  <c r="DE133" i="2" a="1"/>
  <c r="DE150" i="2" a="1"/>
  <c r="FN159" i="4" a="1"/>
  <c r="FR129" i="4" a="1"/>
  <c r="FR182" i="4" a="1"/>
  <c r="DE66" i="2" a="1"/>
  <c r="DG182" i="2" a="1"/>
  <c r="DC15" i="2" a="1"/>
  <c r="FN74" i="4" a="1"/>
  <c r="DG129" i="2" a="1"/>
  <c r="AH202" i="2" a="1"/>
  <c r="FN29" i="4" a="1"/>
  <c r="FS11" i="4" a="1"/>
  <c r="DD78" i="2" a="1"/>
  <c r="FT89" i="4" a="1"/>
  <c r="FP92" i="4" a="1"/>
  <c r="FR18" i="4" a="1"/>
  <c r="BZ202" i="2" a="1"/>
  <c r="FP115" i="4" a="1"/>
  <c r="FR29" i="4" a="1"/>
  <c r="FT15" i="4" a="1"/>
  <c r="FR184" i="4" a="1"/>
  <c r="FU16" i="4" a="1"/>
  <c r="DE35" i="2" a="1"/>
  <c r="DG158" i="2" a="1"/>
  <c r="BM202" i="4" a="1"/>
  <c r="FO192" i="4" a="1"/>
  <c r="DF148" i="2" a="1"/>
  <c r="FQ134" i="4" a="1"/>
  <c r="FU119" i="4" a="1"/>
  <c r="BE202" i="2" a="1"/>
  <c r="FP57" i="4" a="1"/>
  <c r="DG95" i="2" a="1"/>
  <c r="BS202" i="4" a="1"/>
  <c r="FO90" i="4" a="1"/>
  <c r="FO168" i="4" a="1"/>
  <c r="DE183" i="2" a="1"/>
  <c r="DC113" i="2" a="1"/>
  <c r="DC118" i="2" a="1"/>
  <c r="FU197" i="4" a="1"/>
  <c r="DF90" i="2" a="1"/>
  <c r="FT154" i="4" a="1"/>
  <c r="FQ129" i="4" a="1"/>
  <c r="FU154" i="4" a="1"/>
  <c r="FT41" i="4" a="1"/>
  <c r="FQ63" i="4" a="1"/>
  <c r="FU146" i="4" a="1"/>
  <c r="FS183" i="4" a="1"/>
  <c r="FO69" i="4" a="1"/>
  <c r="FS173" i="4" a="1"/>
  <c r="DC170" i="2" a="1"/>
  <c r="FU72" i="4" a="1"/>
  <c r="FT183" i="4" a="1"/>
  <c r="FP77" i="4" a="1"/>
  <c r="FS71" i="4" a="1"/>
  <c r="DD19" i="2" a="1"/>
  <c r="FU190" i="4" a="1"/>
  <c r="FS187" i="4" a="1"/>
  <c r="DG62" i="2" a="1"/>
  <c r="FT124" i="4" a="1"/>
  <c r="EP202" i="4" a="1"/>
  <c r="DF61" i="2" a="1"/>
  <c r="FT134" i="4" a="1"/>
  <c r="DF171" i="2" a="1"/>
  <c r="FR153" i="4" a="1"/>
  <c r="FU95" i="4" a="1"/>
  <c r="FR157" i="4" a="1"/>
  <c r="FR141" i="4" a="1"/>
  <c r="DF109" i="2" a="1"/>
  <c r="FT148" i="4" a="1"/>
  <c r="DG67" i="2" a="1"/>
  <c r="DG115" i="2" a="1"/>
  <c r="FN20" i="4" a="1"/>
  <c r="AL202" i="2" a="1"/>
  <c r="FU198" i="4" a="1"/>
  <c r="FT18" i="4" a="1"/>
  <c r="AA202" i="2" a="1"/>
  <c r="FU32" i="4" a="1"/>
  <c r="FP176" i="4" a="1"/>
  <c r="CW202" i="4" a="1"/>
  <c r="DD202" i="4" a="1"/>
  <c r="FS170" i="4" a="1"/>
  <c r="DD167" i="2" a="1"/>
  <c r="DC24" i="2" a="1"/>
  <c r="FP124" i="4" a="1"/>
  <c r="CI202" i="2" a="1"/>
  <c r="FR137" i="4" a="1"/>
  <c r="DD157" i="2" a="1"/>
  <c r="FO64" i="4" a="1"/>
  <c r="FR188" i="4" a="1"/>
  <c r="DG172" i="2" a="1"/>
  <c r="FS190" i="4" a="1"/>
  <c r="FQ62" i="4" a="1"/>
  <c r="FT153" i="4" a="1"/>
  <c r="FO38" i="4" a="1"/>
  <c r="FQ177" i="4" a="1"/>
  <c r="FS143" i="4" a="1"/>
  <c r="DE81" i="2" a="1"/>
  <c r="FO174" i="4" a="1"/>
  <c r="FR194" i="4" a="1"/>
  <c r="FP15" i="4" a="1"/>
  <c r="AK202" i="4" a="1"/>
  <c r="FL202" i="4" a="1"/>
  <c r="FO148" i="4" a="1"/>
  <c r="FR127" i="4" a="1"/>
  <c r="FT53" i="4" a="1"/>
  <c r="DF157" i="2" a="1"/>
  <c r="FT157" i="4" a="1"/>
  <c r="CF202" i="4" a="1"/>
  <c r="DG169" i="2" a="1"/>
  <c r="DG121" i="2" a="1"/>
  <c r="DG160" i="2" a="1"/>
  <c r="FT84" i="4" a="1"/>
  <c r="FO190" i="4" a="1"/>
  <c r="FN162" i="4" a="1"/>
  <c r="FT39" i="4" a="1"/>
  <c r="DG15" i="2" a="1"/>
  <c r="FN96" i="4" a="1"/>
  <c r="DE13" i="2" a="1"/>
  <c r="DG13" i="2" a="1"/>
  <c r="FR68" i="4" a="1"/>
  <c r="DC63" i="2" a="1"/>
  <c r="FU41" i="4" a="1"/>
  <c r="DF62" i="2" a="1"/>
  <c r="DF85" i="2" a="1"/>
  <c r="DD126" i="2" a="1"/>
  <c r="FR12" i="4" a="1"/>
  <c r="DE67" i="2" a="1"/>
  <c r="FP43" i="4" a="1"/>
  <c r="FQ159" i="4" a="1"/>
  <c r="DC110" i="2" a="1"/>
  <c r="DE100" i="2" a="1"/>
  <c r="FR81" i="4" a="1"/>
  <c r="FS105" i="4" a="1"/>
  <c r="FQ137" i="4" a="1"/>
  <c r="DG87" i="2" a="1"/>
  <c r="FO128" i="4" a="1"/>
  <c r="DG130" i="2" a="1"/>
  <c r="FS36" i="4" a="1"/>
  <c r="D202" i="2" a="1"/>
  <c r="FS109" i="4" a="1"/>
  <c r="FU174" i="4" a="1"/>
  <c r="AN202" i="4" a="1"/>
  <c r="FU147" i="4" a="1"/>
  <c r="FN24" i="4" a="1"/>
  <c r="DG198" i="2" a="1"/>
  <c r="DF38" i="2" a="1"/>
  <c r="DG60" i="2" a="1"/>
  <c r="FU134" i="4" a="1"/>
  <c r="FS92" i="4" a="1"/>
  <c r="FQ48" i="4" a="1"/>
  <c r="DG117" i="2" a="1"/>
  <c r="DE103" i="2" a="1"/>
  <c r="DC131" i="2" a="1"/>
  <c r="FU140" i="4" a="1"/>
  <c r="DG192" i="2" a="1"/>
  <c r="DG146" i="2" a="1"/>
  <c r="DD131" i="2" a="1"/>
  <c r="FS37" i="4" a="1"/>
  <c r="FS191" i="4" a="1"/>
  <c r="FS25" i="4" a="1"/>
  <c r="FP66" i="4" a="1"/>
  <c r="BD202" i="4" a="1"/>
  <c r="DL202" i="4" a="1"/>
  <c r="FT130" i="4" a="1"/>
  <c r="FO84" i="4" a="1"/>
  <c r="BM202" i="2" a="1"/>
  <c r="FS148" i="4" a="1"/>
  <c r="FS56" i="4" a="1"/>
  <c r="FS138" i="4" a="1"/>
  <c r="DG143" i="2" a="1"/>
  <c r="FT75" i="4" a="1"/>
  <c r="FR93" i="4" a="1"/>
  <c r="FT144" i="4" a="1"/>
  <c r="FN163" i="4" a="1"/>
  <c r="FN75" i="4" a="1"/>
  <c r="DC147" i="2" a="1"/>
  <c r="DG8" i="2" a="1"/>
  <c r="DD46" i="2" a="1"/>
  <c r="DF153" i="2" a="1"/>
  <c r="FT42" i="4" a="1"/>
  <c r="FQ189" i="4" a="1"/>
  <c r="DF79" i="2" a="1"/>
  <c r="FR8" i="4" a="1"/>
  <c r="FS45" i="4" a="1"/>
  <c r="FQ28" i="4" a="1"/>
  <c r="FQ183" i="4" a="1"/>
  <c r="DG82" i="2" a="1"/>
  <c r="BO202" i="2" a="1"/>
  <c r="FS128" i="4" a="1"/>
  <c r="FT129" i="4" a="1"/>
  <c r="DF158" i="2" a="1"/>
  <c r="FU11" i="4" a="1"/>
  <c r="FT96" i="4" a="1"/>
  <c r="DF93" i="2" a="1"/>
  <c r="DC7" i="2" a="1"/>
  <c r="DE94" i="2" a="1"/>
  <c r="DF75" i="2" a="1"/>
  <c r="DG100" i="2" a="1"/>
  <c r="DC27" i="2" a="1"/>
  <c r="DE82" i="2" a="1"/>
  <c r="DF36" i="2" a="1"/>
  <c r="FS44" i="4" a="1"/>
  <c r="FU155" i="4" a="1"/>
  <c r="DC67" i="2" a="1"/>
  <c r="DC149" i="2" a="1"/>
  <c r="FQ135" i="4" a="1"/>
  <c r="FQ105" i="4" a="1"/>
  <c r="FU39" i="4" a="1"/>
  <c r="FT106" i="4" a="1"/>
  <c r="FU70" i="4" a="1"/>
  <c r="DE131" i="2" a="1"/>
  <c r="FR105" i="4" a="1"/>
  <c r="CH202" i="4" a="1"/>
  <c r="FS69" i="4" a="1"/>
  <c r="FR51" i="4" a="1"/>
  <c r="DF33" i="2" a="1"/>
  <c r="FP83" i="4" a="1"/>
  <c r="FT172" i="4" a="1"/>
  <c r="FQ43" i="4" a="1"/>
  <c r="FN114" i="4" a="1"/>
  <c r="DD98" i="2" a="1"/>
  <c r="FS118" i="4" a="1"/>
  <c r="FU129" i="4" a="1"/>
  <c r="DG108" i="2" a="1"/>
  <c r="FP113" i="4" a="1"/>
  <c r="FN125" i="4" a="1"/>
  <c r="FS57" i="4" a="1"/>
  <c r="DG51" i="2" a="1"/>
  <c r="FR38" i="4" a="1"/>
  <c r="DG73" i="2" a="1"/>
  <c r="FU76" i="4" a="1"/>
  <c r="AU202" i="2" a="1"/>
  <c r="DG42" i="2" a="1"/>
  <c r="FP173" i="4" a="1"/>
  <c r="DF76" i="2" a="1"/>
  <c r="DD129" i="2" a="1"/>
  <c r="FQ186" i="4" a="1"/>
  <c r="FO35" i="4" a="1"/>
  <c r="FT113" i="4" a="1"/>
  <c r="DE79" i="2" a="1"/>
  <c r="FT76" i="4" a="1"/>
  <c r="FR178" i="4" a="1"/>
  <c r="DE119" i="2" a="1"/>
  <c r="FU124" i="4" a="1"/>
  <c r="FS101" i="4" a="1"/>
  <c r="FU96" i="4" a="1"/>
  <c r="DF185" i="2" a="1"/>
  <c r="DD72" i="2" a="1"/>
  <c r="FS155" i="4" a="1"/>
  <c r="CG202" i="4" a="1"/>
  <c r="FU130" i="4" a="1"/>
  <c r="FR128" i="4" a="1"/>
  <c r="AZ202" i="2" a="1"/>
  <c r="FS96" i="4" a="1"/>
  <c r="AV202" i="2" a="1"/>
  <c r="FT27" i="4" a="1"/>
  <c r="FR116" i="4" a="1"/>
  <c r="DF108" i="2" a="1"/>
  <c r="DF116" i="2" a="1"/>
  <c r="FR123" i="4" a="1"/>
  <c r="DD170" i="2" a="1"/>
  <c r="DC193" i="2" a="1"/>
  <c r="FR73" i="4" a="1"/>
  <c r="FQ89" i="4" a="1"/>
  <c r="DE52" i="2" a="1"/>
  <c r="FO161" i="4" a="1"/>
  <c r="FP122" i="4" a="1"/>
  <c r="FN45" i="4" a="1"/>
  <c r="FU108" i="4" a="1"/>
  <c r="DG94" i="2" a="1"/>
  <c r="DC25" i="2" a="1"/>
  <c r="FN32" i="4" a="1"/>
  <c r="FN105" i="4" a="1"/>
  <c r="FR24" i="4" a="1"/>
  <c r="DE69" i="2" a="1"/>
  <c r="CG202" i="2" a="1"/>
  <c r="FN25" i="4" a="1"/>
  <c r="FO42" i="4" a="1"/>
  <c r="DD28" i="2" a="1"/>
  <c r="FR85" i="4" a="1"/>
  <c r="DE123" i="2" a="1"/>
  <c r="DG114" i="2" a="1"/>
  <c r="FT83" i="4" a="1"/>
  <c r="DD196" i="2" a="1"/>
  <c r="FT190" i="4" a="1"/>
  <c r="FO111" i="4" a="1"/>
  <c r="FQ149" i="4" a="1"/>
  <c r="DX202" i="4" a="1"/>
  <c r="FT56" i="4" a="1"/>
  <c r="BE202" i="4" a="1"/>
  <c r="DD92" i="2" a="1"/>
  <c r="AR202" i="4" a="1"/>
  <c r="FT137" i="4" a="1"/>
  <c r="FU92" i="4" a="1"/>
  <c r="FU195" i="4" a="1"/>
  <c r="DG53" i="2" a="1"/>
  <c r="FU64" i="4" a="1"/>
  <c r="FT59" i="4" a="1"/>
  <c r="FO24" i="4" a="1"/>
  <c r="DE115" i="2" a="1"/>
  <c r="BQ202" i="4" a="1"/>
  <c r="DF169" i="2" a="1"/>
  <c r="FP169" i="4" a="1"/>
  <c r="FP76" i="4" a="1"/>
  <c r="DE57" i="2" a="1"/>
  <c r="AS202" i="4" a="1"/>
  <c r="DE61" i="2" a="1"/>
  <c r="CC202" i="2" a="1"/>
  <c r="FP116" i="4" a="1"/>
  <c r="DN202" i="4" a="1"/>
  <c r="FU182" i="4" a="1"/>
  <c r="AO202" i="2" a="1"/>
  <c r="DF180" i="2" a="1"/>
  <c r="FR119" i="4" a="1"/>
  <c r="DF78" i="2" a="1"/>
  <c r="FO187" i="4" a="1"/>
  <c r="DD74" i="2" a="1"/>
  <c r="EL202" i="4" a="1"/>
  <c r="FO197" i="4" a="1"/>
  <c r="FN103" i="4" a="1"/>
  <c r="DE89" i="2" a="1"/>
  <c r="FS127" i="4" a="1"/>
  <c r="FN79" i="4" a="1"/>
  <c r="DE106" i="2" a="1"/>
  <c r="DD111" i="2" a="1"/>
  <c r="FU128" i="4" a="1"/>
  <c r="FR32" i="4" a="1"/>
  <c r="FS74" i="4" a="1"/>
  <c r="FN21" i="4" a="1"/>
  <c r="FM202" i="4" a="1"/>
  <c r="DD77" i="2" a="1"/>
  <c r="DD103" i="2" a="1"/>
  <c r="FS68" i="4" a="1"/>
  <c r="DC47" i="2" a="1"/>
  <c r="FT108" i="4" a="1"/>
  <c r="AK202" i="2" a="1"/>
  <c r="CX202" i="2" a="1"/>
  <c r="FP200" i="4" a="1"/>
  <c r="DF173" i="2" a="1"/>
  <c r="FR143" i="4" a="1"/>
  <c r="CX202" i="4" a="1"/>
  <c r="FT100" i="4" a="1"/>
  <c r="DB202" i="2" a="1"/>
  <c r="FU13" i="4" a="1"/>
  <c r="FP75" i="4" a="1"/>
  <c r="FS171" i="4" a="1"/>
  <c r="BV202" i="4" a="1"/>
  <c r="FT91" i="4" a="1"/>
  <c r="FN172" i="4" a="1"/>
  <c r="DF156" i="2" a="1"/>
  <c r="FS53" i="4" a="1"/>
  <c r="DD133" i="2" a="1"/>
  <c r="DD90" i="2" a="1"/>
  <c r="FU166" i="4" a="1"/>
  <c r="DE147" i="2" a="1"/>
  <c r="FS199" i="4" a="1"/>
  <c r="FR109" i="4" a="1"/>
  <c r="DD12" i="2" a="1"/>
  <c r="FR145" i="4" a="1"/>
  <c r="FN190" i="4" a="1"/>
  <c r="DG81" i="2" a="1"/>
  <c r="FS63" i="4" a="1"/>
  <c r="FN82" i="4" a="1"/>
  <c r="FP64" i="4" a="1"/>
  <c r="FU74" i="4" a="1"/>
  <c r="FT200" i="4" a="1"/>
  <c r="DC68" i="2" a="1"/>
  <c r="FN132" i="4" a="1"/>
  <c r="DF63" i="2" a="1"/>
  <c r="FN119" i="4" a="1"/>
  <c r="AH202" i="4" a="1"/>
  <c r="DD112" i="2" a="1"/>
  <c r="FT35" i="4" a="1"/>
  <c r="FS55" i="4" a="1"/>
  <c r="DD66" i="2" a="1"/>
  <c r="DE160" i="2" a="1"/>
  <c r="DF66" i="2" a="1"/>
  <c r="DF194" i="2" a="1"/>
  <c r="FP182" i="4" a="1"/>
  <c r="FS62" i="4" a="1"/>
  <c r="DC165" i="2" a="1"/>
  <c r="AM202" i="2" a="1"/>
  <c r="FR176" i="4" a="1"/>
  <c r="DC140" i="2" a="1"/>
  <c r="DF179" i="2" a="1"/>
  <c r="FP164" i="4" a="1"/>
  <c r="DC175" i="2" a="1"/>
  <c r="DC125" i="2" a="1"/>
  <c r="DC18" i="2" a="1"/>
  <c r="FO135" i="4" a="1"/>
  <c r="FR64" i="4" a="1"/>
  <c r="DD182" i="2" a="1"/>
  <c r="DE70" i="2" a="1"/>
  <c r="DC115" i="2" a="1"/>
  <c r="FN158" i="4" a="1"/>
  <c r="DE185" i="2" a="1"/>
  <c r="FT7" i="4" a="1"/>
  <c r="FS88" i="4" a="1"/>
  <c r="DD116" i="2" a="1"/>
  <c r="DG183" i="2" a="1"/>
  <c r="DC200" i="2" a="1"/>
  <c r="FP39" i="4" a="1"/>
  <c r="DF103" i="2" a="1"/>
  <c r="FS77" i="4" a="1"/>
  <c r="FO124" i="4" a="1"/>
  <c r="FT168" i="4" a="1"/>
  <c r="FU25" i="4" a="1"/>
  <c r="DG136" i="2" a="1"/>
  <c r="FU173" i="4" a="1"/>
  <c r="DE121" i="2" a="1"/>
  <c r="FP14" i="4" a="1"/>
  <c r="DD57" i="2" a="1"/>
  <c r="DF18" i="2" a="1"/>
  <c r="CT202" i="4" a="1"/>
  <c r="BO202" i="4" a="1"/>
  <c r="FU80" i="4" a="1"/>
  <c r="DC137" i="2" a="1"/>
  <c r="FN34" i="4" a="1"/>
  <c r="DG149" i="2" a="1"/>
  <c r="FU156" i="4" a="1"/>
  <c r="K202" i="2" a="1"/>
  <c r="DF58" i="2" a="1"/>
  <c r="DF69" i="2" a="1"/>
  <c r="FR47" i="4" a="1"/>
  <c r="DF134" i="2" a="1"/>
  <c r="FT193" i="4" a="1"/>
  <c r="FR152" i="4" a="1"/>
  <c r="BI202" i="4" a="1"/>
  <c r="FO8" i="4" a="1"/>
  <c r="DD168" i="2" a="1"/>
  <c r="DE55" i="2" a="1"/>
  <c r="FO167" i="4" a="1"/>
  <c r="FR77" i="4" a="1"/>
  <c r="AS202" i="2" a="1"/>
  <c r="DC186" i="2" a="1"/>
  <c r="FQ167" i="4" a="1"/>
  <c r="FR31" i="4" a="1"/>
  <c r="FN193" i="4" a="1"/>
  <c r="FT186" i="4" a="1"/>
  <c r="DE25" i="2" a="1"/>
  <c r="FT48" i="4" a="1"/>
  <c r="FT73" i="4" a="1"/>
  <c r="FP38" i="4" a="1"/>
  <c r="DE190" i="2" a="1"/>
  <c r="DE72" i="2" a="1"/>
  <c r="FO28" i="4" a="1"/>
  <c r="FN149" i="4" a="1"/>
  <c r="DG61" i="2" a="1"/>
  <c r="BW202" i="4" a="1"/>
  <c r="FS168" i="4" a="1"/>
  <c r="DG89" i="2" a="1"/>
  <c r="DE76" i="2" a="1"/>
  <c r="FQ162" i="4" a="1"/>
  <c r="DE177" i="2" a="1"/>
  <c r="FQ50" i="4" a="1"/>
  <c r="FS146" i="4" a="1"/>
  <c r="FO139" i="4" a="1"/>
  <c r="FQ104" i="4" a="1"/>
  <c r="DF201" i="2" a="1"/>
  <c r="FU54" i="4" a="1"/>
  <c r="DF104" i="2" a="1"/>
  <c r="FS185" i="4" a="1"/>
  <c r="FT192" i="4" a="1"/>
  <c r="FT155" i="4" a="1"/>
  <c r="FT109" i="4" a="1"/>
  <c r="FS104" i="4" a="1"/>
  <c r="DF126" i="2" a="1"/>
  <c r="DF176" i="2" a="1"/>
  <c r="FQ36" i="4" a="1"/>
  <c r="DC13" i="2" a="1"/>
  <c r="FN50" i="4" a="1"/>
  <c r="FQ178" i="4" a="1"/>
  <c r="FU194" i="4" a="1"/>
  <c r="FT182" i="4" a="1"/>
  <c r="FN166" i="4" a="1"/>
  <c r="CZ202" i="2" a="1"/>
  <c r="FT32" i="4" a="1"/>
  <c r="FR179" i="4" a="1"/>
  <c r="DG126" i="2" a="1"/>
  <c r="FP11" i="4" a="1"/>
  <c r="FU45" i="4" a="1"/>
  <c r="FR122" i="4" a="1"/>
  <c r="CL202" i="4" a="1"/>
  <c r="FS153" i="4" a="1"/>
  <c r="DG35" i="2" a="1"/>
  <c r="FN46" i="4" a="1"/>
  <c r="DC57" i="2" a="1"/>
  <c r="FT22" i="4" a="1"/>
  <c r="FU79" i="4" a="1"/>
  <c r="DC12" i="2" a="1"/>
  <c r="FO200" i="4" a="1"/>
  <c r="FT177" i="4" a="1"/>
  <c r="FN85" i="4" a="1"/>
  <c r="FO142" i="4" a="1"/>
  <c r="FO21" i="4" a="1"/>
  <c r="FN62" i="4" a="1"/>
  <c r="DC83" i="2" a="1"/>
  <c r="DG58" i="2" a="1"/>
  <c r="FU56" i="4" a="1"/>
  <c r="DD136" i="2" a="1"/>
  <c r="FU136" i="4" a="1"/>
  <c r="FO145" i="4" a="1"/>
  <c r="FT188" i="4" a="1"/>
  <c r="FN165" i="4" a="1"/>
  <c r="BZ202" i="4" a="1"/>
  <c r="FQ131" i="4" a="1"/>
  <c r="DE163" i="2" a="1"/>
  <c r="DE46" i="2" a="1"/>
  <c r="DD199" i="2" a="1"/>
  <c r="FU53" i="4" a="1"/>
  <c r="FO194" i="4" a="1"/>
  <c r="FT86" i="4" a="1"/>
  <c r="FN102" i="4" a="1"/>
  <c r="DE120" i="2" a="1"/>
  <c r="DE139" i="2" a="1"/>
  <c r="FP181" i="4" a="1"/>
  <c r="FN143" i="4" a="1"/>
  <c r="AD202" i="2" a="1"/>
  <c r="FO14" i="4" a="1"/>
  <c r="FU107" i="4" a="1"/>
  <c r="DE135" i="2" a="1"/>
  <c r="DD181" i="2" a="1"/>
  <c r="FS182" i="4" a="1"/>
  <c r="DC42" i="2" a="1"/>
  <c r="FR88" i="4" a="1"/>
  <c r="FS135" i="4" a="1"/>
  <c r="FT68" i="4" a="1"/>
  <c r="DD174" i="2" a="1"/>
  <c r="BJ202" i="4" a="1"/>
  <c r="FS58" i="4" a="1"/>
  <c r="FU113" i="4" a="1"/>
  <c r="FT17" i="4" a="1"/>
  <c r="FR195" i="4" a="1"/>
  <c r="FP149" i="4" a="1"/>
  <c r="FU181" i="4" a="1"/>
  <c r="FU93" i="4" a="1"/>
  <c r="FO118" i="4" a="1"/>
  <c r="DF186" i="2" a="1"/>
  <c r="FU105" i="4" a="1"/>
  <c r="DF122" i="2" a="1"/>
  <c r="FT74" i="4" a="1"/>
  <c r="FR10" i="4" a="1"/>
  <c r="DE10" i="2" a="1"/>
  <c r="FR16" i="4" a="1"/>
  <c r="DG79" i="2" a="1"/>
  <c r="FN189" i="4" a="1"/>
  <c r="DC31" i="2" a="1"/>
  <c r="DD17" i="2" a="1"/>
  <c r="DF46" i="2" a="1"/>
  <c r="DG148" i="2" a="1"/>
  <c r="FR82" i="4" a="1"/>
  <c r="AF202" i="2" a="1"/>
  <c r="DG49" i="2" a="1"/>
  <c r="DD192" i="2" a="1"/>
  <c r="BN202" i="2" a="1"/>
  <c r="DG102" i="2" a="1"/>
  <c r="FS87" i="4" a="1"/>
  <c r="FR104" i="4" a="1"/>
  <c r="FO169" i="4" a="1"/>
  <c r="FS97" i="4" a="1"/>
  <c r="FO39" i="4" a="1"/>
  <c r="FP170" i="4" a="1"/>
  <c r="DC184" i="2" a="1"/>
  <c r="FO60" i="4" a="1"/>
  <c r="FO12" i="4" a="1"/>
  <c r="EN202" i="4" a="1"/>
  <c r="FU94" i="4" a="1"/>
  <c r="FP167" i="4" a="1"/>
  <c r="DE101" i="2" a="1"/>
  <c r="DF147" i="2" a="1"/>
  <c r="DC141" i="2" a="1"/>
  <c r="FO112" i="4" a="1"/>
  <c r="DE184" i="2" a="1"/>
  <c r="DE31" i="2" a="1"/>
  <c r="DG7" i="2" a="1"/>
  <c r="FN26" i="4" a="1"/>
  <c r="DF155" i="2" a="1"/>
  <c r="DE17" i="2" a="1"/>
  <c r="DC89" i="2" a="1"/>
  <c r="FO30" i="4" a="1"/>
  <c r="FR37" i="4" a="1"/>
  <c r="DF192" i="2" a="1"/>
  <c r="DC172" i="2" a="1"/>
  <c r="FO41" i="4" a="1"/>
  <c r="DG141" i="2" a="1"/>
  <c r="FS103" i="4" a="1"/>
  <c r="FQ93" i="4" a="1"/>
  <c r="FU168" i="4" a="1"/>
  <c r="DG153" i="2" a="1"/>
  <c r="FT187" i="4" a="1"/>
  <c r="DD104" i="2" a="1"/>
  <c r="FP144" i="4" a="1"/>
  <c r="FO164" i="4" a="1"/>
  <c r="FT196" i="4" a="1"/>
  <c r="DE159" i="2" a="1"/>
  <c r="FQ20" i="4" a="1"/>
  <c r="FT13" i="4" a="1"/>
  <c r="DF199" i="2" a="1"/>
  <c r="FQ171" i="4" a="1"/>
  <c r="DF115" i="2" a="1"/>
  <c r="FU97" i="4" a="1"/>
  <c r="FP174" i="4" a="1"/>
  <c r="FP140" i="4" a="1"/>
  <c r="FT94" i="4" a="1"/>
  <c r="FO182" i="4" a="1"/>
  <c r="FN87" i="4" a="1"/>
  <c r="DG191" i="2" a="1"/>
  <c r="FT165" i="4" a="1"/>
  <c r="FU81" i="4" a="1"/>
  <c r="FN176" i="4" a="1"/>
  <c r="FT101" i="4" a="1"/>
  <c r="FS81" i="4" a="1"/>
  <c r="FR54" i="4" a="1"/>
  <c r="FP152" i="4" a="1"/>
  <c r="FU172" i="4" a="1"/>
  <c r="DC90" i="2" a="1"/>
  <c r="FT78" i="4" a="1"/>
  <c r="FR172" i="4" a="1"/>
  <c r="FR92" i="4" a="1"/>
  <c r="DG76" i="2" a="1"/>
  <c r="FT82" i="4" a="1"/>
  <c r="FT122" i="4" a="1"/>
  <c r="P202" i="2" a="1"/>
  <c r="FT12" i="4" a="1"/>
  <c r="FU137" i="4" a="1"/>
  <c r="FU196" i="4" a="1"/>
  <c r="DF87" i="2" a="1"/>
  <c r="FU135" i="4" a="1"/>
  <c r="AJ202" i="4" a="1"/>
  <c r="FN106" i="4" a="1"/>
  <c r="DF7" i="2" a="1"/>
  <c r="DF22" i="2" a="1"/>
  <c r="DF135" i="2" a="1"/>
  <c r="FN63" i="4" a="1"/>
  <c r="FS66" i="4" a="1"/>
  <c r="CD202" i="4" a="1"/>
  <c r="EE202" i="4" a="1"/>
  <c r="FQ47" i="4" a="1"/>
  <c r="DE59" i="2" a="1"/>
  <c r="FP48" i="4" a="1"/>
  <c r="FR118" i="4" a="1"/>
  <c r="DC108" i="2" a="1"/>
  <c r="DD65" i="2" a="1"/>
  <c r="FU60" i="4" a="1"/>
  <c r="DC64" i="2" a="1"/>
  <c r="FN180" i="4" a="1"/>
  <c r="DC44" i="2" a="1"/>
  <c r="FR43" i="4" a="1"/>
  <c r="T202" i="2" a="1"/>
  <c r="FP199" i="4" a="1"/>
  <c r="DG56" i="2" a="1"/>
  <c r="DF54" i="2" a="1"/>
  <c r="FN18" i="4" a="1"/>
  <c r="FO31" i="4" a="1"/>
  <c r="FT20" i="4" a="1"/>
  <c r="DC23" i="2" a="1"/>
  <c r="G202" i="2" a="1"/>
  <c r="DC71" i="2" a="1"/>
  <c r="DF52" i="2" a="1"/>
  <c r="FT43" i="4" a="1"/>
  <c r="FU88" i="4" a="1"/>
  <c r="FT119" i="4" a="1"/>
  <c r="DF51" i="2" a="1"/>
  <c r="FU141" i="4" a="1"/>
  <c r="FS158" i="4" a="1"/>
  <c r="FU20" i="4" a="1"/>
  <c r="FT191" i="4" a="1"/>
  <c r="FO121" i="4" a="1"/>
  <c r="DF190" i="2" a="1"/>
  <c r="FU36" i="4" a="1"/>
  <c r="FT103" i="4" a="1"/>
  <c r="CV202" i="4" a="1"/>
  <c r="BL202" i="4" a="1"/>
  <c r="DC43" i="2" a="1"/>
  <c r="FO33" i="4" a="1"/>
  <c r="FO36" i="4" a="1"/>
  <c r="FU160" i="4" a="1"/>
  <c r="DC19" i="2" a="1"/>
  <c r="Q202" i="4" a="1"/>
  <c r="AC202" i="4" a="1"/>
  <c r="DG23" i="2" a="1"/>
  <c r="DG91" i="2" a="1"/>
  <c r="FO196" i="4" a="1"/>
  <c r="FS84" i="4" a="1"/>
  <c r="FO58" i="4" a="1"/>
  <c r="FR174" i="4" a="1"/>
  <c r="DC138" i="2" a="1"/>
  <c r="FU42" i="4" a="1"/>
  <c r="FR98" i="4" a="1"/>
  <c r="DF146" i="2" a="1"/>
  <c r="DE42" i="2" a="1"/>
  <c r="FP131" i="4" a="1"/>
  <c r="DD95" i="2" a="1"/>
  <c r="FS91" i="4" a="1"/>
  <c r="FO105" i="4" a="1"/>
  <c r="X202" i="2" a="1"/>
  <c r="FT195" i="4" a="1"/>
  <c r="DE146" i="2" a="1"/>
  <c r="FQ98" i="4" a="1"/>
  <c r="DF105" i="2" a="1"/>
  <c r="DD24" i="2" a="1"/>
  <c r="DE117" i="2" a="1"/>
  <c r="FU100" i="4" a="1"/>
  <c r="FS107" i="4" a="1"/>
  <c r="DD123" i="2" a="1"/>
  <c r="DG11" i="2" a="1"/>
  <c r="FQ17" i="4" a="1"/>
  <c r="EB202" i="4" a="1"/>
  <c r="DD60" i="2" a="1"/>
  <c r="DC49" i="2" a="1"/>
  <c r="DG122" i="2" a="1"/>
  <c r="FP89" i="4" a="1"/>
  <c r="FU10" i="4" a="1"/>
  <c r="DG55" i="2" a="1"/>
  <c r="FS65" i="4" a="1"/>
  <c r="FS124" i="4" a="1"/>
  <c r="DS202" i="4" a="1"/>
  <c r="FQ44" i="4" a="1"/>
  <c r="DG84" i="2" a="1"/>
  <c r="FS61" i="4" a="1"/>
  <c r="DG178" i="2" a="1"/>
  <c r="DD100" i="2" a="1"/>
  <c r="DD62" i="2" a="1"/>
  <c r="FQ42" i="4" a="1"/>
  <c r="FU143" i="4" a="1"/>
  <c r="FU8" i="4" a="1"/>
  <c r="DD102" i="2" a="1"/>
  <c r="DD169" i="2" a="1"/>
  <c r="FP44" i="4" a="1"/>
  <c r="DF188" i="2" a="1"/>
  <c r="FO29" i="4" a="1"/>
  <c r="FT87" i="4" a="1"/>
  <c r="FU175" i="4" a="1"/>
  <c r="DG18" i="2" a="1"/>
  <c r="DE166" i="2" a="1"/>
  <c r="FT70" i="4" a="1"/>
  <c r="FR180" i="4" a="1"/>
  <c r="FU33" i="4" a="1"/>
  <c r="DG176" i="2" a="1"/>
  <c r="FQ151" i="4" a="1"/>
  <c r="FU159" i="4" a="1"/>
  <c r="DC10" i="2" a="1"/>
  <c r="FP30" i="4" a="1"/>
  <c r="FO98" i="4" a="1"/>
  <c r="DF133" i="2" a="1"/>
  <c r="FT88" i="4" a="1"/>
  <c r="FT80" i="4" a="1"/>
  <c r="I202" i="4" a="1"/>
  <c r="DC17" i="2" a="1"/>
  <c r="FP188" i="4" a="1"/>
  <c r="DD186" i="2" a="1"/>
  <c r="FR201" i="4" a="1"/>
  <c r="DC158" i="2" a="1"/>
  <c r="DF189" i="2" a="1"/>
  <c r="FS82" i="4" a="1"/>
  <c r="DD52" i="2" a="1"/>
  <c r="FS112" i="4" a="1"/>
  <c r="DE189" i="2" a="1"/>
  <c r="FU167" i="4" a="1"/>
  <c r="FP190" i="4" a="1"/>
  <c r="FS13" i="4" a="1"/>
  <c r="DG105" i="2" a="1"/>
  <c r="BN202" i="4" a="1"/>
  <c r="EO202" i="4" a="1"/>
  <c r="FS156" i="4" a="1"/>
  <c r="FR23" i="4" a="1"/>
  <c r="DK202" i="4" a="1"/>
  <c r="FU179" i="4" a="1"/>
  <c r="FN39" i="4" a="1"/>
  <c r="FP126" i="4" a="1"/>
  <c r="BA202" i="4" a="1"/>
  <c r="FU170" i="4" a="1"/>
  <c r="CD202" i="2" a="1"/>
  <c r="FN64" i="4" a="1"/>
  <c r="DE34" i="2" a="1"/>
  <c r="DC150" i="2" a="1"/>
  <c r="DE202" i="4" a="1"/>
  <c r="FN57" i="4" a="1"/>
  <c r="DC56" i="2" a="1"/>
  <c r="FN113" i="4" a="1"/>
  <c r="DD164" i="2" a="1"/>
  <c r="DG31" i="2" a="1"/>
  <c r="DB202" i="4" a="1"/>
  <c r="FO22" i="4" a="1"/>
  <c r="FR90" i="4" a="1"/>
  <c r="FS64" i="4" a="1"/>
  <c r="FN120" i="4" a="1"/>
  <c r="FQ143" i="4" a="1"/>
  <c r="FQ116" i="4" a="1"/>
  <c r="DF48" i="2" a="1"/>
  <c r="FN40" i="4" a="1"/>
  <c r="FN56" i="4" a="1"/>
  <c r="FP100" i="4" a="1"/>
  <c r="DF130" i="2" a="1"/>
  <c r="FR50" i="4" a="1"/>
  <c r="FT8" i="4" a="1"/>
  <c r="DE37" i="2" a="1"/>
  <c r="FQ152" i="4" a="1"/>
  <c r="FQ100" i="4" a="1"/>
  <c r="FQ72" i="4" a="1"/>
  <c r="DG142" i="2" a="1"/>
  <c r="DE51" i="2" a="1"/>
  <c r="FP69" i="4" a="1"/>
  <c r="FR95" i="4" a="1"/>
  <c r="FR150" i="4" a="1"/>
  <c r="FO176" i="4" a="1"/>
  <c r="FQ64" i="4" a="1"/>
  <c r="DD22" i="2" a="1"/>
  <c r="FR87" i="4" a="1"/>
  <c r="FP187" i="4" a="1"/>
  <c r="FP26" i="4" a="1"/>
  <c r="FR17" i="4" a="1"/>
  <c r="DC142" i="2" a="1"/>
  <c r="DF59" i="2" a="1"/>
  <c r="FN60" i="4" a="1"/>
  <c r="DC87" i="2" a="1"/>
  <c r="FT49" i="4" a="1"/>
  <c r="FQ55" i="4" a="1"/>
  <c r="FP45" i="4" a="1"/>
  <c r="DF118" i="2" a="1"/>
  <c r="DF152" i="2" a="1"/>
  <c r="FR186" i="4" a="1"/>
  <c r="DD185" i="2" a="1"/>
  <c r="DC119" i="2" a="1"/>
  <c r="FT114" i="4" a="1"/>
  <c r="DF24" i="2" a="1"/>
  <c r="FP123" i="4" a="1"/>
  <c r="DD39" i="2" a="1"/>
  <c r="DE158" i="2" a="1"/>
  <c r="FP137" i="4" a="1"/>
  <c r="FP186" i="4" a="1"/>
  <c r="EC202" i="4" a="1"/>
  <c r="FO101" i="4" a="1"/>
  <c r="FQ18" i="4" a="1"/>
  <c r="FQ69" i="4" a="1"/>
  <c r="FP99" i="4" a="1"/>
  <c r="DD33" i="2" a="1"/>
  <c r="FN22" i="4" a="1"/>
  <c r="DF119" i="2" a="1"/>
  <c r="FS20" i="4" a="1"/>
  <c r="DE194" i="2" a="1"/>
  <c r="FN141" i="4" a="1"/>
  <c r="DG154" i="2" a="1"/>
  <c r="FP162" i="4" a="1"/>
  <c r="FN107" i="4" a="1"/>
  <c r="O202" i="2" a="1"/>
  <c r="FS42" i="4" a="1"/>
  <c r="FT166" i="4" a="1"/>
  <c r="DE22" i="2" a="1"/>
  <c r="FN169" i="4" a="1"/>
  <c r="AJ202" i="2" a="1"/>
  <c r="FN199" i="4" a="1"/>
  <c r="FU44" i="4" a="1"/>
  <c r="FT151" i="4" a="1"/>
  <c r="DF198" i="2" a="1"/>
  <c r="FT107" i="4" a="1"/>
  <c r="DG16" i="2" a="1"/>
  <c r="FN7" i="4" a="1"/>
  <c r="DE48" i="2" a="1"/>
  <c r="FN133" i="4" a="1"/>
  <c r="FS79" i="4" a="1"/>
  <c r="FO78" i="4" a="1"/>
  <c r="DC105" i="2" a="1"/>
  <c r="DE128" i="2" a="1"/>
  <c r="DG59" i="2" a="1"/>
  <c r="FT163" i="4" a="1"/>
  <c r="DF184" i="2" a="1"/>
  <c r="FO95" i="4" a="1"/>
  <c r="FN177" i="4" a="1"/>
  <c r="DC179" i="2" a="1"/>
  <c r="FS28" i="4" a="1"/>
  <c r="DF12" i="2" a="1"/>
  <c r="DF154" i="2" a="1"/>
  <c r="FS94" i="4" a="1"/>
  <c r="FN121" i="4" a="1"/>
  <c r="FO70" i="4" a="1"/>
  <c r="FU35" i="4" a="1"/>
  <c r="FQ192" i="4" a="1"/>
  <c r="DG92" i="2" a="1"/>
  <c r="FN76" i="4" a="1"/>
  <c r="AY202" i="2" a="1"/>
  <c r="FR199" i="4" a="1"/>
  <c r="FU49" i="4" a="1"/>
  <c r="DE73" i="2" a="1"/>
  <c r="DC39" i="2" a="1"/>
  <c r="DC135" i="2" a="1"/>
  <c r="DE168" i="2" a="1"/>
  <c r="DE83" i="2" a="1"/>
  <c r="DG36" i="2" a="1"/>
  <c r="FN94" i="4" a="1"/>
  <c r="FO73" i="4" a="1"/>
  <c r="FQ120" i="4" a="1"/>
  <c r="FT102" i="4" a="1"/>
  <c r="DC202" i="4" a="1"/>
  <c r="FP177" i="4" a="1"/>
  <c r="FQ22" i="4" a="1"/>
  <c r="FT61" i="4" a="1"/>
  <c r="FN12" i="4" a="1"/>
  <c r="DC73" i="2" a="1"/>
  <c r="FT79" i="4" a="1"/>
  <c r="DE169" i="2" a="1"/>
  <c r="AG202" i="4" a="1"/>
  <c r="DD34" i="2" a="1"/>
  <c r="DC97" i="2" a="1"/>
  <c r="DE97" i="2" a="1"/>
  <c r="FN155" i="4" a="1"/>
  <c r="FQ173" i="4" a="1"/>
  <c r="FQ117" i="4" a="1"/>
  <c r="FN37" i="4" a="1"/>
  <c r="FP24" i="4" a="1"/>
  <c r="FO76" i="4" a="1"/>
  <c r="DD21" i="2" a="1"/>
  <c r="FS70" i="4" a="1"/>
  <c r="FS180" i="4" a="1"/>
  <c r="FO157" i="4" a="1"/>
  <c r="FR164" i="4" a="1"/>
  <c r="FU55" i="4" a="1"/>
  <c r="DE156" i="2" a="1"/>
  <c r="DF170" i="2" a="1"/>
  <c r="FO83" i="4" a="1"/>
  <c r="FR71" i="4" a="1"/>
  <c r="FS116" i="4" a="1"/>
  <c r="FT51" i="4" a="1"/>
  <c r="FP119" i="4" a="1"/>
  <c r="FU145" i="4" a="1"/>
  <c r="DF39" i="2" a="1"/>
  <c r="FN92" i="4" a="1"/>
  <c r="FQ71" i="4" a="1"/>
  <c r="DD145" i="2" a="1"/>
  <c r="DD114" i="2" a="1"/>
  <c r="FP107" i="4" a="1"/>
  <c r="FO114" i="4" a="1"/>
  <c r="FR25" i="4" a="1"/>
  <c r="DD89" i="2" a="1"/>
  <c r="DC22" i="2" a="1"/>
  <c r="FN134" i="4" a="1"/>
  <c r="FB202" i="4" a="1"/>
  <c r="FR100" i="4" a="1"/>
  <c r="DE157" i="2" a="1"/>
  <c r="DG170" i="2" a="1"/>
  <c r="DE144" i="2" a="1"/>
  <c r="DD99" i="2" a="1"/>
  <c r="FN197" i="4" a="1"/>
  <c r="FT143" i="4" a="1"/>
  <c r="FT194" i="4" a="1"/>
  <c r="FP183" i="4" a="1"/>
  <c r="FP85" i="4" a="1"/>
  <c r="FP118" i="4" a="1"/>
  <c r="CB202" i="4" a="1"/>
  <c r="DF127" i="2" a="1"/>
  <c r="FS41" i="4" a="1"/>
  <c r="DG54" i="2" a="1"/>
  <c r="DC100" i="2" a="1"/>
  <c r="DE154" i="2" a="1"/>
  <c r="T202" i="4" a="1"/>
  <c r="FN146" i="4" a="1"/>
  <c r="FS137" i="4" a="1"/>
  <c r="DE151" i="2" a="1"/>
  <c r="FO179" i="4" a="1"/>
  <c r="FO109" i="4" a="1"/>
  <c r="DD141" i="2" a="1"/>
  <c r="DE30" i="2" a="1"/>
  <c r="FP139" i="4" a="1"/>
  <c r="W202" i="4" a="1"/>
  <c r="FQ80" i="4" a="1"/>
  <c r="DD172" i="2" a="1"/>
  <c r="B202" i="4" a="1"/>
  <c r="FQ132" i="4" a="1"/>
  <c r="FQ158" i="4" a="1"/>
  <c r="DC65" i="2" a="1"/>
  <c r="FQ25" i="4" a="1"/>
  <c r="FU19" i="4" a="1"/>
  <c r="DE20" i="2" a="1"/>
  <c r="FR149" i="4" a="1"/>
  <c r="FR160" i="4" a="1"/>
  <c r="FD202" i="4" a="1"/>
  <c r="FO32" i="4" a="1"/>
  <c r="FN28" i="4" a="1"/>
  <c r="FQ150" i="4" a="1"/>
  <c r="FQ127" i="4" a="1"/>
  <c r="DD130" i="2" a="1"/>
  <c r="FO201" i="4" a="1"/>
  <c r="DC101" i="2" a="1"/>
  <c r="FP35" i="4" a="1"/>
  <c r="FR162" i="4" a="1"/>
  <c r="FO130" i="4" a="1"/>
  <c r="DF19" i="2" a="1"/>
  <c r="FN88" i="4" a="1"/>
  <c r="FS26" i="4" a="1"/>
  <c r="FQ52" i="4" a="1"/>
  <c r="FO77" i="4" a="1"/>
  <c r="FQ57" i="4" a="1"/>
  <c r="DE191" i="2" a="1"/>
  <c r="DE90" i="2" a="1"/>
  <c r="CA202" i="4" a="1"/>
  <c r="DC136" i="2" a="1"/>
  <c r="DF117" i="2" a="1"/>
  <c r="AI202" i="2" a="1"/>
  <c r="DC196" i="2" a="1"/>
  <c r="BQ202" i="2" a="1"/>
  <c r="FU40" i="4" a="1"/>
  <c r="FQ142" i="4" a="1"/>
  <c r="FO13" i="4" a="1"/>
  <c r="DD55" i="2" a="1"/>
  <c r="DC126" i="2" a="1"/>
  <c r="DE180" i="2" a="1"/>
  <c r="FQ106" i="4" a="1"/>
  <c r="FN55" i="4" a="1"/>
  <c r="BY202" i="2" a="1"/>
  <c r="DC76" i="2" a="1"/>
  <c r="AN202" i="2" a="1"/>
  <c r="FP33" i="4" a="1"/>
  <c r="FR70" i="4" a="1"/>
  <c r="DC82" i="2" a="1"/>
  <c r="FP55" i="4" a="1"/>
  <c r="DE149" i="2" a="1"/>
  <c r="DG147" i="2" a="1"/>
  <c r="FQ51" i="4" a="1"/>
  <c r="DG159" i="2" a="1"/>
  <c r="FT174" i="4" a="1"/>
  <c r="FO65" i="4" a="1"/>
  <c r="AP202" i="2" a="1"/>
  <c r="FN130" i="4" a="1"/>
  <c r="DT202" i="4" a="1"/>
  <c r="DF140" i="2" a="1"/>
  <c r="AX202" i="4" a="1"/>
  <c r="FN51" i="4" a="1"/>
  <c r="DF196" i="2" a="1"/>
  <c r="FU117" i="4" a="1"/>
  <c r="FN52" i="4" a="1"/>
  <c r="FP56" i="4" a="1"/>
  <c r="FT135" i="4" a="1"/>
  <c r="FS192" i="4" a="1"/>
  <c r="FN11" i="4" a="1"/>
  <c r="DF141" i="2" a="1"/>
  <c r="DD180" i="2" a="1"/>
  <c r="FT54" i="4" a="1"/>
  <c r="DC153" i="2" a="1"/>
  <c r="DD101" i="2" a="1"/>
  <c r="FU187" i="4" a="1"/>
  <c r="BU202" i="2" a="1"/>
  <c r="FT90" i="4" a="1"/>
  <c r="FT37" i="4" a="1"/>
  <c r="FT26" i="4" a="1"/>
  <c r="DF197" i="2" a="1"/>
  <c r="FU131" i="4" a="1"/>
  <c r="FU125" i="4" a="1"/>
  <c r="FN124" i="4" a="1"/>
  <c r="DC156" i="2" a="1"/>
  <c r="FN108" i="4" a="1"/>
  <c r="FS34" i="4" a="1"/>
  <c r="DG70" i="2" a="1"/>
  <c r="FP47" i="4" a="1"/>
  <c r="FS17" i="4" a="1"/>
  <c r="FQ136" i="4" a="1"/>
  <c r="FQ155" i="4" a="1"/>
  <c r="FR97" i="4" a="1"/>
  <c r="DF80" i="2" a="1"/>
  <c r="FQ13" i="4" a="1"/>
  <c r="FO49" i="4" a="1"/>
  <c r="DG132" i="2" a="1"/>
  <c r="DF129" i="2" a="1"/>
  <c r="FF202" i="4" a="1"/>
  <c r="FU30" i="4" a="1"/>
  <c r="FP142" i="4" a="1"/>
  <c r="FN174" i="4" a="1"/>
  <c r="AL202" i="4" a="1"/>
  <c r="FT40" i="4" a="1"/>
  <c r="FT104" i="4" a="1"/>
  <c r="FQ16" i="4" a="1"/>
  <c r="FQ130" i="4" a="1"/>
  <c r="FU165" i="4" a="1"/>
  <c r="FO71" i="4" a="1"/>
  <c r="DF67" i="2" a="1"/>
  <c r="FT95" i="4" a="1"/>
  <c r="DD190" i="2" a="1"/>
  <c r="FQ102" i="4" a="1"/>
  <c r="FU122" i="4" a="1"/>
  <c r="DG75" i="2" a="1"/>
  <c r="DD40" i="2" a="1"/>
  <c r="FR19" i="4" a="1"/>
  <c r="FO9" i="4" a="1"/>
  <c r="FU91" i="4" a="1"/>
  <c r="DF95" i="2" a="1"/>
  <c r="FQ201" i="4" a="1"/>
  <c r="DE12" i="2" a="1"/>
  <c r="DE93" i="2" a="1"/>
  <c r="DF168" i="2" a="1"/>
  <c r="DE96" i="2" a="1"/>
  <c r="DU202" i="4" a="1"/>
  <c r="FS52" i="4" a="1"/>
  <c r="DD11" i="2" a="1"/>
  <c r="CH202" i="2" a="1"/>
  <c r="FO191" i="4" a="1"/>
  <c r="DD56" i="2" a="1"/>
  <c r="BB202" i="2" a="1"/>
  <c r="DC164" i="2" a="1"/>
  <c r="DE195" i="2" a="1"/>
  <c r="DD193" i="2" a="1"/>
  <c r="DG47" i="2" a="1"/>
  <c r="DF25" i="2" a="1"/>
  <c r="FN116" i="4" a="1"/>
  <c r="DD47" i="2" a="1"/>
  <c r="FR124" i="4" a="1"/>
  <c r="FN42" i="4" a="1"/>
  <c r="FN183" i="4" a="1"/>
  <c r="FS12" i="4" a="1"/>
  <c r="DD70" i="2" a="1"/>
  <c r="DD150" i="2" a="1"/>
  <c r="FU162" i="4" a="1"/>
  <c r="DG22" i="2" a="1"/>
  <c r="FN9" i="4" a="1"/>
  <c r="AQ202" i="4" a="1"/>
  <c r="DG180" i="2" a="1"/>
  <c r="FO19" i="4" a="1"/>
  <c r="DG120" i="2" a="1"/>
  <c r="FR165" i="4" a="1"/>
  <c r="DD13" i="2" a="1"/>
  <c r="FT149" i="4" a="1"/>
  <c r="FU126" i="4" a="1"/>
  <c r="FO198" i="4" a="1"/>
  <c r="DC198" i="2" a="1"/>
  <c r="DC58" i="2" a="1"/>
  <c r="FQ15" i="4" a="1"/>
  <c r="CW202" i="2" a="1"/>
  <c r="FO160" i="4" a="1"/>
  <c r="FN168" i="4" a="1"/>
  <c r="AB202" i="2" a="1"/>
  <c r="DD32" i="2" a="1"/>
  <c r="DE126" i="2" a="1"/>
  <c r="FP194" i="4" a="1"/>
  <c r="DF60" i="2" a="1"/>
  <c r="DG77" i="2" a="1"/>
  <c r="FQ194" i="4" a="1"/>
  <c r="FP36" i="4" a="1"/>
  <c r="FQ39" i="4" a="1"/>
  <c r="DF172" i="2" a="1"/>
  <c r="DC77" i="2" a="1"/>
  <c r="DF161" i="2" a="1"/>
  <c r="DF56" i="2" a="1"/>
  <c r="FU138" i="4" a="1"/>
  <c r="DE182" i="2" a="1"/>
  <c r="DF97" i="2" a="1"/>
  <c r="FR193" i="4" a="1"/>
  <c r="FQ65" i="4" a="1"/>
  <c r="FO59" i="4" a="1"/>
  <c r="DG52" i="2" a="1"/>
  <c r="FS49" i="4" a="1"/>
  <c r="FT128" i="4" a="1"/>
  <c r="FU150" i="4" a="1"/>
  <c r="DE86" i="2" a="1"/>
  <c r="FP27" i="4" a="1"/>
  <c r="FU189" i="4" a="1"/>
  <c r="FS134" i="4" a="1"/>
  <c r="FN84" i="4" a="1"/>
  <c r="FR181" i="4" a="1"/>
  <c r="FR101" i="4" a="1"/>
  <c r="FP98" i="4" a="1"/>
  <c r="FS144" i="4" a="1"/>
  <c r="DG188" i="2" a="1"/>
  <c r="DC109" i="2" a="1"/>
  <c r="DG174" i="2" a="1"/>
  <c r="FT136" i="4" a="1"/>
  <c r="V202" i="4" a="1"/>
  <c r="FR200" i="4" a="1"/>
  <c r="E202" i="2" a="1"/>
  <c r="DC45" i="2" a="1"/>
  <c r="FS48" i="4" a="1"/>
  <c r="J202" i="2" a="1"/>
  <c r="FP198" i="4" a="1"/>
  <c r="DG145" i="2" a="1"/>
  <c r="FU63" i="4" a="1"/>
  <c r="FQ161" i="4" a="1"/>
  <c r="FS133" i="4" a="1"/>
  <c r="FR171" i="4" a="1"/>
  <c r="DD149" i="2" a="1"/>
  <c r="FO186" i="4" a="1"/>
  <c r="DD198" i="2" a="1"/>
  <c r="FQ82" i="4" a="1"/>
  <c r="DD26" i="2" a="1"/>
  <c r="DG71" i="2" a="1"/>
  <c r="FT184" i="4" a="1"/>
  <c r="DC174" i="2" a="1"/>
  <c r="FS178" i="4" a="1"/>
  <c r="FP132" i="4" a="1"/>
  <c r="FQ125" i="4" a="1"/>
  <c r="FQ184" i="4" a="1"/>
  <c r="FR39" i="4" a="1"/>
  <c r="DD189" i="2" a="1"/>
  <c r="DG74" i="2" a="1"/>
  <c r="FS177" i="4" a="1"/>
  <c r="DG162" i="2" a="1"/>
  <c r="FQ54" i="4" a="1"/>
  <c r="FR173" i="4" a="1"/>
  <c r="DG30" i="2" a="1"/>
  <c r="FU43" i="4" a="1"/>
  <c r="FO52" i="4" a="1"/>
  <c r="FP90" i="4" a="1"/>
  <c r="FU144" i="4" a="1"/>
  <c r="CU202" i="4" a="1"/>
  <c r="DF84" i="2" a="1"/>
  <c r="FP41" i="4" a="1"/>
  <c r="FO100" i="4" a="1"/>
  <c r="FP151" i="4" a="1"/>
  <c r="DF183" i="2" a="1"/>
  <c r="FO18" i="4" a="1"/>
  <c r="FU84" i="4" a="1"/>
  <c r="FR108" i="4" a="1"/>
  <c r="DC35" i="2" a="1"/>
  <c r="DF139" i="2" a="1"/>
  <c r="FU51" i="4" a="1"/>
  <c r="DG155" i="2" a="1"/>
  <c r="FU83" i="4" a="1"/>
  <c r="FN160" i="4" a="1"/>
  <c r="FT72" i="4" a="1"/>
  <c r="FU164" i="4" a="1"/>
  <c r="FU193" i="4" a="1"/>
  <c r="FQ103" i="4" a="1"/>
  <c r="FT9" i="4" a="1"/>
  <c r="FQ112" i="4" a="1"/>
  <c r="FR102" i="4" a="1"/>
  <c r="BK202" i="4" a="1"/>
  <c r="FT126" i="4" a="1"/>
  <c r="FP52" i="4" a="1"/>
  <c r="FU31" i="4" a="1"/>
  <c r="FQ94" i="4" a="1"/>
  <c r="DD9" i="2" a="1"/>
  <c r="BY202" i="4" a="1"/>
  <c r="DC162" i="2" a="1"/>
  <c r="FU22" i="4" a="1"/>
  <c r="FP166" i="4" a="1"/>
  <c r="FT65" i="4" a="1"/>
  <c r="DF113" i="2" a="1"/>
  <c r="FP108" i="4" a="1"/>
  <c r="FQ79" i="4" a="1"/>
  <c r="DC53" i="2" a="1"/>
  <c r="FR30" i="4" a="1"/>
  <c r="K202" i="4" a="1"/>
  <c r="FN144" i="4" a="1"/>
  <c r="FS136" i="4" a="1"/>
  <c r="FQ77" i="4" a="1"/>
  <c r="DF121" i="2" a="1"/>
  <c r="DG201" i="2" a="1"/>
  <c r="FT93" i="4" a="1"/>
  <c r="FP63" i="4" a="1"/>
  <c r="E202" i="4" a="1"/>
  <c r="FN70" i="4" a="1"/>
  <c r="DG14" i="2" a="1"/>
  <c r="DG107" i="2" a="1"/>
  <c r="FO45" i="4" a="1"/>
  <c r="FS73" i="4" a="1"/>
  <c r="DF20" i="2" a="1"/>
  <c r="DD84" i="2" a="1"/>
  <c r="FT178" i="4" a="1"/>
  <c r="DE24" i="2" a="1"/>
  <c r="FU29" i="4" a="1"/>
  <c r="FU176" i="4" a="1"/>
  <c r="FP106" i="4" a="1"/>
  <c r="FN77" i="4" a="1"/>
  <c r="DC96" i="2" a="1"/>
  <c r="DG140" i="2" a="1"/>
  <c r="FO46" i="4" a="1"/>
  <c r="BI202" i="2" a="1"/>
  <c r="DG128" i="2" a="1"/>
  <c r="FR84" i="4" a="1"/>
  <c r="DG124" i="2" a="1"/>
  <c r="DD53" i="2" a="1"/>
  <c r="DD194" i="2" a="1"/>
  <c r="BS202" i="2" a="1"/>
  <c r="DC46" i="2" a="1"/>
  <c r="FR146" i="4" a="1"/>
  <c r="FQ91" i="4" a="1"/>
  <c r="FP193" i="4" a="1"/>
  <c r="FO57" i="4" a="1"/>
  <c r="DE11" i="2" a="1"/>
  <c r="FR40" i="4" a="1"/>
  <c r="FU18" i="4" a="1"/>
  <c r="FU66" i="4" a="1"/>
  <c r="FQ196" i="4" a="1"/>
  <c r="FS113" i="4" a="1"/>
  <c r="DF10" i="2" a="1"/>
  <c r="FN61" i="4" a="1"/>
  <c r="Z202" i="2" a="1"/>
  <c r="DG26" i="2" a="1"/>
  <c r="DD75" i="2" a="1"/>
  <c r="FR130" i="4" a="1"/>
  <c r="DD87" i="2" a="1"/>
  <c r="BX202" i="4" a="1"/>
  <c r="FR126" i="4" a="1"/>
  <c r="DC21" i="2" a="1"/>
  <c r="DE63" i="2" a="1"/>
  <c r="FS166" i="4" a="1"/>
  <c r="FP191" i="4" a="1"/>
  <c r="FT28" i="4" a="1"/>
  <c r="FU21" i="4" a="1"/>
  <c r="FN140" i="4" a="1"/>
  <c r="CU202" i="2" a="1"/>
  <c r="FR197" i="4" a="1"/>
  <c r="FQ109" i="4" a="1"/>
  <c r="FN148" i="4" a="1"/>
  <c r="FR76" i="4" a="1"/>
  <c r="FR189" i="4" a="1"/>
  <c r="FN185" i="4" a="1"/>
  <c r="DF31" i="2" a="1"/>
  <c r="DG119" i="2" a="1"/>
  <c r="FU121" i="4" a="1"/>
  <c r="DE197" i="2" a="1"/>
  <c r="FU34" i="4" a="1"/>
  <c r="FT23" i="4" a="1"/>
  <c r="DD85" i="2" a="1"/>
  <c r="FT85" i="4" a="1"/>
  <c r="DG125" i="2" a="1"/>
  <c r="FO85" i="4" a="1"/>
  <c r="DG116" i="2" a="1"/>
  <c r="FN97" i="4" a="1"/>
  <c r="CR202" i="2" a="1"/>
  <c r="FN186" i="4" a="1"/>
  <c r="FT158" i="4" a="1"/>
  <c r="AR202" i="2" a="1"/>
  <c r="DE56" i="2" a="1"/>
  <c r="DC197" i="2" a="1"/>
  <c r="FN33" i="4" a="1"/>
  <c r="DE8" i="2" a="1"/>
  <c r="FP97" i="4" a="1"/>
  <c r="FN49" i="4" a="1"/>
  <c r="FP130" i="4" a="1"/>
  <c r="DG111" i="2" a="1"/>
  <c r="DF86" i="2" a="1"/>
  <c r="FT115" i="4" a="1"/>
  <c r="DC20" i="2" a="1"/>
  <c r="FU87" i="4" a="1"/>
  <c r="FR159" i="4" a="1"/>
  <c r="BB202" i="4" a="1"/>
  <c r="FN68" i="4" a="1"/>
  <c r="FN99" i="4" a="1"/>
  <c r="DD191" i="2" a="1"/>
  <c r="DC127" i="2" a="1"/>
  <c r="DD94" i="2" a="1"/>
  <c r="DE18" i="2" a="1"/>
  <c r="DD106" i="2" a="1"/>
  <c r="FN83" i="4" a="1"/>
  <c r="DF82" i="2" a="1"/>
  <c r="EQ202" i="4" a="1"/>
  <c r="FQ76" i="4" a="1"/>
  <c r="FS117" i="4" a="1"/>
  <c r="EI202" i="4" a="1"/>
  <c r="DG167" i="2" a="1"/>
  <c r="F202" i="4" a="1"/>
  <c r="FR158" i="4" a="1"/>
  <c r="DD109" i="2" a="1"/>
  <c r="FP135" i="4" a="1"/>
  <c r="FS43" i="4" a="1"/>
  <c r="DE23" i="2" a="1"/>
  <c r="DF149" i="2" a="1"/>
  <c r="FS161" i="4" a="1"/>
  <c r="FS197" i="4" a="1"/>
  <c r="FP9" i="4" a="1"/>
  <c r="FR103" i="4" a="1"/>
  <c r="CP202" i="2" a="1"/>
  <c r="DE49" i="2" a="1"/>
  <c r="FS38" i="4" a="1"/>
  <c r="FN19" i="4" a="1"/>
  <c r="DF145" i="2" a="1"/>
  <c r="FT176" i="4" a="1"/>
  <c r="DE43" i="2" a="1"/>
  <c r="FP156" i="4" a="1"/>
  <c r="FT181" i="4" a="1"/>
  <c r="FP58" i="4" a="1"/>
  <c r="DE78" i="2" a="1"/>
  <c r="FO175" i="4" a="1"/>
  <c r="FR63" i="4" a="1"/>
  <c r="DD121" i="2" a="1"/>
  <c r="EW202" i="4" a="1"/>
  <c r="DD18" i="2" a="1"/>
  <c r="DF89" i="2" a="1"/>
  <c r="DD35" i="2" a="1"/>
  <c r="FO147" i="4" a="1"/>
  <c r="DC159" i="2" a="1"/>
  <c r="FO11" i="4" a="1"/>
  <c r="FR154" i="4" a="1"/>
  <c r="FS14" i="4" a="1"/>
  <c r="DD73" i="2" a="1"/>
  <c r="FS149" i="4" a="1"/>
  <c r="DE105" i="2" a="1"/>
  <c r="FR166" i="4" a="1"/>
  <c r="FN201" i="4" a="1"/>
  <c r="DD43" i="2" a="1"/>
  <c r="FO165" i="4" a="1"/>
  <c r="FP18" i="4" a="1"/>
  <c r="FS89" i="4" a="1"/>
  <c r="DF202" i="4" a="1"/>
  <c r="DD86" i="2" a="1"/>
  <c r="DC28" i="2" a="1"/>
  <c r="FU69" i="4" a="1"/>
  <c r="FR144" i="4" a="1"/>
  <c r="FQ46" i="4" a="1"/>
  <c r="FR60" i="4" a="1"/>
  <c r="S202" i="2" a="1"/>
  <c r="DF15" i="2" a="1"/>
  <c r="FT116" i="4" a="1"/>
  <c r="FR114" i="4" a="1"/>
  <c r="DG177" i="2" a="1"/>
  <c r="DG69" i="2" a="1"/>
  <c r="DF72" i="2" a="1"/>
  <c r="FT159" i="4" a="1"/>
  <c r="DD125" i="2" a="1"/>
  <c r="DC114" i="2" a="1"/>
  <c r="FR58" i="4" a="1"/>
  <c r="DE200" i="2" a="1"/>
  <c r="DF30" i="2" a="1"/>
  <c r="FQ123" i="4" a="1"/>
  <c r="BL202" i="2" a="1"/>
  <c r="FR106" i="4" a="1"/>
  <c r="DE111" i="2" a="1"/>
  <c r="FO104" i="4" a="1"/>
  <c r="FO133" i="4" a="1"/>
  <c r="DE54" i="2" a="1"/>
  <c r="DE39" i="2" a="1"/>
  <c r="FP163" i="4" a="1"/>
  <c r="DG163" i="2" a="1"/>
  <c r="FN154" i="4" a="1"/>
  <c r="FQ170" i="4" a="1"/>
  <c r="FN48" i="4" a="1"/>
  <c r="V202" i="2" a="1"/>
  <c r="FT133" i="4" a="1"/>
  <c r="FP28" i="4" a="1"/>
  <c r="DG171" i="2" a="1"/>
  <c r="EX202" i="4" a="1"/>
  <c r="FR49" i="4" a="1"/>
  <c r="FP73" i="4" a="1"/>
  <c r="DC183" i="2" a="1"/>
  <c r="DE178" i="2" a="1"/>
  <c r="DF159" i="2" a="1"/>
  <c r="DC14" i="2" a="1"/>
  <c r="FS196" i="4" a="1"/>
  <c r="FK202" i="4" a="1"/>
  <c r="FQ193" i="4" a="1"/>
  <c r="DC181" i="2" a="1"/>
  <c r="DF124" i="2" a="1"/>
  <c r="DF65" i="2" a="1"/>
  <c r="FP159" i="4" a="1"/>
  <c r="DC85" i="2" a="1"/>
  <c r="FT146" i="4" a="1"/>
  <c r="S202" i="4" a="1"/>
  <c r="FO119" i="4" a="1"/>
  <c r="FO180" i="4" a="1"/>
  <c r="DD63" i="2" a="1"/>
  <c r="DF181" i="2" a="1"/>
  <c r="DJ202" i="4" a="1"/>
  <c r="FR52" i="4" a="1"/>
  <c r="EG202" i="4" a="1"/>
  <c r="DC171" i="2" a="1"/>
  <c r="FP25" i="4" a="1"/>
  <c r="FP17" i="4" a="1"/>
  <c r="FO171" i="4" a="1"/>
  <c r="DE172" i="2" a="1"/>
  <c r="DG72" i="2" a="1"/>
  <c r="FP184" i="4" a="1"/>
  <c r="FP60" i="4" a="1"/>
  <c r="DE84" i="2" a="1"/>
  <c r="DC154" i="2" a="1"/>
  <c r="DE152" i="2" a="1"/>
  <c r="CV202" i="2" a="1"/>
  <c r="DD30" i="2" a="1"/>
  <c r="DE175" i="2" a="1"/>
  <c r="DC134" i="2" a="1"/>
  <c r="DD7" i="2" a="1"/>
  <c r="FN196" i="4" a="1"/>
  <c r="FP155" i="4" a="1"/>
  <c r="FS174" i="4" a="1"/>
  <c r="FR9" i="4" a="1"/>
  <c r="DD88" i="2" a="1"/>
  <c r="FP71" i="4" a="1"/>
  <c r="FN100" i="4" a="1"/>
  <c r="FR22" i="4" a="1"/>
  <c r="FR161" i="4" a="1"/>
  <c r="EK202" i="4" a="1"/>
  <c r="FP171" i="4" a="1"/>
  <c r="DE134" i="2" a="1"/>
  <c r="FP161" i="4" a="1"/>
  <c r="DG46" i="2" a="1"/>
  <c r="DF14" i="2" a="1"/>
  <c r="DC160" i="2" a="1"/>
  <c r="FP68" i="4" a="1"/>
  <c r="DC152" i="2" a="1"/>
  <c r="DE74" i="2" a="1"/>
  <c r="DD200" i="2" a="1"/>
  <c r="FP127" i="4" a="1"/>
  <c r="EY202" i="4" a="1"/>
  <c r="FP34" i="4" a="1"/>
  <c r="FR44" i="4" a="1"/>
  <c r="BV202" i="2" a="1"/>
  <c r="FS165" i="4" a="1"/>
  <c r="FR169" i="4" a="1"/>
  <c r="BH202" i="4" a="1"/>
  <c r="FN30" i="4" a="1"/>
  <c r="FN126" i="4" a="1"/>
  <c r="DD143" i="2" a="1"/>
  <c r="DD148" i="2" a="1"/>
  <c r="FT16" i="4" a="1"/>
  <c r="D202" i="4" a="1"/>
  <c r="DE14" i="2" a="1"/>
  <c r="DE124" i="2" a="1"/>
  <c r="FP154" i="4" a="1"/>
  <c r="FQ95" i="4" a="1"/>
  <c r="DD76" i="2" a="1"/>
  <c r="FS99" i="4" a="1"/>
  <c r="FR45" i="4" a="1"/>
  <c r="DC74" i="2" a="1"/>
  <c r="FR21" i="4" a="1"/>
  <c r="DD44" i="2" a="1"/>
  <c r="FQ181" i="4" a="1"/>
  <c r="F202" i="2" a="1"/>
  <c r="DC81" i="2" a="1"/>
  <c r="FN129" i="4" a="1"/>
  <c r="DF136" i="2" a="1"/>
  <c r="FO16" i="4" a="1"/>
  <c r="FN86" i="4" a="1"/>
  <c r="DE98" i="2" a="1"/>
  <c r="DG86" i="2" a="1"/>
  <c r="FN59" i="4" a="1"/>
  <c r="DD79" i="2" a="1"/>
  <c r="DE112" i="2" a="1"/>
  <c r="DD68" i="2" a="1"/>
  <c r="FR139" i="4" a="1"/>
  <c r="FQ53" i="4" a="1"/>
  <c r="FU200" i="4" a="1"/>
  <c r="DD58" i="2" a="1"/>
  <c r="DE113" i="2" a="1"/>
  <c r="CO202" i="4" a="1"/>
  <c r="EA202" i="4" a="1"/>
  <c r="FR26" i="4" a="1"/>
  <c r="DF73" i="2" a="1"/>
  <c r="FQ164" i="4" a="1"/>
  <c r="FP179" i="4" a="1"/>
  <c r="FN127" i="4" a="1"/>
  <c r="CM202" i="4" a="1"/>
  <c r="FN138" i="4" a="1"/>
  <c r="DE102" i="2" a="1"/>
  <c r="DE41" i="2" a="1"/>
  <c r="DE85" i="2" a="1"/>
  <c r="FQ37" i="4" a="1"/>
  <c r="FP79" i="4" a="1"/>
  <c r="FN69" i="4" a="1"/>
  <c r="DE107" i="2" a="1"/>
  <c r="FS193" i="4" a="1"/>
  <c r="DD177" i="2" a="1"/>
  <c r="DF77" i="2" a="1"/>
  <c r="FR121" i="4" a="1"/>
  <c r="DD117" i="2" a="1"/>
  <c r="FO163" i="4" a="1"/>
  <c r="FQ61" i="4" a="1"/>
  <c r="FR42" i="4" a="1"/>
  <c r="FP145" i="4" a="1"/>
  <c r="DG93" i="2" a="1"/>
  <c r="DC132" i="2" a="1"/>
  <c r="DE32" i="2" a="1"/>
  <c r="DF28" i="2" a="1"/>
  <c r="DE62" i="2" a="1"/>
  <c r="FQ108" i="4" a="1"/>
  <c r="DG78" i="2" a="1"/>
  <c r="FU178" i="4" a="1"/>
  <c r="FN104" i="4" a="1"/>
  <c r="DE47" i="2" a="1"/>
  <c r="FS30" i="4" a="1"/>
  <c r="FN198" i="4" a="1"/>
  <c r="FO177" i="4" a="1"/>
  <c r="DG150" i="2" a="1"/>
  <c r="DE104" i="2" a="1"/>
  <c r="FU38" i="4" a="1"/>
  <c r="FS194" i="4" a="1"/>
  <c r="AQ202" i="2" a="1"/>
  <c r="DG24" i="2" a="1"/>
  <c r="FO54" i="4" a="1"/>
  <c r="DC104" i="2" a="1"/>
  <c r="FO185" i="4" a="1"/>
  <c r="FP82" i="4" a="1"/>
  <c r="DE136" i="2" a="1"/>
  <c r="DF160" i="2" a="1"/>
  <c r="FN14" i="4" a="1"/>
  <c r="FP46" i="4" a="1"/>
  <c r="FU199" i="4" a="1"/>
  <c r="FR99" i="4" a="1"/>
  <c r="BW202" i="2" a="1"/>
  <c r="FN101" i="4" a="1"/>
  <c r="FN118" i="4" a="1"/>
  <c r="FO44" i="4" a="1"/>
  <c r="FO79" i="4" a="1"/>
  <c r="FP102" i="4" a="1"/>
  <c r="FP138" i="4" a="1"/>
  <c r="FN170" i="4" a="1"/>
  <c r="FS39" i="4" a="1"/>
  <c r="FU180" i="4" a="1"/>
  <c r="FN53" i="4" a="1"/>
  <c r="FP195" i="4" a="1"/>
  <c r="DE167" i="2" a="1"/>
  <c r="FO61" i="4" a="1"/>
  <c r="DC188" i="2" a="1"/>
  <c r="FO26" i="4" a="1"/>
  <c r="DD173" i="2" a="1"/>
  <c r="FO158" i="4" a="1"/>
  <c r="FN71" i="4" a="1"/>
  <c r="FQ141" i="4" a="1"/>
  <c r="DD97" i="2" a="1"/>
  <c r="FQ75" i="4" a="1"/>
  <c r="FP158" i="4" a="1"/>
  <c r="FQ180" i="4" a="1"/>
  <c r="FQ11" i="4" a="1"/>
  <c r="DA202" i="4" a="1"/>
  <c r="DD45" i="2" a="1"/>
  <c r="FS150" i="4" a="1"/>
  <c r="FQ119" i="4" a="1"/>
  <c r="FN15" i="4" a="1"/>
  <c r="DD42" i="2" a="1"/>
  <c r="FQ111" i="4" a="1"/>
  <c r="DD160" i="2" a="1"/>
  <c r="DD166" i="2" a="1"/>
  <c r="DF94" i="2" a="1"/>
  <c r="DA202" i="2" a="1"/>
  <c r="FQ41" i="4" a="1"/>
  <c r="N202" i="4" a="1"/>
  <c r="FN95" i="4" a="1"/>
  <c r="EM202" i="4" a="1"/>
  <c r="FP50" i="4" a="1"/>
  <c r="H202" i="4" a="1"/>
  <c r="DF68" i="2" a="1"/>
  <c r="FU120" i="4" a="1"/>
  <c r="DC146" i="2" a="1"/>
  <c r="FU86" i="4" a="1"/>
  <c r="FN178" i="4" a="1"/>
  <c r="FO43" i="4" a="1"/>
  <c r="FQ166" i="4" a="1"/>
  <c r="FO17" i="4" a="1"/>
  <c r="FP42" i="4" a="1"/>
  <c r="BG202" i="2" a="1"/>
  <c r="DW202" i="4" a="1"/>
  <c r="DE99" i="2" a="1"/>
  <c r="DC66" i="2" a="1"/>
  <c r="DF91" i="2" a="1"/>
  <c r="Y202" i="4" a="1"/>
  <c r="DG156" i="2" a="1"/>
  <c r="FO155" i="4" a="1"/>
  <c r="FN161" i="4" a="1"/>
  <c r="FQ19" i="4" a="1"/>
  <c r="FQ115" i="4" a="1"/>
  <c r="FP20" i="4" a="1"/>
  <c r="FO129" i="4" a="1"/>
  <c r="DC37" i="2" a="1"/>
  <c r="FU48" i="4" a="1"/>
  <c r="FO117" i="4" a="1"/>
  <c r="FA202" i="4" a="1"/>
  <c r="FN80" i="4" a="1"/>
  <c r="DE95" i="2" a="1"/>
  <c r="DE193" i="2" a="1"/>
  <c r="FO63" i="4" a="1"/>
  <c r="DC121" i="2" a="1"/>
  <c r="FQ87" i="4" a="1"/>
  <c r="FR20" i="4" a="1"/>
  <c r="DC169" i="2" a="1"/>
  <c r="FS122" i="4" a="1"/>
  <c r="FT152" i="4" a="1"/>
  <c r="FQ145" i="4" a="1"/>
  <c r="FR155" i="4" a="1"/>
  <c r="FN41" i="4" a="1"/>
  <c r="AI202" i="4" a="1"/>
  <c r="DE143" i="2" a="1"/>
  <c r="DG40" i="2" a="1"/>
  <c r="FQ114" i="4" a="1"/>
  <c r="FR170" i="4" a="1"/>
  <c r="DE71" i="2" a="1"/>
  <c r="DG186" i="2" a="1"/>
  <c r="FQ81" i="4" a="1"/>
  <c r="FQ26" i="4" a="1"/>
  <c r="DD197" i="2" a="1"/>
  <c r="FQ12" i="4" a="1"/>
  <c r="DZ202" i="4" a="1"/>
  <c r="FQ140" i="4" a="1"/>
  <c r="DF70" i="2" a="1"/>
  <c r="FP93" i="4" a="1"/>
  <c r="FN65" i="4" a="1"/>
  <c r="FP13" i="4" a="1"/>
  <c r="U202" i="4" a="1"/>
  <c r="FR167" i="4" a="1"/>
  <c r="FT121" i="4" a="1"/>
  <c r="FE202" i="4" a="1"/>
  <c r="FQ174" i="4" a="1"/>
  <c r="DE68" i="2" a="1"/>
  <c r="FQ9" i="4" a="1"/>
  <c r="DD16" i="2" a="1"/>
  <c r="DD156" i="2" a="1"/>
  <c r="FN58" i="4" a="1"/>
  <c r="FQ187" i="4" a="1"/>
  <c r="FS7" i="4" a="1"/>
  <c r="DE141" i="2" a="1"/>
  <c r="L202" i="2" a="1"/>
  <c r="FP111" i="4" a="1"/>
  <c r="FQ148" i="4" a="1"/>
  <c r="FQ34" i="4" a="1"/>
  <c r="DF21" i="2" a="1"/>
  <c r="DD153" i="2" a="1"/>
  <c r="FP8" i="4" a="1"/>
  <c r="DG10" i="2" a="1"/>
  <c r="DC143" i="2" a="1"/>
  <c r="FQ169" i="4" a="1"/>
  <c r="FN152" i="4" a="1"/>
  <c r="FR65" i="4" a="1"/>
  <c r="DF167" i="2" a="1"/>
  <c r="B202" i="2" a="1"/>
  <c r="FR79" i="4" a="1"/>
  <c r="FR131" i="4" a="1"/>
  <c r="DF37" i="2" a="1"/>
  <c r="DE108" i="2" a="1"/>
  <c r="DD187" i="2" a="1"/>
  <c r="DE118" i="2" a="1"/>
  <c r="DD38" i="2" a="1"/>
  <c r="FO82" i="4" a="1"/>
  <c r="FR151" i="4" a="1"/>
  <c r="FR61" i="4" a="1"/>
  <c r="DD159" i="2" a="1"/>
  <c r="DE187" i="2" a="1"/>
  <c r="DD201" i="2" a="1"/>
  <c r="DE122" i="2" a="1"/>
  <c r="BH202" i="2" a="1"/>
  <c r="FQ38" i="4" a="1"/>
  <c r="DD14" i="2" a="1"/>
  <c r="CC202" i="4" a="1"/>
  <c r="FR74" i="4" a="1"/>
  <c r="FU102" i="4" a="1"/>
  <c r="FG202" i="4" a="1"/>
  <c r="DG190" i="2" a="1"/>
  <c r="DE161" i="2" a="1"/>
  <c r="DF96" i="2" a="1"/>
  <c r="FU114" i="4" a="1"/>
  <c r="M202" i="2" a="1"/>
  <c r="FQ179" i="4" a="1"/>
  <c r="FS126" i="4" a="1"/>
  <c r="FP192" i="4" a="1"/>
  <c r="CF202" i="2" a="1"/>
  <c r="DC16" i="2" a="1"/>
  <c r="DE132" i="2" a="1"/>
  <c r="FP160" i="4" a="1"/>
  <c r="FN93" i="4" a="1"/>
  <c r="DG85" i="2" a="1"/>
  <c r="AD202" i="4" a="1"/>
  <c r="BT202" i="2" a="1"/>
  <c r="FP22" i="4" a="1"/>
  <c r="DC107" i="2" a="1"/>
  <c r="FU17" i="4" a="1"/>
  <c r="DC192" i="2" a="1"/>
  <c r="FO34" i="4" a="1"/>
  <c r="DC166" i="2" a="1"/>
  <c r="BX202" i="2" a="1"/>
  <c r="FR33" i="4" a="1"/>
  <c r="FU90" i="4" a="1"/>
  <c r="DD50" i="2" a="1"/>
  <c r="FP61" i="4" a="1"/>
  <c r="DG50" i="2" a="1"/>
  <c r="DG34" i="2" a="1"/>
  <c r="DC168" i="2" a="1"/>
  <c r="FO48" i="4" a="1"/>
  <c r="FN164" i="4" a="1"/>
  <c r="FR117" i="4" a="1"/>
  <c r="FR187" i="4" a="1"/>
  <c r="FP120" i="4" a="1"/>
  <c r="FQ182" i="4" a="1"/>
  <c r="FN73" i="4" a="1"/>
  <c r="DD165" i="2" a="1"/>
  <c r="DF107" i="2" a="1"/>
  <c r="DD161" i="2" a="1"/>
  <c r="DF187" i="2" a="1"/>
  <c r="BK202" i="2" a="1"/>
  <c r="FN145" i="4" a="1"/>
  <c r="DD20" i="2" a="1"/>
  <c r="FS16" i="4" a="1"/>
  <c r="FI202" i="4" a="1"/>
  <c r="FS198" i="4" a="1"/>
  <c r="DD83" i="2" a="1"/>
  <c r="DD27" i="2" a="1"/>
  <c r="FO136" i="4" a="1"/>
  <c r="FS141" i="4" a="1"/>
  <c r="ED202" i="4" a="1"/>
  <c r="FU127" i="4" a="1"/>
  <c r="DC145" i="2" a="1"/>
  <c r="FQ30" i="4" a="1"/>
  <c r="DE26" i="2" a="1"/>
  <c r="FO108" i="4" a="1"/>
  <c r="FN10" i="4" a="1"/>
  <c r="FQ198" i="4" a="1"/>
  <c r="BR202" i="4" a="1"/>
  <c r="DC117" i="2" a="1"/>
  <c r="FN98" i="4" a="1"/>
  <c r="CS202" i="2" a="1"/>
  <c r="FQ175" i="4" a="1"/>
  <c r="DE198" i="2" a="1"/>
  <c r="DE148" i="2" a="1"/>
  <c r="DF9" i="2" a="1"/>
  <c r="FP29" i="4" a="1"/>
  <c r="CO202" i="2" a="1"/>
  <c r="CL202" i="2" a="1"/>
  <c r="FQ10" i="4" a="1"/>
  <c r="CN202" i="2" a="1"/>
  <c r="DE201" i="2" a="1"/>
  <c r="FQ58" i="4" a="1"/>
  <c r="DF137" i="2" a="1"/>
  <c r="FU111" i="4" a="1"/>
  <c r="DF114" i="2" a="1"/>
  <c r="FP72" i="4" a="1"/>
  <c r="DC8" i="2" a="1"/>
  <c r="DF178" i="2" a="1"/>
  <c r="FT132" i="4" a="1"/>
  <c r="FP129" i="4" a="1"/>
  <c r="DD135" i="2" a="1"/>
  <c r="FR132" i="4" a="1"/>
  <c r="DC11" i="2" a="1"/>
  <c r="DE15" i="2" a="1"/>
  <c r="AE202" i="4" a="1"/>
  <c r="DC173" i="2" a="1"/>
  <c r="FO183" i="4" a="1"/>
  <c r="FN195" i="4" a="1"/>
  <c r="DF144" i="2" a="1"/>
  <c r="FQ29" i="4" a="1"/>
  <c r="DD69" i="2" a="1"/>
  <c r="FR191" i="4" a="1"/>
  <c r="FQ191" i="4" a="1"/>
  <c r="DF138" i="2" a="1"/>
  <c r="FR198" i="4" a="1"/>
  <c r="DC32" i="2" a="1"/>
  <c r="DC177" i="2" a="1"/>
  <c r="FQ70" i="4" a="1"/>
  <c r="FT63" i="4" a="1"/>
  <c r="FR69" i="4" a="1"/>
  <c r="DE145" i="2" a="1"/>
  <c r="EJ202" i="4" a="1"/>
  <c r="FN66" i="4" a="1"/>
  <c r="DE137" i="2" a="1"/>
  <c r="FP16" i="4" a="1"/>
  <c r="FR41" i="4" a="1"/>
  <c r="FU116" i="4" a="1"/>
  <c r="FR147" i="4" a="1"/>
  <c r="FQ23" i="4" a="1"/>
  <c r="FR113" i="4" a="1"/>
  <c r="FU24" i="4" a="1"/>
  <c r="DC180" i="2" a="1"/>
  <c r="DF100" i="2" a="1"/>
  <c r="DE109" i="2" a="1"/>
  <c r="FO123" i="4" a="1"/>
  <c r="DE19" i="2" a="1"/>
  <c r="FN117" i="4" a="1"/>
  <c r="DE142" i="2" a="1"/>
  <c r="DC55" i="2" a="1"/>
  <c r="DC187" i="2" a="1"/>
  <c r="DE92" i="2" a="1"/>
  <c r="FT160" i="4" a="1"/>
  <c r="FR94" i="4" a="1"/>
  <c r="FO170" i="4" a="1"/>
  <c r="AU202" i="4" a="1"/>
  <c r="EU202" i="4" a="1"/>
  <c r="DD134" i="2" a="1"/>
  <c r="DG184" i="2" a="1"/>
  <c r="DG173" i="2" a="1"/>
  <c r="DD48" i="2" a="1"/>
  <c r="DD81" i="2" a="1"/>
  <c r="FO125" i="4" a="1"/>
  <c r="FP95" i="4" a="1"/>
  <c r="FR190" i="4" a="1"/>
  <c r="FO172" i="4" a="1"/>
  <c r="DG44" i="2" a="1"/>
  <c r="FU59" i="4" a="1"/>
  <c r="FU183" i="4" a="1"/>
  <c r="FP109" i="4" a="1"/>
  <c r="FO127" i="4" a="1"/>
  <c r="DF101" i="2" a="1"/>
  <c r="FS86" i="4" a="1"/>
  <c r="CN202" i="4" a="1"/>
  <c r="FO193" i="4" a="1"/>
  <c r="FQ101" i="4" a="1"/>
  <c r="DI202" i="4" a="1"/>
  <c r="DC128" i="2" a="1"/>
  <c r="DF26" i="2" a="1"/>
  <c r="DE127" i="2" a="1"/>
  <c r="DG27" i="2" a="1"/>
  <c r="DE38" i="2" a="1"/>
  <c r="O202" i="4" a="1"/>
  <c r="DD115" i="2" a="1"/>
  <c r="FO146" i="4" a="1"/>
  <c r="DC48" i="2" a="1"/>
  <c r="CT202" i="2" a="1"/>
  <c r="DF49" i="2" a="1"/>
  <c r="FR83" i="4" a="1"/>
  <c r="FS78" i="4" a="1"/>
  <c r="FT34" i="4" a="1"/>
  <c r="FO91" i="4" a="1"/>
  <c r="FR175" i="4" a="1"/>
  <c r="FP53" i="4" a="1"/>
  <c r="FR185" i="4" a="1"/>
  <c r="BC202" i="2" a="1"/>
  <c r="FR138" i="4" a="1"/>
  <c r="FU46" i="4" a="1"/>
  <c r="DC106" i="2" a="1"/>
  <c r="FS176" i="4" a="1"/>
  <c r="DF112" i="2" a="1"/>
  <c r="FU28" i="4" a="1"/>
  <c r="FS184" i="4" a="1"/>
  <c r="FT64" i="4" a="1"/>
  <c r="FP125" i="4" a="1"/>
  <c r="DD183" i="2" a="1"/>
  <c r="FS195" i="4" a="1"/>
  <c r="FU52" i="4" a="1"/>
  <c r="DG99" i="2" a="1"/>
  <c r="FS172" i="4" a="1"/>
  <c r="DF47" i="2" a="1"/>
  <c r="FP94" i="4" a="1"/>
  <c r="DE173" i="2" a="1"/>
  <c r="DG41" i="2" a="1"/>
  <c r="FS120" i="4" a="1"/>
  <c r="FO159" i="4" a="1"/>
  <c r="FU57" i="4" a="1"/>
  <c r="AW202" i="2" a="1"/>
  <c r="DC201" i="2" a="1"/>
  <c r="FN157" i="4" a="1"/>
  <c r="DE170" i="2" a="1"/>
  <c r="DG112" i="2" a="1"/>
  <c r="DC130" i="2" a="1"/>
  <c r="DF74" i="2" a="1"/>
  <c r="DD155" i="2" a="1"/>
  <c r="FU73" i="4" a="1"/>
  <c r="FO115" i="4" a="1"/>
  <c r="FQ31" i="4" a="1"/>
  <c r="DC116" i="2" a="1"/>
  <c r="FQ113" i="4" a="1"/>
  <c r="FQ74" i="4" a="1"/>
  <c r="DD49" i="2" a="1"/>
  <c r="FS18" i="4" a="1"/>
  <c r="FQ133" i="4" a="1"/>
  <c r="DC36" i="2" a="1"/>
  <c r="FN91" i="4" a="1"/>
  <c r="DC91" i="2" a="1"/>
  <c r="FO68" i="4" a="1"/>
  <c r="FO25" i="4" a="1"/>
  <c r="FQ24" i="4" a="1"/>
  <c r="FU123" i="4" a="1"/>
  <c r="BG202" i="4" a="1"/>
  <c r="DC94" i="2" a="1"/>
  <c r="DE196" i="2" a="1"/>
  <c r="FR34" i="4" a="1"/>
  <c r="DE16" i="2" a="1"/>
  <c r="DF11" i="2" a="1"/>
  <c r="DF177" i="2" a="1"/>
  <c r="FP37" i="4" a="1"/>
  <c r="FR75" i="4" a="1"/>
  <c r="FP150" i="4" a="1"/>
  <c r="FS125" i="4" a="1"/>
  <c r="DE186" i="2" a="1"/>
  <c r="CA202" i="2" a="1"/>
  <c r="FQ138" i="4" a="1"/>
  <c r="FQ118" i="4" a="1"/>
  <c r="FO99" i="4" a="1"/>
  <c r="FR112" i="4" a="1"/>
  <c r="FO113" i="4" a="1"/>
  <c r="FQ32" i="4" a="1"/>
  <c r="DC38" i="2" a="1"/>
  <c r="DF106" i="2" a="1"/>
  <c r="FU188" i="4" a="1"/>
  <c r="DD146" i="2" a="1"/>
  <c r="FP78" i="4" a="1"/>
  <c r="FT162" i="4" a="1"/>
  <c r="FR57" i="4" a="1"/>
  <c r="FN135" i="4" a="1"/>
  <c r="AP202" i="4" a="1"/>
  <c r="FS31" i="4" a="1"/>
  <c r="DD51" i="2" a="1"/>
  <c r="DG65" i="2" a="1"/>
  <c r="CZ202" i="4" a="1"/>
  <c r="FO154" i="4" a="1"/>
  <c r="FN27" i="4" a="1"/>
  <c r="FP74" i="4" a="1"/>
  <c r="DE27" i="2" a="1"/>
  <c r="FT131" i="4" a="1"/>
  <c r="FQ122" i="4" a="1"/>
  <c r="DC59" i="2" a="1"/>
  <c r="DE50" i="2" a="1"/>
  <c r="DF16" i="2" a="1"/>
  <c r="FT69" i="4" a="1"/>
  <c r="FN122" i="4" a="1"/>
  <c r="DD41" i="2" a="1"/>
  <c r="FO184" i="4" a="1"/>
  <c r="DD37" i="2" a="1"/>
  <c r="CE202" i="2" a="1"/>
  <c r="FS72" i="4" a="1"/>
  <c r="FR72" i="4" a="1"/>
  <c r="FQ35" i="4" a="1"/>
  <c r="DE91" i="2" a="1"/>
  <c r="FS102" i="4" a="1"/>
  <c r="FN137" i="4" a="1"/>
  <c r="FQ144" i="4" a="1"/>
  <c r="DC9" i="2" a="1"/>
  <c r="FS21" i="4" a="1"/>
  <c r="FQ156" i="4" a="1"/>
  <c r="DE129" i="2" a="1"/>
  <c r="DF175" i="2" a="1"/>
  <c r="FO189" i="4" a="1"/>
  <c r="CK202" i="4" a="1"/>
  <c r="FN184" i="4" a="1"/>
  <c r="DE58" i="2" a="1"/>
  <c r="W202" i="2" a="1"/>
  <c r="DE174" i="2" a="1"/>
  <c r="FU77" i="4" a="1"/>
  <c r="DE192" i="2" a="1"/>
  <c r="DF64" i="2" a="1"/>
  <c r="DC124" i="2" a="1"/>
  <c r="DD154" i="2" a="1"/>
  <c r="BA202" i="2" a="1"/>
  <c r="BF202" i="2" a="1"/>
  <c r="FS24" i="4" a="1"/>
  <c r="FN200" i="4" a="1"/>
  <c r="DF162" i="2" a="1"/>
  <c r="FT105" i="4" a="1"/>
  <c r="DO202" i="4" a="1"/>
  <c r="FU62" i="4" a="1"/>
  <c r="DD10" i="2" a="1"/>
  <c r="DC144" i="2" a="1"/>
  <c r="DD162" i="2" a="1"/>
  <c r="DG189" i="2" a="1"/>
  <c r="FO80" i="4" a="1"/>
  <c r="FN89" i="4" a="1"/>
  <c r="DC185" i="2" a="1"/>
  <c r="FU26" i="4" a="1"/>
  <c r="FN167" i="4" a="1"/>
  <c r="FN109" i="4" a="1"/>
  <c r="DD139" i="2" a="1"/>
  <c r="FU106" i="4" a="1"/>
  <c r="L202" i="4" a="1"/>
  <c r="DF182" i="2" a="1"/>
  <c r="FP87" i="4" a="1"/>
  <c r="H202" i="2" a="1"/>
  <c r="FQ40" i="4" a="1"/>
  <c r="FO153" i="4" a="1"/>
  <c r="FN187" i="4" a="1"/>
  <c r="DD80" i="2" a="1"/>
  <c r="DF44" i="2" a="1"/>
  <c r="FS114" i="4" a="1"/>
  <c r="FS131" i="4" a="1"/>
  <c r="FR62" i="4" a="1"/>
  <c r="DD105" i="2" a="1"/>
  <c r="DD147" i="2" a="1"/>
  <c r="DC92" i="2" a="1"/>
  <c r="DC61" i="2" a="1"/>
  <c r="FQ49" i="4" a="1"/>
  <c r="FP65" i="4" a="1"/>
  <c r="BU202" i="4" a="1"/>
  <c r="FO7" i="4" a="1"/>
  <c r="DD122" i="2" a="1"/>
  <c r="BJ202" i="2" a="1"/>
  <c r="FN128" i="4" a="1"/>
  <c r="DC84" i="2" a="1"/>
  <c r="FR96" i="4" a="1"/>
  <c r="FU99" i="4" a="1"/>
  <c r="FQ90" i="4" a="1"/>
  <c r="FO40" i="4" a="1"/>
  <c r="FR111" i="4" a="1"/>
  <c r="DC157" i="2" a="1"/>
  <c r="FQ188" i="4" a="1"/>
  <c r="DC112" i="2" a="1"/>
  <c r="U202" i="2" a="1"/>
  <c r="FN151" i="4" a="1"/>
  <c r="DD178" i="2" a="1"/>
  <c r="FP84" i="4" a="1"/>
  <c r="FR48" i="4" a="1"/>
  <c r="FU14" i="4" a="1"/>
  <c r="FS108" i="4" a="1"/>
  <c r="DG9" i="2" a="1"/>
  <c r="BP202" i="4" a="1"/>
  <c r="DD118" i="2" a="1"/>
  <c r="DE153" i="2" a="1"/>
  <c r="FP19" i="4" a="1"/>
  <c r="DF83" i="2" a="1"/>
  <c r="FQ195" i="4" a="1"/>
  <c r="DE36" i="2" a="1"/>
  <c r="DF102" i="2" a="1"/>
  <c r="FN136" i="4" a="1"/>
  <c r="DC161" i="2" a="1"/>
  <c r="ER202" i="4" a="1"/>
  <c r="FU7" i="4" a="1"/>
  <c r="AA202" i="4" a="1"/>
  <c r="FO37" i="4" a="1"/>
  <c r="DD163" i="2" a="1"/>
  <c r="DE7" i="2" a="1"/>
  <c r="DC33" i="2" a="1"/>
  <c r="FR91" i="4" a="1"/>
  <c r="DC133" i="2" a="1"/>
  <c r="CM202" i="2" a="1"/>
  <c r="DC102" i="2" a="1"/>
  <c r="CJ202" i="2" a="1"/>
  <c r="DE171" i="2" a="1"/>
  <c r="FO47" i="4" a="1"/>
  <c r="DV202" i="4" a="1"/>
  <c r="FO138" i="4" a="1"/>
  <c r="DC176" i="2" a="1"/>
  <c r="FO107" i="4" a="1"/>
  <c r="DD176" i="2" a="1"/>
  <c r="FQ73" i="4" a="1"/>
  <c r="FO131" i="4" a="1"/>
  <c r="R202" i="4" a="1"/>
  <c r="FP80" i="4" a="1"/>
  <c r="DD25" i="2" a="1"/>
  <c r="FU98" i="4" a="1"/>
  <c r="DE164" i="2" a="1"/>
  <c r="FP153" i="4" a="1"/>
  <c r="DE88" i="2" a="1"/>
  <c r="FO106" i="4" a="1"/>
  <c r="FS47" i="4" a="1"/>
  <c r="DD64" i="2" a="1"/>
  <c r="FQ96" i="4" a="1"/>
  <c r="DD158" i="2" a="1"/>
  <c r="FO122" i="4" a="1"/>
  <c r="FU75" i="4" a="1"/>
  <c r="FQ21" i="4" a="1"/>
  <c r="FT10" i="4" a="1"/>
  <c r="AF202" i="4" a="1"/>
  <c r="DE80" i="2" a="1"/>
  <c r="AE202" i="2" a="1"/>
  <c r="DC79" i="2" a="1"/>
  <c r="DD137" i="2" a="1"/>
  <c r="FP185" i="4" a="1"/>
  <c r="DF165" i="2" a="1"/>
  <c r="FS189" i="4" a="1"/>
  <c r="DC199" i="2" a="1"/>
  <c r="DG144" i="2" a="1"/>
  <c r="FN72" i="4" a="1"/>
  <c r="FO51" i="4" a="1"/>
  <c r="FR53" i="4" a="1"/>
  <c r="FN131" i="4" a="1"/>
  <c r="FQ160" i="4" a="1"/>
  <c r="FT198" i="4" a="1"/>
  <c r="DG48" i="2" a="1"/>
  <c r="FU157" i="4" a="1"/>
  <c r="DD23" i="2" a="1"/>
  <c r="FT38" i="4" a="1"/>
  <c r="FO173" i="4" a="1"/>
  <c r="FU133" i="4" a="1"/>
  <c r="FS9" i="4" a="1"/>
  <c r="FS162" i="4" a="1"/>
  <c r="FQ92" i="4" a="1"/>
  <c r="FP146" i="4" a="1"/>
  <c r="FO120" i="4" a="1"/>
  <c r="FO94" i="4" a="1"/>
  <c r="DD31" i="2" a="1"/>
  <c r="CP202" i="4" a="1"/>
  <c r="DC120" i="2" a="1"/>
  <c r="AG202" i="2" a="1"/>
  <c r="FS15" i="4" a="1"/>
  <c r="FO116" i="4" a="1"/>
  <c r="DE60" i="2" a="1"/>
  <c r="FR183" i="4" a="1"/>
  <c r="DC72" i="2" a="1"/>
  <c r="DC93" i="2" a="1"/>
  <c r="FT98" i="4" a="1"/>
  <c r="FR80" i="4" a="1"/>
  <c r="DC194" i="2" a="1"/>
  <c r="AC202" i="2" a="1"/>
  <c r="DC155" i="2" a="1"/>
  <c r="DF40" i="2" a="1"/>
  <c r="DE65" i="2" a="1"/>
  <c r="FO55" i="4" a="1"/>
  <c r="FR163" i="4" a="1"/>
  <c r="DG123" i="2" a="1"/>
  <c r="DD132" i="2" a="1"/>
  <c r="FN156" i="4" a="1"/>
  <c r="FN35" i="4" a="1"/>
  <c r="EH202" i="4" a="1"/>
  <c r="FR136" i="4" a="1"/>
  <c r="DE179" i="2" a="1"/>
  <c r="DC111" i="2" a="1"/>
  <c r="FN115" i="4" a="1"/>
  <c r="DC167" i="2" a="1"/>
  <c r="DF200" i="2" a="1"/>
  <c r="FS93" i="4" a="1"/>
  <c r="DD151" i="2" a="1"/>
  <c r="FP197" i="4" a="1"/>
  <c r="DG39" i="2" a="1"/>
  <c r="DG37" i="2" a="1"/>
  <c r="FN13" i="4" a="1"/>
  <c r="DC34" i="2" a="1"/>
  <c r="FU161" i="4" a="1"/>
  <c r="FR27" i="4" a="1"/>
  <c r="FR177" i="4" a="1"/>
  <c r="AY202" i="4" a="1"/>
  <c r="FN147" i="4" a="1"/>
  <c r="FS106" i="4" a="1"/>
  <c r="FP70" i="4" a="1"/>
  <c r="FO102" i="4" a="1"/>
  <c r="FO144" i="4" a="1"/>
  <c r="FO126" i="4" a="1"/>
  <c r="FP128" i="4" a="1"/>
  <c r="FP54" i="4" a="1"/>
  <c r="FQ126" i="4" a="1"/>
  <c r="FR133" i="4" a="1"/>
  <c r="FU171" i="4" a="1"/>
  <c r="FN150" i="4" a="1"/>
  <c r="DG38" i="2" a="1"/>
  <c r="FS151" i="4" a="1"/>
  <c r="FQ45" i="4" a="1"/>
  <c r="FQ197" i="4" a="1"/>
  <c r="FS159" i="4" a="1"/>
  <c r="FP49" i="4" a="1"/>
  <c r="DF166" i="2" a="1"/>
  <c r="DE181" i="2" a="1"/>
  <c r="DG25" i="2" a="1"/>
  <c r="FT29" i="4" a="1"/>
  <c r="DG64" i="2" a="1"/>
  <c r="FS32" i="4" a="1"/>
  <c r="DD188" i="2" a="1"/>
  <c r="FP40" i="4" a="1"/>
  <c r="FN17" i="4" a="1"/>
  <c r="DE162" i="2" a="1"/>
  <c r="FQ83" i="4" a="1"/>
  <c r="DC151" i="2" a="1"/>
  <c r="ES202" i="4" a="1"/>
  <c r="FP51" i="4" a="1"/>
  <c r="DC50" i="2" a="1"/>
  <c r="FQ157" i="4" a="1"/>
  <c r="DF53" i="2" a="1"/>
  <c r="DF174" i="2" a="1"/>
  <c r="CB202" i="2" a="1"/>
  <c r="FQ68" i="4" a="1"/>
  <c r="DD59" i="2" a="1"/>
  <c r="FO166" i="4" a="1"/>
  <c r="DG90" i="2" a="1"/>
  <c r="DM202" i="4" a="1"/>
  <c r="DF23" i="2" a="1"/>
  <c r="FP134" i="4" a="1"/>
  <c r="DE114" i="2" a="1"/>
  <c r="FU169" i="4" a="1"/>
  <c r="DD171" i="2" a="1"/>
  <c r="DG28" i="2" a="1"/>
  <c r="FO74" i="4" a="1"/>
  <c r="DC163" i="2" a="1"/>
  <c r="FP201" i="4" a="1"/>
  <c r="FC202" i="4" a="1"/>
  <c r="AO202" i="4" a="1"/>
  <c r="Z202" i="4" a="1"/>
  <c r="DF43" i="2" a="1"/>
  <c r="DC122" i="2" a="1"/>
  <c r="FQ146" i="4" a="1"/>
  <c r="FQ128" i="4" a="1"/>
  <c r="FO162" i="4" a="1"/>
  <c r="FN171" i="4" a="1"/>
  <c r="FQ56" i="4" a="1"/>
  <c r="FQ154" i="4" a="1"/>
  <c r="DD93" i="2" a="1"/>
  <c r="FS163" i="4" a="1"/>
  <c r="DF41" i="2" a="1"/>
  <c r="FP112" i="4" a="1"/>
  <c r="FP141" i="4" a="1"/>
  <c r="DC60" i="2" a="1"/>
  <c r="FR86" i="4" a="1"/>
  <c r="FQ8" i="4" a="1"/>
  <c r="DG179" i="2" a="1"/>
  <c r="DE28" i="2" a="1"/>
  <c r="FP91" i="4" a="1"/>
  <c r="DQ202" i="4" a="1"/>
  <c r="DC75" i="2" a="1"/>
  <c r="FS129" i="4" a="1"/>
  <c r="DE87" i="2" a="1"/>
  <c r="FT164" i="4" a="1"/>
  <c r="FN31" i="4" a="1"/>
  <c r="DE45" i="2" a="1"/>
  <c r="FO134" i="4" a="1"/>
  <c r="FP104" i="4" a="1"/>
  <c r="FO152" i="4" a="1"/>
  <c r="FQ88" i="4" a="1"/>
  <c r="DE165" i="2" a="1"/>
  <c r="DD195" i="2" a="1"/>
  <c r="DG139" i="2" a="1"/>
  <c r="DD152" i="2" a="1"/>
  <c r="FS29" i="4" a="1"/>
  <c r="DC26" i="2" a="1"/>
  <c r="FQ60" i="4" a="1"/>
  <c r="FO137" i="4" a="1"/>
  <c r="FS175" i="4" a="1"/>
  <c r="FO56" i="4" a="1"/>
  <c r="FT123" i="4" a="1"/>
  <c r="FQ165" i="4" a="1"/>
  <c r="FS169" i="4" a="1"/>
  <c r="FP31" i="4" a="1"/>
  <c r="DE75" i="2" a="1"/>
  <c r="FP7" i="4" a="1"/>
  <c r="FR107" i="4" a="1"/>
  <c r="DD140" i="2" a="1"/>
  <c r="DE140" i="2" a="1"/>
  <c r="Q202" i="2" a="1"/>
  <c r="FP172" i="4" a="1"/>
  <c r="DF32" i="2" a="1"/>
  <c r="DD108" i="2" a="1"/>
  <c r="FN139" i="4" a="1"/>
  <c r="FQ163" i="4" a="1"/>
  <c r="DC54" i="2" a="1"/>
  <c r="DC41" i="2" a="1"/>
  <c r="DY202" i="4" a="1"/>
  <c r="FO62" i="4" a="1"/>
  <c r="CY202" i="2" a="1"/>
  <c r="CY202" i="4" a="1"/>
  <c r="DF164" i="2" a="1"/>
  <c r="FN191" i="4" a="1"/>
  <c r="DD138" i="2" a="1"/>
  <c r="DE44" i="2" a="1"/>
  <c r="FQ147" i="4" a="1"/>
  <c r="FU104" i="4" a="1"/>
  <c r="DF57" i="2" a="1"/>
  <c r="FT30" i="4" a="1"/>
  <c r="FO23" i="4" a="1"/>
  <c r="FO72" i="4" a="1"/>
  <c r="FU184" i="4" a="1"/>
  <c r="DF35" i="2" a="1"/>
  <c r="FN194" i="4" a="1"/>
  <c r="DP202" i="4" a="1"/>
  <c r="DD113" i="2" a="1"/>
  <c r="AT202" i="4" a="1"/>
  <c r="FU112" i="4" a="1"/>
  <c r="FS35" i="4" a="1"/>
  <c r="DG97" i="2" a="1"/>
  <c r="DE199" i="2" a="1"/>
  <c r="FS10" i="4" a="1"/>
  <c r="Y202" i="2" a="1"/>
  <c r="FQ190" i="4" a="1"/>
  <c r="FO50" i="4" a="1"/>
  <c r="FS123" i="4" a="1"/>
  <c r="FU12" i="4" a="1"/>
  <c r="FS179" i="4" a="1"/>
  <c r="ET202" i="4" a="1"/>
  <c r="DE21" i="2" a="1"/>
  <c r="DD29" i="2" a="1"/>
  <c r="FN44" i="4" a="1"/>
  <c r="FO27" i="4" a="1"/>
  <c r="CQ202" i="4" a="1"/>
  <c r="DE130" i="2" a="1"/>
  <c r="FU50" i="4" a="1"/>
  <c r="FO181" i="4" a="1"/>
  <c r="FU85" i="4" a="1"/>
  <c r="FP180" i="4" a="1"/>
  <c r="DC52" i="2" a="1"/>
  <c r="FS130" i="4" a="1"/>
  <c r="DD127" i="2" a="1"/>
  <c r="FO188" i="4" a="1"/>
  <c r="FJ202" i="4" a="1"/>
  <c r="FN38" i="4" a="1"/>
  <c r="FR125" i="4" a="1"/>
  <c r="FN78" i="4" a="1"/>
  <c r="CE202" i="4" a="1"/>
  <c r="DG66" i="2" a="1"/>
  <c r="AT202" i="2" a="1"/>
  <c r="FN36" i="4" a="1"/>
  <c r="BF202" i="4" a="1"/>
  <c r="FP143" i="4" a="1"/>
  <c r="FQ172" i="4" a="1"/>
  <c r="FN43" i="4" a="1"/>
  <c r="FS80" i="4" a="1"/>
  <c r="DC191" i="2" a="1"/>
  <c r="FO10" i="4" a="1"/>
  <c r="FQ124" i="4" a="1"/>
  <c r="DE155" i="2" a="1"/>
  <c r="DF34" i="2" a="1"/>
  <c r="FO132" i="4" a="1"/>
  <c r="FO156" i="4" a="1"/>
  <c r="FN182" i="4" a="1"/>
  <c r="M202" i="4" a="1"/>
  <c r="FO89" i="4" a="1"/>
  <c r="DC99" i="2" a="1"/>
  <c r="DC99" i="2" l="1"/>
  <c r="FO89" i="4"/>
  <c r="M202" i="4"/>
  <c r="FN182" i="4"/>
  <c r="FO156" i="4"/>
  <c r="FO132" i="4"/>
  <c r="DF34" i="2"/>
  <c r="DE155" i="2"/>
  <c r="FQ124" i="4"/>
  <c r="FO10" i="4"/>
  <c r="DC191" i="2"/>
  <c r="FS80" i="4"/>
  <c r="FN43" i="4"/>
  <c r="FQ172" i="4"/>
  <c r="FP143" i="4"/>
  <c r="BF202" i="4"/>
  <c r="FN36" i="4"/>
  <c r="AT202" i="2"/>
  <c r="DG66" i="2"/>
  <c r="CE202" i="4"/>
  <c r="FN78" i="4"/>
  <c r="FR125" i="4"/>
  <c r="FN38" i="4"/>
  <c r="FJ202" i="4"/>
  <c r="FO188" i="4"/>
  <c r="DD127" i="2"/>
  <c r="FS130" i="4"/>
  <c r="DC52" i="2"/>
  <c r="FP180" i="4"/>
  <c r="FU85" i="4"/>
  <c r="FO181" i="4"/>
  <c r="FU50" i="4"/>
  <c r="DE130" i="2"/>
  <c r="CQ202" i="4"/>
  <c r="FO27" i="4"/>
  <c r="FN44" i="4"/>
  <c r="DD29" i="2"/>
  <c r="DE21" i="2"/>
  <c r="ET202" i="4"/>
  <c r="FS179" i="4"/>
  <c r="FU12" i="4"/>
  <c r="FS123" i="4"/>
  <c r="FO50" i="4"/>
  <c r="FQ190" i="4"/>
  <c r="Y202" i="2"/>
  <c r="FS10" i="4"/>
  <c r="DE199" i="2"/>
  <c r="DG97" i="2"/>
  <c r="FS35" i="4"/>
  <c r="FU112" i="4"/>
  <c r="AT202" i="4"/>
  <c r="DD113" i="2"/>
  <c r="DP202" i="4"/>
  <c r="FN194" i="4"/>
  <c r="DF35" i="2"/>
  <c r="FU184" i="4"/>
  <c r="FO72" i="4"/>
  <c r="FO23" i="4"/>
  <c r="FT30" i="4"/>
  <c r="DF57" i="2"/>
  <c r="FU104" i="4"/>
  <c r="FQ147" i="4"/>
  <c r="DE44" i="2"/>
  <c r="DD138" i="2"/>
  <c r="FN191" i="4"/>
  <c r="DF164" i="2"/>
  <c r="CY202" i="4"/>
  <c r="CY202" i="2"/>
  <c r="FO62" i="4"/>
  <c r="DY202" i="4"/>
  <c r="DC41" i="2"/>
  <c r="DC54" i="2"/>
  <c r="FQ163" i="4"/>
  <c r="FN139" i="4"/>
  <c r="DD108" i="2"/>
  <c r="DF32" i="2"/>
  <c r="FP172" i="4"/>
  <c r="Q202" i="2"/>
  <c r="DE140" i="2"/>
  <c r="DD140" i="2"/>
  <c r="FR107" i="4"/>
  <c r="FP7" i="4"/>
  <c r="DE75" i="2"/>
  <c r="FP31" i="4"/>
  <c r="FS169" i="4"/>
  <c r="FQ165" i="4"/>
  <c r="FT123" i="4"/>
  <c r="FO56" i="4"/>
  <c r="FS175" i="4"/>
  <c r="FO137" i="4"/>
  <c r="FQ60" i="4"/>
  <c r="DC26" i="2"/>
  <c r="FS29" i="4"/>
  <c r="DD152" i="2"/>
  <c r="DG139" i="2"/>
  <c r="DD195" i="2"/>
  <c r="DE165" i="2"/>
  <c r="FQ88" i="4"/>
  <c r="FO152" i="4"/>
  <c r="FP104" i="4"/>
  <c r="FO134" i="4"/>
  <c r="DE45" i="2"/>
  <c r="FN31" i="4"/>
  <c r="FT164" i="4"/>
  <c r="DE87" i="2"/>
  <c r="FS129" i="4"/>
  <c r="DC75" i="2"/>
  <c r="DQ202" i="4"/>
  <c r="FP91" i="4"/>
  <c r="DE28" i="2"/>
  <c r="DG179" i="2"/>
  <c r="FQ8" i="4"/>
  <c r="FR86" i="4"/>
  <c r="DC60" i="2"/>
  <c r="FP141" i="4"/>
  <c r="FP112" i="4"/>
  <c r="DF41" i="2"/>
  <c r="FS163" i="4"/>
  <c r="DD93" i="2"/>
  <c r="FQ154" i="4"/>
  <c r="FQ56" i="4"/>
  <c r="FN171" i="4"/>
  <c r="FO162" i="4"/>
  <c r="FQ128" i="4"/>
  <c r="FQ146" i="4"/>
  <c r="DC122" i="2"/>
  <c r="DF43" i="2"/>
  <c r="Z202" i="4"/>
  <c r="AO202" i="4"/>
  <c r="FC202" i="4"/>
  <c r="FP201" i="4"/>
  <c r="DC163" i="2"/>
  <c r="FO74" i="4"/>
  <c r="DG28" i="2"/>
  <c r="DD171" i="2"/>
  <c r="FU169" i="4"/>
  <c r="DE114" i="2"/>
  <c r="FP134" i="4"/>
  <c r="DF23" i="2"/>
  <c r="DM202" i="4"/>
  <c r="DG90" i="2"/>
  <c r="FO166" i="4"/>
  <c r="DD59" i="2"/>
  <c r="FQ68" i="4"/>
  <c r="CB202" i="2"/>
  <c r="DF174" i="2"/>
  <c r="DF53" i="2"/>
  <c r="FQ157" i="4"/>
  <c r="DC50" i="2"/>
  <c r="FP51" i="4"/>
  <c r="ES202" i="4"/>
  <c r="DC151" i="2"/>
  <c r="FQ83" i="4"/>
  <c r="DE162" i="2"/>
  <c r="FN17" i="4"/>
  <c r="FP40" i="4"/>
  <c r="DD188" i="2"/>
  <c r="FS32" i="4"/>
  <c r="DG64" i="2"/>
  <c r="FT29" i="4"/>
  <c r="DG25" i="2"/>
  <c r="DE181" i="2"/>
  <c r="DF166" i="2"/>
  <c r="FP49" i="4"/>
  <c r="FS159" i="4"/>
  <c r="FQ197" i="4"/>
  <c r="FQ45" i="4"/>
  <c r="FS151" i="4"/>
  <c r="DG38" i="2"/>
  <c r="FN150" i="4"/>
  <c r="FU171" i="4"/>
  <c r="FR133" i="4"/>
  <c r="FQ126" i="4"/>
  <c r="FP54" i="4"/>
  <c r="FP128" i="4"/>
  <c r="FO126" i="4"/>
  <c r="FO144" i="4"/>
  <c r="FO102" i="4"/>
  <c r="FP70" i="4"/>
  <c r="FS106" i="4"/>
  <c r="FN147" i="4"/>
  <c r="AY202" i="4"/>
  <c r="FR177" i="4"/>
  <c r="FR27" i="4"/>
  <c r="FU161" i="4"/>
  <c r="DC34" i="2"/>
  <c r="FN13" i="4"/>
  <c r="DG37" i="2"/>
  <c r="DG39" i="2"/>
  <c r="FP197" i="4"/>
  <c r="DD151" i="2"/>
  <c r="FS93" i="4"/>
  <c r="DF200" i="2"/>
  <c r="DC167" i="2"/>
  <c r="FN115" i="4"/>
  <c r="DC111" i="2"/>
  <c r="DE179" i="2"/>
  <c r="FR136" i="4"/>
  <c r="EH202" i="4"/>
  <c r="FN35" i="4"/>
  <c r="FN156" i="4"/>
  <c r="DD132" i="2"/>
  <c r="DG123" i="2"/>
  <c r="FR163" i="4"/>
  <c r="FO55" i="4"/>
  <c r="DE65" i="2"/>
  <c r="DF40" i="2"/>
  <c r="DC155" i="2"/>
  <c r="AC202" i="2"/>
  <c r="DC194" i="2"/>
  <c r="FR80" i="4"/>
  <c r="FT98" i="4"/>
  <c r="DC93" i="2"/>
  <c r="DC72" i="2"/>
  <c r="FR183" i="4"/>
  <c r="DE60" i="2"/>
  <c r="FO116" i="4"/>
  <c r="FS15" i="4"/>
  <c r="AG202" i="2"/>
  <c r="DC120" i="2"/>
  <c r="CP202" i="4"/>
  <c r="DD31" i="2"/>
  <c r="FO94" i="4"/>
  <c r="FO120" i="4"/>
  <c r="FP146" i="4"/>
  <c r="FQ92" i="4"/>
  <c r="FS162" i="4"/>
  <c r="FS9" i="4"/>
  <c r="FU133" i="4"/>
  <c r="FO173" i="4"/>
  <c r="FT38" i="4"/>
  <c r="DD23" i="2"/>
  <c r="FU157" i="4"/>
  <c r="DG48" i="2"/>
  <c r="FT198" i="4"/>
  <c r="FQ160" i="4"/>
  <c r="FN131" i="4"/>
  <c r="FR53" i="4"/>
  <c r="FO51" i="4"/>
  <c r="FN72" i="4"/>
  <c r="DG144" i="2"/>
  <c r="DC199" i="2"/>
  <c r="FS189" i="4"/>
  <c r="DF165" i="2"/>
  <c r="FP185" i="4"/>
  <c r="DD137" i="2"/>
  <c r="DC79" i="2"/>
  <c r="AE202" i="2"/>
  <c r="DE80" i="2"/>
  <c r="AF202" i="4"/>
  <c r="FT10" i="4"/>
  <c r="FQ21" i="4"/>
  <c r="FU75" i="4"/>
  <c r="FO122" i="4"/>
  <c r="DD158" i="2"/>
  <c r="FQ96" i="4"/>
  <c r="DD64" i="2"/>
  <c r="FS47" i="4"/>
  <c r="FO106" i="4"/>
  <c r="DE88" i="2"/>
  <c r="FP153" i="4"/>
  <c r="DE164" i="2"/>
  <c r="FU98" i="4"/>
  <c r="DD25" i="2"/>
  <c r="FP80" i="4"/>
  <c r="R202" i="4"/>
  <c r="FO131" i="4"/>
  <c r="FQ73" i="4"/>
  <c r="DD176" i="2"/>
  <c r="FO107" i="4"/>
  <c r="DC176" i="2"/>
  <c r="FO138" i="4"/>
  <c r="DV202" i="4"/>
  <c r="FO47" i="4"/>
  <c r="DE171" i="2"/>
  <c r="CJ202" i="2"/>
  <c r="DC102" i="2"/>
  <c r="CM202" i="2"/>
  <c r="DC133" i="2"/>
  <c r="FR91" i="4"/>
  <c r="DC33" i="2"/>
  <c r="DE7" i="2"/>
  <c r="DD163" i="2"/>
  <c r="FO37" i="4"/>
  <c r="AA202" i="4"/>
  <c r="FU7" i="4"/>
  <c r="ER202" i="4"/>
  <c r="DC161" i="2"/>
  <c r="FN136" i="4"/>
  <c r="DF102" i="2"/>
  <c r="DE36" i="2"/>
  <c r="FQ195" i="4"/>
  <c r="DF83" i="2"/>
  <c r="FP19" i="4"/>
  <c r="DE153" i="2"/>
  <c r="DD118" i="2"/>
  <c r="BP202" i="4"/>
  <c r="DG9" i="2"/>
  <c r="FS108" i="4"/>
  <c r="FU14" i="4"/>
  <c r="FR48" i="4"/>
  <c r="FP84" i="4"/>
  <c r="DD178" i="2"/>
  <c r="FN151" i="4"/>
  <c r="U202" i="2"/>
  <c r="DC112" i="2"/>
  <c r="FQ188" i="4"/>
  <c r="DC157" i="2"/>
  <c r="FR111" i="4"/>
  <c r="FO40" i="4"/>
  <c r="FQ90" i="4"/>
  <c r="FU99" i="4"/>
  <c r="FR96" i="4"/>
  <c r="DC84" i="2"/>
  <c r="FN128" i="4"/>
  <c r="BJ202" i="2"/>
  <c r="DD122" i="2"/>
  <c r="FO7" i="4"/>
  <c r="BU202" i="4"/>
  <c r="FP65" i="4"/>
  <c r="FQ49" i="4"/>
  <c r="DC61" i="2"/>
  <c r="DC92" i="2"/>
  <c r="DD147" i="2"/>
  <c r="DD105" i="2"/>
  <c r="FR62" i="4"/>
  <c r="FS131" i="4"/>
  <c r="FS114" i="4"/>
  <c r="DF44" i="2"/>
  <c r="DD80" i="2"/>
  <c r="FN187" i="4"/>
  <c r="FO153" i="4"/>
  <c r="FQ40" i="4"/>
  <c r="H202" i="2"/>
  <c r="FP87" i="4"/>
  <c r="DF182" i="2"/>
  <c r="L202" i="4"/>
  <c r="FU106" i="4"/>
  <c r="DD139" i="2"/>
  <c r="FN109" i="4"/>
  <c r="FN167" i="4"/>
  <c r="FU26" i="4"/>
  <c r="DC185" i="2"/>
  <c r="FN89" i="4"/>
  <c r="FO80" i="4"/>
  <c r="DG189" i="2"/>
  <c r="DD162" i="2"/>
  <c r="DC144" i="2"/>
  <c r="DD10" i="2"/>
  <c r="FU62" i="4"/>
  <c r="DO202" i="4"/>
  <c r="FT105" i="4"/>
  <c r="DF162" i="2"/>
  <c r="FN200" i="4"/>
  <c r="FS24" i="4"/>
  <c r="BF202" i="2"/>
  <c r="BA202" i="2"/>
  <c r="DD154" i="2"/>
  <c r="DC124" i="2"/>
  <c r="DF64" i="2"/>
  <c r="DE192" i="2"/>
  <c r="FU77" i="4"/>
  <c r="DE174" i="2"/>
  <c r="W202" i="2"/>
  <c r="DE58" i="2"/>
  <c r="FN184" i="4"/>
  <c r="CK202" i="4"/>
  <c r="FO189" i="4"/>
  <c r="DF175" i="2"/>
  <c r="DE129" i="2"/>
  <c r="FQ156" i="4"/>
  <c r="FS21" i="4"/>
  <c r="DC9" i="2"/>
  <c r="FQ144" i="4"/>
  <c r="FN137" i="4"/>
  <c r="FS102" i="4"/>
  <c r="DE91" i="2"/>
  <c r="FQ35" i="4"/>
  <c r="FR72" i="4"/>
  <c r="FS72" i="4"/>
  <c r="CE202" i="2"/>
  <c r="DD37" i="2"/>
  <c r="FO184" i="4"/>
  <c r="DD41" i="2"/>
  <c r="FN122" i="4"/>
  <c r="FT69" i="4"/>
  <c r="DF16" i="2"/>
  <c r="DE50" i="2"/>
  <c r="DC59" i="2"/>
  <c r="FQ122" i="4"/>
  <c r="FT131" i="4"/>
  <c r="DE27" i="2"/>
  <c r="FP74" i="4"/>
  <c r="FN27" i="4"/>
  <c r="FO154" i="4"/>
  <c r="CZ202" i="4"/>
  <c r="DG65" i="2"/>
  <c r="DD51" i="2"/>
  <c r="FS31" i="4"/>
  <c r="AP202" i="4"/>
  <c r="FN135" i="4"/>
  <c r="FR57" i="4"/>
  <c r="FT162" i="4"/>
  <c r="FP78" i="4"/>
  <c r="DD146" i="2"/>
  <c r="FU188" i="4"/>
  <c r="DF106" i="2"/>
  <c r="DC38" i="2"/>
  <c r="FQ32" i="4"/>
  <c r="FO113" i="4"/>
  <c r="FR112" i="4"/>
  <c r="FO99" i="4"/>
  <c r="FQ118" i="4"/>
  <c r="FQ138" i="4"/>
  <c r="CA202" i="2"/>
  <c r="DE186" i="2"/>
  <c r="FS125" i="4"/>
  <c r="FP150" i="4"/>
  <c r="FR75" i="4"/>
  <c r="FP37" i="4"/>
  <c r="DF177" i="2"/>
  <c r="DF11" i="2"/>
  <c r="DE16" i="2"/>
  <c r="FR34" i="4"/>
  <c r="DE196" i="2"/>
  <c r="DC94" i="2"/>
  <c r="BG202" i="4"/>
  <c r="FU123" i="4"/>
  <c r="FQ24" i="4"/>
  <c r="FO25" i="4"/>
  <c r="FO68" i="4"/>
  <c r="DC91" i="2"/>
  <c r="FN91" i="4"/>
  <c r="DC36" i="2"/>
  <c r="FQ133" i="4"/>
  <c r="FS18" i="4"/>
  <c r="DD49" i="2"/>
  <c r="FQ74" i="4"/>
  <c r="FQ113" i="4"/>
  <c r="DC116" i="2"/>
  <c r="FQ31" i="4"/>
  <c r="FO115" i="4"/>
  <c r="FU73" i="4"/>
  <c r="DD155" i="2"/>
  <c r="DF74" i="2"/>
  <c r="DC130" i="2"/>
  <c r="DG112" i="2"/>
  <c r="DE170" i="2"/>
  <c r="FN157" i="4"/>
  <c r="DC201" i="2"/>
  <c r="AW202" i="2"/>
  <c r="FU57" i="4"/>
  <c r="FO159" i="4"/>
  <c r="FS120" i="4"/>
  <c r="DG41" i="2"/>
  <c r="DE173" i="2"/>
  <c r="FP94" i="4"/>
  <c r="DF47" i="2"/>
  <c r="FS172" i="4"/>
  <c r="DG99" i="2"/>
  <c r="FU52" i="4"/>
  <c r="FS195" i="4"/>
  <c r="DD183" i="2"/>
  <c r="FP125" i="4"/>
  <c r="FT64" i="4"/>
  <c r="FS184" i="4"/>
  <c r="FU28" i="4"/>
  <c r="DF112" i="2"/>
  <c r="FS176" i="4"/>
  <c r="DC106" i="2"/>
  <c r="FU46" i="4"/>
  <c r="FR138" i="4"/>
  <c r="BC202" i="2"/>
  <c r="FR185" i="4"/>
  <c r="FP53" i="4"/>
  <c r="FR175" i="4"/>
  <c r="FO91" i="4"/>
  <c r="FT34" i="4"/>
  <c r="FS78" i="4"/>
  <c r="FR83" i="4"/>
  <c r="DF49" i="2"/>
  <c r="CT202" i="2"/>
  <c r="DC48" i="2"/>
  <c r="FO146" i="4"/>
  <c r="DD115" i="2"/>
  <c r="O202" i="4"/>
  <c r="DE38" i="2"/>
  <c r="DG27" i="2"/>
  <c r="DE127" i="2"/>
  <c r="DF26" i="2"/>
  <c r="DC128" i="2"/>
  <c r="DI202" i="4"/>
  <c r="FQ101" i="4"/>
  <c r="FO193" i="4"/>
  <c r="CN202" i="4"/>
  <c r="FS86" i="4"/>
  <c r="DF101" i="2"/>
  <c r="FO127" i="4"/>
  <c r="FP109" i="4"/>
  <c r="FU183" i="4"/>
  <c r="FU59" i="4"/>
  <c r="DG44" i="2"/>
  <c r="FO172" i="4"/>
  <c r="FR190" i="4"/>
  <c r="FP95" i="4"/>
  <c r="FO125" i="4"/>
  <c r="DD81" i="2"/>
  <c r="DD48" i="2"/>
  <c r="DG173" i="2"/>
  <c r="DG184" i="2"/>
  <c r="DD134" i="2"/>
  <c r="EU202" i="4"/>
  <c r="AU202" i="4"/>
  <c r="FO170" i="4"/>
  <c r="FR94" i="4"/>
  <c r="FT160" i="4"/>
  <c r="DE92" i="2"/>
  <c r="DC187" i="2"/>
  <c r="DC55" i="2"/>
  <c r="DE142" i="2"/>
  <c r="FN117" i="4"/>
  <c r="DE19" i="2"/>
  <c r="FO123" i="4"/>
  <c r="DE109" i="2"/>
  <c r="DF100" i="2"/>
  <c r="DC180" i="2"/>
  <c r="FU24" i="4"/>
  <c r="FR113" i="4"/>
  <c r="FQ23" i="4"/>
  <c r="FR147" i="4"/>
  <c r="FU116" i="4"/>
  <c r="FR41" i="4"/>
  <c r="FP16" i="4"/>
  <c r="DE137" i="2"/>
  <c r="FN66" i="4"/>
  <c r="EJ202" i="4"/>
  <c r="DE145" i="2"/>
  <c r="FR69" i="4"/>
  <c r="FT63" i="4"/>
  <c r="FQ70" i="4"/>
  <c r="DC177" i="2"/>
  <c r="DC32" i="2"/>
  <c r="FR198" i="4"/>
  <c r="DF138" i="2"/>
  <c r="FQ191" i="4"/>
  <c r="FR191" i="4"/>
  <c r="DD69" i="2"/>
  <c r="FQ29" i="4"/>
  <c r="DF144" i="2"/>
  <c r="FN195" i="4"/>
  <c r="FO183" i="4"/>
  <c r="DC173" i="2"/>
  <c r="AE202" i="4"/>
  <c r="DE15" i="2"/>
  <c r="DC11" i="2"/>
  <c r="FR132" i="4"/>
  <c r="DD135" i="2"/>
  <c r="FP129" i="4"/>
  <c r="FT132" i="4"/>
  <c r="DF178" i="2"/>
  <c r="DC8" i="2"/>
  <c r="FP72" i="4"/>
  <c r="DF114" i="2"/>
  <c r="FU111" i="4"/>
  <c r="DF137" i="2"/>
  <c r="FQ58" i="4"/>
  <c r="DE201" i="2"/>
  <c r="CN202" i="2"/>
  <c r="FQ10" i="4"/>
  <c r="CL202" i="2"/>
  <c r="CO202" i="2"/>
  <c r="FP29" i="4"/>
  <c r="DF9" i="2"/>
  <c r="DE148" i="2"/>
  <c r="DE198" i="2"/>
  <c r="FQ175" i="4"/>
  <c r="CS202" i="2"/>
  <c r="FN98" i="4"/>
  <c r="DC117" i="2"/>
  <c r="BR202" i="4"/>
  <c r="FQ198" i="4"/>
  <c r="FN10" i="4"/>
  <c r="FO108" i="4"/>
  <c r="DE26" i="2"/>
  <c r="FQ30" i="4"/>
  <c r="DC145" i="2"/>
  <c r="FU127" i="4"/>
  <c r="ED202" i="4"/>
  <c r="FS141" i="4"/>
  <c r="FO136" i="4"/>
  <c r="DD27" i="2"/>
  <c r="DD83" i="2"/>
  <c r="FS198" i="4"/>
  <c r="FI202" i="4"/>
  <c r="FS16" i="4"/>
  <c r="DD20" i="2"/>
  <c r="FN145" i="4"/>
  <c r="BK202" i="2"/>
  <c r="DF187" i="2"/>
  <c r="DD161" i="2"/>
  <c r="DF107" i="2"/>
  <c r="DD165" i="2"/>
  <c r="FN73" i="4"/>
  <c r="FQ182" i="4"/>
  <c r="FP120" i="4"/>
  <c r="FR187" i="4"/>
  <c r="FR117" i="4"/>
  <c r="FN164" i="4"/>
  <c r="FO48" i="4"/>
  <c r="DC168" i="2"/>
  <c r="DG34" i="2"/>
  <c r="DG50" i="2"/>
  <c r="FP61" i="4"/>
  <c r="DD50" i="2"/>
  <c r="FU90" i="4"/>
  <c r="FR33" i="4"/>
  <c r="BX202" i="2"/>
  <c r="DC166" i="2"/>
  <c r="FO34" i="4"/>
  <c r="DC192" i="2"/>
  <c r="FU17" i="4"/>
  <c r="DC107" i="2"/>
  <c r="FP22" i="4"/>
  <c r="BT202" i="2"/>
  <c r="AD202" i="4"/>
  <c r="DG85" i="2"/>
  <c r="FN93" i="4"/>
  <c r="FP160" i="4"/>
  <c r="DE132" i="2"/>
  <c r="DC16" i="2"/>
  <c r="CF202" i="2"/>
  <c r="FP192" i="4"/>
  <c r="FS126" i="4"/>
  <c r="FQ179" i="4"/>
  <c r="M202" i="2"/>
  <c r="FU114" i="4"/>
  <c r="DF96" i="2"/>
  <c r="DE161" i="2"/>
  <c r="DG190" i="2"/>
  <c r="FG202" i="4"/>
  <c r="FU102" i="4"/>
  <c r="FR74" i="4"/>
  <c r="CC202" i="4"/>
  <c r="DD14" i="2"/>
  <c r="FQ38" i="4"/>
  <c r="BH202" i="2"/>
  <c r="DE122" i="2"/>
  <c r="DD201" i="2"/>
  <c r="DE187" i="2"/>
  <c r="DD159" i="2"/>
  <c r="FR61" i="4"/>
  <c r="FR151" i="4"/>
  <c r="FO82" i="4"/>
  <c r="DD38" i="2"/>
  <c r="DE118" i="2"/>
  <c r="DD187" i="2"/>
  <c r="DE108" i="2"/>
  <c r="DF37" i="2"/>
  <c r="FR131" i="4"/>
  <c r="FR79" i="4"/>
  <c r="B202" i="2"/>
  <c r="DF167" i="2"/>
  <c r="FR65" i="4"/>
  <c r="FN152" i="4"/>
  <c r="FQ169" i="4"/>
  <c r="DC143" i="2"/>
  <c r="DG10" i="2"/>
  <c r="FP8" i="4"/>
  <c r="DD153" i="2"/>
  <c r="DF21" i="2"/>
  <c r="FQ34" i="4"/>
  <c r="FQ148" i="4"/>
  <c r="FP111" i="4"/>
  <c r="L202" i="2"/>
  <c r="DE141" i="2"/>
  <c r="FS7" i="4"/>
  <c r="FQ187" i="4"/>
  <c r="FN58" i="4"/>
  <c r="DD156" i="2"/>
  <c r="DD16" i="2"/>
  <c r="FQ9" i="4"/>
  <c r="DE68" i="2"/>
  <c r="FQ174" i="4"/>
  <c r="FE202" i="4"/>
  <c r="FT121" i="4"/>
  <c r="FR167" i="4"/>
  <c r="U202" i="4"/>
  <c r="FP13" i="4"/>
  <c r="FN65" i="4"/>
  <c r="FP93" i="4"/>
  <c r="DF70" i="2"/>
  <c r="FQ140" i="4"/>
  <c r="DZ202" i="4"/>
  <c r="FQ12" i="4"/>
  <c r="DD197" i="2"/>
  <c r="FQ26" i="4"/>
  <c r="FQ81" i="4"/>
  <c r="DG186" i="2"/>
  <c r="DE71" i="2"/>
  <c r="FR170" i="4"/>
  <c r="FQ114" i="4"/>
  <c r="DG40" i="2"/>
  <c r="DE143" i="2"/>
  <c r="AI202" i="4"/>
  <c r="FN41" i="4"/>
  <c r="FR155" i="4"/>
  <c r="FQ145" i="4"/>
  <c r="FT152" i="4"/>
  <c r="FS122" i="4"/>
  <c r="DC169" i="2"/>
  <c r="FR20" i="4"/>
  <c r="FQ87" i="4"/>
  <c r="DC121" i="2"/>
  <c r="FO63" i="4"/>
  <c r="DE193" i="2"/>
  <c r="DE95" i="2"/>
  <c r="FN80" i="4"/>
  <c r="FA202" i="4"/>
  <c r="FO117" i="4"/>
  <c r="FU48" i="4"/>
  <c r="DC37" i="2"/>
  <c r="FO129" i="4"/>
  <c r="FP20" i="4"/>
  <c r="FQ115" i="4"/>
  <c r="FQ19" i="4"/>
  <c r="FN161" i="4"/>
  <c r="FO155" i="4"/>
  <c r="DG156" i="2"/>
  <c r="Y202" i="4"/>
  <c r="DF91" i="2"/>
  <c r="DC66" i="2"/>
  <c r="DE99" i="2"/>
  <c r="DW202" i="4"/>
  <c r="BG202" i="2"/>
  <c r="FP42" i="4"/>
  <c r="FO17" i="4"/>
  <c r="FQ166" i="4"/>
  <c r="FO43" i="4"/>
  <c r="FN178" i="4"/>
  <c r="FU86" i="4"/>
  <c r="DC146" i="2"/>
  <c r="FU120" i="4"/>
  <c r="DF68" i="2"/>
  <c r="H202" i="4"/>
  <c r="FP50" i="4"/>
  <c r="EM202" i="4"/>
  <c r="FN95" i="4"/>
  <c r="N202" i="4"/>
  <c r="FQ41" i="4"/>
  <c r="DA202" i="2"/>
  <c r="DF94" i="2"/>
  <c r="DD166" i="2"/>
  <c r="DD160" i="2"/>
  <c r="FQ111" i="4"/>
  <c r="DD42" i="2"/>
  <c r="FN15" i="4"/>
  <c r="FQ119" i="4"/>
  <c r="FS150" i="4"/>
  <c r="DD45" i="2"/>
  <c r="DA202" i="4"/>
  <c r="FQ11" i="4"/>
  <c r="FQ180" i="4"/>
  <c r="FP158" i="4"/>
  <c r="FQ75" i="4"/>
  <c r="DD97" i="2"/>
  <c r="FQ141" i="4"/>
  <c r="FN71" i="4"/>
  <c r="FO158" i="4"/>
  <c r="DD173" i="2"/>
  <c r="FO26" i="4"/>
  <c r="DC188" i="2"/>
  <c r="FO61" i="4"/>
  <c r="DE167" i="2"/>
  <c r="FP195" i="4"/>
  <c r="FN53" i="4"/>
  <c r="FU180" i="4"/>
  <c r="FS39" i="4"/>
  <c r="FN170" i="4"/>
  <c r="FP138" i="4"/>
  <c r="FP102" i="4"/>
  <c r="FO79" i="4"/>
  <c r="FO44" i="4"/>
  <c r="FN118" i="4"/>
  <c r="FN101" i="4"/>
  <c r="BW202" i="2"/>
  <c r="FR99" i="4"/>
  <c r="FU199" i="4"/>
  <c r="FP46" i="4"/>
  <c r="FN14" i="4"/>
  <c r="DF160" i="2"/>
  <c r="DE136" i="2"/>
  <c r="FP82" i="4"/>
  <c r="FO185" i="4"/>
  <c r="DC104" i="2"/>
  <c r="FO54" i="4"/>
  <c r="DG24" i="2"/>
  <c r="AQ202" i="2"/>
  <c r="FS194" i="4"/>
  <c r="FU38" i="4"/>
  <c r="DE104" i="2"/>
  <c r="DG150" i="2"/>
  <c r="FO177" i="4"/>
  <c r="FN198" i="4"/>
  <c r="FS30" i="4"/>
  <c r="DE47" i="2"/>
  <c r="FN104" i="4"/>
  <c r="FU178" i="4"/>
  <c r="DG78" i="2"/>
  <c r="FQ108" i="4"/>
  <c r="DE62" i="2"/>
  <c r="DF28" i="2"/>
  <c r="DE32" i="2"/>
  <c r="DC132" i="2"/>
  <c r="DG93" i="2"/>
  <c r="FP145" i="4"/>
  <c r="FR42" i="4"/>
  <c r="FQ61" i="4"/>
  <c r="FO163" i="4"/>
  <c r="DD117" i="2"/>
  <c r="FR121" i="4"/>
  <c r="DF77" i="2"/>
  <c r="DD177" i="2"/>
  <c r="FS193" i="4"/>
  <c r="DE107" i="2"/>
  <c r="FN69" i="4"/>
  <c r="FP79" i="4"/>
  <c r="FQ37" i="4"/>
  <c r="DE85" i="2"/>
  <c r="DE41" i="2"/>
  <c r="DE102" i="2"/>
  <c r="FN138" i="4"/>
  <c r="CM202" i="4"/>
  <c r="FN127" i="4"/>
  <c r="FP179" i="4"/>
  <c r="FQ164" i="4"/>
  <c r="DF73" i="2"/>
  <c r="FR26" i="4"/>
  <c r="EA202" i="4"/>
  <c r="CO202" i="4"/>
  <c r="DE113" i="2"/>
  <c r="DD58" i="2"/>
  <c r="FU200" i="4"/>
  <c r="FQ53" i="4"/>
  <c r="FR139" i="4"/>
  <c r="DD68" i="2"/>
  <c r="DE112" i="2"/>
  <c r="DD79" i="2"/>
  <c r="FN59" i="4"/>
  <c r="DG86" i="2"/>
  <c r="DE98" i="2"/>
  <c r="FN86" i="4"/>
  <c r="FO16" i="4"/>
  <c r="DF136" i="2"/>
  <c r="FN129" i="4"/>
  <c r="DC81" i="2"/>
  <c r="F202" i="2"/>
  <c r="FQ181" i="4"/>
  <c r="DD44" i="2"/>
  <c r="FR21" i="4"/>
  <c r="DC74" i="2"/>
  <c r="FR45" i="4"/>
  <c r="FS99" i="4"/>
  <c r="DD76" i="2"/>
  <c r="FQ95" i="4"/>
  <c r="FP154" i="4"/>
  <c r="DE124" i="2"/>
  <c r="DE14" i="2"/>
  <c r="D202" i="4"/>
  <c r="FT16" i="4"/>
  <c r="DD148" i="2"/>
  <c r="DD143" i="2"/>
  <c r="FN126" i="4"/>
  <c r="FN30" i="4"/>
  <c r="BH202" i="4"/>
  <c r="FR169" i="4"/>
  <c r="FS165" i="4"/>
  <c r="BV202" i="2"/>
  <c r="FR44" i="4"/>
  <c r="FP34" i="4"/>
  <c r="EY202" i="4"/>
  <c r="FP127" i="4"/>
  <c r="DD200" i="2"/>
  <c r="DE74" i="2"/>
  <c r="DC152" i="2"/>
  <c r="FP68" i="4"/>
  <c r="DC160" i="2"/>
  <c r="DF14" i="2"/>
  <c r="DG46" i="2"/>
  <c r="FP161" i="4"/>
  <c r="DE134" i="2"/>
  <c r="FP171" i="4"/>
  <c r="EK202" i="4"/>
  <c r="FR161" i="4"/>
  <c r="FR22" i="4"/>
  <c r="FN100" i="4"/>
  <c r="FP71" i="4"/>
  <c r="DD88" i="2"/>
  <c r="FR9" i="4"/>
  <c r="FS174" i="4"/>
  <c r="FP155" i="4"/>
  <c r="FN196" i="4"/>
  <c r="DD7" i="2"/>
  <c r="DC134" i="2"/>
  <c r="DE175" i="2"/>
  <c r="DD30" i="2"/>
  <c r="CV202" i="2"/>
  <c r="DE152" i="2"/>
  <c r="DC154" i="2"/>
  <c r="DE84" i="2"/>
  <c r="FP60" i="4"/>
  <c r="FP184" i="4"/>
  <c r="DG72" i="2"/>
  <c r="DE172" i="2"/>
  <c r="FO171" i="4"/>
  <c r="FP17" i="4"/>
  <c r="FP25" i="4"/>
  <c r="DC171" i="2"/>
  <c r="EG202" i="4"/>
  <c r="FR52" i="4"/>
  <c r="DJ202" i="4"/>
  <c r="DF181" i="2"/>
  <c r="DD63" i="2"/>
  <c r="FO180" i="4"/>
  <c r="FO119" i="4"/>
  <c r="S202" i="4"/>
  <c r="FT146" i="4"/>
  <c r="DC85" i="2"/>
  <c r="FP159" i="4"/>
  <c r="DF65" i="2"/>
  <c r="DF124" i="2"/>
  <c r="DC181" i="2"/>
  <c r="FQ193" i="4"/>
  <c r="FK202" i="4"/>
  <c r="FS196" i="4"/>
  <c r="DC14" i="2"/>
  <c r="DF159" i="2"/>
  <c r="DE178" i="2"/>
  <c r="DC183" i="2"/>
  <c r="FP73" i="4"/>
  <c r="FR49" i="4"/>
  <c r="EX202" i="4"/>
  <c r="DG171" i="2"/>
  <c r="FP28" i="4"/>
  <c r="FT133" i="4"/>
  <c r="V202" i="2"/>
  <c r="FN48" i="4"/>
  <c r="FQ170" i="4"/>
  <c r="FN154" i="4"/>
  <c r="DG163" i="2"/>
  <c r="FP163" i="4"/>
  <c r="DE39" i="2"/>
  <c r="DE54" i="2"/>
  <c r="FO133" i="4"/>
  <c r="FO104" i="4"/>
  <c r="DE111" i="2"/>
  <c r="FR106" i="4"/>
  <c r="BL202" i="2"/>
  <c r="FQ123" i="4"/>
  <c r="DF30" i="2"/>
  <c r="DE200" i="2"/>
  <c r="FR58" i="4"/>
  <c r="DC114" i="2"/>
  <c r="DD125" i="2"/>
  <c r="FT159" i="4"/>
  <c r="DF72" i="2"/>
  <c r="DG69" i="2"/>
  <c r="DG177" i="2"/>
  <c r="FR114" i="4"/>
  <c r="FT116" i="4"/>
  <c r="DF15" i="2"/>
  <c r="S202" i="2"/>
  <c r="FR60" i="4"/>
  <c r="FQ46" i="4"/>
  <c r="FR144" i="4"/>
  <c r="FU69" i="4"/>
  <c r="DC28" i="2"/>
  <c r="DD86" i="2"/>
  <c r="DF202" i="4"/>
  <c r="FS89" i="4"/>
  <c r="FP18" i="4"/>
  <c r="FO165" i="4"/>
  <c r="DD43" i="2"/>
  <c r="FN201" i="4"/>
  <c r="FR166" i="4"/>
  <c r="DE105" i="2"/>
  <c r="FS149" i="4"/>
  <c r="DD73" i="2"/>
  <c r="FS14" i="4"/>
  <c r="FR154" i="4"/>
  <c r="FO11" i="4"/>
  <c r="DC159" i="2"/>
  <c r="FO147" i="4"/>
  <c r="DD35" i="2"/>
  <c r="DF89" i="2"/>
  <c r="DD18" i="2"/>
  <c r="EW202" i="4"/>
  <c r="DD121" i="2"/>
  <c r="FR63" i="4"/>
  <c r="FO175" i="4"/>
  <c r="DE78" i="2"/>
  <c r="FP58" i="4"/>
  <c r="FT181" i="4"/>
  <c r="FP156" i="4"/>
  <c r="DE43" i="2"/>
  <c r="FT176" i="4"/>
  <c r="DF145" i="2"/>
  <c r="FN19" i="4"/>
  <c r="FS38" i="4"/>
  <c r="DE49" i="2"/>
  <c r="CP202" i="2"/>
  <c r="FR103" i="4"/>
  <c r="FP9" i="4"/>
  <c r="FS197" i="4"/>
  <c r="FS161" i="4"/>
  <c r="DF149" i="2"/>
  <c r="DE23" i="2"/>
  <c r="FS43" i="4"/>
  <c r="FP135" i="4"/>
  <c r="DD109" i="2"/>
  <c r="FR158" i="4"/>
  <c r="F202" i="4"/>
  <c r="DG167" i="2"/>
  <c r="EI202" i="4"/>
  <c r="FS117" i="4"/>
  <c r="FQ76" i="4"/>
  <c r="EQ202" i="4"/>
  <c r="DF82" i="2"/>
  <c r="FN83" i="4"/>
  <c r="DD106" i="2"/>
  <c r="DE18" i="2"/>
  <c r="DD94" i="2"/>
  <c r="DC127" i="2"/>
  <c r="DD191" i="2"/>
  <c r="FN99" i="4"/>
  <c r="FN68" i="4"/>
  <c r="BB202" i="4"/>
  <c r="FR159" i="4"/>
  <c r="FU87" i="4"/>
  <c r="DC20" i="2"/>
  <c r="FT115" i="4"/>
  <c r="DF86" i="2"/>
  <c r="DG111" i="2"/>
  <c r="FP130" i="4"/>
  <c r="FN49" i="4"/>
  <c r="FP97" i="4"/>
  <c r="DE8" i="2"/>
  <c r="FN33" i="4"/>
  <c r="DC197" i="2"/>
  <c r="DE56" i="2"/>
  <c r="AR202" i="2"/>
  <c r="FT158" i="4"/>
  <c r="FN186" i="4"/>
  <c r="CR202" i="2"/>
  <c r="FN97" i="4"/>
  <c r="DG116" i="2"/>
  <c r="FO85" i="4"/>
  <c r="DG125" i="2"/>
  <c r="FT85" i="4"/>
  <c r="DD85" i="2"/>
  <c r="FT23" i="4"/>
  <c r="FU34" i="4"/>
  <c r="DE197" i="2"/>
  <c r="FU121" i="4"/>
  <c r="DG119" i="2"/>
  <c r="DF31" i="2"/>
  <c r="FN185" i="4"/>
  <c r="FR189" i="4"/>
  <c r="FR76" i="4"/>
  <c r="FN148" i="4"/>
  <c r="FQ109" i="4"/>
  <c r="FR197" i="4"/>
  <c r="CU202" i="2"/>
  <c r="FN140" i="4"/>
  <c r="FU21" i="4"/>
  <c r="FT28" i="4"/>
  <c r="FP191" i="4"/>
  <c r="FS166" i="4"/>
  <c r="DE63" i="2"/>
  <c r="DC21" i="2"/>
  <c r="FR126" i="4"/>
  <c r="BX202" i="4"/>
  <c r="DD87" i="2"/>
  <c r="FR130" i="4"/>
  <c r="DD75" i="2"/>
  <c r="DG26" i="2"/>
  <c r="Z202" i="2"/>
  <c r="FN61" i="4"/>
  <c r="DF10" i="2"/>
  <c r="FS113" i="4"/>
  <c r="FQ196" i="4"/>
  <c r="FU66" i="4"/>
  <c r="FU18" i="4"/>
  <c r="FR40" i="4"/>
  <c r="DE11" i="2"/>
  <c r="FO57" i="4"/>
  <c r="FP193" i="4"/>
  <c r="FQ91" i="4"/>
  <c r="FR146" i="4"/>
  <c r="DC46" i="2"/>
  <c r="BS202" i="2"/>
  <c r="DD194" i="2"/>
  <c r="DD53" i="2"/>
  <c r="DG124" i="2"/>
  <c r="FR84" i="4"/>
  <c r="DG128" i="2"/>
  <c r="BI202" i="2"/>
  <c r="FO46" i="4"/>
  <c r="DG140" i="2"/>
  <c r="DC96" i="2"/>
  <c r="FN77" i="4"/>
  <c r="FP106" i="4"/>
  <c r="FU176" i="4"/>
  <c r="FU29" i="4"/>
  <c r="DE24" i="2"/>
  <c r="FT178" i="4"/>
  <c r="DD84" i="2"/>
  <c r="DF20" i="2"/>
  <c r="FS73" i="4"/>
  <c r="FO45" i="4"/>
  <c r="DG107" i="2"/>
  <c r="DG14" i="2"/>
  <c r="FN70" i="4"/>
  <c r="E202" i="4"/>
  <c r="FP63" i="4"/>
  <c r="FT93" i="4"/>
  <c r="DG201" i="2"/>
  <c r="DF121" i="2"/>
  <c r="FQ77" i="4"/>
  <c r="FS136" i="4"/>
  <c r="FN144" i="4"/>
  <c r="K202" i="4"/>
  <c r="FR30" i="4"/>
  <c r="DC53" i="2"/>
  <c r="FQ79" i="4"/>
  <c r="FP108" i="4"/>
  <c r="DF113" i="2"/>
  <c r="FT65" i="4"/>
  <c r="FP166" i="4"/>
  <c r="FU22" i="4"/>
  <c r="DC162" i="2"/>
  <c r="BY202" i="4"/>
  <c r="DD9" i="2"/>
  <c r="FQ94" i="4"/>
  <c r="FU31" i="4"/>
  <c r="FP52" i="4"/>
  <c r="FT126" i="4"/>
  <c r="BK202" i="4"/>
  <c r="FR102" i="4"/>
  <c r="FQ112" i="4"/>
  <c r="FT9" i="4"/>
  <c r="FQ103" i="4"/>
  <c r="FU193" i="4"/>
  <c r="FU164" i="4"/>
  <c r="FT72" i="4"/>
  <c r="FN160" i="4"/>
  <c r="FU83" i="4"/>
  <c r="DG155" i="2"/>
  <c r="FU51" i="4"/>
  <c r="DF139" i="2"/>
  <c r="DC35" i="2"/>
  <c r="FR108" i="4"/>
  <c r="FU84" i="4"/>
  <c r="FO18" i="4"/>
  <c r="DF183" i="2"/>
  <c r="FP151" i="4"/>
  <c r="FO100" i="4"/>
  <c r="FP41" i="4"/>
  <c r="DF84" i="2"/>
  <c r="CU202" i="4"/>
  <c r="FU144" i="4"/>
  <c r="FP90" i="4"/>
  <c r="FO52" i="4"/>
  <c r="FU43" i="4"/>
  <c r="DG30" i="2"/>
  <c r="FR173" i="4"/>
  <c r="FQ54" i="4"/>
  <c r="DG162" i="2"/>
  <c r="FS177" i="4"/>
  <c r="DG74" i="2"/>
  <c r="DD189" i="2"/>
  <c r="FR39" i="4"/>
  <c r="FQ184" i="4"/>
  <c r="FQ125" i="4"/>
  <c r="FP132" i="4"/>
  <c r="FS178" i="4"/>
  <c r="DC174" i="2"/>
  <c r="FT184" i="4"/>
  <c r="DG71" i="2"/>
  <c r="DD26" i="2"/>
  <c r="FQ82" i="4"/>
  <c r="DD198" i="2"/>
  <c r="FO186" i="4"/>
  <c r="DD149" i="2"/>
  <c r="FR171" i="4"/>
  <c r="FS133" i="4"/>
  <c r="FQ161" i="4"/>
  <c r="FU63" i="4"/>
  <c r="DG145" i="2"/>
  <c r="FP198" i="4"/>
  <c r="J202" i="2"/>
  <c r="FS48" i="4"/>
  <c r="DC45" i="2"/>
  <c r="E202" i="2"/>
  <c r="FR200" i="4"/>
  <c r="V202" i="4"/>
  <c r="FT136" i="4"/>
  <c r="DG174" i="2"/>
  <c r="DC109" i="2"/>
  <c r="DG188" i="2"/>
  <c r="FS144" i="4"/>
  <c r="FP98" i="4"/>
  <c r="FR101" i="4"/>
  <c r="FR181" i="4"/>
  <c r="FN84" i="4"/>
  <c r="FS134" i="4"/>
  <c r="FU189" i="4"/>
  <c r="FP27" i="4"/>
  <c r="DE86" i="2"/>
  <c r="FU150" i="4"/>
  <c r="FT128" i="4"/>
  <c r="FS49" i="4"/>
  <c r="DG52" i="2"/>
  <c r="FO59" i="4"/>
  <c r="FQ65" i="4"/>
  <c r="FR193" i="4"/>
  <c r="DF97" i="2"/>
  <c r="DE182" i="2"/>
  <c r="FU138" i="4"/>
  <c r="DF56" i="2"/>
  <c r="DF161" i="2"/>
  <c r="DC77" i="2"/>
  <c r="DF172" i="2"/>
  <c r="FQ39" i="4"/>
  <c r="FP36" i="4"/>
  <c r="FQ194" i="4"/>
  <c r="DG77" i="2"/>
  <c r="DF60" i="2"/>
  <c r="FP194" i="4"/>
  <c r="DE126" i="2"/>
  <c r="DD32" i="2"/>
  <c r="AB202" i="2"/>
  <c r="FN168" i="4"/>
  <c r="FO160" i="4"/>
  <c r="CW202" i="2"/>
  <c r="FQ15" i="4"/>
  <c r="DC58" i="2"/>
  <c r="DC198" i="2"/>
  <c r="FO198" i="4"/>
  <c r="FU126" i="4"/>
  <c r="FT149" i="4"/>
  <c r="DD13" i="2"/>
  <c r="FR165" i="4"/>
  <c r="DG120" i="2"/>
  <c r="FO19" i="4"/>
  <c r="DG180" i="2"/>
  <c r="AQ202" i="4"/>
  <c r="FN9" i="4"/>
  <c r="DG22" i="2"/>
  <c r="FU162" i="4"/>
  <c r="DD150" i="2"/>
  <c r="DD70" i="2"/>
  <c r="FS12" i="4"/>
  <c r="FN183" i="4"/>
  <c r="FN42" i="4"/>
  <c r="FR124" i="4"/>
  <c r="DD47" i="2"/>
  <c r="FN116" i="4"/>
  <c r="DF25" i="2"/>
  <c r="DG47" i="2"/>
  <c r="DD193" i="2"/>
  <c r="DE195" i="2"/>
  <c r="DC164" i="2"/>
  <c r="BB202" i="2"/>
  <c r="DD56" i="2"/>
  <c r="FO191" i="4"/>
  <c r="CH202" i="2"/>
  <c r="DD11" i="2"/>
  <c r="FS52" i="4"/>
  <c r="DU202" i="4"/>
  <c r="DE96" i="2"/>
  <c r="DF168" i="2"/>
  <c r="DE93" i="2"/>
  <c r="DE12" i="2"/>
  <c r="FQ201" i="4"/>
  <c r="DF95" i="2"/>
  <c r="FU91" i="4"/>
  <c r="FO9" i="4"/>
  <c r="FR19" i="4"/>
  <c r="DD40" i="2"/>
  <c r="DG75" i="2"/>
  <c r="FU122" i="4"/>
  <c r="FQ102" i="4"/>
  <c r="DD190" i="2"/>
  <c r="FT95" i="4"/>
  <c r="DF67" i="2"/>
  <c r="FO71" i="4"/>
  <c r="FU165" i="4"/>
  <c r="FQ130" i="4"/>
  <c r="FQ16" i="4"/>
  <c r="FT104" i="4"/>
  <c r="FT40" i="4"/>
  <c r="AL202" i="4"/>
  <c r="FN174" i="4"/>
  <c r="FP142" i="4"/>
  <c r="FU30" i="4"/>
  <c r="FF202" i="4"/>
  <c r="DF129" i="2"/>
  <c r="DG132" i="2"/>
  <c r="FO49" i="4"/>
  <c r="FQ13" i="4"/>
  <c r="DF80" i="2"/>
  <c r="FR97" i="4"/>
  <c r="FQ155" i="4"/>
  <c r="FQ136" i="4"/>
  <c r="FS17" i="4"/>
  <c r="FP47" i="4"/>
  <c r="DG70" i="2"/>
  <c r="FS34" i="4"/>
  <c r="FN108" i="4"/>
  <c r="DC156" i="2"/>
  <c r="FN124" i="4"/>
  <c r="FU125" i="4"/>
  <c r="FU131" i="4"/>
  <c r="DF197" i="2"/>
  <c r="FT26" i="4"/>
  <c r="FT37" i="4"/>
  <c r="FT90" i="4"/>
  <c r="BU202" i="2"/>
  <c r="FU187" i="4"/>
  <c r="DD101" i="2"/>
  <c r="DC153" i="2"/>
  <c r="FT54" i="4"/>
  <c r="DD180" i="2"/>
  <c r="DF141" i="2"/>
  <c r="FN11" i="4"/>
  <c r="FS192" i="4"/>
  <c r="FT135" i="4"/>
  <c r="FP56" i="4"/>
  <c r="FN52" i="4"/>
  <c r="FU117" i="4"/>
  <c r="DF196" i="2"/>
  <c r="FN51" i="4"/>
  <c r="AX202" i="4"/>
  <c r="DF140" i="2"/>
  <c r="DT202" i="4"/>
  <c r="FN130" i="4"/>
  <c r="AP202" i="2"/>
  <c r="FO65" i="4"/>
  <c r="FT174" i="4"/>
  <c r="DG159" i="2"/>
  <c r="FQ51" i="4"/>
  <c r="DG147" i="2"/>
  <c r="DE149" i="2"/>
  <c r="FP55" i="4"/>
  <c r="DC82" i="2"/>
  <c r="FR70" i="4"/>
  <c r="FP33" i="4"/>
  <c r="AN202" i="2"/>
  <c r="DC76" i="2"/>
  <c r="BY202" i="2"/>
  <c r="FN55" i="4"/>
  <c r="FQ106" i="4"/>
  <c r="DE180" i="2"/>
  <c r="DC126" i="2"/>
  <c r="DD55" i="2"/>
  <c r="FO13" i="4"/>
  <c r="FQ142" i="4"/>
  <c r="FU40" i="4"/>
  <c r="BQ202" i="2"/>
  <c r="DC196" i="2"/>
  <c r="AI202" i="2"/>
  <c r="DF117" i="2"/>
  <c r="DC136" i="2"/>
  <c r="CA202" i="4"/>
  <c r="DE90" i="2"/>
  <c r="DE191" i="2"/>
  <c r="FQ57" i="4"/>
  <c r="FO77" i="4"/>
  <c r="FQ52" i="4"/>
  <c r="FS26" i="4"/>
  <c r="FN88" i="4"/>
  <c r="DF19" i="2"/>
  <c r="FO130" i="4"/>
  <c r="FR162" i="4"/>
  <c r="FP35" i="4"/>
  <c r="DC101" i="2"/>
  <c r="FO201" i="4"/>
  <c r="DD130" i="2"/>
  <c r="FQ127" i="4"/>
  <c r="FQ150" i="4"/>
  <c r="FN28" i="4"/>
  <c r="FO32" i="4"/>
  <c r="FD202" i="4"/>
  <c r="FR160" i="4"/>
  <c r="FR149" i="4"/>
  <c r="DE20" i="2"/>
  <c r="FU19" i="4"/>
  <c r="FQ25" i="4"/>
  <c r="DC65" i="2"/>
  <c r="FQ158" i="4"/>
  <c r="FQ132" i="4"/>
  <c r="B202" i="4"/>
  <c r="DD172" i="2"/>
  <c r="FQ80" i="4"/>
  <c r="W202" i="4"/>
  <c r="FP139" i="4"/>
  <c r="DE30" i="2"/>
  <c r="DD141" i="2"/>
  <c r="FO109" i="4"/>
  <c r="FO179" i="4"/>
  <c r="DE151" i="2"/>
  <c r="FS137" i="4"/>
  <c r="FN146" i="4"/>
  <c r="T202" i="4"/>
  <c r="DE154" i="2"/>
  <c r="DC100" i="2"/>
  <c r="DG54" i="2"/>
  <c r="FS41" i="4"/>
  <c r="DF127" i="2"/>
  <c r="CB202" i="4"/>
  <c r="FP118" i="4"/>
  <c r="FP85" i="4"/>
  <c r="FP183" i="4"/>
  <c r="FT194" i="4"/>
  <c r="FT143" i="4"/>
  <c r="FN197" i="4"/>
  <c r="DD99" i="2"/>
  <c r="DE144" i="2"/>
  <c r="DG170" i="2"/>
  <c r="DE157" i="2"/>
  <c r="FR100" i="4"/>
  <c r="FB202" i="4"/>
  <c r="FN134" i="4"/>
  <c r="DC22" i="2"/>
  <c r="DD89" i="2"/>
  <c r="FR25" i="4"/>
  <c r="FO114" i="4"/>
  <c r="FP107" i="4"/>
  <c r="DD114" i="2"/>
  <c r="DD145" i="2"/>
  <c r="FQ71" i="4"/>
  <c r="FN92" i="4"/>
  <c r="DF39" i="2"/>
  <c r="FU145" i="4"/>
  <c r="FP119" i="4"/>
  <c r="FT51" i="4"/>
  <c r="FS116" i="4"/>
  <c r="FR71" i="4"/>
  <c r="FO83" i="4"/>
  <c r="DF170" i="2"/>
  <c r="DE156" i="2"/>
  <c r="FU55" i="4"/>
  <c r="FR164" i="4"/>
  <c r="FO157" i="4"/>
  <c r="FS180" i="4"/>
  <c r="FS70" i="4"/>
  <c r="DD21" i="2"/>
  <c r="FO76" i="4"/>
  <c r="FP24" i="4"/>
  <c r="FN37" i="4"/>
  <c r="FQ117" i="4"/>
  <c r="FQ173" i="4"/>
  <c r="FN155" i="4"/>
  <c r="DE97" i="2"/>
  <c r="DC97" i="2"/>
  <c r="DD34" i="2"/>
  <c r="AG202" i="4"/>
  <c r="DE169" i="2"/>
  <c r="FT79" i="4"/>
  <c r="DC73" i="2"/>
  <c r="FN12" i="4"/>
  <c r="FT61" i="4"/>
  <c r="FQ22" i="4"/>
  <c r="FP177" i="4"/>
  <c r="DC202" i="4"/>
  <c r="FT102" i="4"/>
  <c r="FQ120" i="4"/>
  <c r="FO73" i="4"/>
  <c r="FN94" i="4"/>
  <c r="DG36" i="2"/>
  <c r="DE83" i="2"/>
  <c r="DE168" i="2"/>
  <c r="DC135" i="2"/>
  <c r="DC39" i="2"/>
  <c r="DE73" i="2"/>
  <c r="FU49" i="4"/>
  <c r="FR199" i="4"/>
  <c r="AY202" i="2"/>
  <c r="FN76" i="4"/>
  <c r="DG92" i="2"/>
  <c r="FQ192" i="4"/>
  <c r="FU35" i="4"/>
  <c r="FO70" i="4"/>
  <c r="FN121" i="4"/>
  <c r="FS94" i="4"/>
  <c r="DF154" i="2"/>
  <c r="DF12" i="2"/>
  <c r="FS28" i="4"/>
  <c r="DC179" i="2"/>
  <c r="FN177" i="4"/>
  <c r="FO95" i="4"/>
  <c r="DF184" i="2"/>
  <c r="FT163" i="4"/>
  <c r="DG59" i="2"/>
  <c r="DE128" i="2"/>
  <c r="DC105" i="2"/>
  <c r="FO78" i="4"/>
  <c r="FS79" i="4"/>
  <c r="FN133" i="4"/>
  <c r="DE48" i="2"/>
  <c r="FN7" i="4"/>
  <c r="DG16" i="2"/>
  <c r="FT107" i="4"/>
  <c r="DF198" i="2"/>
  <c r="FT151" i="4"/>
  <c r="FU44" i="4"/>
  <c r="FN199" i="4"/>
  <c r="AJ202" i="2"/>
  <c r="FN169" i="4"/>
  <c r="DE22" i="2"/>
  <c r="FT166" i="4"/>
  <c r="FS42" i="4"/>
  <c r="O202" i="2"/>
  <c r="FN107" i="4"/>
  <c r="FP162" i="4"/>
  <c r="DG154" i="2"/>
  <c r="FN141" i="4"/>
  <c r="DE194" i="2"/>
  <c r="FS20" i="4"/>
  <c r="DF119" i="2"/>
  <c r="FN22" i="4"/>
  <c r="DD33" i="2"/>
  <c r="FP99" i="4"/>
  <c r="FQ69" i="4"/>
  <c r="FQ18" i="4"/>
  <c r="FO101" i="4"/>
  <c r="EC202" i="4"/>
  <c r="FP186" i="4"/>
  <c r="FP137" i="4"/>
  <c r="DE158" i="2"/>
  <c r="DD39" i="2"/>
  <c r="FP123" i="4"/>
  <c r="DF24" i="2"/>
  <c r="FT114" i="4"/>
  <c r="DC119" i="2"/>
  <c r="DD185" i="2"/>
  <c r="FR186" i="4"/>
  <c r="DF152" i="2"/>
  <c r="DF118" i="2"/>
  <c r="FP45" i="4"/>
  <c r="FQ55" i="4"/>
  <c r="FT49" i="4"/>
  <c r="DC87" i="2"/>
  <c r="FN60" i="4"/>
  <c r="DF59" i="2"/>
  <c r="DC142" i="2"/>
  <c r="FR17" i="4"/>
  <c r="FP26" i="4"/>
  <c r="FP187" i="4"/>
  <c r="FR87" i="4"/>
  <c r="DD22" i="2"/>
  <c r="FQ64" i="4"/>
  <c r="FO176" i="4"/>
  <c r="FR150" i="4"/>
  <c r="FR95" i="4"/>
  <c r="FP69" i="4"/>
  <c r="DE51" i="2"/>
  <c r="DG142" i="2"/>
  <c r="FQ72" i="4"/>
  <c r="FQ100" i="4"/>
  <c r="FQ152" i="4"/>
  <c r="DE37" i="2"/>
  <c r="FT8" i="4"/>
  <c r="FR50" i="4"/>
  <c r="DF130" i="2"/>
  <c r="FP100" i="4"/>
  <c r="FN56" i="4"/>
  <c r="FN40" i="4"/>
  <c r="DF48" i="2"/>
  <c r="FQ116" i="4"/>
  <c r="FQ143" i="4"/>
  <c r="FN120" i="4"/>
  <c r="FS64" i="4"/>
  <c r="FR90" i="4"/>
  <c r="FO22" i="4"/>
  <c r="DB202" i="4"/>
  <c r="DG31" i="2"/>
  <c r="DD164" i="2"/>
  <c r="FN113" i="4"/>
  <c r="DC56" i="2"/>
  <c r="FN57" i="4"/>
  <c r="DE202" i="4"/>
  <c r="DC150" i="2"/>
  <c r="DE34" i="2"/>
  <c r="FN64" i="4"/>
  <c r="CD202" i="2"/>
  <c r="FU170" i="4"/>
  <c r="BA202" i="4"/>
  <c r="FP126" i="4"/>
  <c r="FN39" i="4"/>
  <c r="FU179" i="4"/>
  <c r="DK202" i="4"/>
  <c r="FR23" i="4"/>
  <c r="FS156" i="4"/>
  <c r="EO202" i="4"/>
  <c r="BN202" i="4"/>
  <c r="DG105" i="2"/>
  <c r="FS13" i="4"/>
  <c r="FP190" i="4"/>
  <c r="FU167" i="4"/>
  <c r="DE189" i="2"/>
  <c r="FS112" i="4"/>
  <c r="DD52" i="2"/>
  <c r="FS82" i="4"/>
  <c r="DF189" i="2"/>
  <c r="DC158" i="2"/>
  <c r="FR201" i="4"/>
  <c r="DD186" i="2"/>
  <c r="FP188" i="4"/>
  <c r="DC17" i="2"/>
  <c r="I202" i="4"/>
  <c r="FT80" i="4"/>
  <c r="FT88" i="4"/>
  <c r="DF133" i="2"/>
  <c r="FO98" i="4"/>
  <c r="FP30" i="4"/>
  <c r="DC10" i="2"/>
  <c r="FU159" i="4"/>
  <c r="FQ151" i="4"/>
  <c r="DG176" i="2"/>
  <c r="FU33" i="4"/>
  <c r="FR180" i="4"/>
  <c r="FT70" i="4"/>
  <c r="DE166" i="2"/>
  <c r="DG18" i="2"/>
  <c r="FU175" i="4"/>
  <c r="FT87" i="4"/>
  <c r="FO29" i="4"/>
  <c r="DF188" i="2"/>
  <c r="FP44" i="4"/>
  <c r="DD169" i="2"/>
  <c r="DD102" i="2"/>
  <c r="FU8" i="4"/>
  <c r="FU143" i="4"/>
  <c r="FQ42" i="4"/>
  <c r="DD62" i="2"/>
  <c r="DD100" i="2"/>
  <c r="DG178" i="2"/>
  <c r="FS61" i="4"/>
  <c r="DG84" i="2"/>
  <c r="FQ44" i="4"/>
  <c r="DS202" i="4"/>
  <c r="FS124" i="4"/>
  <c r="FS65" i="4"/>
  <c r="DG55" i="2"/>
  <c r="FU10" i="4"/>
  <c r="FP89" i="4"/>
  <c r="DG122" i="2"/>
  <c r="DC49" i="2"/>
  <c r="DD60" i="2"/>
  <c r="EB202" i="4"/>
  <c r="FQ17" i="4"/>
  <c r="DG11" i="2"/>
  <c r="DD123" i="2"/>
  <c r="FS107" i="4"/>
  <c r="FU100" i="4"/>
  <c r="DE117" i="2"/>
  <c r="DD24" i="2"/>
  <c r="DF105" i="2"/>
  <c r="FQ98" i="4"/>
  <c r="DE146" i="2"/>
  <c r="FT195" i="4"/>
  <c r="X202" i="2"/>
  <c r="FO105" i="4"/>
  <c r="FS91" i="4"/>
  <c r="DD95" i="2"/>
  <c r="FP131" i="4"/>
  <c r="DE42" i="2"/>
  <c r="DF146" i="2"/>
  <c r="FR98" i="4"/>
  <c r="FU42" i="4"/>
  <c r="DC138" i="2"/>
  <c r="FR174" i="4"/>
  <c r="FO58" i="4"/>
  <c r="FS84" i="4"/>
  <c r="FO196" i="4"/>
  <c r="DG91" i="2"/>
  <c r="DG23" i="2"/>
  <c r="AC202" i="4"/>
  <c r="Q202" i="4"/>
  <c r="DC19" i="2"/>
  <c r="FU160" i="4"/>
  <c r="FO36" i="4"/>
  <c r="FO33" i="4"/>
  <c r="DC43" i="2"/>
  <c r="BL202" i="4"/>
  <c r="CV202" i="4"/>
  <c r="FT103" i="4"/>
  <c r="FU36" i="4"/>
  <c r="DF190" i="2"/>
  <c r="FO121" i="4"/>
  <c r="FT191" i="4"/>
  <c r="FU20" i="4"/>
  <c r="FS158" i="4"/>
  <c r="FU141" i="4"/>
  <c r="DF51" i="2"/>
  <c r="FT119" i="4"/>
  <c r="FU88" i="4"/>
  <c r="FT43" i="4"/>
  <c r="DF52" i="2"/>
  <c r="DC71" i="2"/>
  <c r="G202" i="2"/>
  <c r="DC23" i="2"/>
  <c r="FT20" i="4"/>
  <c r="FO31" i="4"/>
  <c r="FN18" i="4"/>
  <c r="DF54" i="2"/>
  <c r="DG56" i="2"/>
  <c r="FP199" i="4"/>
  <c r="T202" i="2"/>
  <c r="FR43" i="4"/>
  <c r="DC44" i="2"/>
  <c r="FN180" i="4"/>
  <c r="DC64" i="2"/>
  <c r="FU60" i="4"/>
  <c r="DD65" i="2"/>
  <c r="DC108" i="2"/>
  <c r="FR118" i="4"/>
  <c r="FP48" i="4"/>
  <c r="DE59" i="2"/>
  <c r="FQ47" i="4"/>
  <c r="EE202" i="4"/>
  <c r="CD202" i="4"/>
  <c r="FS66" i="4"/>
  <c r="FN63" i="4"/>
  <c r="DF135" i="2"/>
  <c r="DF22" i="2"/>
  <c r="DF7" i="2"/>
  <c r="FN106" i="4"/>
  <c r="AJ202" i="4"/>
  <c r="FU135" i="4"/>
  <c r="DF87" i="2"/>
  <c r="FU196" i="4"/>
  <c r="FU137" i="4"/>
  <c r="FT12" i="4"/>
  <c r="P202" i="2"/>
  <c r="FT122" i="4"/>
  <c r="FT82" i="4"/>
  <c r="DG76" i="2"/>
  <c r="FR92" i="4"/>
  <c r="FR172" i="4"/>
  <c r="FT78" i="4"/>
  <c r="DC90" i="2"/>
  <c r="FU172" i="4"/>
  <c r="FP152" i="4"/>
  <c r="FR54" i="4"/>
  <c r="FS81" i="4"/>
  <c r="FT101" i="4"/>
  <c r="FN176" i="4"/>
  <c r="FU81" i="4"/>
  <c r="FT165" i="4"/>
  <c r="DG191" i="2"/>
  <c r="FN87" i="4"/>
  <c r="FO182" i="4"/>
  <c r="FT94" i="4"/>
  <c r="FP140" i="4"/>
  <c r="FP174" i="4"/>
  <c r="FU97" i="4"/>
  <c r="DF115" i="2"/>
  <c r="FQ171" i="4"/>
  <c r="DF199" i="2"/>
  <c r="FT13" i="4"/>
  <c r="FQ20" i="4"/>
  <c r="DE159" i="2"/>
  <c r="FT196" i="4"/>
  <c r="FO164" i="4"/>
  <c r="FP144" i="4"/>
  <c r="DD104" i="2"/>
  <c r="FT187" i="4"/>
  <c r="DG153" i="2"/>
  <c r="FU168" i="4"/>
  <c r="FQ93" i="4"/>
  <c r="FS103" i="4"/>
  <c r="DG141" i="2"/>
  <c r="FO41" i="4"/>
  <c r="DC172" i="2"/>
  <c r="DF192" i="2"/>
  <c r="FR37" i="4"/>
  <c r="FO30" i="4"/>
  <c r="DC89" i="2"/>
  <c r="DE17" i="2"/>
  <c r="DF155" i="2"/>
  <c r="FN26" i="4"/>
  <c r="DG7" i="2"/>
  <c r="DE31" i="2"/>
  <c r="DE184" i="2"/>
  <c r="FO112" i="4"/>
  <c r="DC141" i="2"/>
  <c r="DF147" i="2"/>
  <c r="DE101" i="2"/>
  <c r="FP167" i="4"/>
  <c r="FU94" i="4"/>
  <c r="EN202" i="4"/>
  <c r="FO12" i="4"/>
  <c r="FO60" i="4"/>
  <c r="DC184" i="2"/>
  <c r="FP170" i="4"/>
  <c r="FO39" i="4"/>
  <c r="FS97" i="4"/>
  <c r="FO169" i="4"/>
  <c r="FR104" i="4"/>
  <c r="FS87" i="4"/>
  <c r="DG102" i="2"/>
  <c r="BN202" i="2"/>
  <c r="DD192" i="2"/>
  <c r="DG49" i="2"/>
  <c r="AF202" i="2"/>
  <c r="FR82" i="4"/>
  <c r="DG148" i="2"/>
  <c r="DF46" i="2"/>
  <c r="DD17" i="2"/>
  <c r="DC31" i="2"/>
  <c r="FN189" i="4"/>
  <c r="DG79" i="2"/>
  <c r="FR16" i="4"/>
  <c r="DE10" i="2"/>
  <c r="FR10" i="4"/>
  <c r="FT74" i="4"/>
  <c r="DF122" i="2"/>
  <c r="FU105" i="4"/>
  <c r="DF186" i="2"/>
  <c r="FO118" i="4"/>
  <c r="FU93" i="4"/>
  <c r="FU181" i="4"/>
  <c r="FP149" i="4"/>
  <c r="FR195" i="4"/>
  <c r="FT17" i="4"/>
  <c r="FU113" i="4"/>
  <c r="FS58" i="4"/>
  <c r="BJ202" i="4"/>
  <c r="DD174" i="2"/>
  <c r="FT68" i="4"/>
  <c r="FS135" i="4"/>
  <c r="FR88" i="4"/>
  <c r="DC42" i="2"/>
  <c r="FS182" i="4"/>
  <c r="DD181" i="2"/>
  <c r="DE135" i="2"/>
  <c r="FU107" i="4"/>
  <c r="FO14" i="4"/>
  <c r="AD202" i="2"/>
  <c r="FN143" i="4"/>
  <c r="FP181" i="4"/>
  <c r="DE139" i="2"/>
  <c r="DE120" i="2"/>
  <c r="FN102" i="4"/>
  <c r="FT86" i="4"/>
  <c r="FO194" i="4"/>
  <c r="FU53" i="4"/>
  <c r="DD199" i="2"/>
  <c r="DE46" i="2"/>
  <c r="DE163" i="2"/>
  <c r="FQ131" i="4"/>
  <c r="BZ202" i="4"/>
  <c r="FN165" i="4"/>
  <c r="FT188" i="4"/>
  <c r="FO145" i="4"/>
  <c r="FU136" i="4"/>
  <c r="DD136" i="2"/>
  <c r="FU56" i="4"/>
  <c r="DG58" i="2"/>
  <c r="DC83" i="2"/>
  <c r="FN62" i="4"/>
  <c r="FO21" i="4"/>
  <c r="FO142" i="4"/>
  <c r="FN85" i="4"/>
  <c r="FT177" i="4"/>
  <c r="FO200" i="4"/>
  <c r="DC12" i="2"/>
  <c r="FU79" i="4"/>
  <c r="FT22" i="4"/>
  <c r="DC57" i="2"/>
  <c r="FN46" i="4"/>
  <c r="DG35" i="2"/>
  <c r="FS153" i="4"/>
  <c r="CL202" i="4"/>
  <c r="FR122" i="4"/>
  <c r="FU45" i="4"/>
  <c r="FP11" i="4"/>
  <c r="DG126" i="2"/>
  <c r="FR179" i="4"/>
  <c r="FT32" i="4"/>
  <c r="CZ202" i="2"/>
  <c r="FN166" i="4"/>
  <c r="FT182" i="4"/>
  <c r="FU194" i="4"/>
  <c r="FQ178" i="4"/>
  <c r="FN50" i="4"/>
  <c r="DC13" i="2"/>
  <c r="FQ36" i="4"/>
  <c r="DF176" i="2"/>
  <c r="DF126" i="2"/>
  <c r="FS104" i="4"/>
  <c r="FT109" i="4"/>
  <c r="FT155" i="4"/>
  <c r="FT192" i="4"/>
  <c r="FS185" i="4"/>
  <c r="DF104" i="2"/>
  <c r="FU54" i="4"/>
  <c r="DF201" i="2"/>
  <c r="FQ104" i="4"/>
  <c r="FO139" i="4"/>
  <c r="FS146" i="4"/>
  <c r="FQ50" i="4"/>
  <c r="DE177" i="2"/>
  <c r="FQ162" i="4"/>
  <c r="DE76" i="2"/>
  <c r="DG89" i="2"/>
  <c r="FS168" i="4"/>
  <c r="BW202" i="4"/>
  <c r="DG61" i="2"/>
  <c r="FN149" i="4"/>
  <c r="FO28" i="4"/>
  <c r="DE72" i="2"/>
  <c r="DE190" i="2"/>
  <c r="FP38" i="4"/>
  <c r="FT73" i="4"/>
  <c r="FT48" i="4"/>
  <c r="DE25" i="2"/>
  <c r="FT186" i="4"/>
  <c r="FN193" i="4"/>
  <c r="FR31" i="4"/>
  <c r="FQ167" i="4"/>
  <c r="DC186" i="2"/>
  <c r="AS202" i="2"/>
  <c r="FR77" i="4"/>
  <c r="FO167" i="4"/>
  <c r="DE55" i="2"/>
  <c r="DD168" i="2"/>
  <c r="FO8" i="4"/>
  <c r="BI202" i="4"/>
  <c r="FR152" i="4"/>
  <c r="FT193" i="4"/>
  <c r="DF134" i="2"/>
  <c r="FR47" i="4"/>
  <c r="DF69" i="2"/>
  <c r="DF58" i="2"/>
  <c r="K202" i="2"/>
  <c r="FU156" i="4"/>
  <c r="DG149" i="2"/>
  <c r="FN34" i="4"/>
  <c r="DC137" i="2"/>
  <c r="FU80" i="4"/>
  <c r="BO202" i="4"/>
  <c r="CT202" i="4"/>
  <c r="DF18" i="2"/>
  <c r="DD57" i="2"/>
  <c r="FP14" i="4"/>
  <c r="DE121" i="2"/>
  <c r="FU173" i="4"/>
  <c r="DG136" i="2"/>
  <c r="FU25" i="4"/>
  <c r="FT168" i="4"/>
  <c r="FO124" i="4"/>
  <c r="FS77" i="4"/>
  <c r="DF103" i="2"/>
  <c r="FP39" i="4"/>
  <c r="DC200" i="2"/>
  <c r="DG183" i="2"/>
  <c r="DD116" i="2"/>
  <c r="FS88" i="4"/>
  <c r="FT7" i="4"/>
  <c r="DE185" i="2"/>
  <c r="FN158" i="4"/>
  <c r="DC115" i="2"/>
  <c r="DE70" i="2"/>
  <c r="DD182" i="2"/>
  <c r="FR64" i="4"/>
  <c r="FO135" i="4"/>
  <c r="DC18" i="2"/>
  <c r="DC125" i="2"/>
  <c r="DC175" i="2"/>
  <c r="FP164" i="4"/>
  <c r="DF179" i="2"/>
  <c r="DC140" i="2"/>
  <c r="FR176" i="4"/>
  <c r="AM202" i="2"/>
  <c r="DC165" i="2"/>
  <c r="FS62" i="4"/>
  <c r="FP182" i="4"/>
  <c r="DF194" i="2"/>
  <c r="DF66" i="2"/>
  <c r="DE160" i="2"/>
  <c r="DD66" i="2"/>
  <c r="FS55" i="4"/>
  <c r="FT35" i="4"/>
  <c r="DD112" i="2"/>
  <c r="AH202" i="4"/>
  <c r="FN119" i="4"/>
  <c r="DF63" i="2"/>
  <c r="FN132" i="4"/>
  <c r="DC68" i="2"/>
  <c r="FT200" i="4"/>
  <c r="FU74" i="4"/>
  <c r="FP64" i="4"/>
  <c r="FN82" i="4"/>
  <c r="FS63" i="4"/>
  <c r="DG81" i="2"/>
  <c r="FN190" i="4"/>
  <c r="FR145" i="4"/>
  <c r="DD12" i="2"/>
  <c r="FR109" i="4"/>
  <c r="FS199" i="4"/>
  <c r="DE147" i="2"/>
  <c r="FU166" i="4"/>
  <c r="DD90" i="2"/>
  <c r="DD133" i="2"/>
  <c r="FS53" i="4"/>
  <c r="DF156" i="2"/>
  <c r="FN172" i="4"/>
  <c r="FT91" i="4"/>
  <c r="BV202" i="4"/>
  <c r="FS171" i="4"/>
  <c r="FP75" i="4"/>
  <c r="FU13" i="4"/>
  <c r="DB202" i="2"/>
  <c r="FT100" i="4"/>
  <c r="CX202" i="4"/>
  <c r="FR143" i="4"/>
  <c r="DF173" i="2"/>
  <c r="FP200" i="4"/>
  <c r="CX202" i="2"/>
  <c r="AK202" i="2"/>
  <c r="FT108" i="4"/>
  <c r="DC47" i="2"/>
  <c r="FS68" i="4"/>
  <c r="DD103" i="2"/>
  <c r="DD77" i="2"/>
  <c r="FM202" i="4"/>
  <c r="FN21" i="4"/>
  <c r="FS74" i="4"/>
  <c r="FR32" i="4"/>
  <c r="FU128" i="4"/>
  <c r="DD111" i="2"/>
  <c r="DE106" i="2"/>
  <c r="FN79" i="4"/>
  <c r="FS127" i="4"/>
  <c r="DE89" i="2"/>
  <c r="FN103" i="4"/>
  <c r="FO197" i="4"/>
  <c r="EL202" i="4"/>
  <c r="DD74" i="2"/>
  <c r="FO187" i="4"/>
  <c r="DF78" i="2"/>
  <c r="FR119" i="4"/>
  <c r="DF180" i="2"/>
  <c r="AO202" i="2"/>
  <c r="FU182" i="4"/>
  <c r="DN202" i="4"/>
  <c r="FP116" i="4"/>
  <c r="CC202" i="2"/>
  <c r="DE61" i="2"/>
  <c r="AS202" i="4"/>
  <c r="DE57" i="2"/>
  <c r="FP76" i="4"/>
  <c r="FP169" i="4"/>
  <c r="DF169" i="2"/>
  <c r="BQ202" i="4"/>
  <c r="DE115" i="2"/>
  <c r="FO24" i="4"/>
  <c r="FT59" i="4"/>
  <c r="FU64" i="4"/>
  <c r="DG53" i="2"/>
  <c r="FU195" i="4"/>
  <c r="FU92" i="4"/>
  <c r="FT137" i="4"/>
  <c r="AR202" i="4"/>
  <c r="DD92" i="2"/>
  <c r="BE202" i="4"/>
  <c r="FT56" i="4"/>
  <c r="DX202" i="4"/>
  <c r="FQ149" i="4"/>
  <c r="FO111" i="4"/>
  <c r="FT190" i="4"/>
  <c r="DD196" i="2"/>
  <c r="FT83" i="4"/>
  <c r="DG114" i="2"/>
  <c r="DE123" i="2"/>
  <c r="FR85" i="4"/>
  <c r="DD28" i="2"/>
  <c r="FO42" i="4"/>
  <c r="FN25" i="4"/>
  <c r="CG202" i="2"/>
  <c r="DE69" i="2"/>
  <c r="FR24" i="4"/>
  <c r="FN105" i="4"/>
  <c r="FN32" i="4"/>
  <c r="DC25" i="2"/>
  <c r="DG94" i="2"/>
  <c r="FU108" i="4"/>
  <c r="FN45" i="4"/>
  <c r="FP122" i="4"/>
  <c r="FO161" i="4"/>
  <c r="DE52" i="2"/>
  <c r="FQ89" i="4"/>
  <c r="FR73" i="4"/>
  <c r="DC193" i="2"/>
  <c r="DD170" i="2"/>
  <c r="FR123" i="4"/>
  <c r="DF116" i="2"/>
  <c r="DF108" i="2"/>
  <c r="FR116" i="4"/>
  <c r="FT27" i="4"/>
  <c r="AV202" i="2"/>
  <c r="FS96" i="4"/>
  <c r="AZ202" i="2"/>
  <c r="FR128" i="4"/>
  <c r="FU130" i="4"/>
  <c r="CG202" i="4"/>
  <c r="FS155" i="4"/>
  <c r="DD72" i="2"/>
  <c r="DF185" i="2"/>
  <c r="FU96" i="4"/>
  <c r="FS101" i="4"/>
  <c r="FU124" i="4"/>
  <c r="DE119" i="2"/>
  <c r="FR178" i="4"/>
  <c r="FT76" i="4"/>
  <c r="DE79" i="2"/>
  <c r="FT113" i="4"/>
  <c r="FO35" i="4"/>
  <c r="FQ186" i="4"/>
  <c r="DD129" i="2"/>
  <c r="DF76" i="2"/>
  <c r="FP173" i="4"/>
  <c r="DG42" i="2"/>
  <c r="AU202" i="2"/>
  <c r="FU76" i="4"/>
  <c r="DG73" i="2"/>
  <c r="FR38" i="4"/>
  <c r="DG51" i="2"/>
  <c r="FS57" i="4"/>
  <c r="FN125" i="4"/>
  <c r="FP113" i="4"/>
  <c r="DG108" i="2"/>
  <c r="FU129" i="4"/>
  <c r="FS118" i="4"/>
  <c r="DD98" i="2"/>
  <c r="FN114" i="4"/>
  <c r="FQ43" i="4"/>
  <c r="FT172" i="4"/>
  <c r="FP83" i="4"/>
  <c r="DF33" i="2"/>
  <c r="FR51" i="4"/>
  <c r="FS69" i="4"/>
  <c r="CH202" i="4"/>
  <c r="FR105" i="4"/>
  <c r="DE131" i="2"/>
  <c r="FU70" i="4"/>
  <c r="FT106" i="4"/>
  <c r="FU39" i="4"/>
  <c r="FQ105" i="4"/>
  <c r="FQ135" i="4"/>
  <c r="DC149" i="2"/>
  <c r="DC67" i="2"/>
  <c r="FU155" i="4"/>
  <c r="FS44" i="4"/>
  <c r="DF36" i="2"/>
  <c r="DE82" i="2"/>
  <c r="DC27" i="2"/>
  <c r="DG100" i="2"/>
  <c r="DF75" i="2"/>
  <c r="DE94" i="2"/>
  <c r="DC7" i="2"/>
  <c r="DF93" i="2"/>
  <c r="FT96" i="4"/>
  <c r="FU11" i="4"/>
  <c r="DF158" i="2"/>
  <c r="FT129" i="4"/>
  <c r="FS128" i="4"/>
  <c r="BO202" i="2"/>
  <c r="DG82" i="2"/>
  <c r="FQ183" i="4"/>
  <c r="FQ28" i="4"/>
  <c r="FS45" i="4"/>
  <c r="FR8" i="4"/>
  <c r="DF79" i="2"/>
  <c r="FQ189" i="4"/>
  <c r="FT42" i="4"/>
  <c r="DF153" i="2"/>
  <c r="DD46" i="2"/>
  <c r="DG8" i="2"/>
  <c r="DC147" i="2"/>
  <c r="FN75" i="4"/>
  <c r="FN163" i="4"/>
  <c r="FT144" i="4"/>
  <c r="FR93" i="4"/>
  <c r="FT75" i="4"/>
  <c r="DG143" i="2"/>
  <c r="FS138" i="4"/>
  <c r="FS56" i="4"/>
  <c r="FS148" i="4"/>
  <c r="BM202" i="2"/>
  <c r="FO84" i="4"/>
  <c r="FT130" i="4"/>
  <c r="DL202" i="4"/>
  <c r="BD202" i="4"/>
  <c r="FP66" i="4"/>
  <c r="FS25" i="4"/>
  <c r="FS191" i="4"/>
  <c r="FS37" i="4"/>
  <c r="DD131" i="2"/>
  <c r="DG146" i="2"/>
  <c r="DG192" i="2"/>
  <c r="FU140" i="4"/>
  <c r="DC131" i="2"/>
  <c r="DE103" i="2"/>
  <c r="DG117" i="2"/>
  <c r="FQ48" i="4"/>
  <c r="FS92" i="4"/>
  <c r="FU134" i="4"/>
  <c r="DG60" i="2"/>
  <c r="DF38" i="2"/>
  <c r="DG198" i="2"/>
  <c r="FN24" i="4"/>
  <c r="FU147" i="4"/>
  <c r="AN202" i="4"/>
  <c r="FU174" i="4"/>
  <c r="FS109" i="4"/>
  <c r="D202" i="2"/>
  <c r="FS36" i="4"/>
  <c r="DG130" i="2"/>
  <c r="FO128" i="4"/>
  <c r="DG87" i="2"/>
  <c r="FQ137" i="4"/>
  <c r="FS105" i="4"/>
  <c r="FR81" i="4"/>
  <c r="DE100" i="2"/>
  <c r="DC110" i="2"/>
  <c r="FQ159" i="4"/>
  <c r="FP43" i="4"/>
  <c r="DE67" i="2"/>
  <c r="FR12" i="4"/>
  <c r="DD126" i="2"/>
  <c r="DF85" i="2"/>
  <c r="DF62" i="2"/>
  <c r="FU41" i="4"/>
  <c r="DC63" i="2"/>
  <c r="FR68" i="4"/>
  <c r="DG13" i="2"/>
  <c r="DE13" i="2"/>
  <c r="FN96" i="4"/>
  <c r="DG15" i="2"/>
  <c r="FT39" i="4"/>
  <c r="FN162" i="4"/>
  <c r="FO190" i="4"/>
  <c r="FT84" i="4"/>
  <c r="DG160" i="2"/>
  <c r="DG121" i="2"/>
  <c r="DG169" i="2"/>
  <c r="CF202" i="4"/>
  <c r="FT157" i="4"/>
  <c r="DF157" i="2"/>
  <c r="FT53" i="4"/>
  <c r="FR127" i="4"/>
  <c r="FO148" i="4"/>
  <c r="FL202" i="4"/>
  <c r="AK202" i="4"/>
  <c r="FP15" i="4"/>
  <c r="FR194" i="4"/>
  <c r="FO174" i="4"/>
  <c r="DE81" i="2"/>
  <c r="FS143" i="4"/>
  <c r="FQ177" i="4"/>
  <c r="FO38" i="4"/>
  <c r="FT153" i="4"/>
  <c r="FQ62" i="4"/>
  <c r="FS190" i="4"/>
  <c r="DG172" i="2"/>
  <c r="FR188" i="4"/>
  <c r="FO64" i="4"/>
  <c r="DD157" i="2"/>
  <c r="FR137" i="4"/>
  <c r="CI202" i="2"/>
  <c r="FP124" i="4"/>
  <c r="DC24" i="2"/>
  <c r="DD167" i="2"/>
  <c r="FS170" i="4"/>
  <c r="DD202" i="4"/>
  <c r="CW202" i="4"/>
  <c r="FP176" i="4"/>
  <c r="FU32" i="4"/>
  <c r="AA202" i="2"/>
  <c r="FT18" i="4"/>
  <c r="FU198" i="4"/>
  <c r="AL202" i="2"/>
  <c r="FN20" i="4"/>
  <c r="DG115" i="2"/>
  <c r="DG67" i="2"/>
  <c r="FT148" i="4"/>
  <c r="DF109" i="2"/>
  <c r="FR141" i="4"/>
  <c r="FR157" i="4"/>
  <c r="FU95" i="4"/>
  <c r="FR153" i="4"/>
  <c r="DF171" i="2"/>
  <c r="FT134" i="4"/>
  <c r="DF61" i="2"/>
  <c r="EP202" i="4"/>
  <c r="FT124" i="4"/>
  <c r="DG62" i="2"/>
  <c r="FS187" i="4"/>
  <c r="FU190" i="4"/>
  <c r="DD19" i="2"/>
  <c r="FS71" i="4"/>
  <c r="FP77" i="4"/>
  <c r="FT183" i="4"/>
  <c r="FU72" i="4"/>
  <c r="DC170" i="2"/>
  <c r="FS173" i="4"/>
  <c r="FO69" i="4"/>
  <c r="FS183" i="4"/>
  <c r="FU146" i="4"/>
  <c r="FQ63" i="4"/>
  <c r="FT41" i="4"/>
  <c r="FU154" i="4"/>
  <c r="FQ129" i="4"/>
  <c r="FT154" i="4"/>
  <c r="DF90" i="2"/>
  <c r="FU197" i="4"/>
  <c r="DC118" i="2"/>
  <c r="DC113" i="2"/>
  <c r="DE183" i="2"/>
  <c r="FO168" i="4"/>
  <c r="FO90" i="4"/>
  <c r="BS202" i="4"/>
  <c r="DG95" i="2"/>
  <c r="FP57" i="4"/>
  <c r="BE202" i="2"/>
  <c r="FU119" i="4"/>
  <c r="FQ134" i="4"/>
  <c r="DF148" i="2"/>
  <c r="FO192" i="4"/>
  <c r="BM202" i="4"/>
  <c r="DG158" i="2"/>
  <c r="DE35" i="2"/>
  <c r="FU16" i="4"/>
  <c r="FR184" i="4"/>
  <c r="FT15" i="4"/>
  <c r="FR29" i="4"/>
  <c r="FP115" i="4"/>
  <c r="BZ202" i="2"/>
  <c r="FR18" i="4"/>
  <c r="FP92" i="4"/>
  <c r="FT89" i="4"/>
  <c r="DD78" i="2"/>
  <c r="FS11" i="4"/>
  <c r="FN29" i="4"/>
  <c r="AH202" i="2"/>
  <c r="DG129" i="2"/>
  <c r="FN74" i="4"/>
  <c r="DC15" i="2"/>
  <c r="DG182" i="2"/>
  <c r="DE66" i="2"/>
  <c r="FR182" i="4"/>
  <c r="FR129" i="4"/>
  <c r="FN159" i="4"/>
  <c r="DE150" i="2"/>
  <c r="DE133" i="2"/>
  <c r="DE176" i="2"/>
  <c r="FR142" i="4"/>
  <c r="FO97" i="4"/>
  <c r="DF142" i="2"/>
  <c r="FS90" i="4"/>
  <c r="FN142" i="4"/>
  <c r="FU158" i="4"/>
  <c r="DG168" i="2"/>
  <c r="FQ84" i="4"/>
  <c r="FT46" i="4"/>
  <c r="FR135" i="4"/>
  <c r="DG113" i="2"/>
  <c r="G202" i="4"/>
  <c r="AV202" i="4"/>
  <c r="FQ78" i="4"/>
  <c r="EF202" i="4"/>
  <c r="DE29" i="2"/>
  <c r="FU65" i="4"/>
  <c r="FQ185" i="4"/>
  <c r="FS75" i="4"/>
  <c r="FU82" i="4"/>
  <c r="DF132" i="2"/>
  <c r="FT45" i="4"/>
  <c r="FS19" i="4"/>
  <c r="FU151" i="4"/>
  <c r="FR78" i="4"/>
  <c r="FT11" i="4"/>
  <c r="DG194" i="2"/>
  <c r="CR202" i="4"/>
  <c r="FU47" i="4"/>
  <c r="FN16" i="4"/>
  <c r="FP175" i="4"/>
  <c r="FT50" i="4"/>
  <c r="FQ121" i="4"/>
  <c r="FU118" i="4"/>
  <c r="DC30" i="2"/>
  <c r="EV202" i="4"/>
  <c r="DC182" i="2"/>
  <c r="FS142" i="4"/>
  <c r="FR134" i="4"/>
  <c r="DD61" i="2"/>
  <c r="FT57" i="4"/>
  <c r="DG80" i="2"/>
  <c r="FP12" i="4"/>
  <c r="FN179" i="4"/>
  <c r="AM202" i="4"/>
  <c r="R202" i="2"/>
  <c r="FP165" i="4"/>
  <c r="FT171" i="4"/>
  <c r="FT138" i="4"/>
  <c r="DC69" i="2"/>
  <c r="FP21" i="4"/>
  <c r="FT31" i="4"/>
  <c r="I202" i="2"/>
  <c r="FT179" i="4"/>
  <c r="FP32" i="4"/>
  <c r="DG98" i="2"/>
  <c r="DD142" i="2"/>
  <c r="DF99" i="2"/>
  <c r="FS95" i="4"/>
  <c r="FQ14" i="4"/>
  <c r="FO93" i="4"/>
  <c r="FU149" i="4"/>
  <c r="DC129" i="2"/>
  <c r="FH202" i="4"/>
  <c r="FU139" i="4"/>
  <c r="DG12" i="2"/>
  <c r="DG187" i="2"/>
  <c r="DC178" i="2"/>
  <c r="FN112" i="4"/>
  <c r="FR196" i="4"/>
  <c r="FN123" i="4"/>
  <c r="FS100" i="4"/>
  <c r="FU148" i="4"/>
  <c r="FP62" i="4"/>
  <c r="FT25" i="4"/>
  <c r="FO195" i="4"/>
  <c r="FR28" i="4"/>
  <c r="DG19" i="2"/>
  <c r="FR55" i="4"/>
  <c r="FU101" i="4"/>
  <c r="DF111" i="2"/>
  <c r="FT52" i="4"/>
  <c r="FN23" i="4"/>
  <c r="BD202" i="2"/>
  <c r="DF151" i="2"/>
  <c r="FS50" i="4"/>
  <c r="DG157" i="2"/>
  <c r="DC123" i="2"/>
  <c r="CJ202" i="4"/>
  <c r="FT156" i="4"/>
  <c r="FU58" i="4"/>
  <c r="FP133" i="4"/>
  <c r="FU185" i="4"/>
  <c r="FU37" i="4"/>
  <c r="FN8" i="4"/>
  <c r="FQ139" i="4"/>
  <c r="DG135" i="2"/>
  <c r="FO66" i="4"/>
  <c r="FU71" i="4"/>
  <c r="DE77" i="2"/>
  <c r="DF71" i="2"/>
  <c r="DC148" i="2"/>
  <c r="FT24" i="4"/>
  <c r="J202" i="4"/>
  <c r="DE53" i="2"/>
  <c r="DE116" i="2"/>
  <c r="DF92" i="2"/>
  <c r="FN181" i="4"/>
  <c r="FS33" i="4"/>
  <c r="FR46" i="4"/>
  <c r="DC139" i="2"/>
  <c r="FT97" i="4"/>
  <c r="FT150" i="4"/>
  <c r="FO92" i="4"/>
  <c r="DC103" i="2"/>
  <c r="DF45" i="2"/>
  <c r="DF17" i="2"/>
  <c r="DG20" i="2"/>
  <c r="FP196" i="4"/>
  <c r="DG161" i="2"/>
  <c r="FQ97" i="4"/>
  <c r="DG199" i="2"/>
  <c r="FT142" i="4"/>
  <c r="DE188" i="2"/>
  <c r="DF131" i="2"/>
  <c r="FT199" i="4"/>
  <c r="FT21" i="4"/>
  <c r="DG57" i="2"/>
  <c r="FQ107" i="4"/>
  <c r="FQ66" i="4"/>
  <c r="DG134" i="2"/>
  <c r="FO151" i="4"/>
  <c r="DD71" i="2"/>
  <c r="FN81" i="4"/>
  <c r="DG165" i="2"/>
  <c r="DF150" i="2"/>
  <c r="DD15" i="2"/>
  <c r="FS181" i="4"/>
  <c r="FQ27" i="4"/>
  <c r="FT36" i="4"/>
  <c r="FS157" i="4"/>
  <c r="DF195" i="2"/>
  <c r="FU109" i="4"/>
  <c r="DG197" i="2"/>
  <c r="DF163" i="2"/>
  <c r="DF191" i="2"/>
  <c r="FP103" i="4"/>
  <c r="FS59" i="4"/>
  <c r="DD175" i="2"/>
  <c r="FO88" i="4"/>
  <c r="DC189" i="2"/>
  <c r="FP86" i="4"/>
  <c r="FR59" i="4"/>
  <c r="FT169" i="4"/>
  <c r="FT170" i="4"/>
  <c r="FT175" i="4"/>
  <c r="FT125" i="4"/>
  <c r="FT147" i="4"/>
  <c r="DE110" i="2"/>
  <c r="FT167" i="4"/>
  <c r="DG101" i="2"/>
  <c r="FT141" i="4"/>
  <c r="FT92" i="4"/>
  <c r="FT71" i="4"/>
  <c r="FU78" i="4"/>
  <c r="FT58" i="4"/>
  <c r="FS54" i="4"/>
  <c r="FP101" i="4"/>
  <c r="FT145" i="4"/>
  <c r="FO87" i="4"/>
  <c r="FQ85" i="4"/>
  <c r="DD91" i="2"/>
  <c r="DG127" i="2"/>
  <c r="FP105" i="4"/>
  <c r="DE125" i="2"/>
  <c r="FP96" i="4"/>
  <c r="DC95" i="2"/>
  <c r="DE33" i="2"/>
  <c r="FU115" i="4"/>
  <c r="FP121" i="4"/>
  <c r="FU27" i="4"/>
  <c r="FS76" i="4"/>
  <c r="FT112" i="4"/>
  <c r="BR202" i="2"/>
  <c r="FU152" i="4"/>
  <c r="FU89" i="4"/>
  <c r="DC40" i="2"/>
  <c r="FO141" i="4"/>
  <c r="FR89" i="4"/>
  <c r="FS145" i="4"/>
  <c r="FS200" i="4"/>
  <c r="FS23" i="4"/>
  <c r="DG151" i="2"/>
  <c r="FR11" i="4"/>
  <c r="DD107" i="2"/>
  <c r="FT189" i="4"/>
  <c r="DG181" i="2"/>
  <c r="FP59" i="4"/>
  <c r="FU163" i="4"/>
  <c r="FS111" i="4"/>
  <c r="BP202" i="2"/>
  <c r="CI202" i="4"/>
  <c r="FT127" i="4"/>
  <c r="CS202" i="4"/>
  <c r="C202" i="2"/>
  <c r="FT14" i="4"/>
  <c r="DG88" i="2"/>
  <c r="DG200" i="2"/>
  <c r="FR156" i="4"/>
  <c r="DF55" i="2"/>
  <c r="FT19" i="4"/>
  <c r="FS51" i="4"/>
  <c r="DF42" i="2"/>
  <c r="FT55" i="4"/>
  <c r="FT117" i="4"/>
  <c r="AW202" i="4"/>
  <c r="FT77" i="4"/>
  <c r="DG33" i="2"/>
  <c r="FP67" i="4"/>
  <c r="FQ67" i="4"/>
  <c r="FP110" i="4"/>
  <c r="FQ110" i="4"/>
  <c r="FS8" i="4"/>
  <c r="FT44" i="4"/>
  <c r="AZ202" i="4"/>
  <c r="DG63" i="2"/>
  <c r="FT81" i="4"/>
  <c r="FR15" i="4"/>
  <c r="FS154" i="4"/>
  <c r="FQ7" i="4"/>
  <c r="FR14" i="4"/>
  <c r="DD110" i="2"/>
  <c r="FT120" i="4"/>
  <c r="DF29" i="2"/>
  <c r="FP117" i="4"/>
  <c r="DC80" i="2"/>
  <c r="DD124" i="2"/>
  <c r="DG196" i="2"/>
  <c r="DG83" i="2"/>
  <c r="DG29" i="2"/>
  <c r="DC51" i="2"/>
  <c r="BT202" i="4"/>
  <c r="DG104" i="2"/>
  <c r="FS188" i="4"/>
  <c r="DF123" i="2"/>
  <c r="AB202" i="4"/>
  <c r="FT47" i="4"/>
  <c r="FP147" i="4"/>
  <c r="DG138" i="2"/>
  <c r="FU177" i="4"/>
  <c r="DF27" i="2"/>
  <c r="FP114" i="4"/>
  <c r="FR66" i="4"/>
  <c r="FO15" i="4"/>
  <c r="FT197" i="4"/>
  <c r="FU142" i="4"/>
  <c r="DD119" i="2"/>
  <c r="FO86" i="4"/>
  <c r="CQ202" i="2"/>
  <c r="N202" i="2"/>
  <c r="FT173" i="4"/>
  <c r="DC86" i="2"/>
  <c r="FU103" i="4"/>
  <c r="FR120" i="4"/>
  <c r="FS85" i="4"/>
  <c r="DG195" i="2"/>
  <c r="FT118" i="4"/>
  <c r="FU201" i="4"/>
  <c r="FN47" i="4"/>
  <c r="DG133" i="2"/>
  <c r="DD184" i="2"/>
  <c r="FS98" i="4"/>
  <c r="FO150" i="4"/>
  <c r="FS115" i="4"/>
  <c r="DD82" i="2"/>
  <c r="DG96" i="2"/>
  <c r="FQ200" i="4"/>
  <c r="FS140" i="4"/>
  <c r="DF13" i="2"/>
  <c r="EZ202" i="4"/>
  <c r="DD54" i="2"/>
  <c r="FU68" i="4"/>
  <c r="DD8" i="2"/>
  <c r="FP178" i="4"/>
  <c r="FO149" i="4"/>
  <c r="CK202" i="2"/>
  <c r="FS139" i="4"/>
  <c r="FR148" i="4"/>
  <c r="FS27" i="4"/>
  <c r="FU153" i="4"/>
  <c r="FS201" i="4"/>
  <c r="DG21" i="2"/>
  <c r="FN188" i="4"/>
  <c r="FN175" i="4"/>
  <c r="FT180" i="4"/>
  <c r="DF120" i="2"/>
  <c r="DD128" i="2"/>
  <c r="DE64" i="2"/>
  <c r="FS22" i="4"/>
  <c r="FT185" i="4"/>
  <c r="DE138" i="2"/>
  <c r="DG110" i="2"/>
  <c r="FR67" i="4"/>
  <c r="FS67" i="4"/>
  <c r="FR110" i="4"/>
  <c r="FS110" i="4"/>
  <c r="FP157" i="4"/>
  <c r="FT67" i="4"/>
  <c r="FU67" i="4"/>
  <c r="FT110" i="4"/>
  <c r="FU110" i="4"/>
  <c r="FU9" i="4"/>
  <c r="DD179" i="2"/>
  <c r="DF98" i="2"/>
  <c r="DC88" i="2"/>
  <c r="FR192" i="4"/>
  <c r="FR115" i="4"/>
  <c r="FO199" i="4"/>
  <c r="DG152" i="2"/>
  <c r="DG32" i="2"/>
  <c r="FS46" i="4"/>
  <c r="DC62" i="2"/>
  <c r="DG131" i="2"/>
  <c r="FR13" i="4"/>
  <c r="FN54" i="4"/>
  <c r="DC190" i="2"/>
  <c r="DF8" i="2"/>
  <c r="DG137" i="2"/>
  <c r="DG164" i="2"/>
  <c r="DC78" i="2"/>
  <c r="AX202" i="2"/>
  <c r="FT66" i="4"/>
  <c r="DG17" i="2"/>
  <c r="DF88" i="2"/>
  <c r="FT33" i="4"/>
  <c r="FT201" i="4"/>
  <c r="FP23" i="4"/>
  <c r="DG202" i="4"/>
  <c r="FS60" i="4"/>
  <c r="FN90" i="4"/>
  <c r="DG185" i="2"/>
  <c r="DF193" i="2"/>
  <c r="FQ199" i="4"/>
  <c r="FU186" i="4"/>
  <c r="C202" i="4"/>
  <c r="FS152" i="4"/>
  <c r="FS132" i="4"/>
  <c r="BC202" i="4"/>
  <c r="FP168" i="4"/>
  <c r="DD96" i="2"/>
  <c r="DR202" i="4"/>
  <c r="FS147" i="4"/>
  <c r="FT62" i="4"/>
  <c r="FN192" i="4"/>
  <c r="DD120" i="2"/>
  <c r="FU132" i="4"/>
  <c r="FU61" i="4"/>
  <c r="FP148" i="4"/>
  <c r="FP136" i="4"/>
  <c r="DD36" i="2"/>
  <c r="DH202" i="4"/>
  <c r="FS160" i="4"/>
  <c r="DG43" i="2"/>
  <c r="FR36" i="4"/>
  <c r="DF110" i="2"/>
  <c r="DC70" i="2"/>
  <c r="DG109" i="2"/>
  <c r="FO178" i="4"/>
  <c r="FU191" i="4"/>
  <c r="FR56" i="4"/>
  <c r="FR140" i="4"/>
  <c r="FS119" i="4"/>
  <c r="FO75" i="4"/>
  <c r="FS83" i="4"/>
  <c r="DG193" i="2"/>
  <c r="DF128" i="2"/>
  <c r="FO20" i="4"/>
  <c r="DG166" i="2"/>
  <c r="FO96" i="4"/>
  <c r="FS40" i="4"/>
  <c r="FQ33" i="4"/>
  <c r="DF50" i="2"/>
  <c r="FQ59" i="4"/>
  <c r="DC29" i="2"/>
  <c r="DG106" i="2"/>
  <c r="DD144" i="2"/>
  <c r="DE9" i="2"/>
  <c r="FS167" i="4"/>
  <c r="FR35" i="4"/>
  <c r="FT99" i="4"/>
  <c r="FN153" i="4"/>
  <c r="FT139" i="4"/>
  <c r="DD67" i="2"/>
  <c r="FO81" i="4"/>
  <c r="DC98" i="2"/>
  <c r="DG68" i="2"/>
  <c r="FU23" i="4"/>
  <c r="FQ99" i="4"/>
  <c r="FU192" i="4"/>
  <c r="FO103" i="4"/>
  <c r="DF81" i="2"/>
  <c r="P202" i="4"/>
  <c r="FQ86" i="4"/>
  <c r="FQ176" i="4"/>
  <c r="FO53" i="4"/>
  <c r="FP189" i="4"/>
  <c r="FQ168" i="4"/>
  <c r="FR7" i="4"/>
  <c r="DG175" i="2"/>
  <c r="FU15" i="4"/>
  <c r="FT60" i="4"/>
  <c r="FR168" i="4"/>
  <c r="FS121" i="4"/>
  <c r="FP10" i="4"/>
  <c r="FP88" i="4"/>
  <c r="DF125" i="2"/>
  <c r="FS186" i="4"/>
  <c r="FT140" i="4"/>
  <c r="DG118" i="2"/>
  <c r="DE40" i="2"/>
  <c r="FO140" i="4"/>
  <c r="DF143" i="2"/>
  <c r="FT111" i="4"/>
  <c r="DC195" i="2"/>
  <c r="DG103" i="2"/>
  <c r="FN111" i="4"/>
  <c r="FQ153" i="4"/>
  <c r="FP81" i="4"/>
  <c r="DG45" i="2"/>
  <c r="FO143" i="4"/>
  <c r="FT161" i="4"/>
  <c r="FS164" i="4"/>
  <c r="FN173" i="4"/>
  <c r="X202" i="4"/>
  <c r="FN67" i="4"/>
  <c r="FO67" i="4"/>
  <c r="FN110" i="4"/>
  <c r="FO110" i="4"/>
  <c r="FR202" i="4" l="1" a="1"/>
  <c r="FR202" i="4" s="1"/>
  <c r="DC202" i="2" a="1"/>
  <c r="DC202" i="2" s="1"/>
  <c r="FQ202" i="4" a="1"/>
  <c r="FQ202" i="4" s="1"/>
  <c r="FT202" i="4" a="1"/>
  <c r="FT202" i="4" s="1"/>
  <c r="FS202" i="4" a="1"/>
  <c r="FS202" i="4" s="1"/>
  <c r="DG202" i="2" a="1"/>
  <c r="DG202" i="2" s="1"/>
  <c r="FN202" i="4" a="1"/>
  <c r="FN202" i="4" s="1"/>
  <c r="FP202" i="4" a="1"/>
  <c r="FP202" i="4" s="1"/>
  <c r="DF202" i="2" a="1"/>
  <c r="DF202" i="2" s="1"/>
  <c r="DD202" i="2" a="1"/>
  <c r="DD202" i="2" s="1"/>
  <c r="FO202" i="4" a="1"/>
  <c r="FO202" i="4" s="1"/>
  <c r="FU202" i="4" a="1"/>
  <c r="FU202" i="4" s="1"/>
  <c r="DE202" i="2" a="1"/>
  <c r="DE20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<sst xmlns="http://schemas.openxmlformats.org/spreadsheetml/2006/main" count="1510" uniqueCount="224">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</sst>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trike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8" fillId="0" borderId="1" xfId="0" applyFont="1" applyBorder="1"/>
    <xf numFmtId="164" fontId="8" fillId="2" borderId="1" xfId="0" applyNumberFormat="1" applyFont="1" applyFill="1" applyBorder="1"/>
    <xf numFmtId="164" fontId="8" fillId="0" borderId="1" xfId="0" applyNumberFormat="1" applyFont="1" applyBorder="1"/>
    <xf numFmtId="0" fontId="8" fillId="0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2"/>
  <sheetViews>
    <sheetView workbookViewId="0">
      <pane xSplit="1" topLeftCell="B1" activePane="topRight" state="frozen"/>
      <selection activeCell="A43" sqref="A43"/>
      <selection pane="topRight" activeCell="B7" sqref="B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3" t="s">
        <v>213</v>
      </c>
      <c r="H1" s="3" t="s">
        <v>213</v>
      </c>
      <c r="I1" s="3" t="s">
        <v>213</v>
      </c>
      <c r="J1" s="3" t="s">
        <v>213</v>
      </c>
      <c r="K1" s="3" t="s">
        <v>213</v>
      </c>
      <c r="L1" s="2" t="s">
        <v>213</v>
      </c>
      <c r="M1" s="2" t="s">
        <v>213</v>
      </c>
      <c r="N1" s="2" t="s">
        <v>213</v>
      </c>
      <c r="O1" s="2" t="s">
        <v>213</v>
      </c>
      <c r="P1" s="2" t="s">
        <v>213</v>
      </c>
      <c r="Q1" s="3" t="s">
        <v>213</v>
      </c>
      <c r="R1" s="3" t="s">
        <v>213</v>
      </c>
      <c r="S1" s="3" t="s">
        <v>213</v>
      </c>
      <c r="T1" s="3" t="s">
        <v>213</v>
      </c>
      <c r="U1" s="3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2" t="s">
        <v>213</v>
      </c>
      <c r="AA1" s="3" t="s">
        <v>214</v>
      </c>
      <c r="AB1" s="3" t="s">
        <v>214</v>
      </c>
      <c r="AC1" s="3" t="s">
        <v>214</v>
      </c>
      <c r="AD1" s="3" t="s">
        <v>214</v>
      </c>
      <c r="AE1" s="3" t="s">
        <v>214</v>
      </c>
      <c r="AF1" s="2" t="s">
        <v>214</v>
      </c>
      <c r="AG1" s="2" t="s">
        <v>214</v>
      </c>
      <c r="AH1" s="2" t="s">
        <v>214</v>
      </c>
      <c r="AI1" s="2" t="s">
        <v>214</v>
      </c>
      <c r="AJ1" s="2" t="s">
        <v>214</v>
      </c>
      <c r="AK1" s="3" t="s">
        <v>214</v>
      </c>
      <c r="AL1" s="3" t="s">
        <v>214</v>
      </c>
      <c r="AM1" s="3" t="s">
        <v>214</v>
      </c>
      <c r="AN1" s="3" t="s">
        <v>214</v>
      </c>
      <c r="AO1" s="3" t="s">
        <v>214</v>
      </c>
      <c r="AP1" s="2" t="s">
        <v>214</v>
      </c>
      <c r="AQ1" s="2" t="s">
        <v>214</v>
      </c>
      <c r="AR1" s="2" t="s">
        <v>214</v>
      </c>
      <c r="AS1" s="2" t="s">
        <v>214</v>
      </c>
      <c r="AT1" s="2" t="s">
        <v>214</v>
      </c>
      <c r="AU1" s="3" t="s">
        <v>214</v>
      </c>
      <c r="AV1" s="3" t="s">
        <v>214</v>
      </c>
      <c r="AW1" s="3" t="s">
        <v>214</v>
      </c>
      <c r="AX1" s="3" t="s">
        <v>214</v>
      </c>
      <c r="AY1" s="3" t="s">
        <v>214</v>
      </c>
      <c r="AZ1" s="2" t="s">
        <v>215</v>
      </c>
      <c r="BA1" s="2" t="s">
        <v>215</v>
      </c>
      <c r="BB1" s="2" t="s">
        <v>215</v>
      </c>
      <c r="BC1" s="2" t="s">
        <v>215</v>
      </c>
      <c r="BD1" s="2" t="s">
        <v>215</v>
      </c>
      <c r="BE1" s="3" t="s">
        <v>215</v>
      </c>
      <c r="BF1" s="3" t="s">
        <v>215</v>
      </c>
      <c r="BG1" s="3" t="s">
        <v>215</v>
      </c>
      <c r="BH1" s="3" t="s">
        <v>215</v>
      </c>
      <c r="BI1" s="3" t="s">
        <v>215</v>
      </c>
      <c r="BJ1" s="2" t="s">
        <v>215</v>
      </c>
      <c r="BK1" s="2" t="s">
        <v>215</v>
      </c>
      <c r="BL1" s="2" t="s">
        <v>215</v>
      </c>
      <c r="BM1" s="2" t="s">
        <v>215</v>
      </c>
      <c r="BN1" s="2" t="s">
        <v>215</v>
      </c>
      <c r="BO1" s="3" t="s">
        <v>215</v>
      </c>
      <c r="BP1" s="3" t="s">
        <v>215</v>
      </c>
      <c r="BQ1" s="3" t="s">
        <v>215</v>
      </c>
      <c r="BR1" s="3" t="s">
        <v>215</v>
      </c>
      <c r="BS1" s="3" t="s">
        <v>215</v>
      </c>
      <c r="BT1" s="2" t="s">
        <v>215</v>
      </c>
      <c r="BU1" s="2" t="s">
        <v>215</v>
      </c>
      <c r="BV1" s="2" t="s">
        <v>215</v>
      </c>
      <c r="BW1" s="2" t="s">
        <v>215</v>
      </c>
      <c r="BX1" s="2" t="s">
        <v>215</v>
      </c>
      <c r="BY1" s="3" t="s">
        <v>216</v>
      </c>
      <c r="BZ1" s="3" t="s">
        <v>216</v>
      </c>
      <c r="CA1" s="3" t="s">
        <v>216</v>
      </c>
      <c r="CB1" s="3" t="s">
        <v>216</v>
      </c>
      <c r="CC1" s="3" t="s">
        <v>216</v>
      </c>
      <c r="CD1" s="2" t="s">
        <v>216</v>
      </c>
      <c r="CE1" s="2" t="s">
        <v>216</v>
      </c>
      <c r="CF1" s="2" t="s">
        <v>216</v>
      </c>
      <c r="CG1" s="2" t="s">
        <v>216</v>
      </c>
      <c r="CH1" s="2" t="s">
        <v>216</v>
      </c>
      <c r="CI1" s="3" t="s">
        <v>216</v>
      </c>
      <c r="CJ1" s="3" t="s">
        <v>216</v>
      </c>
      <c r="CK1" s="3" t="s">
        <v>216</v>
      </c>
      <c r="CL1" s="3" t="s">
        <v>216</v>
      </c>
      <c r="CM1" s="3" t="s">
        <v>216</v>
      </c>
      <c r="CN1" s="2" t="s">
        <v>216</v>
      </c>
      <c r="CO1" s="2" t="s">
        <v>216</v>
      </c>
      <c r="CP1" s="2" t="s">
        <v>216</v>
      </c>
      <c r="CQ1" s="2" t="s">
        <v>216</v>
      </c>
      <c r="CR1" s="2" t="s">
        <v>216</v>
      </c>
      <c r="CS1" s="3" t="s">
        <v>216</v>
      </c>
      <c r="CT1" s="3" t="s">
        <v>216</v>
      </c>
      <c r="CU1" s="3" t="s">
        <v>216</v>
      </c>
      <c r="CV1" s="3" t="s">
        <v>216</v>
      </c>
      <c r="CW1" s="3" t="s">
        <v>216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10" t="s">
        <v>210</v>
      </c>
      <c r="H2" s="10" t="s">
        <v>210</v>
      </c>
      <c r="I2" s="10" t="s">
        <v>210</v>
      </c>
      <c r="J2" s="10" t="s">
        <v>210</v>
      </c>
      <c r="K2" s="10" t="s">
        <v>210</v>
      </c>
      <c r="L2" s="2" t="s">
        <v>211</v>
      </c>
      <c r="M2" s="2" t="s">
        <v>211</v>
      </c>
      <c r="N2" s="2" t="s">
        <v>211</v>
      </c>
      <c r="O2" s="2" t="s">
        <v>211</v>
      </c>
      <c r="P2" s="2" t="s">
        <v>211</v>
      </c>
      <c r="Q2" s="3" t="s">
        <v>212</v>
      </c>
      <c r="R2" s="3" t="s">
        <v>212</v>
      </c>
      <c r="S2" s="3" t="s">
        <v>212</v>
      </c>
      <c r="T2" s="3" t="s">
        <v>212</v>
      </c>
      <c r="U2" s="3" t="s">
        <v>212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209</v>
      </c>
      <c r="AB2" s="10" t="s">
        <v>209</v>
      </c>
      <c r="AC2" s="10" t="s">
        <v>209</v>
      </c>
      <c r="AD2" s="10" t="s">
        <v>209</v>
      </c>
      <c r="AE2" s="10" t="s">
        <v>209</v>
      </c>
      <c r="AF2" s="2" t="s">
        <v>210</v>
      </c>
      <c r="AG2" s="2" t="s">
        <v>210</v>
      </c>
      <c r="AH2" s="2" t="s">
        <v>210</v>
      </c>
      <c r="AI2" s="2" t="s">
        <v>210</v>
      </c>
      <c r="AJ2" s="2" t="s">
        <v>210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10" t="s">
        <v>210</v>
      </c>
      <c r="BF2" s="10" t="s">
        <v>210</v>
      </c>
      <c r="BG2" s="10" t="s">
        <v>210</v>
      </c>
      <c r="BH2" s="10" t="s">
        <v>210</v>
      </c>
      <c r="BI2" s="10" t="s">
        <v>210</v>
      </c>
      <c r="BJ2" s="2" t="s">
        <v>211</v>
      </c>
      <c r="BK2" s="2" t="s">
        <v>211</v>
      </c>
      <c r="BL2" s="2" t="s">
        <v>211</v>
      </c>
      <c r="BM2" s="2" t="s">
        <v>211</v>
      </c>
      <c r="BN2" s="2" t="s">
        <v>211</v>
      </c>
      <c r="BO2" s="10" t="s">
        <v>212</v>
      </c>
      <c r="BP2" s="10" t="s">
        <v>212</v>
      </c>
      <c r="BQ2" s="10" t="s">
        <v>212</v>
      </c>
      <c r="BR2" s="10" t="s">
        <v>212</v>
      </c>
      <c r="BS2" s="10" t="s">
        <v>212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209</v>
      </c>
      <c r="BZ2" s="10" t="s">
        <v>209</v>
      </c>
      <c r="CA2" s="10" t="s">
        <v>209</v>
      </c>
      <c r="CB2" s="10" t="s">
        <v>209</v>
      </c>
      <c r="CC2" s="10" t="s">
        <v>209</v>
      </c>
      <c r="CD2" s="2" t="s">
        <v>210</v>
      </c>
      <c r="CE2" s="2" t="s">
        <v>210</v>
      </c>
      <c r="CF2" s="2" t="s">
        <v>210</v>
      </c>
      <c r="CG2" s="2" t="s">
        <v>210</v>
      </c>
      <c r="CH2" s="2" t="s">
        <v>210</v>
      </c>
      <c r="CI2" s="3" t="s">
        <v>211</v>
      </c>
      <c r="CJ2" s="3" t="s">
        <v>211</v>
      </c>
      <c r="CK2" s="3" t="s">
        <v>211</v>
      </c>
      <c r="CL2" s="3" t="s">
        <v>211</v>
      </c>
      <c r="CM2" s="3" t="s">
        <v>211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219</v>
      </c>
      <c r="F3" s="2" t="s">
        <v>220</v>
      </c>
      <c r="G3" s="3" t="s">
        <v>0</v>
      </c>
      <c r="H3" s="3" t="s">
        <v>1</v>
      </c>
      <c r="I3" s="3" t="s">
        <v>2</v>
      </c>
      <c r="J3" s="3" t="s">
        <v>219</v>
      </c>
      <c r="K3" s="3" t="s">
        <v>220</v>
      </c>
      <c r="L3" s="2" t="s">
        <v>0</v>
      </c>
      <c r="M3" s="2" t="s">
        <v>1</v>
      </c>
      <c r="N3" s="2" t="s">
        <v>2</v>
      </c>
      <c r="O3" s="2" t="s">
        <v>219</v>
      </c>
      <c r="P3" s="2" t="s">
        <v>220</v>
      </c>
      <c r="Q3" s="3" t="s">
        <v>0</v>
      </c>
      <c r="R3" s="3" t="s">
        <v>1</v>
      </c>
      <c r="S3" s="3" t="s">
        <v>2</v>
      </c>
      <c r="T3" s="3" t="s">
        <v>219</v>
      </c>
      <c r="U3" s="3" t="s">
        <v>220</v>
      </c>
      <c r="V3" s="2" t="s">
        <v>0</v>
      </c>
      <c r="W3" s="2" t="s">
        <v>1</v>
      </c>
      <c r="X3" s="2" t="s">
        <v>2</v>
      </c>
      <c r="Y3" s="2" t="s">
        <v>219</v>
      </c>
      <c r="Z3" s="2" t="s">
        <v>220</v>
      </c>
      <c r="AA3" s="3" t="s">
        <v>0</v>
      </c>
      <c r="AB3" s="3" t="s">
        <v>1</v>
      </c>
      <c r="AC3" s="3" t="s">
        <v>2</v>
      </c>
      <c r="AD3" s="3" t="s">
        <v>219</v>
      </c>
      <c r="AE3" s="3" t="s">
        <v>220</v>
      </c>
      <c r="AF3" s="2" t="s">
        <v>0</v>
      </c>
      <c r="AG3" s="2" t="s">
        <v>1</v>
      </c>
      <c r="AH3" s="2" t="s">
        <v>2</v>
      </c>
      <c r="AI3" s="2" t="s">
        <v>219</v>
      </c>
      <c r="AJ3" s="2" t="s">
        <v>220</v>
      </c>
      <c r="AK3" s="3" t="s">
        <v>0</v>
      </c>
      <c r="AL3" s="3" t="s">
        <v>1</v>
      </c>
      <c r="AM3" s="3" t="s">
        <v>2</v>
      </c>
      <c r="AN3" s="3" t="s">
        <v>219</v>
      </c>
      <c r="AO3" s="3" t="s">
        <v>220</v>
      </c>
      <c r="AP3" s="2" t="s">
        <v>0</v>
      </c>
      <c r="AQ3" s="2" t="s">
        <v>1</v>
      </c>
      <c r="AR3" s="2" t="s">
        <v>2</v>
      </c>
      <c r="AS3" s="2" t="s">
        <v>219</v>
      </c>
      <c r="AT3" s="2" t="s">
        <v>220</v>
      </c>
      <c r="AU3" s="3" t="s">
        <v>0</v>
      </c>
      <c r="AV3" s="3" t="s">
        <v>1</v>
      </c>
      <c r="AW3" s="3" t="s">
        <v>2</v>
      </c>
      <c r="AX3" s="3" t="s">
        <v>219</v>
      </c>
      <c r="AY3" s="3" t="s">
        <v>220</v>
      </c>
      <c r="AZ3" s="2" t="s">
        <v>0</v>
      </c>
      <c r="BA3" s="2" t="s">
        <v>1</v>
      </c>
      <c r="BB3" s="2" t="s">
        <v>2</v>
      </c>
      <c r="BC3" s="2" t="s">
        <v>219</v>
      </c>
      <c r="BD3" s="2" t="s">
        <v>220</v>
      </c>
      <c r="BE3" s="3" t="s">
        <v>0</v>
      </c>
      <c r="BF3" s="3" t="s">
        <v>1</v>
      </c>
      <c r="BG3" s="3" t="s">
        <v>2</v>
      </c>
      <c r="BH3" s="3" t="s">
        <v>219</v>
      </c>
      <c r="BI3" s="3" t="s">
        <v>220</v>
      </c>
      <c r="BJ3" s="2" t="s">
        <v>0</v>
      </c>
      <c r="BK3" s="2" t="s">
        <v>1</v>
      </c>
      <c r="BL3" s="2" t="s">
        <v>2</v>
      </c>
      <c r="BM3" s="2" t="s">
        <v>219</v>
      </c>
      <c r="BN3" s="2" t="s">
        <v>220</v>
      </c>
      <c r="BO3" s="3" t="s">
        <v>0</v>
      </c>
      <c r="BP3" s="3" t="s">
        <v>1</v>
      </c>
      <c r="BQ3" s="3" t="s">
        <v>2</v>
      </c>
      <c r="BR3" s="3" t="s">
        <v>219</v>
      </c>
      <c r="BS3" s="3" t="s">
        <v>220</v>
      </c>
      <c r="BT3" s="2" t="s">
        <v>0</v>
      </c>
      <c r="BU3" s="2" t="s">
        <v>1</v>
      </c>
      <c r="BV3" s="2" t="s">
        <v>2</v>
      </c>
      <c r="BW3" s="2" t="s">
        <v>219</v>
      </c>
      <c r="BX3" s="2" t="s">
        <v>220</v>
      </c>
      <c r="BY3" s="3" t="s">
        <v>0</v>
      </c>
      <c r="BZ3" s="3" t="s">
        <v>1</v>
      </c>
      <c r="CA3" s="3" t="s">
        <v>2</v>
      </c>
      <c r="CB3" s="3" t="s">
        <v>219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219</v>
      </c>
      <c r="CH3" s="2" t="s">
        <v>220</v>
      </c>
      <c r="CI3" s="3" t="s">
        <v>0</v>
      </c>
      <c r="CJ3" s="3" t="s">
        <v>1</v>
      </c>
      <c r="CK3" s="3" t="s">
        <v>2</v>
      </c>
      <c r="CL3" s="3" t="s">
        <v>219</v>
      </c>
      <c r="CM3" s="3" t="s">
        <v>220</v>
      </c>
      <c r="CN3" s="2" t="s">
        <v>0</v>
      </c>
      <c r="CO3" s="2" t="s">
        <v>1</v>
      </c>
      <c r="CP3" s="2" t="s">
        <v>2</v>
      </c>
      <c r="CQ3" s="2" t="s">
        <v>219</v>
      </c>
      <c r="CR3" s="2" t="s">
        <v>220</v>
      </c>
      <c r="CS3" s="3" t="s">
        <v>0</v>
      </c>
      <c r="CT3" s="3" t="s">
        <v>1</v>
      </c>
      <c r="CU3" s="3" t="s">
        <v>2</v>
      </c>
      <c r="CV3" s="3" t="s">
        <v>219</v>
      </c>
      <c r="CW3" s="3" t="s">
        <v>220</v>
      </c>
    </row>
    <row r="4" spans="1:111" ht="13.5" x14ac:dyDescent="0.25">
      <c r="B4" s="34" t="s">
        <v>198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9" t="s">
        <v>199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1"/>
      <c r="AZ4" s="45" t="s">
        <v>200</v>
      </c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7"/>
      <c r="BY4" s="42" t="s">
        <v>201</v>
      </c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4"/>
      <c r="CX4" s="48" t="s">
        <v>217</v>
      </c>
      <c r="CY4" s="49"/>
      <c r="CZ4" s="49"/>
      <c r="DA4" s="49"/>
      <c r="DB4" s="50"/>
      <c r="DC4" s="22" t="s">
        <v>218</v>
      </c>
      <c r="DD4" s="23"/>
      <c r="DE4" s="23"/>
      <c r="DF4" s="23"/>
      <c r="DG4" s="24"/>
    </row>
    <row r="5" spans="1:111" ht="13.5" x14ac:dyDescent="0.25">
      <c r="B5" s="36" t="s">
        <v>202</v>
      </c>
      <c r="C5" s="37"/>
      <c r="D5" s="37"/>
      <c r="E5" s="37"/>
      <c r="F5" s="37"/>
      <c r="G5" s="38" t="s">
        <v>203</v>
      </c>
      <c r="H5" s="38"/>
      <c r="I5" s="38"/>
      <c r="J5" s="38"/>
      <c r="K5" s="38"/>
      <c r="L5" s="36" t="s">
        <v>204</v>
      </c>
      <c r="M5" s="36"/>
      <c r="N5" s="36"/>
      <c r="O5" s="36"/>
      <c r="P5" s="36"/>
      <c r="Q5" s="38" t="s">
        <v>205</v>
      </c>
      <c r="R5" s="38"/>
      <c r="S5" s="38"/>
      <c r="T5" s="38"/>
      <c r="U5" s="38"/>
      <c r="V5" s="36" t="s">
        <v>208</v>
      </c>
      <c r="W5" s="36"/>
      <c r="X5" s="36"/>
      <c r="Y5" s="36"/>
      <c r="Z5" s="36"/>
      <c r="AA5" s="31" t="s">
        <v>202</v>
      </c>
      <c r="AB5" s="32"/>
      <c r="AC5" s="32"/>
      <c r="AD5" s="32"/>
      <c r="AE5" s="33"/>
      <c r="AF5" s="28" t="s">
        <v>203</v>
      </c>
      <c r="AG5" s="29"/>
      <c r="AH5" s="29"/>
      <c r="AI5" s="29"/>
      <c r="AJ5" s="30"/>
      <c r="AK5" s="31" t="s">
        <v>204</v>
      </c>
      <c r="AL5" s="32"/>
      <c r="AM5" s="32"/>
      <c r="AN5" s="32"/>
      <c r="AO5" s="33"/>
      <c r="AP5" s="28" t="s">
        <v>205</v>
      </c>
      <c r="AQ5" s="29"/>
      <c r="AR5" s="29"/>
      <c r="AS5" s="29"/>
      <c r="AT5" s="30"/>
      <c r="AU5" s="31" t="s">
        <v>208</v>
      </c>
      <c r="AV5" s="32"/>
      <c r="AW5" s="32"/>
      <c r="AX5" s="32"/>
      <c r="AY5" s="33"/>
      <c r="AZ5" s="28" t="s">
        <v>202</v>
      </c>
      <c r="BA5" s="29"/>
      <c r="BB5" s="29"/>
      <c r="BC5" s="29"/>
      <c r="BD5" s="30"/>
      <c r="BE5" s="31" t="s">
        <v>203</v>
      </c>
      <c r="BF5" s="32"/>
      <c r="BG5" s="32"/>
      <c r="BH5" s="32"/>
      <c r="BI5" s="33"/>
      <c r="BJ5" s="28" t="s">
        <v>204</v>
      </c>
      <c r="BK5" s="29"/>
      <c r="BL5" s="29"/>
      <c r="BM5" s="29"/>
      <c r="BN5" s="30"/>
      <c r="BO5" s="31" t="s">
        <v>205</v>
      </c>
      <c r="BP5" s="32"/>
      <c r="BQ5" s="32"/>
      <c r="BR5" s="32"/>
      <c r="BS5" s="33"/>
      <c r="BT5" s="28" t="s">
        <v>208</v>
      </c>
      <c r="BU5" s="29"/>
      <c r="BV5" s="29"/>
      <c r="BW5" s="29"/>
      <c r="BX5" s="30"/>
      <c r="BY5" s="31" t="s">
        <v>202</v>
      </c>
      <c r="BZ5" s="32"/>
      <c r="CA5" s="32"/>
      <c r="CB5" s="32"/>
      <c r="CC5" s="33"/>
      <c r="CD5" s="28" t="s">
        <v>203</v>
      </c>
      <c r="CE5" s="29"/>
      <c r="CF5" s="29"/>
      <c r="CG5" s="29"/>
      <c r="CH5" s="30"/>
      <c r="CI5" s="31" t="s">
        <v>204</v>
      </c>
      <c r="CJ5" s="32"/>
      <c r="CK5" s="32"/>
      <c r="CL5" s="32"/>
      <c r="CM5" s="33"/>
      <c r="CN5" s="28" t="s">
        <v>205</v>
      </c>
      <c r="CO5" s="29"/>
      <c r="CP5" s="29"/>
      <c r="CQ5" s="29"/>
      <c r="CR5" s="30"/>
      <c r="CS5" s="31" t="s">
        <v>208</v>
      </c>
      <c r="CT5" s="32"/>
      <c r="CU5" s="32"/>
      <c r="CV5" s="32"/>
      <c r="CW5" s="33"/>
      <c r="CX5" s="51"/>
      <c r="CY5" s="52"/>
      <c r="CZ5" s="52"/>
      <c r="DA5" s="52"/>
      <c r="DB5" s="53"/>
      <c r="DC5" s="25"/>
      <c r="DD5" s="26"/>
      <c r="DE5" s="26"/>
      <c r="DF5" s="26"/>
      <c r="DG5" s="27"/>
    </row>
    <row r="6" spans="1:111" x14ac:dyDescent="0.2">
      <c r="B6" s="2" t="s">
        <v>0</v>
      </c>
      <c r="C6" s="2" t="s">
        <v>1</v>
      </c>
      <c r="D6" s="2" t="s">
        <v>2</v>
      </c>
      <c r="E6" s="2" t="s">
        <v>219</v>
      </c>
      <c r="F6" s="2" t="s">
        <v>220</v>
      </c>
      <c r="G6" s="3" t="s">
        <v>0</v>
      </c>
      <c r="H6" s="3" t="s">
        <v>1</v>
      </c>
      <c r="I6" s="3" t="s">
        <v>2</v>
      </c>
      <c r="J6" s="3" t="s">
        <v>219</v>
      </c>
      <c r="K6" s="3" t="s">
        <v>220</v>
      </c>
      <c r="L6" s="2" t="s">
        <v>0</v>
      </c>
      <c r="M6" s="2" t="s">
        <v>1</v>
      </c>
      <c r="N6" s="2" t="s">
        <v>2</v>
      </c>
      <c r="O6" s="2" t="s">
        <v>219</v>
      </c>
      <c r="P6" s="2" t="s">
        <v>220</v>
      </c>
      <c r="Q6" s="3" t="s">
        <v>0</v>
      </c>
      <c r="R6" s="3" t="s">
        <v>1</v>
      </c>
      <c r="S6" s="3" t="s">
        <v>2</v>
      </c>
      <c r="T6" s="3" t="s">
        <v>219</v>
      </c>
      <c r="U6" s="3" t="s">
        <v>220</v>
      </c>
      <c r="V6" s="2" t="s">
        <v>0</v>
      </c>
      <c r="W6" s="2" t="s">
        <v>1</v>
      </c>
      <c r="X6" s="2" t="s">
        <v>2</v>
      </c>
      <c r="Y6" s="2" t="s">
        <v>219</v>
      </c>
      <c r="Z6" s="2" t="s">
        <v>220</v>
      </c>
      <c r="AA6" s="3" t="s">
        <v>0</v>
      </c>
      <c r="AB6" s="3" t="s">
        <v>1</v>
      </c>
      <c r="AC6" s="3" t="s">
        <v>2</v>
      </c>
      <c r="AD6" s="3" t="s">
        <v>219</v>
      </c>
      <c r="AE6" s="3" t="s">
        <v>220</v>
      </c>
      <c r="AF6" s="2" t="s">
        <v>0</v>
      </c>
      <c r="AG6" s="2" t="s">
        <v>1</v>
      </c>
      <c r="AH6" s="2" t="s">
        <v>2</v>
      </c>
      <c r="AI6" s="2" t="s">
        <v>219</v>
      </c>
      <c r="AJ6" s="2" t="s">
        <v>220</v>
      </c>
      <c r="AK6" s="3" t="s">
        <v>0</v>
      </c>
      <c r="AL6" s="3" t="s">
        <v>1</v>
      </c>
      <c r="AM6" s="3" t="s">
        <v>2</v>
      </c>
      <c r="AN6" s="3" t="s">
        <v>219</v>
      </c>
      <c r="AO6" s="3" t="s">
        <v>220</v>
      </c>
      <c r="AP6" s="2" t="s">
        <v>0</v>
      </c>
      <c r="AQ6" s="2" t="s">
        <v>1</v>
      </c>
      <c r="AR6" s="2" t="s">
        <v>2</v>
      </c>
      <c r="AS6" s="2" t="s">
        <v>219</v>
      </c>
      <c r="AT6" s="2" t="s">
        <v>220</v>
      </c>
      <c r="AU6" s="3" t="s">
        <v>0</v>
      </c>
      <c r="AV6" s="3" t="s">
        <v>1</v>
      </c>
      <c r="AW6" s="3" t="s">
        <v>2</v>
      </c>
      <c r="AX6" s="3" t="s">
        <v>219</v>
      </c>
      <c r="AY6" s="3" t="s">
        <v>220</v>
      </c>
      <c r="AZ6" s="2" t="s">
        <v>0</v>
      </c>
      <c r="BA6" s="2" t="s">
        <v>1</v>
      </c>
      <c r="BB6" s="2" t="s">
        <v>2</v>
      </c>
      <c r="BC6" s="2" t="s">
        <v>219</v>
      </c>
      <c r="BD6" s="2" t="s">
        <v>220</v>
      </c>
      <c r="BE6" s="3" t="s">
        <v>0</v>
      </c>
      <c r="BF6" s="3" t="s">
        <v>1</v>
      </c>
      <c r="BG6" s="3" t="s">
        <v>2</v>
      </c>
      <c r="BH6" s="3" t="s">
        <v>219</v>
      </c>
      <c r="BI6" s="3" t="s">
        <v>220</v>
      </c>
      <c r="BJ6" s="2" t="s">
        <v>0</v>
      </c>
      <c r="BK6" s="2" t="s">
        <v>1</v>
      </c>
      <c r="BL6" s="2" t="s">
        <v>2</v>
      </c>
      <c r="BM6" s="2" t="s">
        <v>219</v>
      </c>
      <c r="BN6" s="2" t="s">
        <v>220</v>
      </c>
      <c r="BO6" s="3" t="s">
        <v>0</v>
      </c>
      <c r="BP6" s="3" t="s">
        <v>1</v>
      </c>
      <c r="BQ6" s="3" t="s">
        <v>2</v>
      </c>
      <c r="BR6" s="3" t="s">
        <v>219</v>
      </c>
      <c r="BS6" s="3" t="s">
        <v>220</v>
      </c>
      <c r="BT6" s="2" t="s">
        <v>0</v>
      </c>
      <c r="BU6" s="2" t="s">
        <v>1</v>
      </c>
      <c r="BV6" s="2" t="s">
        <v>2</v>
      </c>
      <c r="BW6" s="2" t="s">
        <v>219</v>
      </c>
      <c r="BX6" s="2" t="s">
        <v>220</v>
      </c>
      <c r="BY6" s="3" t="s">
        <v>0</v>
      </c>
      <c r="BZ6" s="3" t="s">
        <v>1</v>
      </c>
      <c r="CA6" s="3" t="s">
        <v>2</v>
      </c>
      <c r="CB6" s="3" t="s">
        <v>219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219</v>
      </c>
      <c r="CH6" s="2" t="s">
        <v>220</v>
      </c>
      <c r="CI6" s="3" t="s">
        <v>0</v>
      </c>
      <c r="CJ6" s="3" t="s">
        <v>1</v>
      </c>
      <c r="CK6" s="3" t="s">
        <v>2</v>
      </c>
      <c r="CL6" s="3" t="s">
        <v>219</v>
      </c>
      <c r="CM6" s="3" t="s">
        <v>220</v>
      </c>
      <c r="CN6" s="2" t="s">
        <v>0</v>
      </c>
      <c r="CO6" s="2" t="s">
        <v>1</v>
      </c>
      <c r="CP6" s="2" t="s">
        <v>2</v>
      </c>
      <c r="CQ6" s="2" t="s">
        <v>219</v>
      </c>
      <c r="CR6" s="2" t="s">
        <v>220</v>
      </c>
      <c r="CS6" s="3" t="s">
        <v>0</v>
      </c>
      <c r="CT6" s="3" t="s">
        <v>1</v>
      </c>
      <c r="CU6" s="3" t="s">
        <v>2</v>
      </c>
      <c r="CV6" s="3" t="s">
        <v>219</v>
      </c>
      <c r="CW6" s="3" t="s">
        <v>220</v>
      </c>
      <c r="CX6" s="2" t="s">
        <v>0</v>
      </c>
      <c r="CY6" s="2" t="s">
        <v>1</v>
      </c>
      <c r="CZ6" s="2" t="s">
        <v>2</v>
      </c>
      <c r="DA6" s="2" t="s">
        <v>219</v>
      </c>
      <c r="DB6" s="2" t="s">
        <v>220</v>
      </c>
      <c r="DC6" s="10" t="s">
        <v>0</v>
      </c>
      <c r="DD6" s="10" t="s">
        <v>1</v>
      </c>
      <c r="DE6" s="10" t="s">
        <v>2</v>
      </c>
      <c r="DF6" s="10" t="s">
        <v>219</v>
      </c>
      <c r="DG6" s="10" t="s">
        <v>220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0.67649999999999999</v>
      </c>
      <c r="BK7" s="4">
        <v>0.78449999999999998</v>
      </c>
      <c r="BL7" s="4">
        <v>0.35189999999999999</v>
      </c>
      <c r="BM7" s="4">
        <v>0.94179999999999997</v>
      </c>
      <c r="BN7" s="4">
        <v>0.20180000000000001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0.69477142857142848</v>
      </c>
      <c r="CY7" s="4">
        <f t="shared" ref="CY7:CY38" si="1">AVERAGEIFS(B7:CW7,metrics.est,"MSE")</f>
        <v>0.83202857142857156</v>
      </c>
      <c r="CZ7" s="4">
        <f t="shared" ref="CZ7:CZ38" si="2">AVERAGEIFS(B7:CW7,metrics.est,"R")</f>
        <v>0.33152857142857145</v>
      </c>
      <c r="DA7" s="4">
        <f t="shared" ref="DA7:DA38" si="3">AVERAGEIFS(B7:CW7,metrics.est,"Coverage")</f>
        <v>0.92418571428571428</v>
      </c>
      <c r="DB7" s="4">
        <f t="shared" ref="DB7:DB38" si="4">AVERAGEIFS(B7:CW7,metrics.est,"Time")</f>
        <v>0.19757142857142856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0.69010000000000005</v>
      </c>
      <c r="BK8" s="4">
        <v>0.81330000000000002</v>
      </c>
      <c r="BL8" s="4">
        <v>0.33450000000000002</v>
      </c>
      <c r="BM8" s="4">
        <v>0.94120000000000004</v>
      </c>
      <c r="BN8" s="4">
        <v>0.20419999999999999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0.70414285714285707</v>
      </c>
      <c r="CY8" s="4">
        <f t="shared" si="1"/>
        <v>0.84925714285714282</v>
      </c>
      <c r="CZ8" s="4">
        <f t="shared" si="2"/>
        <v>0.31622857142857136</v>
      </c>
      <c r="DA8" s="4">
        <f t="shared" si="3"/>
        <v>0.90491428571428578</v>
      </c>
      <c r="DB8" s="4">
        <f t="shared" si="4"/>
        <v>0.21068571428571428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0.7016</v>
      </c>
      <c r="BK9" s="4">
        <v>0.83250000000000002</v>
      </c>
      <c r="BL9" s="4">
        <v>0.3301</v>
      </c>
      <c r="BM9" s="4">
        <v>0.88680000000000003</v>
      </c>
      <c r="BN9" s="4">
        <v>0.25819999999999999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0.71867142857142852</v>
      </c>
      <c r="CY9" s="4">
        <f t="shared" si="1"/>
        <v>0.8776857142857144</v>
      </c>
      <c r="CZ9" s="4">
        <f t="shared" si="2"/>
        <v>0.31008571428571424</v>
      </c>
      <c r="DA9" s="4">
        <f t="shared" si="3"/>
        <v>0.84539999999999993</v>
      </c>
      <c r="DB9" s="4">
        <f t="shared" si="4"/>
        <v>0.27040000000000003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0.68559999999999999</v>
      </c>
      <c r="BK10" s="4">
        <v>0.80310000000000004</v>
      </c>
      <c r="BL10" s="4">
        <v>0.33560000000000001</v>
      </c>
      <c r="BM10" s="4">
        <v>0.94120000000000004</v>
      </c>
      <c r="BN10" s="4">
        <v>0.21299999999999999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0.70214999999999994</v>
      </c>
      <c r="CY10" s="4">
        <f t="shared" si="1"/>
        <v>0.8453666666666666</v>
      </c>
      <c r="CZ10" s="4">
        <f t="shared" si="2"/>
        <v>0.31438333333333329</v>
      </c>
      <c r="DA10" s="4">
        <f t="shared" si="3"/>
        <v>0.89883333333333348</v>
      </c>
      <c r="DB10" s="4">
        <f t="shared" si="4"/>
        <v>0.21988333333333335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0.71050000000000002</v>
      </c>
      <c r="CY11" s="4">
        <f t="shared" si="1"/>
        <v>0.87243999999999988</v>
      </c>
      <c r="CZ11" s="4">
        <f t="shared" si="2"/>
        <v>0.21615999999999999</v>
      </c>
      <c r="DA11" s="4">
        <f t="shared" si="3"/>
        <v>0.87850000000000006</v>
      </c>
      <c r="DB11" s="4">
        <f t="shared" si="4"/>
        <v>0.22235999999999997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0.70367999999999997</v>
      </c>
      <c r="CY12" s="4">
        <f t="shared" si="1"/>
        <v>0.8513400000000001</v>
      </c>
      <c r="CZ12" s="4">
        <f t="shared" si="2"/>
        <v>0.32278000000000001</v>
      </c>
      <c r="DA12" s="4">
        <f t="shared" si="3"/>
        <v>0.89036000000000004</v>
      </c>
      <c r="DB12" s="4">
        <f t="shared" si="4"/>
        <v>0.22422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0.68200000000000005</v>
      </c>
      <c r="BK13" s="4">
        <v>0.79479999999999995</v>
      </c>
      <c r="BL13" s="4">
        <v>0.35149999999999998</v>
      </c>
      <c r="BM13" s="4">
        <v>0.94120000000000004</v>
      </c>
      <c r="BN13" s="4">
        <v>0.21429999999999999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0.69782857142857146</v>
      </c>
      <c r="CY13" s="4">
        <f t="shared" si="1"/>
        <v>0.83489999999999998</v>
      </c>
      <c r="CZ13" s="4">
        <f t="shared" si="2"/>
        <v>0.33085714285714285</v>
      </c>
      <c r="DA13" s="4">
        <f t="shared" si="3"/>
        <v>0.90491428571428578</v>
      </c>
      <c r="DB13" s="4">
        <f t="shared" si="4"/>
        <v>0.22381428571428572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0.7325799999999999</v>
      </c>
      <c r="CY14" s="4">
        <f t="shared" si="1"/>
        <v>0.92176000000000013</v>
      </c>
      <c r="CZ14" s="4">
        <f t="shared" si="2"/>
        <v>0.29971999999999999</v>
      </c>
      <c r="DA14" s="4">
        <f t="shared" si="3"/>
        <v>0.91709999999999992</v>
      </c>
      <c r="DB14" s="4">
        <f t="shared" si="4"/>
        <v>1.1751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0.83521999999999996</v>
      </c>
      <c r="CY15" s="4">
        <f t="shared" si="1"/>
        <v>1.17692</v>
      </c>
      <c r="CZ15" s="4">
        <f t="shared" si="2"/>
        <v>0.26854000000000006</v>
      </c>
      <c r="DA15" s="4">
        <f t="shared" si="3"/>
        <v>0.91709999999999992</v>
      </c>
      <c r="DB15" s="4">
        <f t="shared" si="4"/>
        <v>0.29862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0.70975999999999995</v>
      </c>
      <c r="CY16" s="4">
        <f t="shared" si="1"/>
        <v>0.86329999999999996</v>
      </c>
      <c r="CZ16" s="4">
        <f t="shared" si="2"/>
        <v>0.30741999999999997</v>
      </c>
      <c r="DA16" s="4">
        <f t="shared" si="3"/>
        <v>0.89036000000000004</v>
      </c>
      <c r="DB16" s="4">
        <f t="shared" si="4"/>
        <v>0.2707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0.70297999999999994</v>
      </c>
      <c r="CY17" s="4">
        <f t="shared" si="1"/>
        <v>0.85308000000000006</v>
      </c>
      <c r="CZ17" s="4">
        <f t="shared" si="2"/>
        <v>0.32190000000000002</v>
      </c>
      <c r="DA17" s="4">
        <f t="shared" si="3"/>
        <v>0.91709999999999992</v>
      </c>
      <c r="DB17" s="4">
        <f t="shared" si="4"/>
        <v>0.46001999999999998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0.70521999999999996</v>
      </c>
      <c r="CY18" s="4">
        <f t="shared" si="1"/>
        <v>0.85028000000000004</v>
      </c>
      <c r="CZ18" s="4">
        <f t="shared" si="2"/>
        <v>0.30961999999999995</v>
      </c>
      <c r="DA18" s="4">
        <f t="shared" si="3"/>
        <v>0.82865999999999995</v>
      </c>
      <c r="DB18" s="4">
        <f t="shared" si="4"/>
        <v>0.49321999999999988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0.70984000000000003</v>
      </c>
      <c r="CY19" s="4">
        <f t="shared" si="1"/>
        <v>0.86480000000000001</v>
      </c>
      <c r="CZ19" s="4">
        <f t="shared" si="2"/>
        <v>0.29298000000000002</v>
      </c>
      <c r="DA19" s="4">
        <f t="shared" si="3"/>
        <v>0.85839999999999994</v>
      </c>
      <c r="DB19" s="4">
        <f t="shared" si="4"/>
        <v>0.20688000000000004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r=0.5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0.70229999999999992</v>
      </c>
      <c r="CY20" s="4">
        <f t="shared" si="1"/>
        <v>0.85150000000000003</v>
      </c>
      <c r="CZ20" s="4">
        <f t="shared" si="2"/>
        <v>0.32282</v>
      </c>
      <c r="DA20" s="4">
        <f t="shared" si="3"/>
        <v>0.91709999999999992</v>
      </c>
      <c r="DB20" s="4">
        <f t="shared" si="4"/>
        <v>0.24826000000000001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0.69747999999999999</v>
      </c>
      <c r="CY21" s="4">
        <f t="shared" si="1"/>
        <v>0.83884000000000003</v>
      </c>
      <c r="CZ21" s="4">
        <f t="shared" si="2"/>
        <v>0.32867999999999997</v>
      </c>
      <c r="DA21" s="4">
        <f t="shared" si="3"/>
        <v>0.89036000000000004</v>
      </c>
      <c r="DB21" s="4">
        <f t="shared" si="4"/>
        <v>0.26212000000000002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20"/>
      <c r="BK22" s="20"/>
      <c r="BL22" s="20"/>
      <c r="BM22" s="20"/>
      <c r="BN22" s="20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0.70121666666666671</v>
      </c>
      <c r="CY22" s="4">
        <f t="shared" si="1"/>
        <v>0.84304999999999997</v>
      </c>
      <c r="CZ22" s="4">
        <f t="shared" si="2"/>
        <v>0.31486666666666663</v>
      </c>
      <c r="DA22" s="4">
        <f t="shared" si="3"/>
        <v>0.8988666666666667</v>
      </c>
      <c r="DB22" s="4">
        <f t="shared" si="4"/>
        <v>0.2218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0.70731999999999995</v>
      </c>
      <c r="CY23" s="4">
        <f t="shared" si="1"/>
        <v>0.85925999999999991</v>
      </c>
      <c r="CZ23" s="4">
        <f t="shared" si="2"/>
        <v>0.31434000000000001</v>
      </c>
      <c r="DA23" s="4">
        <f t="shared" si="3"/>
        <v>0.89036000000000004</v>
      </c>
      <c r="DB23" s="4">
        <f t="shared" si="4"/>
        <v>0.22080000000000002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0.70972000000000013</v>
      </c>
      <c r="CY24" s="4">
        <f t="shared" si="1"/>
        <v>0.86354000000000009</v>
      </c>
      <c r="CZ24" s="4">
        <f t="shared" si="2"/>
        <v>0.30854000000000004</v>
      </c>
      <c r="DA24" s="4">
        <f t="shared" si="3"/>
        <v>0.89036000000000004</v>
      </c>
      <c r="DB24" s="4">
        <f t="shared" si="4"/>
        <v>0.23566000000000004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0.75529999999999986</v>
      </c>
      <c r="CY25" s="4">
        <f t="shared" si="1"/>
        <v>0.96282000000000001</v>
      </c>
      <c r="CZ25" s="4">
        <f t="shared" si="2"/>
        <v>0.30778</v>
      </c>
      <c r="DA25" s="4">
        <f t="shared" si="3"/>
        <v>0.85980000000000012</v>
      </c>
      <c r="DB25" s="4">
        <f t="shared" si="4"/>
        <v>8.8622799999999984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0.70030000000000003</v>
      </c>
      <c r="CY26" s="4">
        <f t="shared" si="1"/>
        <v>0.84360000000000002</v>
      </c>
      <c r="CZ26" s="4">
        <f t="shared" si="2"/>
        <v>0.31435999999999997</v>
      </c>
      <c r="DA26" s="4">
        <f t="shared" si="3"/>
        <v>0.89036000000000004</v>
      </c>
      <c r="DB26" s="4">
        <f t="shared" si="4"/>
        <v>0.29968000000000006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0.69935999999999998</v>
      </c>
      <c r="CY27" s="4">
        <f t="shared" si="1"/>
        <v>0.8458</v>
      </c>
      <c r="CZ27" s="4">
        <f t="shared" si="2"/>
        <v>0.32445999999999997</v>
      </c>
      <c r="DA27" s="4">
        <f t="shared" si="3"/>
        <v>0.91709999999999992</v>
      </c>
      <c r="DB27" s="4">
        <f t="shared" si="4"/>
        <v>0.21187999999999999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0.70222000000000007</v>
      </c>
      <c r="CY28" s="4">
        <f t="shared" si="1"/>
        <v>0.85026000000000013</v>
      </c>
      <c r="CZ28" s="4">
        <f t="shared" si="2"/>
        <v>0.32703999999999994</v>
      </c>
      <c r="DA28" s="4">
        <f t="shared" si="3"/>
        <v>0.91709999999999992</v>
      </c>
      <c r="DB28" s="4">
        <f t="shared" si="4"/>
        <v>0.24738000000000002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0.70352000000000003</v>
      </c>
      <c r="CY29" s="4">
        <f t="shared" si="1"/>
        <v>0.85031999999999996</v>
      </c>
      <c r="CZ29" s="4">
        <f t="shared" si="2"/>
        <v>0.31207999999999997</v>
      </c>
      <c r="DA29" s="4">
        <f t="shared" si="3"/>
        <v>0.89036000000000004</v>
      </c>
      <c r="DB29" s="4">
        <f t="shared" si="4"/>
        <v>1.9184999999999999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0.70500000000000007</v>
      </c>
      <c r="CY30" s="4">
        <f t="shared" si="1"/>
        <v>0.85332000000000008</v>
      </c>
      <c r="CZ30" s="4">
        <f t="shared" si="2"/>
        <v>0.31362000000000001</v>
      </c>
      <c r="DA30" s="4">
        <f t="shared" si="3"/>
        <v>0.89036000000000004</v>
      </c>
      <c r="DB30" s="4">
        <f t="shared" si="4"/>
        <v>0.22715999999999997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0.71278000000000008</v>
      </c>
      <c r="CY31" s="4">
        <f t="shared" si="1"/>
        <v>0.86511999999999989</v>
      </c>
      <c r="CZ31" s="4">
        <f t="shared" si="2"/>
        <v>0.31478</v>
      </c>
      <c r="DA31" s="4">
        <f t="shared" si="3"/>
        <v>0.91709999999999992</v>
      </c>
      <c r="DB31" s="4">
        <f t="shared" si="4"/>
        <v>0.25525999999999993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0.70226</v>
      </c>
      <c r="CY32" s="4">
        <f t="shared" si="1"/>
        <v>0.84811999999999999</v>
      </c>
      <c r="CZ32" s="4">
        <f t="shared" si="2"/>
        <v>0.31413999999999997</v>
      </c>
      <c r="DA32" s="4">
        <f t="shared" si="3"/>
        <v>0.91709999999999992</v>
      </c>
      <c r="DB32" s="4">
        <f t="shared" si="4"/>
        <v>0.31136000000000003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0.71312000000000009</v>
      </c>
      <c r="CY33" s="4">
        <f t="shared" si="1"/>
        <v>0.87314000000000003</v>
      </c>
      <c r="CZ33" s="4">
        <f t="shared" si="2"/>
        <v>0.31920000000000004</v>
      </c>
      <c r="DA33" s="4">
        <f t="shared" si="3"/>
        <v>0.91709999999999992</v>
      </c>
      <c r="DB33" s="4">
        <f t="shared" si="4"/>
        <v>0.26757999999999998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r=0.3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0.68498000000000003</v>
      </c>
      <c r="CY34" s="4">
        <f t="shared" si="1"/>
        <v>0.80026000000000008</v>
      </c>
      <c r="CZ34" s="4">
        <f t="shared" si="2"/>
        <v>0.32212000000000002</v>
      </c>
      <c r="DA34" s="4">
        <f t="shared" si="3"/>
        <v>0.85788000000000009</v>
      </c>
      <c r="DB34" s="4">
        <f t="shared" si="4"/>
        <v>0.44607999999999998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r=0.3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0.70476000000000005</v>
      </c>
      <c r="CY35" s="4">
        <f t="shared" si="1"/>
        <v>0.85246</v>
      </c>
      <c r="CZ35" s="4">
        <f t="shared" si="2"/>
        <v>0.31067999999999996</v>
      </c>
      <c r="DA35" s="4">
        <f t="shared" si="3"/>
        <v>0.89036000000000004</v>
      </c>
      <c r="DB35" s="4">
        <f t="shared" si="4"/>
        <v>0.22686000000000001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r=0.3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33</v>
      </c>
      <c r="B36" s="4">
        <v>0.67510000000000003</v>
      </c>
      <c r="C36" s="4">
        <v>0.77780000000000005</v>
      </c>
      <c r="D36" s="4">
        <v>0.3019</v>
      </c>
      <c r="E36" s="4">
        <v>0.94110000000000005</v>
      </c>
      <c r="F36" s="4">
        <v>3.27E-2</v>
      </c>
      <c r="G36" s="5">
        <v>0.6855</v>
      </c>
      <c r="H36" s="5">
        <v>0.80379999999999996</v>
      </c>
      <c r="I36" s="5">
        <v>0.29799999999999999</v>
      </c>
      <c r="J36" s="5">
        <v>0.92779999999999996</v>
      </c>
      <c r="K36" s="5">
        <v>3.4599999999999999E-2</v>
      </c>
      <c r="L36" s="4">
        <v>0.69789999999999996</v>
      </c>
      <c r="M36" s="4">
        <v>0.83330000000000004</v>
      </c>
      <c r="N36" s="4">
        <v>0.27989999999999998</v>
      </c>
      <c r="O36" s="4">
        <v>0.90259999999999996</v>
      </c>
      <c r="P36" s="4">
        <v>2.64E-2</v>
      </c>
      <c r="Q36" s="5">
        <v>0.72719999999999996</v>
      </c>
      <c r="R36" s="5">
        <v>0.89939999999999998</v>
      </c>
      <c r="S36" s="5">
        <v>0.23549999999999999</v>
      </c>
      <c r="T36" s="5">
        <v>0.85029999999999994</v>
      </c>
      <c r="U36" s="5">
        <v>1.7299999999999999E-2</v>
      </c>
      <c r="V36" s="4">
        <v>0.81259999999999999</v>
      </c>
      <c r="W36" s="4">
        <v>1.1183000000000001</v>
      </c>
      <c r="X36" s="4">
        <v>0.15759999999999999</v>
      </c>
      <c r="Y36" s="4">
        <v>0.62590000000000001</v>
      </c>
      <c r="Z36" s="4">
        <v>5.8999999999999999E-3</v>
      </c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>
        <v>0.69840000000000002</v>
      </c>
      <c r="BK36" s="4">
        <v>0.8347</v>
      </c>
      <c r="BL36" s="4">
        <v>0.27829999999999999</v>
      </c>
      <c r="BM36" s="4">
        <v>0.90290000000000004</v>
      </c>
      <c r="BN36" s="4">
        <v>1.5900000000000001E-2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0.71357142857142863</v>
      </c>
      <c r="CY36" s="4">
        <f t="shared" si="1"/>
        <v>0.8716571428571428</v>
      </c>
      <c r="CZ36" s="4">
        <f t="shared" si="2"/>
        <v>0.26124285714285717</v>
      </c>
      <c r="DA36" s="4">
        <f t="shared" si="3"/>
        <v>0.86482857142857139</v>
      </c>
      <c r="DB36" s="4">
        <f t="shared" si="4"/>
        <v>2.0814285714285712E-2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k=5, r=0.1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k=5, r=0.1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k=5, r=0.1</v>
      </c>
      <c r="DF36" s="11" t="str" cm="1">
        <f t="array" aca="1" ref="DF36" ca="1">CONCATENATE(INDIRECT(ADDRESS(1,MATCH(_xlfn.MAXIFS(B36:CW36,metrics.est,"Coverage"),B36:CW36,0)+1)), ", ", INDIRECT(ADDRESS(2,MATCH(_xlfn.MAXIFS(B36:CW36,metrics.est,"Coverage"),B36:CW36,0)+1)))</f>
        <v>k=5, r=0.1</v>
      </c>
      <c r="DG36" s="11" t="str" cm="1">
        <f t="array" aca="1" ref="DG36" ca="1">CONCATENATE(INDIRECT(ADDRESS(1,MATCH(_xlfn.MINIFS(B36:CW36,metrics.est,"Time"),B36:CW36,0)+1)), ", ", INDIRECT(ADDRESS(2,MATCH(_xlfn.MINIFS(B36:CW36,metrics.est,"Time"),B36:CW36,0)+1)))</f>
        <v>k=5, r=0.9</v>
      </c>
    </row>
    <row r="37" spans="1:111" x14ac:dyDescent="0.2">
      <c r="A37" s="1" t="s">
        <v>34</v>
      </c>
      <c r="B37" s="4">
        <v>0.75880000000000003</v>
      </c>
      <c r="C37" s="4">
        <v>0.9698</v>
      </c>
      <c r="D37" s="4">
        <v>0.18609999999999999</v>
      </c>
      <c r="E37" s="4">
        <v>0.61380000000000001</v>
      </c>
      <c r="F37" s="4">
        <v>3.4500000000000003E-2</v>
      </c>
      <c r="G37" s="5">
        <v>0.80289999999999995</v>
      </c>
      <c r="H37" s="5">
        <v>1.0823</v>
      </c>
      <c r="I37" s="5">
        <v>0.1678</v>
      </c>
      <c r="J37" s="5">
        <v>0.5474</v>
      </c>
      <c r="K37" s="5">
        <v>4.1200000000000001E-2</v>
      </c>
      <c r="L37" s="4">
        <v>0.83189999999999997</v>
      </c>
      <c r="M37" s="4">
        <v>1.1597</v>
      </c>
      <c r="N37" s="4">
        <v>0.16839999999999999</v>
      </c>
      <c r="O37" s="4">
        <v>0.49120000000000003</v>
      </c>
      <c r="P37" s="4">
        <v>1.9099999999999999E-2</v>
      </c>
      <c r="Q37" s="5">
        <v>0.83150000000000002</v>
      </c>
      <c r="R37" s="5">
        <v>1.1631</v>
      </c>
      <c r="S37" s="5">
        <v>0.18759999999999999</v>
      </c>
      <c r="T37" s="5">
        <v>0.49509999999999998</v>
      </c>
      <c r="U37" s="5">
        <v>1.41E-2</v>
      </c>
      <c r="V37" s="4">
        <v>0.82779999999999998</v>
      </c>
      <c r="W37" s="4">
        <v>1.1597999999999999</v>
      </c>
      <c r="X37" s="4">
        <v>0.1769</v>
      </c>
      <c r="Y37" s="4">
        <v>0.52049999999999996</v>
      </c>
      <c r="Z37" s="4">
        <v>1.0500000000000001E-2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0.83160000000000001</v>
      </c>
      <c r="BK37" s="4">
        <v>1.1591</v>
      </c>
      <c r="BL37" s="4">
        <v>0.17050000000000001</v>
      </c>
      <c r="BM37" s="4">
        <v>0.49170000000000003</v>
      </c>
      <c r="BN37" s="4">
        <v>1.55E-2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0.81661428571428574</v>
      </c>
      <c r="CY37" s="4">
        <f t="shared" si="1"/>
        <v>1.1219142857142856</v>
      </c>
      <c r="CZ37" s="4">
        <f t="shared" si="2"/>
        <v>0.17512857142857147</v>
      </c>
      <c r="DA37" s="4">
        <f t="shared" si="3"/>
        <v>0.52169999999999994</v>
      </c>
      <c r="DB37" s="4">
        <f t="shared" si="4"/>
        <v>2.117142857142857E-2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r=0.7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35</v>
      </c>
      <c r="B38" s="4">
        <v>0.7218</v>
      </c>
      <c r="C38" s="4">
        <v>0.89239999999999997</v>
      </c>
      <c r="D38" s="4">
        <v>0.25</v>
      </c>
      <c r="E38" s="4">
        <v>0.72840000000000005</v>
      </c>
      <c r="F38" s="4">
        <v>5.5899999999999998E-2</v>
      </c>
      <c r="G38" s="5">
        <v>0.76339999999999997</v>
      </c>
      <c r="H38" s="5">
        <v>0.99160000000000004</v>
      </c>
      <c r="I38" s="5">
        <v>0.22600000000000001</v>
      </c>
      <c r="J38" s="5">
        <v>0.66090000000000004</v>
      </c>
      <c r="K38" s="5">
        <v>4.87E-2</v>
      </c>
      <c r="L38" s="4">
        <v>0.79930000000000001</v>
      </c>
      <c r="M38" s="4">
        <v>1.0847</v>
      </c>
      <c r="N38" s="4">
        <v>0.2084</v>
      </c>
      <c r="O38" s="4">
        <v>0.58020000000000005</v>
      </c>
      <c r="P38" s="4">
        <v>3.4299999999999997E-2</v>
      </c>
      <c r="Q38" s="5">
        <v>0.81679999999999997</v>
      </c>
      <c r="R38" s="5">
        <v>1.1296999999999999</v>
      </c>
      <c r="S38" s="5">
        <v>0.18679999999999999</v>
      </c>
      <c r="T38" s="5">
        <v>0.54310000000000003</v>
      </c>
      <c r="U38" s="5">
        <v>2.47E-2</v>
      </c>
      <c r="V38" s="4">
        <v>0.8427</v>
      </c>
      <c r="W38" s="4">
        <v>1.1890000000000001</v>
      </c>
      <c r="X38" s="4">
        <v>7.4099999999999999E-2</v>
      </c>
      <c r="Y38" s="4">
        <v>0.56879999999999997</v>
      </c>
      <c r="Z38" s="4">
        <v>1.2E-2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0.79710000000000003</v>
      </c>
      <c r="BK38" s="4">
        <v>1.0761000000000001</v>
      </c>
      <c r="BL38" s="4">
        <v>0.2102</v>
      </c>
      <c r="BM38" s="4">
        <v>0.57920000000000005</v>
      </c>
      <c r="BN38" s="4">
        <v>2.3400000000000001E-2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0.79128571428571437</v>
      </c>
      <c r="CY38" s="4">
        <f t="shared" si="1"/>
        <v>1.0630999999999999</v>
      </c>
      <c r="CZ38" s="4">
        <f t="shared" si="2"/>
        <v>0.19490000000000002</v>
      </c>
      <c r="DA38" s="4">
        <f t="shared" si="3"/>
        <v>0.60591428571428574</v>
      </c>
      <c r="DB38" s="4">
        <f t="shared" si="4"/>
        <v>3.1257142857142858E-2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r=0.1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k=5, r=0.9</v>
      </c>
    </row>
    <row r="39" spans="1:111" x14ac:dyDescent="0.2">
      <c r="A39" s="1" t="s">
        <v>36</v>
      </c>
      <c r="B39" s="4">
        <v>0.71250000000000002</v>
      </c>
      <c r="C39" s="4">
        <v>0.86140000000000005</v>
      </c>
      <c r="D39" s="4">
        <v>0.251</v>
      </c>
      <c r="E39" s="4">
        <v>0.75490000000000002</v>
      </c>
      <c r="F39" s="4">
        <v>3.6799999999999999E-2</v>
      </c>
      <c r="G39" s="5">
        <v>0.73609999999999998</v>
      </c>
      <c r="H39" s="5">
        <v>0.91869999999999996</v>
      </c>
      <c r="I39" s="5">
        <v>0.24079999999999999</v>
      </c>
      <c r="J39" s="5">
        <v>0.69510000000000005</v>
      </c>
      <c r="K39" s="5">
        <v>2.87E-2</v>
      </c>
      <c r="L39" s="4">
        <v>0.76649999999999996</v>
      </c>
      <c r="M39" s="4">
        <v>0.99339999999999995</v>
      </c>
      <c r="N39" s="4">
        <v>0.2336</v>
      </c>
      <c r="O39" s="4">
        <v>0.63160000000000005</v>
      </c>
      <c r="P39" s="4">
        <v>3.1300000000000001E-2</v>
      </c>
      <c r="Q39" s="5">
        <v>0.78849999999999998</v>
      </c>
      <c r="R39" s="5">
        <v>1.0525</v>
      </c>
      <c r="S39" s="5">
        <v>0.2293</v>
      </c>
      <c r="T39" s="5">
        <v>0.60040000000000004</v>
      </c>
      <c r="U39" s="5">
        <v>1.2800000000000001E-2</v>
      </c>
      <c r="V39" s="4">
        <v>0.80600000000000005</v>
      </c>
      <c r="W39" s="4">
        <v>1.1029</v>
      </c>
      <c r="X39" s="4">
        <v>0.18490000000000001</v>
      </c>
      <c r="Y39" s="4">
        <v>0.58160000000000001</v>
      </c>
      <c r="Z39" s="4">
        <v>1.24E-2</v>
      </c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0.76519999999999999</v>
      </c>
      <c r="BK39" s="4">
        <v>0.99050000000000005</v>
      </c>
      <c r="BL39" s="4">
        <v>0.23549999999999999</v>
      </c>
      <c r="BM39" s="4">
        <v>0.63170000000000004</v>
      </c>
      <c r="BN39" s="4">
        <v>1.5900000000000001E-2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ref="CX39:CX71" si="5">AVERAGEIFS(B39:CW39,metrics.est,"MAE")</f>
        <v>0.76246666666666663</v>
      </c>
      <c r="CY39" s="4">
        <f t="shared" ref="CY39:CY71" si="6">AVERAGEIFS(B39:CW39,metrics.est,"MSE")</f>
        <v>0.98656666666666659</v>
      </c>
      <c r="CZ39" s="4">
        <f t="shared" ref="CZ39:CZ71" si="7">AVERAGEIFS(B39:CW39,metrics.est,"R")</f>
        <v>0.22918333333333338</v>
      </c>
      <c r="DA39" s="4">
        <f t="shared" ref="DA39:DA71" si="8">AVERAGEIFS(B39:CW39,metrics.est,"Coverage")</f>
        <v>0.64921666666666666</v>
      </c>
      <c r="DB39" s="4">
        <f t="shared" ref="DB39:DB71" si="9">AVERAGEIFS(B39:CW39,metrics.est,"Time")</f>
        <v>2.2983333333333331E-2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r=0.9</v>
      </c>
    </row>
    <row r="40" spans="1:111" x14ac:dyDescent="0.2">
      <c r="A40" s="1" t="s">
        <v>37</v>
      </c>
      <c r="B40" s="4">
        <v>0.67500000000000004</v>
      </c>
      <c r="C40" s="4">
        <v>0.78439999999999999</v>
      </c>
      <c r="D40" s="4">
        <v>0.32950000000000002</v>
      </c>
      <c r="E40" s="4">
        <v>0.95599999999999996</v>
      </c>
      <c r="F40" s="4">
        <v>3.1800000000000002E-2</v>
      </c>
      <c r="G40" s="5">
        <v>0.68230000000000002</v>
      </c>
      <c r="H40" s="5">
        <v>0.80330000000000001</v>
      </c>
      <c r="I40" s="5">
        <v>0.33339999999999997</v>
      </c>
      <c r="J40" s="5">
        <v>0.94540000000000002</v>
      </c>
      <c r="K40" s="5">
        <v>3.15E-2</v>
      </c>
      <c r="L40" s="4">
        <v>0.69169999999999998</v>
      </c>
      <c r="M40" s="4">
        <v>0.82450000000000001</v>
      </c>
      <c r="N40" s="4">
        <v>0.28820000000000001</v>
      </c>
      <c r="O40" s="4">
        <v>0.92579999999999996</v>
      </c>
      <c r="P40" s="4">
        <v>2.47E-2</v>
      </c>
      <c r="Q40" s="5">
        <v>0.7198</v>
      </c>
      <c r="R40" s="5">
        <v>0.88490000000000002</v>
      </c>
      <c r="S40" s="5">
        <v>0.16739999999999999</v>
      </c>
      <c r="T40" s="5">
        <v>0.8841</v>
      </c>
      <c r="U40" s="5">
        <v>1.38E-2</v>
      </c>
      <c r="V40" s="4">
        <v>0.88429999999999997</v>
      </c>
      <c r="W40" s="4">
        <v>1.2882</v>
      </c>
      <c r="X40" s="4">
        <v>-1.43E-2</v>
      </c>
      <c r="Y40" s="4">
        <v>0.61429999999999996</v>
      </c>
      <c r="Z40" s="4">
        <v>9.1999999999999998E-3</v>
      </c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si="5"/>
        <v>0.73061999999999994</v>
      </c>
      <c r="CY40" s="4">
        <f t="shared" si="6"/>
        <v>0.91705999999999999</v>
      </c>
      <c r="CZ40" s="4">
        <f t="shared" si="7"/>
        <v>0.22084000000000001</v>
      </c>
      <c r="DA40" s="4">
        <f t="shared" si="8"/>
        <v>0.86511999999999989</v>
      </c>
      <c r="DB40" s="4">
        <f t="shared" si="9"/>
        <v>2.2200000000000001E-2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r=0.3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k=5, r=0.9</v>
      </c>
    </row>
    <row r="41" spans="1:111" x14ac:dyDescent="0.2">
      <c r="A41" s="1" t="s">
        <v>38</v>
      </c>
      <c r="B41" s="4">
        <v>0.67279999999999995</v>
      </c>
      <c r="C41" s="4">
        <v>0.78290000000000004</v>
      </c>
      <c r="D41" s="4">
        <v>0.33560000000000001</v>
      </c>
      <c r="E41" s="4">
        <v>0.9556</v>
      </c>
      <c r="F41" s="4">
        <v>3.1E-2</v>
      </c>
      <c r="G41" s="5">
        <v>0.68200000000000005</v>
      </c>
      <c r="H41" s="5">
        <v>0.80579999999999996</v>
      </c>
      <c r="I41" s="5">
        <v>0.34710000000000002</v>
      </c>
      <c r="J41" s="5">
        <v>0.94540000000000002</v>
      </c>
      <c r="K41" s="5">
        <v>2.6599999999999999E-2</v>
      </c>
      <c r="L41" s="4">
        <v>0.69269999999999998</v>
      </c>
      <c r="M41" s="4">
        <v>0.8306</v>
      </c>
      <c r="N41" s="4">
        <v>0.3342</v>
      </c>
      <c r="O41" s="4">
        <v>0.92579999999999996</v>
      </c>
      <c r="P41" s="4">
        <v>2.0899999999999998E-2</v>
      </c>
      <c r="Q41" s="5">
        <v>0.72109999999999996</v>
      </c>
      <c r="R41" s="5">
        <v>0.89439999999999997</v>
      </c>
      <c r="S41" s="5">
        <v>0.28000000000000003</v>
      </c>
      <c r="T41" s="5">
        <v>0.88249999999999995</v>
      </c>
      <c r="U41" s="5">
        <v>1.2500000000000001E-2</v>
      </c>
      <c r="V41" s="4">
        <v>0.80679999999999996</v>
      </c>
      <c r="W41" s="4">
        <v>1.1053999999999999</v>
      </c>
      <c r="X41" s="4">
        <v>0.18279999999999999</v>
      </c>
      <c r="Y41" s="4">
        <v>0.63229999999999997</v>
      </c>
      <c r="Z41" s="4">
        <v>9.7999999999999997E-3</v>
      </c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5"/>
        <v>0.71507999999999994</v>
      </c>
      <c r="CY41" s="4">
        <f t="shared" si="6"/>
        <v>0.88382000000000005</v>
      </c>
      <c r="CZ41" s="4">
        <f t="shared" si="7"/>
        <v>0.29594000000000004</v>
      </c>
      <c r="DA41" s="4">
        <f t="shared" si="8"/>
        <v>0.86831999999999998</v>
      </c>
      <c r="DB41" s="4">
        <f t="shared" si="9"/>
        <v>2.0160000000000001E-2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r=0.3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r=0.9</v>
      </c>
    </row>
    <row r="42" spans="1:111" x14ac:dyDescent="0.2">
      <c r="A42" s="1" t="s">
        <v>39</v>
      </c>
      <c r="B42" s="4">
        <v>0.67420000000000002</v>
      </c>
      <c r="C42" s="4">
        <v>0.78590000000000004</v>
      </c>
      <c r="D42" s="4">
        <v>0.33079999999999998</v>
      </c>
      <c r="E42" s="4">
        <v>0.95640000000000003</v>
      </c>
      <c r="F42" s="4">
        <v>3.1300000000000001E-2</v>
      </c>
      <c r="G42" s="5">
        <v>0.68240000000000001</v>
      </c>
      <c r="H42" s="5">
        <v>0.80710000000000004</v>
      </c>
      <c r="I42" s="5">
        <v>0.34339999999999998</v>
      </c>
      <c r="J42" s="5">
        <v>0.94620000000000004</v>
      </c>
      <c r="K42" s="5">
        <v>2.8799999999999999E-2</v>
      </c>
      <c r="L42" s="4">
        <v>0.69169999999999998</v>
      </c>
      <c r="M42" s="4">
        <v>0.82809999999999995</v>
      </c>
      <c r="N42" s="4">
        <v>0.33389999999999997</v>
      </c>
      <c r="O42" s="4">
        <v>0.9274</v>
      </c>
      <c r="P42" s="4">
        <v>2.3599999999999999E-2</v>
      </c>
      <c r="Q42" s="5">
        <v>0.71619999999999995</v>
      </c>
      <c r="R42" s="5">
        <v>0.88219999999999998</v>
      </c>
      <c r="S42" s="5">
        <v>0.28910000000000002</v>
      </c>
      <c r="T42" s="5">
        <v>0.88719999999999999</v>
      </c>
      <c r="U42" s="5">
        <v>1.2500000000000001E-2</v>
      </c>
      <c r="V42" s="4">
        <v>0.79749999999999999</v>
      </c>
      <c r="W42" s="4">
        <v>1.0819000000000001</v>
      </c>
      <c r="X42" s="4">
        <v>0.18779999999999999</v>
      </c>
      <c r="Y42" s="4">
        <v>0.64070000000000005</v>
      </c>
      <c r="Z42" s="4">
        <v>7.7999999999999996E-3</v>
      </c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0.69259999999999999</v>
      </c>
      <c r="BK42" s="4">
        <v>0.83069999999999999</v>
      </c>
      <c r="BL42" s="4">
        <v>0.32979999999999998</v>
      </c>
      <c r="BM42" s="4">
        <v>0.92769999999999997</v>
      </c>
      <c r="BN42" s="4">
        <v>1.6899999999999998E-2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0.70671428571428574</v>
      </c>
      <c r="CY42" s="4">
        <f t="shared" si="6"/>
        <v>0.86371428571428577</v>
      </c>
      <c r="CZ42" s="4">
        <f t="shared" si="7"/>
        <v>0.30622857142857135</v>
      </c>
      <c r="DA42" s="4">
        <f t="shared" si="8"/>
        <v>0.8876857142857143</v>
      </c>
      <c r="DB42" s="4">
        <f t="shared" si="9"/>
        <v>1.9185714285714285E-2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k=5, r=0.1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k=5, r=0.1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k=5, r=0.3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k=5, r=0.1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k=5, r=0.9</v>
      </c>
    </row>
    <row r="43" spans="1:111" x14ac:dyDescent="0.2">
      <c r="A43" s="1" t="s">
        <v>40</v>
      </c>
      <c r="B43" s="4">
        <v>0.70140000000000002</v>
      </c>
      <c r="C43" s="4">
        <v>0.84489999999999998</v>
      </c>
      <c r="D43" s="4">
        <v>0.2848</v>
      </c>
      <c r="E43" s="4">
        <v>0.94210000000000005</v>
      </c>
      <c r="F43" s="4">
        <v>7.2058</v>
      </c>
      <c r="G43" s="5">
        <v>0.70940000000000003</v>
      </c>
      <c r="H43" s="5">
        <v>0.86780000000000002</v>
      </c>
      <c r="I43" s="5">
        <v>0.29849999999999999</v>
      </c>
      <c r="J43" s="5">
        <v>0.92910000000000004</v>
      </c>
      <c r="K43" s="5">
        <v>4.4599000000000002</v>
      </c>
      <c r="L43" s="4">
        <v>0.71730000000000005</v>
      </c>
      <c r="M43" s="4">
        <v>0.88519999999999999</v>
      </c>
      <c r="N43" s="4">
        <v>0.29220000000000002</v>
      </c>
      <c r="O43" s="4">
        <v>0.90949999999999998</v>
      </c>
      <c r="P43" s="4">
        <v>2.2121</v>
      </c>
      <c r="Q43" s="5">
        <v>0.73740000000000006</v>
      </c>
      <c r="R43" s="5">
        <v>0.93420000000000003</v>
      </c>
      <c r="S43" s="5">
        <v>0.26950000000000002</v>
      </c>
      <c r="T43" s="5">
        <v>0.87050000000000005</v>
      </c>
      <c r="U43" s="5">
        <v>0.83250000000000002</v>
      </c>
      <c r="V43" s="4">
        <v>0.7984</v>
      </c>
      <c r="W43" s="4">
        <v>1.0908</v>
      </c>
      <c r="X43" s="4">
        <v>0.20760000000000001</v>
      </c>
      <c r="Y43" s="4">
        <v>0.71870000000000001</v>
      </c>
      <c r="Z43" s="4">
        <v>0.127</v>
      </c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>
        <f t="shared" si="5"/>
        <v>0.73277999999999999</v>
      </c>
      <c r="CY43" s="4">
        <f t="shared" si="6"/>
        <v>0.92458000000000007</v>
      </c>
      <c r="CZ43" s="4">
        <f t="shared" si="7"/>
        <v>0.27051999999999998</v>
      </c>
      <c r="DA43" s="4">
        <f t="shared" si="8"/>
        <v>0.87398000000000009</v>
      </c>
      <c r="DB43" s="4">
        <f t="shared" si="9"/>
        <v>2.96746</v>
      </c>
      <c r="DC43" s="11" t="str" cm="1">
        <f t="array" aca="1" ref="DC43" ca="1">CONCATENATE(INDIRECT(ADDRESS(1,MATCH(_xlfn.MINIFS(B43:CW43,metrics.est,"MAE"),B43:CW43,0)+1)), ", ", INDIRECT(ADDRESS(2,MATCH(_xlfn.MINIFS(B43:CW43,metrics.est,"MAE"),B43:CW43,0)+1)))</f>
        <v>k=5, r=0.1</v>
      </c>
      <c r="DD43" s="11" t="str" cm="1">
        <f t="array" aca="1" ref="DD43" ca="1">CONCATENATE(INDIRECT(ADDRESS(1,MATCH(_xlfn.MINIFS(B43:CW43,metrics.est,"MSE"),B43:CW43,0)+1)), ", ", INDIRECT(ADDRESS(2,MATCH(_xlfn.MINIFS(B43:CW43,metrics.est,"MSE"),B43:CW43,0)+1)))</f>
        <v>k=5, r=0.1</v>
      </c>
      <c r="DE43" s="11" t="str" cm="1">
        <f t="array" aca="1" ref="DE43" ca="1">CONCATENATE(INDIRECT(ADDRESS(1,MATCH(_xlfn.MAXIFS(B43:CW43,metrics.est,"R"),B43:CW43,0)+1)), ", ", INDIRECT(ADDRESS(2,MATCH(_xlfn.MAXIFS(B43:CW43,metrics.est,"R"),B43:CW43,0)+1)))</f>
        <v>k=5, r=0.3</v>
      </c>
      <c r="DF43" s="11" t="str" cm="1">
        <f t="array" aca="1" ref="DF43" ca="1">CONCATENATE(INDIRECT(ADDRESS(1,MATCH(_xlfn.MAXIFS(B43:CW43,metrics.est,"Coverage"),B43:CW43,0)+1)), ", ", INDIRECT(ADDRESS(2,MATCH(_xlfn.MAXIFS(B43:CW43,metrics.est,"Coverage"),B43:CW43,0)+1)))</f>
        <v>k=5, r=0.1</v>
      </c>
      <c r="DG43" s="11" t="str" cm="1">
        <f t="array" aca="1" ref="DG43" ca="1">CONCATENATE(INDIRECT(ADDRESS(1,MATCH(_xlfn.MINIFS(B43:CW43,metrics.est,"Time"),B43:CW43,0)+1)), ", ", INDIRECT(ADDRESS(2,MATCH(_xlfn.MINIFS(B43:CW43,metrics.est,"Time"),B43:CW43,0)+1)))</f>
        <v>k=5, r=0.9</v>
      </c>
    </row>
    <row r="44" spans="1:111" x14ac:dyDescent="0.2">
      <c r="A44" s="1" t="s">
        <v>41</v>
      </c>
      <c r="B44" s="4">
        <v>0.77700000000000002</v>
      </c>
      <c r="C44" s="4">
        <v>1.0016</v>
      </c>
      <c r="D44" s="4">
        <v>0.1502</v>
      </c>
      <c r="E44" s="4">
        <v>0.69920000000000004</v>
      </c>
      <c r="F44" s="4">
        <v>5.7500000000000002E-2</v>
      </c>
      <c r="G44" s="5">
        <v>0.78500000000000003</v>
      </c>
      <c r="H44" s="5">
        <v>1.0223</v>
      </c>
      <c r="I44" s="5">
        <v>0.154</v>
      </c>
      <c r="J44" s="5">
        <v>0.67820000000000003</v>
      </c>
      <c r="K44" s="5">
        <v>4.4999999999999998E-2</v>
      </c>
      <c r="L44" s="4">
        <v>0.79710000000000003</v>
      </c>
      <c r="M44" s="4">
        <v>1.0578000000000001</v>
      </c>
      <c r="N44" s="4">
        <v>0.13370000000000001</v>
      </c>
      <c r="O44" s="4">
        <v>0.64829999999999999</v>
      </c>
      <c r="P44" s="4">
        <v>2.8500000000000001E-2</v>
      </c>
      <c r="Q44" s="5">
        <v>0.82269999999999999</v>
      </c>
      <c r="R44" s="5">
        <v>1.1289</v>
      </c>
      <c r="S44" s="5">
        <v>8.6599999999999996E-2</v>
      </c>
      <c r="T44" s="5">
        <v>0.60350000000000004</v>
      </c>
      <c r="U44" s="5">
        <v>1.78E-2</v>
      </c>
      <c r="V44" s="4">
        <v>0.877</v>
      </c>
      <c r="W44" s="4">
        <v>1.2786999999999999</v>
      </c>
      <c r="X44" s="4">
        <v>3.3599999999999998E-2</v>
      </c>
      <c r="Y44" s="4">
        <v>0.43459999999999999</v>
      </c>
      <c r="Z44" s="4">
        <v>1.2E-2</v>
      </c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>
        <f t="shared" si="5"/>
        <v>0.81175999999999993</v>
      </c>
      <c r="CY44" s="4">
        <f t="shared" si="6"/>
        <v>1.0978600000000001</v>
      </c>
      <c r="CZ44" s="4">
        <f t="shared" si="7"/>
        <v>0.11162000000000001</v>
      </c>
      <c r="DA44" s="4">
        <f t="shared" si="8"/>
        <v>0.61275999999999997</v>
      </c>
      <c r="DB44" s="4">
        <f t="shared" si="9"/>
        <v>3.2160000000000008E-2</v>
      </c>
      <c r="DC44" s="11" t="str" cm="1">
        <f t="array" aca="1" ref="DC44" ca="1">CONCATENATE(INDIRECT(ADDRESS(1,MATCH(_xlfn.MINIFS(B44:CW44,metrics.est,"MAE"),B44:CW44,0)+1)), ", ", INDIRECT(ADDRESS(2,MATCH(_xlfn.MINIFS(B44:CW44,metrics.est,"MAE"),B44:CW44,0)+1)))</f>
        <v>k=5, r=0.1</v>
      </c>
      <c r="DD44" s="11" t="str" cm="1">
        <f t="array" aca="1" ref="DD44" ca="1">CONCATENATE(INDIRECT(ADDRESS(1,MATCH(_xlfn.MINIFS(B44:CW44,metrics.est,"MSE"),B44:CW44,0)+1)), ", ", INDIRECT(ADDRESS(2,MATCH(_xlfn.MINIFS(B44:CW44,metrics.est,"MSE"),B44:CW44,0)+1)))</f>
        <v>k=5, r=0.1</v>
      </c>
      <c r="DE44" s="11" t="str" cm="1">
        <f t="array" aca="1" ref="DE44" ca="1">CONCATENATE(INDIRECT(ADDRESS(1,MATCH(_xlfn.MAXIFS(B44:CW44,metrics.est,"R"),B44:CW44,0)+1)), ", ", INDIRECT(ADDRESS(2,MATCH(_xlfn.MAXIFS(B44:CW44,metrics.est,"R"),B44:CW44,0)+1)))</f>
        <v>k=5, r=0.3</v>
      </c>
      <c r="DF44" s="11" t="str" cm="1">
        <f t="array" aca="1" ref="DF44" ca="1">CONCATENATE(INDIRECT(ADDRESS(1,MATCH(_xlfn.MAXIFS(B44:CW44,metrics.est,"Coverage"),B44:CW44,0)+1)), ", ", INDIRECT(ADDRESS(2,MATCH(_xlfn.MAXIFS(B44:CW44,metrics.est,"Coverage"),B44:CW44,0)+1)))</f>
        <v>k=5, r=0.1</v>
      </c>
      <c r="DG44" s="11" t="str" cm="1">
        <f t="array" aca="1" ref="DG44" ca="1">CONCATENATE(INDIRECT(ADDRESS(1,MATCH(_xlfn.MINIFS(B44:CW44,metrics.est,"Time"),B44:CW44,0)+1)), ", ", INDIRECT(ADDRESS(2,MATCH(_xlfn.MINIFS(B44:CW44,metrics.est,"Time"),B44:CW44,0)+1)))</f>
        <v>k=5, r=0.9</v>
      </c>
    </row>
    <row r="45" spans="1:111" x14ac:dyDescent="0.2">
      <c r="A45" s="1" t="s">
        <v>42</v>
      </c>
      <c r="B45" s="4">
        <v>0.79610000000000003</v>
      </c>
      <c r="C45" s="4">
        <v>1.0694999999999999</v>
      </c>
      <c r="D45" s="4">
        <v>0.17599999999999999</v>
      </c>
      <c r="E45" s="4">
        <v>0.53649999999999998</v>
      </c>
      <c r="F45" s="4">
        <v>5.8999999999999997E-2</v>
      </c>
      <c r="G45" s="5">
        <v>0.80579999999999996</v>
      </c>
      <c r="H45" s="5">
        <v>1.0954999999999999</v>
      </c>
      <c r="I45" s="5">
        <v>0.2016</v>
      </c>
      <c r="J45" s="5">
        <v>0.52749999999999997</v>
      </c>
      <c r="K45" s="5">
        <v>4.7899999999999998E-2</v>
      </c>
      <c r="L45" s="4">
        <v>0.80720000000000003</v>
      </c>
      <c r="M45" s="4">
        <v>1.1015999999999999</v>
      </c>
      <c r="N45" s="4">
        <v>0.21490000000000001</v>
      </c>
      <c r="O45" s="4">
        <v>0.52729999999999999</v>
      </c>
      <c r="P45" s="4">
        <v>3.1300000000000001E-2</v>
      </c>
      <c r="Q45" s="5">
        <v>0.80030000000000001</v>
      </c>
      <c r="R45" s="5">
        <v>1.0859000000000001</v>
      </c>
      <c r="S45" s="5">
        <v>0.22670000000000001</v>
      </c>
      <c r="T45" s="5">
        <v>0.56769999999999998</v>
      </c>
      <c r="U45" s="5">
        <v>2.23E-2</v>
      </c>
      <c r="V45" s="4">
        <v>0.80679999999999996</v>
      </c>
      <c r="W45" s="4">
        <v>1.1052</v>
      </c>
      <c r="X45" s="4">
        <v>0.18609999999999999</v>
      </c>
      <c r="Y45" s="4">
        <v>0.58440000000000003</v>
      </c>
      <c r="Z45" s="4">
        <v>7.9000000000000008E-3</v>
      </c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>
        <f t="shared" si="5"/>
        <v>0.80323999999999995</v>
      </c>
      <c r="CY45" s="4">
        <f t="shared" si="6"/>
        <v>1.09154</v>
      </c>
      <c r="CZ45" s="4">
        <f t="shared" si="7"/>
        <v>0.20106000000000002</v>
      </c>
      <c r="DA45" s="4">
        <f t="shared" si="8"/>
        <v>0.54867999999999995</v>
      </c>
      <c r="DB45" s="4">
        <f t="shared" si="9"/>
        <v>3.3679999999999995E-2</v>
      </c>
      <c r="DC45" s="11" t="str" cm="1">
        <f t="array" aca="1" ref="DC45" ca="1">CONCATENATE(INDIRECT(ADDRESS(1,MATCH(_xlfn.MINIFS(B45:CW45,metrics.est,"MAE"),B45:CW45,0)+1)), ", ", INDIRECT(ADDRESS(2,MATCH(_xlfn.MINIFS(B45:CW45,metrics.est,"MAE"),B45:CW45,0)+1)))</f>
        <v>k=5, r=0.1</v>
      </c>
      <c r="DD45" s="11" t="str" cm="1">
        <f t="array" aca="1" ref="DD45" ca="1">CONCATENATE(INDIRECT(ADDRESS(1,MATCH(_xlfn.MINIFS(B45:CW45,metrics.est,"MSE"),B45:CW45,0)+1)), ", ", INDIRECT(ADDRESS(2,MATCH(_xlfn.MINIFS(B45:CW45,metrics.est,"MSE"),B45:CW45,0)+1)))</f>
        <v>k=5, r=0.1</v>
      </c>
      <c r="DE45" s="11" t="str" cm="1">
        <f t="array" aca="1" ref="DE45" ca="1">CONCATENATE(INDIRECT(ADDRESS(1,MATCH(_xlfn.MAXIFS(B45:CW45,metrics.est,"R"),B45:CW45,0)+1)), ", ", INDIRECT(ADDRESS(2,MATCH(_xlfn.MAXIFS(B45:CW45,metrics.est,"R"),B45:CW45,0)+1)))</f>
        <v>k=5, r=0.7</v>
      </c>
      <c r="DF45" s="11" t="str" cm="1">
        <f t="array" aca="1" ref="DF45" ca="1">CONCATENATE(INDIRECT(ADDRESS(1,MATCH(_xlfn.MAXIFS(B45:CW45,metrics.est,"Coverage"),B45:CW45,0)+1)), ", ", INDIRECT(ADDRESS(2,MATCH(_xlfn.MAXIFS(B45:CW45,metrics.est,"Coverage"),B45:CW45,0)+1)))</f>
        <v>k=5, r=0.9</v>
      </c>
      <c r="DG45" s="11" t="str" cm="1">
        <f t="array" aca="1" ref="DG45" ca="1">CONCATENATE(INDIRECT(ADDRESS(1,MATCH(_xlfn.MINIFS(B45:CW45,metrics.est,"Time"),B45:CW45,0)+1)), ", ", INDIRECT(ADDRESS(2,MATCH(_xlfn.MINIFS(B45:CW45,metrics.est,"Time"),B45:CW45,0)+1)))</f>
        <v>k=5, r=0.9</v>
      </c>
    </row>
    <row r="46" spans="1:111" x14ac:dyDescent="0.2">
      <c r="A46" s="1" t="s">
        <v>43</v>
      </c>
      <c r="B46" s="4">
        <v>0.66869999999999996</v>
      </c>
      <c r="C46" s="4">
        <v>0.76910000000000001</v>
      </c>
      <c r="D46" s="4">
        <v>0.32340000000000002</v>
      </c>
      <c r="E46" s="4">
        <v>0.94969999999999999</v>
      </c>
      <c r="F46" s="4">
        <v>0.1226</v>
      </c>
      <c r="G46" s="5">
        <v>0.67889999999999995</v>
      </c>
      <c r="H46" s="5">
        <v>0.79530000000000001</v>
      </c>
      <c r="I46" s="5">
        <v>0.3296</v>
      </c>
      <c r="J46" s="5">
        <v>0.93720000000000003</v>
      </c>
      <c r="K46" s="5">
        <v>0.10349999999999999</v>
      </c>
      <c r="L46" s="4">
        <v>0.69130000000000003</v>
      </c>
      <c r="M46" s="4">
        <v>0.82240000000000002</v>
      </c>
      <c r="N46" s="4">
        <v>0.31269999999999998</v>
      </c>
      <c r="O46" s="4">
        <v>0.91279999999999994</v>
      </c>
      <c r="P46" s="4">
        <v>6.0900000000000003E-2</v>
      </c>
      <c r="Q46" s="5">
        <v>0.72319999999999995</v>
      </c>
      <c r="R46" s="5">
        <v>0.89370000000000005</v>
      </c>
      <c r="S46" s="5">
        <v>0.2581</v>
      </c>
      <c r="T46" s="5">
        <v>0.8548</v>
      </c>
      <c r="U46" s="5">
        <v>3.9699999999999999E-2</v>
      </c>
      <c r="V46" s="4">
        <v>0.81410000000000005</v>
      </c>
      <c r="W46" s="4">
        <v>1.1254</v>
      </c>
      <c r="X46" s="4">
        <v>0.1615</v>
      </c>
      <c r="Y46" s="4">
        <v>0.61070000000000002</v>
      </c>
      <c r="Z46" s="4">
        <v>2.1600000000000001E-2</v>
      </c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>
        <f t="shared" si="5"/>
        <v>0.71523999999999999</v>
      </c>
      <c r="CY46" s="4">
        <f t="shared" si="6"/>
        <v>0.88117999999999996</v>
      </c>
      <c r="CZ46" s="4">
        <f t="shared" si="7"/>
        <v>0.27705999999999997</v>
      </c>
      <c r="DA46" s="4">
        <f t="shared" si="8"/>
        <v>0.85304000000000002</v>
      </c>
      <c r="DB46" s="4">
        <f t="shared" si="9"/>
        <v>6.966E-2</v>
      </c>
      <c r="DC46" s="11" t="str" cm="1">
        <f t="array" aca="1" ref="DC46" ca="1">CONCATENATE(INDIRECT(ADDRESS(1,MATCH(_xlfn.MINIFS(B46:CW46,metrics.est,"MAE"),B46:CW46,0)+1)), ", ", INDIRECT(ADDRESS(2,MATCH(_xlfn.MINIFS(B46:CW46,metrics.est,"MAE"),B46:CW46,0)+1)))</f>
        <v>k=5, r=0.1</v>
      </c>
      <c r="DD46" s="11" t="str" cm="1">
        <f t="array" aca="1" ref="DD46" ca="1">CONCATENATE(INDIRECT(ADDRESS(1,MATCH(_xlfn.MINIFS(B46:CW46,metrics.est,"MSE"),B46:CW46,0)+1)), ", ", INDIRECT(ADDRESS(2,MATCH(_xlfn.MINIFS(B46:CW46,metrics.est,"MSE"),B46:CW46,0)+1)))</f>
        <v>k=5, r=0.1</v>
      </c>
      <c r="DE46" s="11" t="str" cm="1">
        <f t="array" aca="1" ref="DE46" ca="1">CONCATENATE(INDIRECT(ADDRESS(1,MATCH(_xlfn.MAXIFS(B46:CW46,metrics.est,"R"),B46:CW46,0)+1)), ", ", INDIRECT(ADDRESS(2,MATCH(_xlfn.MAXIFS(B46:CW46,metrics.est,"R"),B46:CW46,0)+1)))</f>
        <v>k=5, r=0.3</v>
      </c>
      <c r="DF46" s="11" t="str" cm="1">
        <f t="array" aca="1" ref="DF46" ca="1">CONCATENATE(INDIRECT(ADDRESS(1,MATCH(_xlfn.MAXIFS(B46:CW46,metrics.est,"Coverage"),B46:CW46,0)+1)), ", ", INDIRECT(ADDRESS(2,MATCH(_xlfn.MAXIFS(B46:CW46,metrics.est,"Coverage"),B46:CW46,0)+1)))</f>
        <v>k=5, r=0.1</v>
      </c>
      <c r="DG46" s="11" t="str" cm="1">
        <f t="array" aca="1" ref="DG46" ca="1">CONCATENATE(INDIRECT(ADDRESS(1,MATCH(_xlfn.MINIFS(B46:CW46,metrics.est,"Time"),B46:CW46,0)+1)), ", ", INDIRECT(ADDRESS(2,MATCH(_xlfn.MINIFS(B46:CW46,metrics.est,"Time"),B46:CW46,0)+1)))</f>
        <v>k=5, r=0.9</v>
      </c>
    </row>
    <row r="47" spans="1:111" x14ac:dyDescent="0.2">
      <c r="A47" s="1" t="s">
        <v>44</v>
      </c>
      <c r="B47" s="4">
        <v>0.69930000000000003</v>
      </c>
      <c r="C47" s="4">
        <v>0.83720000000000006</v>
      </c>
      <c r="D47" s="4">
        <v>0.27339999999999998</v>
      </c>
      <c r="E47" s="4">
        <v>0.82769999999999999</v>
      </c>
      <c r="F47" s="4">
        <v>0.1119</v>
      </c>
      <c r="G47" s="5">
        <v>0.73009999999999997</v>
      </c>
      <c r="H47" s="5">
        <v>0.91010000000000002</v>
      </c>
      <c r="I47" s="5">
        <v>0.2399</v>
      </c>
      <c r="J47" s="5">
        <v>0.75290000000000001</v>
      </c>
      <c r="K47" s="5">
        <v>0.1076</v>
      </c>
      <c r="L47" s="4">
        <v>0.77490000000000003</v>
      </c>
      <c r="M47" s="4">
        <v>1.0179</v>
      </c>
      <c r="N47" s="4">
        <v>0.2278</v>
      </c>
      <c r="O47" s="4">
        <v>0.64239999999999997</v>
      </c>
      <c r="P47" s="4">
        <v>6.3799999999999996E-2</v>
      </c>
      <c r="Q47" s="5">
        <v>0.8034</v>
      </c>
      <c r="R47" s="5">
        <v>1.0905</v>
      </c>
      <c r="S47" s="5">
        <v>0.2069</v>
      </c>
      <c r="T47" s="5">
        <v>0.57420000000000004</v>
      </c>
      <c r="U47" s="5">
        <v>4.5100000000000001E-2</v>
      </c>
      <c r="V47" s="4">
        <v>0.83089999999999997</v>
      </c>
      <c r="W47" s="4">
        <v>1.1638999999999999</v>
      </c>
      <c r="X47" s="4">
        <v>0.1045</v>
      </c>
      <c r="Y47" s="4">
        <v>0.57030000000000003</v>
      </c>
      <c r="Z47" s="4">
        <v>1.5100000000000001E-2</v>
      </c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>
        <f t="shared" si="5"/>
        <v>0.76771999999999996</v>
      </c>
      <c r="CY47" s="4">
        <f t="shared" si="6"/>
        <v>1.0039200000000001</v>
      </c>
      <c r="CZ47" s="4">
        <f t="shared" si="7"/>
        <v>0.21049999999999999</v>
      </c>
      <c r="DA47" s="4">
        <f t="shared" si="8"/>
        <v>0.67349999999999999</v>
      </c>
      <c r="DB47" s="4">
        <f t="shared" si="9"/>
        <v>6.8700000000000011E-2</v>
      </c>
      <c r="DC47" s="11" t="str" cm="1">
        <f t="array" aca="1" ref="DC47" ca="1">CONCATENATE(INDIRECT(ADDRESS(1,MATCH(_xlfn.MINIFS(B47:CW47,metrics.est,"MAE"),B47:CW47,0)+1)), ", ", INDIRECT(ADDRESS(2,MATCH(_xlfn.MINIFS(B47:CW47,metrics.est,"MAE"),B47:CW47,0)+1)))</f>
        <v>k=5, r=0.1</v>
      </c>
      <c r="DD47" s="11" t="str" cm="1">
        <f t="array" aca="1" ref="DD47" ca="1">CONCATENATE(INDIRECT(ADDRESS(1,MATCH(_xlfn.MINIFS(B47:CW47,metrics.est,"MSE"),B47:CW47,0)+1)), ", ", INDIRECT(ADDRESS(2,MATCH(_xlfn.MINIFS(B47:CW47,metrics.est,"MSE"),B47:CW47,0)+1)))</f>
        <v>k=5, r=0.1</v>
      </c>
      <c r="DE47" s="11" t="str" cm="1">
        <f t="array" aca="1" ref="DE47" ca="1">CONCATENATE(INDIRECT(ADDRESS(1,MATCH(_xlfn.MAXIFS(B47:CW47,metrics.est,"R"),B47:CW47,0)+1)), ", ", INDIRECT(ADDRESS(2,MATCH(_xlfn.MAXIFS(B47:CW47,metrics.est,"R"),B47:CW47,0)+1)))</f>
        <v>k=5, r=0.1</v>
      </c>
      <c r="DF47" s="11" t="str" cm="1">
        <f t="array" aca="1" ref="DF47" ca="1">CONCATENATE(INDIRECT(ADDRESS(1,MATCH(_xlfn.MAXIFS(B47:CW47,metrics.est,"Coverage"),B47:CW47,0)+1)), ", ", INDIRECT(ADDRESS(2,MATCH(_xlfn.MAXIFS(B47:CW47,metrics.est,"Coverage"),B47:CW47,0)+1)))</f>
        <v>k=5, r=0.1</v>
      </c>
      <c r="DG47" s="11" t="str" cm="1">
        <f t="array" aca="1" ref="DG47" ca="1">CONCATENATE(INDIRECT(ADDRESS(1,MATCH(_xlfn.MINIFS(B47:CW47,metrics.est,"Time"),B47:CW47,0)+1)), ", ", INDIRECT(ADDRESS(2,MATCH(_xlfn.MINIFS(B47:CW47,metrics.est,"Time"),B47:CW47,0)+1)))</f>
        <v>k=5, r=0.9</v>
      </c>
    </row>
    <row r="48" spans="1:111" x14ac:dyDescent="0.2">
      <c r="A48" s="1" t="s">
        <v>45</v>
      </c>
      <c r="B48" s="4">
        <v>0.71750000000000003</v>
      </c>
      <c r="C48" s="4">
        <v>0.87309999999999999</v>
      </c>
      <c r="D48" s="4">
        <v>0.25319999999999998</v>
      </c>
      <c r="E48" s="4">
        <v>0.75890000000000002</v>
      </c>
      <c r="F48" s="4">
        <v>2.3900000000000001E-2</v>
      </c>
      <c r="G48" s="5">
        <v>0.73760000000000003</v>
      </c>
      <c r="H48" s="5">
        <v>0.92330000000000001</v>
      </c>
      <c r="I48" s="5">
        <v>0.25009999999999999</v>
      </c>
      <c r="J48" s="5">
        <v>0.71299999999999997</v>
      </c>
      <c r="K48" s="5">
        <v>2.41E-2</v>
      </c>
      <c r="L48" s="4">
        <v>0.76259999999999994</v>
      </c>
      <c r="M48" s="4">
        <v>0.98680000000000001</v>
      </c>
      <c r="N48" s="4">
        <v>0.24540000000000001</v>
      </c>
      <c r="O48" s="4">
        <v>0.66180000000000005</v>
      </c>
      <c r="P48" s="4">
        <v>1.9900000000000001E-2</v>
      </c>
      <c r="Q48" s="5">
        <v>0.78069999999999995</v>
      </c>
      <c r="R48" s="5">
        <v>1.0345</v>
      </c>
      <c r="S48" s="5">
        <v>0.23719999999999999</v>
      </c>
      <c r="T48" s="5">
        <v>0.63319999999999999</v>
      </c>
      <c r="U48" s="5">
        <v>1.12E-2</v>
      </c>
      <c r="V48" s="4">
        <v>0.80630000000000002</v>
      </c>
      <c r="W48" s="4">
        <v>1.1026</v>
      </c>
      <c r="X48" s="4">
        <v>0.18609999999999999</v>
      </c>
      <c r="Y48" s="4">
        <v>0.58760000000000001</v>
      </c>
      <c r="Z48" s="4">
        <v>4.5999999999999999E-3</v>
      </c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>
        <f t="shared" si="5"/>
        <v>0.76093999999999995</v>
      </c>
      <c r="CY48" s="4">
        <f t="shared" si="6"/>
        <v>0.98406000000000005</v>
      </c>
      <c r="CZ48" s="4">
        <f t="shared" si="7"/>
        <v>0.2344</v>
      </c>
      <c r="DA48" s="4">
        <f t="shared" si="8"/>
        <v>0.67090000000000005</v>
      </c>
      <c r="DB48" s="4">
        <f t="shared" si="9"/>
        <v>1.6739999999999998E-2</v>
      </c>
      <c r="DC48" s="11" t="str" cm="1">
        <f t="array" aca="1" ref="DC48" ca="1">CONCATENATE(INDIRECT(ADDRESS(1,MATCH(_xlfn.MINIFS(B48:CW48,metrics.est,"MAE"),B48:CW48,0)+1)), ", ", INDIRECT(ADDRESS(2,MATCH(_xlfn.MINIFS(B48:CW48,metrics.est,"MAE"),B48:CW48,0)+1)))</f>
        <v>k=5, r=0.1</v>
      </c>
      <c r="DD48" s="11" t="str" cm="1">
        <f t="array" aca="1" ref="DD48" ca="1">CONCATENATE(INDIRECT(ADDRESS(1,MATCH(_xlfn.MINIFS(B48:CW48,metrics.est,"MSE"),B48:CW48,0)+1)), ", ", INDIRECT(ADDRESS(2,MATCH(_xlfn.MINIFS(B48:CW48,metrics.est,"MSE"),B48:CW48,0)+1)))</f>
        <v>k=5, r=0.1</v>
      </c>
      <c r="DE48" s="11" t="str" cm="1">
        <f t="array" aca="1" ref="DE48" ca="1">CONCATENATE(INDIRECT(ADDRESS(1,MATCH(_xlfn.MAXIFS(B48:CW48,metrics.est,"R"),B48:CW48,0)+1)), ", ", INDIRECT(ADDRESS(2,MATCH(_xlfn.MAXIFS(B48:CW48,metrics.est,"R"),B48:CW48,0)+1)))</f>
        <v>k=5, r=0.1</v>
      </c>
      <c r="DF48" s="11" t="str" cm="1">
        <f t="array" aca="1" ref="DF48" ca="1">CONCATENATE(INDIRECT(ADDRESS(1,MATCH(_xlfn.MAXIFS(B48:CW48,metrics.est,"Coverage"),B48:CW48,0)+1)), ", ", INDIRECT(ADDRESS(2,MATCH(_xlfn.MAXIFS(B48:CW48,metrics.est,"Coverage"),B48:CW48,0)+1)))</f>
        <v>k=5, r=0.1</v>
      </c>
      <c r="DG48" s="11" t="str" cm="1">
        <f t="array" aca="1" ref="DG48" ca="1">CONCATENATE(INDIRECT(ADDRESS(1,MATCH(_xlfn.MINIFS(B48:CW48,metrics.est,"Time"),B48:CW48,0)+1)), ", ", INDIRECT(ADDRESS(2,MATCH(_xlfn.MINIFS(B48:CW48,metrics.est,"Time"),B48:CW48,0)+1)))</f>
        <v>k=5, r=0.9</v>
      </c>
    </row>
    <row r="49" spans="1:111" x14ac:dyDescent="0.2">
      <c r="A49" s="1" t="s">
        <v>46</v>
      </c>
      <c r="B49" s="4">
        <v>0.67510000000000003</v>
      </c>
      <c r="C49" s="4">
        <v>0.77769999999999995</v>
      </c>
      <c r="D49" s="4">
        <v>0.3029</v>
      </c>
      <c r="E49" s="4">
        <v>0.94110000000000005</v>
      </c>
      <c r="F49" s="4">
        <v>4.8500000000000001E-2</v>
      </c>
      <c r="G49" s="5">
        <v>0.68540000000000001</v>
      </c>
      <c r="H49" s="5">
        <v>0.80369999999999997</v>
      </c>
      <c r="I49" s="5">
        <v>0.29820000000000002</v>
      </c>
      <c r="J49" s="5">
        <v>0.92779999999999996</v>
      </c>
      <c r="K49" s="5">
        <v>3.1699999999999999E-2</v>
      </c>
      <c r="L49" s="4">
        <v>0.69789999999999996</v>
      </c>
      <c r="M49" s="4">
        <v>0.83320000000000005</v>
      </c>
      <c r="N49" s="4">
        <v>0.28000000000000003</v>
      </c>
      <c r="O49" s="4">
        <v>0.90259999999999996</v>
      </c>
      <c r="P49" s="4">
        <v>2.5600000000000001E-2</v>
      </c>
      <c r="Q49" s="5">
        <v>0.72709999999999997</v>
      </c>
      <c r="R49" s="5">
        <v>0.89910000000000001</v>
      </c>
      <c r="S49" s="5">
        <v>0.2359</v>
      </c>
      <c r="T49" s="5">
        <v>0.85029999999999994</v>
      </c>
      <c r="U49" s="5">
        <v>1.67E-2</v>
      </c>
      <c r="V49" s="4">
        <v>0.81240000000000001</v>
      </c>
      <c r="W49" s="4">
        <v>1.1178999999999999</v>
      </c>
      <c r="X49" s="4">
        <v>0.15770000000000001</v>
      </c>
      <c r="Y49" s="4">
        <v>0.62590000000000001</v>
      </c>
      <c r="Z49" s="4">
        <v>9.4000000000000004E-3</v>
      </c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>
        <f t="shared" si="5"/>
        <v>0.71958</v>
      </c>
      <c r="CY49" s="4">
        <f t="shared" si="6"/>
        <v>0.88631999999999989</v>
      </c>
      <c r="CZ49" s="4">
        <f t="shared" si="7"/>
        <v>0.25494</v>
      </c>
      <c r="DA49" s="4">
        <f t="shared" si="8"/>
        <v>0.84953999999999996</v>
      </c>
      <c r="DB49" s="4">
        <f t="shared" si="9"/>
        <v>2.6379999999999997E-2</v>
      </c>
      <c r="DC49" s="11" t="str" cm="1">
        <f t="array" aca="1" ref="DC49" ca="1">CONCATENATE(INDIRECT(ADDRESS(1,MATCH(_xlfn.MINIFS(B49:CW49,metrics.est,"MAE"),B49:CW49,0)+1)), ", ", INDIRECT(ADDRESS(2,MATCH(_xlfn.MINIFS(B49:CW49,metrics.est,"MAE"),B49:CW49,0)+1)))</f>
        <v>k=5, r=0.1</v>
      </c>
      <c r="DD49" s="11" t="str" cm="1">
        <f t="array" aca="1" ref="DD49" ca="1">CONCATENATE(INDIRECT(ADDRESS(1,MATCH(_xlfn.MINIFS(B49:CW49,metrics.est,"MSE"),B49:CW49,0)+1)), ", ", INDIRECT(ADDRESS(2,MATCH(_xlfn.MINIFS(B49:CW49,metrics.est,"MSE"),B49:CW49,0)+1)))</f>
        <v>k=5, r=0.1</v>
      </c>
      <c r="DE49" s="11" t="str" cm="1">
        <f t="array" aca="1" ref="DE49" ca="1">CONCATENATE(INDIRECT(ADDRESS(1,MATCH(_xlfn.MAXIFS(B49:CW49,metrics.est,"R"),B49:CW49,0)+1)), ", ", INDIRECT(ADDRESS(2,MATCH(_xlfn.MAXIFS(B49:CW49,metrics.est,"R"),B49:CW49,0)+1)))</f>
        <v>k=5, r=0.1</v>
      </c>
      <c r="DF49" s="11" t="str" cm="1">
        <f t="array" aca="1" ref="DF49" ca="1">CONCATENATE(INDIRECT(ADDRESS(1,MATCH(_xlfn.MAXIFS(B49:CW49,metrics.est,"Coverage"),B49:CW49,0)+1)), ", ", INDIRECT(ADDRESS(2,MATCH(_xlfn.MAXIFS(B49:CW49,metrics.est,"Coverage"),B49:CW49,0)+1)))</f>
        <v>k=5, r=0.1</v>
      </c>
      <c r="DG49" s="11" t="str" cm="1">
        <f t="array" aca="1" ref="DG49" ca="1">CONCATENATE(INDIRECT(ADDRESS(1,MATCH(_xlfn.MINIFS(B49:CW49,metrics.est,"Time"),B49:CW49,0)+1)), ", ", INDIRECT(ADDRESS(2,MATCH(_xlfn.MINIFS(B49:CW49,metrics.est,"Time"),B49:CW49,0)+1)))</f>
        <v>k=5, r=0.9</v>
      </c>
    </row>
    <row r="50" spans="1:111" x14ac:dyDescent="0.2">
      <c r="A50" s="1" t="s">
        <v>47</v>
      </c>
      <c r="B50" s="4">
        <v>0.67769999999999997</v>
      </c>
      <c r="C50" s="4">
        <v>0.78490000000000004</v>
      </c>
      <c r="D50" s="4">
        <v>0.30059999999999998</v>
      </c>
      <c r="E50" s="4">
        <v>0.93810000000000004</v>
      </c>
      <c r="F50" s="4">
        <v>5.33E-2</v>
      </c>
      <c r="G50" s="5">
        <v>0.68889999999999996</v>
      </c>
      <c r="H50" s="5">
        <v>0.81140000000000001</v>
      </c>
      <c r="I50" s="5">
        <v>0.2928</v>
      </c>
      <c r="J50" s="5">
        <v>0.92330000000000001</v>
      </c>
      <c r="K50" s="5">
        <v>4.65E-2</v>
      </c>
      <c r="L50" s="4">
        <v>0.70240000000000002</v>
      </c>
      <c r="M50" s="4">
        <v>0.84379999999999999</v>
      </c>
      <c r="N50" s="4">
        <v>0.2697</v>
      </c>
      <c r="O50" s="4">
        <v>0.8982</v>
      </c>
      <c r="P50" s="4">
        <v>2.9899999999999999E-2</v>
      </c>
      <c r="Q50" s="5">
        <v>0.73329999999999995</v>
      </c>
      <c r="R50" s="5">
        <v>0.91369999999999996</v>
      </c>
      <c r="S50" s="5">
        <v>0.224</v>
      </c>
      <c r="T50" s="5">
        <v>0.84609999999999996</v>
      </c>
      <c r="U50" s="5">
        <v>1.8599999999999998E-2</v>
      </c>
      <c r="V50" s="4">
        <v>0.81869999999999998</v>
      </c>
      <c r="W50" s="4">
        <v>1.1323000000000001</v>
      </c>
      <c r="X50" s="4">
        <v>0.16700000000000001</v>
      </c>
      <c r="Y50" s="4">
        <v>0.60619999999999996</v>
      </c>
      <c r="Z50" s="4">
        <v>6.1999999999999998E-3</v>
      </c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>
        <f t="shared" si="5"/>
        <v>0.72419999999999995</v>
      </c>
      <c r="CY50" s="4">
        <f t="shared" si="6"/>
        <v>0.89722000000000013</v>
      </c>
      <c r="CZ50" s="4">
        <f t="shared" si="7"/>
        <v>0.25081999999999999</v>
      </c>
      <c r="DA50" s="4">
        <f t="shared" si="8"/>
        <v>0.84238000000000002</v>
      </c>
      <c r="DB50" s="4">
        <f t="shared" si="9"/>
        <v>3.0900000000000004E-2</v>
      </c>
      <c r="DC50" s="11" t="str" cm="1">
        <f t="array" aca="1" ref="DC50" ca="1">CONCATENATE(INDIRECT(ADDRESS(1,MATCH(_xlfn.MINIFS(B50:CW50,metrics.est,"MAE"),B50:CW50,0)+1)), ", ", INDIRECT(ADDRESS(2,MATCH(_xlfn.MINIFS(B50:CW50,metrics.est,"MAE"),B50:CW50,0)+1)))</f>
        <v>k=5, r=0.1</v>
      </c>
      <c r="DD50" s="11" t="str" cm="1">
        <f t="array" aca="1" ref="DD50" ca="1">CONCATENATE(INDIRECT(ADDRESS(1,MATCH(_xlfn.MINIFS(B50:CW50,metrics.est,"MSE"),B50:CW50,0)+1)), ", ", INDIRECT(ADDRESS(2,MATCH(_xlfn.MINIFS(B50:CW50,metrics.est,"MSE"),B50:CW50,0)+1)))</f>
        <v>k=5, r=0.1</v>
      </c>
      <c r="DE50" s="11" t="str" cm="1">
        <f t="array" aca="1" ref="DE50" ca="1">CONCATENATE(INDIRECT(ADDRESS(1,MATCH(_xlfn.MAXIFS(B50:CW50,metrics.est,"R"),B50:CW50,0)+1)), ", ", INDIRECT(ADDRESS(2,MATCH(_xlfn.MAXIFS(B50:CW50,metrics.est,"R"),B50:CW50,0)+1)))</f>
        <v>k=5, r=0.1</v>
      </c>
      <c r="DF50" s="11" t="str" cm="1">
        <f t="array" aca="1" ref="DF50" ca="1">CONCATENATE(INDIRECT(ADDRESS(1,MATCH(_xlfn.MAXIFS(B50:CW50,metrics.est,"Coverage"),B50:CW50,0)+1)), ", ", INDIRECT(ADDRESS(2,MATCH(_xlfn.MAXIFS(B50:CW50,metrics.est,"Coverage"),B50:CW50,0)+1)))</f>
        <v>k=5, r=0.1</v>
      </c>
      <c r="DG50" s="11" t="str" cm="1">
        <f t="array" aca="1" ref="DG50" ca="1">CONCATENATE(INDIRECT(ADDRESS(1,MATCH(_xlfn.MINIFS(B50:CW50,metrics.est,"Time"),B50:CW50,0)+1)), ", ", INDIRECT(ADDRESS(2,MATCH(_xlfn.MINIFS(B50:CW50,metrics.est,"Time"),B50:CW50,0)+1)))</f>
        <v>k=5, r=0.9</v>
      </c>
    </row>
    <row r="51" spans="1:111" x14ac:dyDescent="0.2">
      <c r="A51" s="1" t="s">
        <v>48</v>
      </c>
      <c r="B51" s="4">
        <v>0.70509999999999995</v>
      </c>
      <c r="C51" s="4">
        <v>0.84419999999999995</v>
      </c>
      <c r="D51" s="4">
        <v>0.28449999999999998</v>
      </c>
      <c r="E51" s="4">
        <v>0.83640000000000003</v>
      </c>
      <c r="F51" s="4">
        <v>3.1699999999999999E-2</v>
      </c>
      <c r="G51" s="5">
        <v>0.72089999999999999</v>
      </c>
      <c r="H51" s="5">
        <v>0.88380000000000003</v>
      </c>
      <c r="I51" s="5">
        <v>0.27800000000000002</v>
      </c>
      <c r="J51" s="5">
        <v>0.80049999999999999</v>
      </c>
      <c r="K51" s="5">
        <v>3.1199999999999999E-2</v>
      </c>
      <c r="L51" s="4">
        <v>0.73640000000000005</v>
      </c>
      <c r="M51" s="4">
        <v>0.91969999999999996</v>
      </c>
      <c r="N51" s="4">
        <v>0.27129999999999999</v>
      </c>
      <c r="O51" s="4">
        <v>0.76070000000000004</v>
      </c>
      <c r="P51" s="4">
        <v>2.0299999999999999E-2</v>
      </c>
      <c r="Q51" s="5">
        <v>0.75829999999999997</v>
      </c>
      <c r="R51" s="5">
        <v>0.97519999999999996</v>
      </c>
      <c r="S51" s="5">
        <v>0.251</v>
      </c>
      <c r="T51" s="5">
        <v>0.71889999999999998</v>
      </c>
      <c r="U51" s="5">
        <v>1.12E-2</v>
      </c>
      <c r="V51" s="4">
        <v>0.8024</v>
      </c>
      <c r="W51" s="4">
        <v>1.0935999999999999</v>
      </c>
      <c r="X51" s="4">
        <v>0.18679999999999999</v>
      </c>
      <c r="Y51" s="4">
        <v>0.5958</v>
      </c>
      <c r="Z51" s="4">
        <v>5.4000000000000003E-3</v>
      </c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20"/>
      <c r="BK51" s="20"/>
      <c r="BL51" s="20"/>
      <c r="BM51" s="20"/>
      <c r="BN51" s="20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0.74334999999999996</v>
      </c>
      <c r="CY51" s="4">
        <f t="shared" si="6"/>
        <v>0.93983333333333341</v>
      </c>
      <c r="CZ51" s="4">
        <f t="shared" si="7"/>
        <v>0.25659999999999999</v>
      </c>
      <c r="DA51" s="4">
        <f t="shared" si="8"/>
        <v>0.74521666666666675</v>
      </c>
      <c r="DB51" s="4">
        <f t="shared" si="9"/>
        <v>1.8616666666666667E-2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k=5, r=0.1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k=5, r=0.1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k=5, r=0.1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k=5, r=0.1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k=5, r=0.9</v>
      </c>
    </row>
    <row r="52" spans="1:111" x14ac:dyDescent="0.2">
      <c r="A52" s="1" t="s">
        <v>49</v>
      </c>
      <c r="B52" s="4">
        <v>0.67859999999999998</v>
      </c>
      <c r="C52" s="4">
        <v>0.79610000000000003</v>
      </c>
      <c r="D52" s="4">
        <v>0.31380000000000002</v>
      </c>
      <c r="E52" s="4">
        <v>0.95630000000000004</v>
      </c>
      <c r="F52" s="4">
        <v>3.1899999999999998E-2</v>
      </c>
      <c r="G52" s="5">
        <v>0.6905</v>
      </c>
      <c r="H52" s="5">
        <v>0.82509999999999994</v>
      </c>
      <c r="I52" s="5">
        <v>0.31830000000000003</v>
      </c>
      <c r="J52" s="5">
        <v>0.94389999999999996</v>
      </c>
      <c r="K52" s="5">
        <v>4.1000000000000002E-2</v>
      </c>
      <c r="L52" s="4">
        <v>0.70509999999999995</v>
      </c>
      <c r="M52" s="4">
        <v>0.85729999999999995</v>
      </c>
      <c r="N52" s="4">
        <v>0.30640000000000001</v>
      </c>
      <c r="O52" s="4">
        <v>0.91990000000000005</v>
      </c>
      <c r="P52" s="4">
        <v>2.0400000000000001E-2</v>
      </c>
      <c r="Q52" s="5">
        <v>0.73529999999999995</v>
      </c>
      <c r="R52" s="5">
        <v>0.92730000000000001</v>
      </c>
      <c r="S52" s="5">
        <v>0.26379999999999998</v>
      </c>
      <c r="T52" s="5">
        <v>0.86919999999999997</v>
      </c>
      <c r="U52" s="5">
        <v>1.3299999999999999E-2</v>
      </c>
      <c r="V52" s="4">
        <v>0.80610000000000004</v>
      </c>
      <c r="W52" s="4">
        <v>1.1055999999999999</v>
      </c>
      <c r="X52" s="4">
        <v>0.18529999999999999</v>
      </c>
      <c r="Y52" s="4">
        <v>0.63439999999999996</v>
      </c>
      <c r="Z52" s="4">
        <v>6.0000000000000001E-3</v>
      </c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>
        <f t="shared" si="5"/>
        <v>0.72311999999999999</v>
      </c>
      <c r="CY52" s="4">
        <f t="shared" si="6"/>
        <v>0.90227999999999997</v>
      </c>
      <c r="CZ52" s="4">
        <f t="shared" si="7"/>
        <v>0.27752000000000004</v>
      </c>
      <c r="DA52" s="4">
        <f t="shared" si="8"/>
        <v>0.86474000000000006</v>
      </c>
      <c r="DB52" s="4">
        <f t="shared" si="9"/>
        <v>2.2520000000000002E-2</v>
      </c>
      <c r="DC52" s="11" t="str" cm="1">
        <f t="array" aca="1" ref="DC52" ca="1">CONCATENATE(INDIRECT(ADDRESS(1,MATCH(_xlfn.MINIFS(B52:CW52,metrics.est,"MAE"),B52:CW52,0)+1)), ", ", INDIRECT(ADDRESS(2,MATCH(_xlfn.MINIFS(B52:CW52,metrics.est,"MAE"),B52:CW52,0)+1)))</f>
        <v>k=5, r=0.1</v>
      </c>
      <c r="DD52" s="11" t="str" cm="1">
        <f t="array" aca="1" ref="DD52" ca="1">CONCATENATE(INDIRECT(ADDRESS(1,MATCH(_xlfn.MINIFS(B52:CW52,metrics.est,"MSE"),B52:CW52,0)+1)), ", ", INDIRECT(ADDRESS(2,MATCH(_xlfn.MINIFS(B52:CW52,metrics.est,"MSE"),B52:CW52,0)+1)))</f>
        <v>k=5, r=0.1</v>
      </c>
      <c r="DE52" s="11" t="str" cm="1">
        <f t="array" aca="1" ref="DE52" ca="1">CONCATENATE(INDIRECT(ADDRESS(1,MATCH(_xlfn.MAXIFS(B52:CW52,metrics.est,"R"),B52:CW52,0)+1)), ", ", INDIRECT(ADDRESS(2,MATCH(_xlfn.MAXIFS(B52:CW52,metrics.est,"R"),B52:CW52,0)+1)))</f>
        <v>k=5, r=0.3</v>
      </c>
      <c r="DF52" s="11" t="str" cm="1">
        <f t="array" aca="1" ref="DF52" ca="1">CONCATENATE(INDIRECT(ADDRESS(1,MATCH(_xlfn.MAXIFS(B52:CW52,metrics.est,"Coverage"),B52:CW52,0)+1)), ", ", INDIRECT(ADDRESS(2,MATCH(_xlfn.MAXIFS(B52:CW52,metrics.est,"Coverage"),B52:CW52,0)+1)))</f>
        <v>k=5, r=0.1</v>
      </c>
      <c r="DG52" s="11" t="str" cm="1">
        <f t="array" aca="1" ref="DG52" ca="1">CONCATENATE(INDIRECT(ADDRESS(1,MATCH(_xlfn.MINIFS(B52:CW52,metrics.est,"Time"),B52:CW52,0)+1)), ", ", INDIRECT(ADDRESS(2,MATCH(_xlfn.MINIFS(B52:CW52,metrics.est,"Time"),B52:CW52,0)+1)))</f>
        <v>k=5, r=0.9</v>
      </c>
    </row>
    <row r="53" spans="1:111" x14ac:dyDescent="0.2">
      <c r="A53" s="1" t="s">
        <v>50</v>
      </c>
      <c r="B53" s="4">
        <v>0.78390000000000004</v>
      </c>
      <c r="C53" s="4">
        <v>1.0470999999999999</v>
      </c>
      <c r="D53" s="4">
        <v>0.19589999999999999</v>
      </c>
      <c r="E53" s="4">
        <v>0.45029999999999998</v>
      </c>
      <c r="F53" s="4">
        <v>3.9E-2</v>
      </c>
      <c r="G53" s="5">
        <v>0.7994</v>
      </c>
      <c r="H53" s="5">
        <v>1.0882000000000001</v>
      </c>
      <c r="I53" s="5">
        <v>0.20569999999999999</v>
      </c>
      <c r="J53" s="5">
        <v>0.46100000000000002</v>
      </c>
      <c r="K53" s="5">
        <v>3.2000000000000001E-2</v>
      </c>
      <c r="L53" s="4">
        <v>0.80910000000000004</v>
      </c>
      <c r="M53" s="4">
        <v>1.1142000000000001</v>
      </c>
      <c r="N53" s="4">
        <v>0.21329999999999999</v>
      </c>
      <c r="O53" s="4">
        <v>0.46970000000000001</v>
      </c>
      <c r="P53" s="4">
        <v>2.2499999999999999E-2</v>
      </c>
      <c r="Q53" s="5">
        <v>0.81110000000000004</v>
      </c>
      <c r="R53" s="5">
        <v>1.1206</v>
      </c>
      <c r="S53" s="5">
        <v>0.20830000000000001</v>
      </c>
      <c r="T53" s="5">
        <v>0.52490000000000003</v>
      </c>
      <c r="U53" s="5">
        <v>1.49E-2</v>
      </c>
      <c r="V53" s="4">
        <v>0.82199999999999995</v>
      </c>
      <c r="W53" s="4">
        <v>1.1466000000000001</v>
      </c>
      <c r="X53" s="4">
        <v>0.17910000000000001</v>
      </c>
      <c r="Y53" s="4">
        <v>0.54630000000000001</v>
      </c>
      <c r="Z53" s="4">
        <v>8.9999999999999993E-3</v>
      </c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>
        <f t="shared" si="5"/>
        <v>0.80510000000000004</v>
      </c>
      <c r="CY53" s="4">
        <f t="shared" si="6"/>
        <v>1.1033400000000002</v>
      </c>
      <c r="CZ53" s="4">
        <f t="shared" si="7"/>
        <v>0.20046</v>
      </c>
      <c r="DA53" s="4">
        <f t="shared" si="8"/>
        <v>0.49043999999999999</v>
      </c>
      <c r="DB53" s="4">
        <f t="shared" si="9"/>
        <v>2.3479999999999997E-2</v>
      </c>
      <c r="DC53" s="11" t="str" cm="1">
        <f t="array" aca="1" ref="DC53" ca="1">CONCATENATE(INDIRECT(ADDRESS(1,MATCH(_xlfn.MINIFS(B53:CW53,metrics.est,"MAE"),B53:CW53,0)+1)), ", ", INDIRECT(ADDRESS(2,MATCH(_xlfn.MINIFS(B53:CW53,metrics.est,"MAE"),B53:CW53,0)+1)))</f>
        <v>k=5, r=0.1</v>
      </c>
      <c r="DD53" s="11" t="str" cm="1">
        <f t="array" aca="1" ref="DD53" ca="1">CONCATENATE(INDIRECT(ADDRESS(1,MATCH(_xlfn.MINIFS(B53:CW53,metrics.est,"MSE"),B53:CW53,0)+1)), ", ", INDIRECT(ADDRESS(2,MATCH(_xlfn.MINIFS(B53:CW53,metrics.est,"MSE"),B53:CW53,0)+1)))</f>
        <v>k=5, r=0.1</v>
      </c>
      <c r="DE53" s="11" t="str" cm="1">
        <f t="array" aca="1" ref="DE53" ca="1">CONCATENATE(INDIRECT(ADDRESS(1,MATCH(_xlfn.MAXIFS(B53:CW53,metrics.est,"R"),B53:CW53,0)+1)), ", ", INDIRECT(ADDRESS(2,MATCH(_xlfn.MAXIFS(B53:CW53,metrics.est,"R"),B53:CW53,0)+1)))</f>
        <v>k=5, r=0.5</v>
      </c>
      <c r="DF53" s="11" t="str" cm="1">
        <f t="array" aca="1" ref="DF53" ca="1">CONCATENATE(INDIRECT(ADDRESS(1,MATCH(_xlfn.MAXIFS(B53:CW53,metrics.est,"Coverage"),B53:CW53,0)+1)), ", ", INDIRECT(ADDRESS(2,MATCH(_xlfn.MAXIFS(B53:CW53,metrics.est,"Coverage"),B53:CW53,0)+1)))</f>
        <v>k=5, r=0.9</v>
      </c>
      <c r="DG53" s="11" t="str" cm="1">
        <f t="array" aca="1" ref="DG53" ca="1">CONCATENATE(INDIRECT(ADDRESS(1,MATCH(_xlfn.MINIFS(B53:CW53,metrics.est,"Time"),B53:CW53,0)+1)), ", ", INDIRECT(ADDRESS(2,MATCH(_xlfn.MINIFS(B53:CW53,metrics.est,"Time"),B53:CW53,0)+1)))</f>
        <v>k=5, r=0.9</v>
      </c>
    </row>
    <row r="54" spans="1:111" x14ac:dyDescent="0.2">
      <c r="A54" s="1" t="s">
        <v>51</v>
      </c>
      <c r="B54" s="4">
        <v>0.69330000000000003</v>
      </c>
      <c r="C54" s="4">
        <v>0.81640000000000001</v>
      </c>
      <c r="D54" s="4">
        <v>0.22309999999999999</v>
      </c>
      <c r="E54" s="4">
        <v>0.91669999999999996</v>
      </c>
      <c r="F54" s="4">
        <v>4.8753000000000002</v>
      </c>
      <c r="G54" s="5">
        <v>0.70089999999999997</v>
      </c>
      <c r="H54" s="5">
        <v>0.83660000000000001</v>
      </c>
      <c r="I54" s="5">
        <v>0.15920000000000001</v>
      </c>
      <c r="J54" s="5">
        <v>0.90259999999999996</v>
      </c>
      <c r="K54" s="5">
        <v>5.9071999999999996</v>
      </c>
      <c r="L54" s="4">
        <v>0.71199999999999997</v>
      </c>
      <c r="M54" s="4">
        <v>0.86070000000000002</v>
      </c>
      <c r="N54" s="4">
        <v>0.12720000000000001</v>
      </c>
      <c r="O54" s="4">
        <v>0.87390000000000001</v>
      </c>
      <c r="P54" s="4">
        <v>2.9447000000000001</v>
      </c>
      <c r="Q54" s="5">
        <v>0.72699999999999998</v>
      </c>
      <c r="R54" s="5">
        <v>0.89600000000000002</v>
      </c>
      <c r="S54" s="5">
        <v>0.10009999999999999</v>
      </c>
      <c r="T54" s="5">
        <v>0.82820000000000005</v>
      </c>
      <c r="U54" s="5">
        <v>2.6802000000000001</v>
      </c>
      <c r="V54" s="4">
        <v>0.7712</v>
      </c>
      <c r="W54" s="4">
        <v>1.0105999999999999</v>
      </c>
      <c r="X54" s="4">
        <v>5.2400000000000002E-2</v>
      </c>
      <c r="Y54" s="4">
        <v>0.65449999999999997</v>
      </c>
      <c r="Z54" s="4">
        <v>1.5726</v>
      </c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>
        <f t="shared" si="5"/>
        <v>0.72087999999999997</v>
      </c>
      <c r="CY54" s="4">
        <f t="shared" si="6"/>
        <v>0.88406000000000007</v>
      </c>
      <c r="CZ54" s="4">
        <f t="shared" si="7"/>
        <v>0.13239999999999999</v>
      </c>
      <c r="DA54" s="4">
        <f t="shared" si="8"/>
        <v>0.83517999999999992</v>
      </c>
      <c r="DB54" s="4">
        <f t="shared" si="9"/>
        <v>3.5960000000000001</v>
      </c>
      <c r="DC54" s="11" t="str" cm="1">
        <f t="array" aca="1" ref="DC54" ca="1">CONCATENATE(INDIRECT(ADDRESS(1,MATCH(_xlfn.MINIFS(B54:CW54,metrics.est,"MAE"),B54:CW54,0)+1)), ", ", INDIRECT(ADDRESS(2,MATCH(_xlfn.MINIFS(B54:CW54,metrics.est,"MAE"),B54:CW54,0)+1)))</f>
        <v>k=5, r=0.1</v>
      </c>
      <c r="DD54" s="11" t="str" cm="1">
        <f t="array" aca="1" ref="DD54" ca="1">CONCATENATE(INDIRECT(ADDRESS(1,MATCH(_xlfn.MINIFS(B54:CW54,metrics.est,"MSE"),B54:CW54,0)+1)), ", ", INDIRECT(ADDRESS(2,MATCH(_xlfn.MINIFS(B54:CW54,metrics.est,"MSE"),B54:CW54,0)+1)))</f>
        <v>k=5, r=0.1</v>
      </c>
      <c r="DE54" s="11" t="str" cm="1">
        <f t="array" aca="1" ref="DE54" ca="1">CONCATENATE(INDIRECT(ADDRESS(1,MATCH(_xlfn.MAXIFS(B54:CW54,metrics.est,"R"),B54:CW54,0)+1)), ", ", INDIRECT(ADDRESS(2,MATCH(_xlfn.MAXIFS(B54:CW54,metrics.est,"R"),B54:CW54,0)+1)))</f>
        <v>k=5, r=0.1</v>
      </c>
      <c r="DF54" s="11" t="str" cm="1">
        <f t="array" aca="1" ref="DF54" ca="1">CONCATENATE(INDIRECT(ADDRESS(1,MATCH(_xlfn.MAXIFS(B54:CW54,metrics.est,"Coverage"),B54:CW54,0)+1)), ", ", INDIRECT(ADDRESS(2,MATCH(_xlfn.MAXIFS(B54:CW54,metrics.est,"Coverage"),B54:CW54,0)+1)))</f>
        <v>k=5, r=0.1</v>
      </c>
      <c r="DG54" s="11" t="str" cm="1">
        <f t="array" aca="1" ref="DG54" ca="1">CONCATENATE(INDIRECT(ADDRESS(1,MATCH(_xlfn.MINIFS(B54:CW54,metrics.est,"Time"),B54:CW54,0)+1)), ", ", INDIRECT(ADDRESS(2,MATCH(_xlfn.MINIFS(B54:CW54,metrics.est,"Time"),B54:CW54,0)+1)))</f>
        <v>k=5, r=0.9</v>
      </c>
    </row>
    <row r="55" spans="1:111" x14ac:dyDescent="0.2">
      <c r="A55" s="1" t="s">
        <v>52</v>
      </c>
      <c r="B55" s="4">
        <v>0.67069999999999996</v>
      </c>
      <c r="C55" s="4">
        <v>0.77139999999999997</v>
      </c>
      <c r="D55" s="4">
        <v>0.31390000000000001</v>
      </c>
      <c r="E55" s="4">
        <v>0.9224</v>
      </c>
      <c r="F55" s="4">
        <v>5.0099999999999999E-2</v>
      </c>
      <c r="G55" s="5">
        <v>0.68489999999999995</v>
      </c>
      <c r="H55" s="5">
        <v>0.80479999999999996</v>
      </c>
      <c r="I55" s="5">
        <v>0.2979</v>
      </c>
      <c r="J55" s="5">
        <v>0.89119999999999999</v>
      </c>
      <c r="K55" s="5">
        <v>4.9599999999999998E-2</v>
      </c>
      <c r="L55" s="4">
        <v>0.70760000000000001</v>
      </c>
      <c r="M55" s="4">
        <v>0.85550000000000004</v>
      </c>
      <c r="N55" s="4">
        <v>0.27629999999999999</v>
      </c>
      <c r="O55" s="4">
        <v>0.83420000000000005</v>
      </c>
      <c r="P55" s="4">
        <v>3.2099999999999997E-2</v>
      </c>
      <c r="Q55" s="5">
        <v>0.75070000000000003</v>
      </c>
      <c r="R55" s="5">
        <v>0.95830000000000004</v>
      </c>
      <c r="S55" s="5">
        <v>0.24740000000000001</v>
      </c>
      <c r="T55" s="5">
        <v>0.72860000000000003</v>
      </c>
      <c r="U55" s="5">
        <v>2.29E-2</v>
      </c>
      <c r="V55" s="4">
        <v>0.80449999999999999</v>
      </c>
      <c r="W55" s="4">
        <v>1.0987</v>
      </c>
      <c r="X55" s="4">
        <v>0.18579999999999999</v>
      </c>
      <c r="Y55" s="4">
        <v>0.59060000000000001</v>
      </c>
      <c r="Z55" s="4">
        <v>1.03E-2</v>
      </c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>
        <f t="shared" si="5"/>
        <v>0.7236800000000001</v>
      </c>
      <c r="CY55" s="4">
        <f t="shared" si="6"/>
        <v>0.89773999999999998</v>
      </c>
      <c r="CZ55" s="4">
        <f t="shared" si="7"/>
        <v>0.26425999999999999</v>
      </c>
      <c r="DA55" s="4">
        <f t="shared" si="8"/>
        <v>0.79340000000000011</v>
      </c>
      <c r="DB55" s="4">
        <f t="shared" si="9"/>
        <v>3.3000000000000002E-2</v>
      </c>
      <c r="DC55" s="11" t="str" cm="1">
        <f t="array" aca="1" ref="DC55" ca="1">CONCATENATE(INDIRECT(ADDRESS(1,MATCH(_xlfn.MINIFS(B55:CW55,metrics.est,"MAE"),B55:CW55,0)+1)), ", ", INDIRECT(ADDRESS(2,MATCH(_xlfn.MINIFS(B55:CW55,metrics.est,"MAE"),B55:CW55,0)+1)))</f>
        <v>k=5, r=0.1</v>
      </c>
      <c r="DD55" s="11" t="str" cm="1">
        <f t="array" aca="1" ref="DD55" ca="1">CONCATENATE(INDIRECT(ADDRESS(1,MATCH(_xlfn.MINIFS(B55:CW55,metrics.est,"MSE"),B55:CW55,0)+1)), ", ", INDIRECT(ADDRESS(2,MATCH(_xlfn.MINIFS(B55:CW55,metrics.est,"MSE"),B55:CW55,0)+1)))</f>
        <v>k=5, r=0.1</v>
      </c>
      <c r="DE55" s="11" t="str" cm="1">
        <f t="array" aca="1" ref="DE55" ca="1">CONCATENATE(INDIRECT(ADDRESS(1,MATCH(_xlfn.MAXIFS(B55:CW55,metrics.est,"R"),B55:CW55,0)+1)), ", ", INDIRECT(ADDRESS(2,MATCH(_xlfn.MAXIFS(B55:CW55,metrics.est,"R"),B55:CW55,0)+1)))</f>
        <v>k=5, r=0.1</v>
      </c>
      <c r="DF55" s="11" t="str" cm="1">
        <f t="array" aca="1" ref="DF55" ca="1">CONCATENATE(INDIRECT(ADDRESS(1,MATCH(_xlfn.MAXIFS(B55:CW55,metrics.est,"Coverage"),B55:CW55,0)+1)), ", ", INDIRECT(ADDRESS(2,MATCH(_xlfn.MAXIFS(B55:CW55,metrics.est,"Coverage"),B55:CW55,0)+1)))</f>
        <v>k=5, r=0.1</v>
      </c>
      <c r="DG55" s="11" t="str" cm="1">
        <f t="array" aca="1" ref="DG55" ca="1">CONCATENATE(INDIRECT(ADDRESS(1,MATCH(_xlfn.MINIFS(B55:CW55,metrics.est,"Time"),B55:CW55,0)+1)), ", ", INDIRECT(ADDRESS(2,MATCH(_xlfn.MINIFS(B55:CW55,metrics.est,"Time"),B55:CW55,0)+1)))</f>
        <v>k=5, r=0.9</v>
      </c>
    </row>
    <row r="56" spans="1:111" x14ac:dyDescent="0.2">
      <c r="A56" s="1" t="s">
        <v>53</v>
      </c>
      <c r="B56" s="4">
        <v>0.67179999999999995</v>
      </c>
      <c r="C56" s="4">
        <v>0.77100000000000002</v>
      </c>
      <c r="D56" s="4">
        <v>0.31540000000000001</v>
      </c>
      <c r="E56" s="4">
        <v>0.94059999999999999</v>
      </c>
      <c r="F56" s="4">
        <v>3.2199999999999999E-2</v>
      </c>
      <c r="G56" s="5">
        <v>0.68169999999999997</v>
      </c>
      <c r="H56" s="5">
        <v>0.79530000000000001</v>
      </c>
      <c r="I56" s="5">
        <v>0.31209999999999999</v>
      </c>
      <c r="J56" s="5">
        <v>0.9254</v>
      </c>
      <c r="K56" s="5">
        <v>3.2300000000000002E-2</v>
      </c>
      <c r="L56" s="4">
        <v>0.69530000000000003</v>
      </c>
      <c r="M56" s="4">
        <v>0.82689999999999997</v>
      </c>
      <c r="N56" s="4">
        <v>0.28589999999999999</v>
      </c>
      <c r="O56" s="4">
        <v>0.89880000000000004</v>
      </c>
      <c r="P56" s="4">
        <v>0.02</v>
      </c>
      <c r="Q56" s="5">
        <v>0.72570000000000001</v>
      </c>
      <c r="R56" s="5">
        <v>0.89539999999999997</v>
      </c>
      <c r="S56" s="5">
        <v>0.23849999999999999</v>
      </c>
      <c r="T56" s="5">
        <v>0.84340000000000004</v>
      </c>
      <c r="U56" s="5">
        <v>1.1599999999999999E-2</v>
      </c>
      <c r="V56" s="4">
        <v>0.81259999999999999</v>
      </c>
      <c r="W56" s="4">
        <v>1.1166</v>
      </c>
      <c r="X56" s="4">
        <v>0.15049999999999999</v>
      </c>
      <c r="Y56" s="4">
        <v>0.61070000000000002</v>
      </c>
      <c r="Z56" s="4">
        <v>1.0699999999999999E-2</v>
      </c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>
        <f t="shared" si="5"/>
        <v>0.71741999999999995</v>
      </c>
      <c r="CY56" s="4">
        <f t="shared" si="6"/>
        <v>0.88104000000000016</v>
      </c>
      <c r="CZ56" s="4">
        <f t="shared" si="7"/>
        <v>0.26047999999999999</v>
      </c>
      <c r="DA56" s="4">
        <f t="shared" si="8"/>
        <v>0.84377999999999997</v>
      </c>
      <c r="DB56" s="4">
        <f t="shared" si="9"/>
        <v>2.1360000000000001E-2</v>
      </c>
      <c r="DC56" s="11" t="str" cm="1">
        <f t="array" aca="1" ref="DC56" ca="1">CONCATENATE(INDIRECT(ADDRESS(1,MATCH(_xlfn.MINIFS(B56:CW56,metrics.est,"MAE"),B56:CW56,0)+1)), ", ", INDIRECT(ADDRESS(2,MATCH(_xlfn.MINIFS(B56:CW56,metrics.est,"MAE"),B56:CW56,0)+1)))</f>
        <v>k=5, r=0.1</v>
      </c>
      <c r="DD56" s="11" t="str" cm="1">
        <f t="array" aca="1" ref="DD56" ca="1">CONCATENATE(INDIRECT(ADDRESS(1,MATCH(_xlfn.MINIFS(B56:CW56,metrics.est,"MSE"),B56:CW56,0)+1)), ", ", INDIRECT(ADDRESS(2,MATCH(_xlfn.MINIFS(B56:CW56,metrics.est,"MSE"),B56:CW56,0)+1)))</f>
        <v>k=5, r=0.1</v>
      </c>
      <c r="DE56" s="11" t="str" cm="1">
        <f t="array" aca="1" ref="DE56" ca="1">CONCATENATE(INDIRECT(ADDRESS(1,MATCH(_xlfn.MAXIFS(B56:CW56,metrics.est,"R"),B56:CW56,0)+1)), ", ", INDIRECT(ADDRESS(2,MATCH(_xlfn.MAXIFS(B56:CW56,metrics.est,"R"),B56:CW56,0)+1)))</f>
        <v>k=5, r=0.1</v>
      </c>
      <c r="DF56" s="11" t="str" cm="1">
        <f t="array" aca="1" ref="DF56" ca="1">CONCATENATE(INDIRECT(ADDRESS(1,MATCH(_xlfn.MAXIFS(B56:CW56,metrics.est,"Coverage"),B56:CW56,0)+1)), ", ", INDIRECT(ADDRESS(2,MATCH(_xlfn.MAXIFS(B56:CW56,metrics.est,"Coverage"),B56:CW56,0)+1)))</f>
        <v>k=5, r=0.1</v>
      </c>
      <c r="DG56" s="11" t="str" cm="1">
        <f t="array" aca="1" ref="DG56" ca="1">CONCATENATE(INDIRECT(ADDRESS(1,MATCH(_xlfn.MINIFS(B56:CW56,metrics.est,"Time"),B56:CW56,0)+1)), ", ", INDIRECT(ADDRESS(2,MATCH(_xlfn.MINIFS(B56:CW56,metrics.est,"Time"),B56:CW56,0)+1)))</f>
        <v>k=5, r=0.9</v>
      </c>
    </row>
    <row r="57" spans="1:111" x14ac:dyDescent="0.2">
      <c r="A57" s="1" t="s">
        <v>54</v>
      </c>
      <c r="B57" s="4">
        <v>0.67330000000000001</v>
      </c>
      <c r="C57" s="4">
        <v>0.77490000000000003</v>
      </c>
      <c r="D57" s="4">
        <v>0.3095</v>
      </c>
      <c r="E57" s="4">
        <v>0.94110000000000005</v>
      </c>
      <c r="F57" s="4">
        <v>4.5699999999999998E-2</v>
      </c>
      <c r="G57" s="5">
        <v>0.68420000000000003</v>
      </c>
      <c r="H57" s="5">
        <v>0.80130000000000001</v>
      </c>
      <c r="I57" s="5">
        <v>0.30590000000000001</v>
      </c>
      <c r="J57" s="5">
        <v>0.92679999999999996</v>
      </c>
      <c r="K57" s="5">
        <v>4.9599999999999998E-2</v>
      </c>
      <c r="L57" s="4">
        <v>0.69720000000000004</v>
      </c>
      <c r="M57" s="4">
        <v>0.83409999999999995</v>
      </c>
      <c r="N57" s="4">
        <v>0.28310000000000002</v>
      </c>
      <c r="O57" s="4">
        <v>0.90139999999999998</v>
      </c>
      <c r="P57" s="4">
        <v>0.03</v>
      </c>
      <c r="Q57" s="5">
        <v>0.72689999999999999</v>
      </c>
      <c r="R57" s="5">
        <v>0.89880000000000004</v>
      </c>
      <c r="S57" s="5">
        <v>0.23960000000000001</v>
      </c>
      <c r="T57" s="5">
        <v>0.84699999999999998</v>
      </c>
      <c r="U57" s="5">
        <v>2.18E-2</v>
      </c>
      <c r="V57" s="4">
        <v>0.81330000000000002</v>
      </c>
      <c r="W57" s="4">
        <v>1.1201000000000001</v>
      </c>
      <c r="X57" s="4">
        <v>0.1578</v>
      </c>
      <c r="Y57" s="4">
        <v>0.62790000000000001</v>
      </c>
      <c r="Z57" s="4">
        <v>7.3000000000000001E-3</v>
      </c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>
        <f t="shared" si="5"/>
        <v>0.71897999999999995</v>
      </c>
      <c r="CY57" s="4">
        <f t="shared" si="6"/>
        <v>0.88583999999999996</v>
      </c>
      <c r="CZ57" s="4">
        <f t="shared" si="7"/>
        <v>0.25917999999999997</v>
      </c>
      <c r="DA57" s="4">
        <f t="shared" si="8"/>
        <v>0.84884000000000004</v>
      </c>
      <c r="DB57" s="4">
        <f t="shared" si="9"/>
        <v>3.0880000000000001E-2</v>
      </c>
      <c r="DC57" s="11" t="str" cm="1">
        <f t="array" aca="1" ref="DC57" ca="1">CONCATENATE(INDIRECT(ADDRESS(1,MATCH(_xlfn.MINIFS(B57:CW57,metrics.est,"MAE"),B57:CW57,0)+1)), ", ", INDIRECT(ADDRESS(2,MATCH(_xlfn.MINIFS(B57:CW57,metrics.est,"MAE"),B57:CW57,0)+1)))</f>
        <v>k=5, r=0.1</v>
      </c>
      <c r="DD57" s="11" t="str" cm="1">
        <f t="array" aca="1" ref="DD57" ca="1">CONCATENATE(INDIRECT(ADDRESS(1,MATCH(_xlfn.MINIFS(B57:CW57,metrics.est,"MSE"),B57:CW57,0)+1)), ", ", INDIRECT(ADDRESS(2,MATCH(_xlfn.MINIFS(B57:CW57,metrics.est,"MSE"),B57:CW57,0)+1)))</f>
        <v>k=5, r=0.1</v>
      </c>
      <c r="DE57" s="11" t="str" cm="1">
        <f t="array" aca="1" ref="DE57" ca="1">CONCATENATE(INDIRECT(ADDRESS(1,MATCH(_xlfn.MAXIFS(B57:CW57,metrics.est,"R"),B57:CW57,0)+1)), ", ", INDIRECT(ADDRESS(2,MATCH(_xlfn.MAXIFS(B57:CW57,metrics.est,"R"),B57:CW57,0)+1)))</f>
        <v>k=5, r=0.1</v>
      </c>
      <c r="DF57" s="11" t="str" cm="1">
        <f t="array" aca="1" ref="DF57" ca="1">CONCATENATE(INDIRECT(ADDRESS(1,MATCH(_xlfn.MAXIFS(B57:CW57,metrics.est,"Coverage"),B57:CW57,0)+1)), ", ", INDIRECT(ADDRESS(2,MATCH(_xlfn.MAXIFS(B57:CW57,metrics.est,"Coverage"),B57:CW57,0)+1)))</f>
        <v>k=5, r=0.1</v>
      </c>
      <c r="DG57" s="11" t="str" cm="1">
        <f t="array" aca="1" ref="DG57" ca="1">CONCATENATE(INDIRECT(ADDRESS(1,MATCH(_xlfn.MINIFS(B57:CW57,metrics.est,"Time"),B57:CW57,0)+1)), ", ", INDIRECT(ADDRESS(2,MATCH(_xlfn.MINIFS(B57:CW57,metrics.est,"Time"),B57:CW57,0)+1)))</f>
        <v>k=5, r=0.9</v>
      </c>
    </row>
    <row r="58" spans="1:111" x14ac:dyDescent="0.2">
      <c r="A58" s="1" t="s">
        <v>55</v>
      </c>
      <c r="B58" s="4">
        <v>0.67420000000000002</v>
      </c>
      <c r="C58" s="4">
        <v>0.78290000000000004</v>
      </c>
      <c r="D58" s="4">
        <v>0.32750000000000001</v>
      </c>
      <c r="E58" s="4">
        <v>0.95640000000000003</v>
      </c>
      <c r="F58" s="4">
        <v>0.20399999999999999</v>
      </c>
      <c r="G58" s="5">
        <v>0.68279999999999996</v>
      </c>
      <c r="H58" s="5">
        <v>0.80459999999999998</v>
      </c>
      <c r="I58" s="5">
        <v>0.34260000000000002</v>
      </c>
      <c r="J58" s="5">
        <v>0.94610000000000005</v>
      </c>
      <c r="K58" s="5">
        <v>0.1164</v>
      </c>
      <c r="L58" s="4">
        <v>0.69169999999999998</v>
      </c>
      <c r="M58" s="4">
        <v>0.82540000000000002</v>
      </c>
      <c r="N58" s="4">
        <v>0.3332</v>
      </c>
      <c r="O58" s="4">
        <v>0.92700000000000005</v>
      </c>
      <c r="P58" s="4">
        <v>4.8399999999999999E-2</v>
      </c>
      <c r="Q58" s="5">
        <v>0.71630000000000005</v>
      </c>
      <c r="R58" s="5">
        <v>0.88090000000000002</v>
      </c>
      <c r="S58" s="5">
        <v>0.28670000000000001</v>
      </c>
      <c r="T58" s="5">
        <v>0.88539999999999996</v>
      </c>
      <c r="U58" s="5">
        <v>1.9900000000000001E-2</v>
      </c>
      <c r="V58" s="4">
        <v>0.79720000000000002</v>
      </c>
      <c r="W58" s="4">
        <v>1.0820000000000001</v>
      </c>
      <c r="X58" s="4">
        <v>0.18629999999999999</v>
      </c>
      <c r="Y58" s="4">
        <v>0.63639999999999997</v>
      </c>
      <c r="Z58" s="4">
        <v>1.38E-2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>
        <f t="shared" si="5"/>
        <v>0.71244000000000007</v>
      </c>
      <c r="CY58" s="4">
        <f t="shared" si="6"/>
        <v>0.87515999999999994</v>
      </c>
      <c r="CZ58" s="4">
        <f t="shared" si="7"/>
        <v>0.29525999999999997</v>
      </c>
      <c r="DA58" s="4">
        <f t="shared" si="8"/>
        <v>0.87026000000000003</v>
      </c>
      <c r="DB58" s="4">
        <f t="shared" si="9"/>
        <v>8.0500000000000002E-2</v>
      </c>
      <c r="DC58" s="11" t="str" cm="1">
        <f t="array" aca="1" ref="DC58" ca="1">CONCATENATE(INDIRECT(ADDRESS(1,MATCH(_xlfn.MINIFS(B58:CW58,metrics.est,"MAE"),B58:CW58,0)+1)), ", ", INDIRECT(ADDRESS(2,MATCH(_xlfn.MINIFS(B58:CW58,metrics.est,"MAE"),B58:CW58,0)+1)))</f>
        <v>k=5, r=0.1</v>
      </c>
      <c r="DD58" s="11" t="str" cm="1">
        <f t="array" aca="1" ref="DD58" ca="1">CONCATENATE(INDIRECT(ADDRESS(1,MATCH(_xlfn.MINIFS(B58:CW58,metrics.est,"MSE"),B58:CW58,0)+1)), ", ", INDIRECT(ADDRESS(2,MATCH(_xlfn.MINIFS(B58:CW58,metrics.est,"MSE"),B58:CW58,0)+1)))</f>
        <v>k=5, r=0.1</v>
      </c>
      <c r="DE58" s="11" t="str" cm="1">
        <f t="array" aca="1" ref="DE58" ca="1">CONCATENATE(INDIRECT(ADDRESS(1,MATCH(_xlfn.MAXIFS(B58:CW58,metrics.est,"R"),B58:CW58,0)+1)), ", ", INDIRECT(ADDRESS(2,MATCH(_xlfn.MAXIFS(B58:CW58,metrics.est,"R"),B58:CW58,0)+1)))</f>
        <v>k=5, r=0.3</v>
      </c>
      <c r="DF58" s="11" t="str" cm="1">
        <f t="array" aca="1" ref="DF58" ca="1">CONCATENATE(INDIRECT(ADDRESS(1,MATCH(_xlfn.MAXIFS(B58:CW58,metrics.est,"Coverage"),B58:CW58,0)+1)), ", ", INDIRECT(ADDRESS(2,MATCH(_xlfn.MAXIFS(B58:CW58,metrics.est,"Coverage"),B58:CW58,0)+1)))</f>
        <v>k=5, r=0.1</v>
      </c>
      <c r="DG58" s="11" t="str" cm="1">
        <f t="array" aca="1" ref="DG58" ca="1">CONCATENATE(INDIRECT(ADDRESS(1,MATCH(_xlfn.MINIFS(B58:CW58,metrics.est,"Time"),B58:CW58,0)+1)), ", ", INDIRECT(ADDRESS(2,MATCH(_xlfn.MINIFS(B58:CW58,metrics.est,"Time"),B58:CW58,0)+1)))</f>
        <v>k=5, r=0.9</v>
      </c>
    </row>
    <row r="59" spans="1:111" x14ac:dyDescent="0.2">
      <c r="A59" s="1" t="s">
        <v>56</v>
      </c>
      <c r="B59" s="4">
        <v>0.68340000000000001</v>
      </c>
      <c r="C59" s="4">
        <v>0.80310000000000004</v>
      </c>
      <c r="D59" s="4">
        <v>0.3145</v>
      </c>
      <c r="E59" s="4">
        <v>0.90749999999999997</v>
      </c>
      <c r="F59" s="4">
        <v>3.9899999999999998E-2</v>
      </c>
      <c r="G59" s="5">
        <v>0.69489999999999996</v>
      </c>
      <c r="H59" s="5">
        <v>0.83160000000000001</v>
      </c>
      <c r="I59" s="5">
        <v>0.32540000000000002</v>
      </c>
      <c r="J59" s="5">
        <v>0.89059999999999995</v>
      </c>
      <c r="K59" s="5">
        <v>4.2200000000000001E-2</v>
      </c>
      <c r="L59" s="4">
        <v>0.70420000000000005</v>
      </c>
      <c r="M59" s="4">
        <v>0.85309999999999997</v>
      </c>
      <c r="N59" s="4">
        <v>0.31950000000000001</v>
      </c>
      <c r="O59" s="4">
        <v>0.88029999999999997</v>
      </c>
      <c r="P59" s="4">
        <v>2.5399999999999999E-2</v>
      </c>
      <c r="Q59" s="5">
        <v>0.72450000000000003</v>
      </c>
      <c r="R59" s="5">
        <v>0.9</v>
      </c>
      <c r="S59" s="5">
        <v>0.27979999999999999</v>
      </c>
      <c r="T59" s="5">
        <v>0.86629999999999996</v>
      </c>
      <c r="U59" s="5">
        <v>1.8100000000000002E-2</v>
      </c>
      <c r="V59" s="4">
        <v>0.79630000000000001</v>
      </c>
      <c r="W59" s="4">
        <v>1.0780000000000001</v>
      </c>
      <c r="X59" s="4">
        <v>0.18809999999999999</v>
      </c>
      <c r="Y59" s="4">
        <v>0.63759999999999994</v>
      </c>
      <c r="Z59" s="4">
        <v>6.7999999999999996E-3</v>
      </c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>
        <f t="shared" si="5"/>
        <v>0.72065999999999997</v>
      </c>
      <c r="CY59" s="4">
        <f t="shared" si="6"/>
        <v>0.89315999999999995</v>
      </c>
      <c r="CZ59" s="4">
        <f t="shared" si="7"/>
        <v>0.28545999999999999</v>
      </c>
      <c r="DA59" s="4">
        <f t="shared" si="8"/>
        <v>0.83645999999999998</v>
      </c>
      <c r="DB59" s="4">
        <f t="shared" si="9"/>
        <v>2.6480000000000004E-2</v>
      </c>
      <c r="DC59" s="11" t="str" cm="1">
        <f t="array" aca="1" ref="DC59" ca="1">CONCATENATE(INDIRECT(ADDRESS(1,MATCH(_xlfn.MINIFS(B59:CW59,metrics.est,"MAE"),B59:CW59,0)+1)), ", ", INDIRECT(ADDRESS(2,MATCH(_xlfn.MINIFS(B59:CW59,metrics.est,"MAE"),B59:CW59,0)+1)))</f>
        <v>k=5, r=0.1</v>
      </c>
      <c r="DD59" s="11" t="str" cm="1">
        <f t="array" aca="1" ref="DD59" ca="1">CONCATENATE(INDIRECT(ADDRESS(1,MATCH(_xlfn.MINIFS(B59:CW59,metrics.est,"MSE"),B59:CW59,0)+1)), ", ", INDIRECT(ADDRESS(2,MATCH(_xlfn.MINIFS(B59:CW59,metrics.est,"MSE"),B59:CW59,0)+1)))</f>
        <v>k=5, r=0.1</v>
      </c>
      <c r="DE59" s="11" t="str" cm="1">
        <f t="array" aca="1" ref="DE59" ca="1">CONCATENATE(INDIRECT(ADDRESS(1,MATCH(_xlfn.MAXIFS(B59:CW59,metrics.est,"R"),B59:CW59,0)+1)), ", ", INDIRECT(ADDRESS(2,MATCH(_xlfn.MAXIFS(B59:CW59,metrics.est,"R"),B59:CW59,0)+1)))</f>
        <v>k=5, r=0.3</v>
      </c>
      <c r="DF59" s="11" t="str" cm="1">
        <f t="array" aca="1" ref="DF59" ca="1">CONCATENATE(INDIRECT(ADDRESS(1,MATCH(_xlfn.MAXIFS(B59:CW59,metrics.est,"Coverage"),B59:CW59,0)+1)), ", ", INDIRECT(ADDRESS(2,MATCH(_xlfn.MAXIFS(B59:CW59,metrics.est,"Coverage"),B59:CW59,0)+1)))</f>
        <v>k=5, r=0.1</v>
      </c>
      <c r="DG59" s="11" t="str" cm="1">
        <f t="array" aca="1" ref="DG59" ca="1">CONCATENATE(INDIRECT(ADDRESS(1,MATCH(_xlfn.MINIFS(B59:CW59,metrics.est,"Time"),B59:CW59,0)+1)), ", ", INDIRECT(ADDRESS(2,MATCH(_xlfn.MINIFS(B59:CW59,metrics.est,"Time"),B59:CW59,0)+1)))</f>
        <v>k=5, r=0.9</v>
      </c>
    </row>
    <row r="60" spans="1:111" x14ac:dyDescent="0.2">
      <c r="A60" s="1" t="s">
        <v>57</v>
      </c>
      <c r="B60" s="4">
        <v>0.68410000000000004</v>
      </c>
      <c r="C60" s="4">
        <v>0.8085</v>
      </c>
      <c r="D60" s="4">
        <v>0.30980000000000002</v>
      </c>
      <c r="E60" s="4">
        <v>0.95669999999999999</v>
      </c>
      <c r="F60" s="4">
        <v>4.6300000000000001E-2</v>
      </c>
      <c r="G60" s="5">
        <v>0.69210000000000005</v>
      </c>
      <c r="H60" s="5">
        <v>0.82889999999999997</v>
      </c>
      <c r="I60" s="5">
        <v>0.32129999999999997</v>
      </c>
      <c r="J60" s="5">
        <v>0.9466</v>
      </c>
      <c r="K60" s="5">
        <v>4.9299999999999997E-2</v>
      </c>
      <c r="L60" s="4">
        <v>0.7</v>
      </c>
      <c r="M60" s="4">
        <v>0.84709999999999996</v>
      </c>
      <c r="N60" s="4">
        <v>0.31719999999999998</v>
      </c>
      <c r="O60" s="4">
        <v>0.92830000000000001</v>
      </c>
      <c r="P60" s="4">
        <v>2.29E-2</v>
      </c>
      <c r="Q60" s="5">
        <v>0.72130000000000005</v>
      </c>
      <c r="R60" s="5">
        <v>0.89590000000000003</v>
      </c>
      <c r="S60" s="5">
        <v>0.29370000000000002</v>
      </c>
      <c r="T60" s="5">
        <v>0.89280000000000004</v>
      </c>
      <c r="U60" s="5">
        <v>1.8499999999999999E-2</v>
      </c>
      <c r="V60" s="4">
        <v>0.78469999999999995</v>
      </c>
      <c r="W60" s="4">
        <v>1.0544</v>
      </c>
      <c r="X60" s="4">
        <v>0.2351</v>
      </c>
      <c r="Y60" s="4">
        <v>0.749</v>
      </c>
      <c r="Z60" s="4">
        <v>1.4E-2</v>
      </c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>
        <f t="shared" si="5"/>
        <v>0.71644000000000008</v>
      </c>
      <c r="CY60" s="4">
        <f t="shared" si="6"/>
        <v>0.88695999999999997</v>
      </c>
      <c r="CZ60" s="4">
        <f t="shared" si="7"/>
        <v>0.29542000000000002</v>
      </c>
      <c r="DA60" s="4">
        <f t="shared" si="8"/>
        <v>0.89467999999999992</v>
      </c>
      <c r="DB60" s="4">
        <f t="shared" si="9"/>
        <v>3.0199999999999998E-2</v>
      </c>
      <c r="DC60" s="11" t="str" cm="1">
        <f t="array" aca="1" ref="DC60" ca="1">CONCATENATE(INDIRECT(ADDRESS(1,MATCH(_xlfn.MINIFS(B60:CW60,metrics.est,"MAE"),B60:CW60,0)+1)), ", ", INDIRECT(ADDRESS(2,MATCH(_xlfn.MINIFS(B60:CW60,metrics.est,"MAE"),B60:CW60,0)+1)))</f>
        <v>k=5, r=0.1</v>
      </c>
      <c r="DD60" s="11" t="str" cm="1">
        <f t="array" aca="1" ref="DD60" ca="1">CONCATENATE(INDIRECT(ADDRESS(1,MATCH(_xlfn.MINIFS(B60:CW60,metrics.est,"MSE"),B60:CW60,0)+1)), ", ", INDIRECT(ADDRESS(2,MATCH(_xlfn.MINIFS(B60:CW60,metrics.est,"MSE"),B60:CW60,0)+1)))</f>
        <v>k=5, r=0.1</v>
      </c>
      <c r="DE60" s="11" t="str" cm="1">
        <f t="array" aca="1" ref="DE60" ca="1">CONCATENATE(INDIRECT(ADDRESS(1,MATCH(_xlfn.MAXIFS(B60:CW60,metrics.est,"R"),B60:CW60,0)+1)), ", ", INDIRECT(ADDRESS(2,MATCH(_xlfn.MAXIFS(B60:CW60,metrics.est,"R"),B60:CW60,0)+1)))</f>
        <v>k=5, r=0.3</v>
      </c>
      <c r="DF60" s="11" t="str" cm="1">
        <f t="array" aca="1" ref="DF60" ca="1">CONCATENATE(INDIRECT(ADDRESS(1,MATCH(_xlfn.MAXIFS(B60:CW60,metrics.est,"Coverage"),B60:CW60,0)+1)), ", ", INDIRECT(ADDRESS(2,MATCH(_xlfn.MAXIFS(B60:CW60,metrics.est,"Coverage"),B60:CW60,0)+1)))</f>
        <v>k=5, r=0.1</v>
      </c>
      <c r="DG60" s="11" t="str" cm="1">
        <f t="array" aca="1" ref="DG60" ca="1">CONCATENATE(INDIRECT(ADDRESS(1,MATCH(_xlfn.MINIFS(B60:CW60,metrics.est,"Time"),B60:CW60,0)+1)), ", ", INDIRECT(ADDRESS(2,MATCH(_xlfn.MINIFS(B60:CW60,metrics.est,"Time"),B60:CW60,0)+1)))</f>
        <v>k=5, r=0.9</v>
      </c>
    </row>
    <row r="61" spans="1:111" x14ac:dyDescent="0.2">
      <c r="A61" s="1" t="s">
        <v>58</v>
      </c>
      <c r="B61" s="4">
        <v>0.71130000000000004</v>
      </c>
      <c r="C61" s="4">
        <v>0.86660000000000004</v>
      </c>
      <c r="D61" s="4">
        <v>0.2465</v>
      </c>
      <c r="E61" s="4">
        <v>0.88080000000000003</v>
      </c>
      <c r="F61" s="4">
        <v>4.9799999999999997E-2</v>
      </c>
      <c r="G61" s="5">
        <v>0.72119999999999995</v>
      </c>
      <c r="H61" s="5">
        <v>0.89400000000000002</v>
      </c>
      <c r="I61" s="5">
        <v>0.25819999999999999</v>
      </c>
      <c r="J61" s="5">
        <v>0.8538</v>
      </c>
      <c r="K61" s="5">
        <v>5.7500000000000002E-2</v>
      </c>
      <c r="L61" s="4">
        <v>0.73650000000000004</v>
      </c>
      <c r="M61" s="4">
        <v>0.93079999999999996</v>
      </c>
      <c r="N61" s="4">
        <v>0.24390000000000001</v>
      </c>
      <c r="O61" s="4">
        <v>0.81430000000000002</v>
      </c>
      <c r="P61" s="4">
        <v>2.69E-2</v>
      </c>
      <c r="Q61" s="5">
        <v>0.7611</v>
      </c>
      <c r="R61" s="5">
        <v>0.99409999999999998</v>
      </c>
      <c r="S61" s="5">
        <v>0.21690000000000001</v>
      </c>
      <c r="T61" s="5">
        <v>0.74009999999999998</v>
      </c>
      <c r="U61" s="5">
        <v>2.75E-2</v>
      </c>
      <c r="V61" s="4">
        <v>0.81289999999999996</v>
      </c>
      <c r="W61" s="4">
        <v>1.1329</v>
      </c>
      <c r="X61" s="4">
        <v>0.16089999999999999</v>
      </c>
      <c r="Y61" s="4">
        <v>0.52869999999999995</v>
      </c>
      <c r="Z61" s="4">
        <v>1.6799999999999999E-2</v>
      </c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>
        <f t="shared" si="5"/>
        <v>0.74859999999999993</v>
      </c>
      <c r="CY61" s="4">
        <f t="shared" si="6"/>
        <v>0.96368000000000009</v>
      </c>
      <c r="CZ61" s="4">
        <f t="shared" si="7"/>
        <v>0.22527999999999998</v>
      </c>
      <c r="DA61" s="4">
        <f t="shared" si="8"/>
        <v>0.76353999999999989</v>
      </c>
      <c r="DB61" s="4">
        <f t="shared" si="9"/>
        <v>3.5700000000000003E-2</v>
      </c>
      <c r="DC61" s="11" t="str" cm="1">
        <f t="array" aca="1" ref="DC61" ca="1">CONCATENATE(INDIRECT(ADDRESS(1,MATCH(_xlfn.MINIFS(B61:CW61,metrics.est,"MAE"),B61:CW61,0)+1)), ", ", INDIRECT(ADDRESS(2,MATCH(_xlfn.MINIFS(B61:CW61,metrics.est,"MAE"),B61:CW61,0)+1)))</f>
        <v>k=5, r=0.1</v>
      </c>
      <c r="DD61" s="11" t="str" cm="1">
        <f t="array" aca="1" ref="DD61" ca="1">CONCATENATE(INDIRECT(ADDRESS(1,MATCH(_xlfn.MINIFS(B61:CW61,metrics.est,"MSE"),B61:CW61,0)+1)), ", ", INDIRECT(ADDRESS(2,MATCH(_xlfn.MINIFS(B61:CW61,metrics.est,"MSE"),B61:CW61,0)+1)))</f>
        <v>k=5, r=0.1</v>
      </c>
      <c r="DE61" s="11" t="str" cm="1">
        <f t="array" aca="1" ref="DE61" ca="1">CONCATENATE(INDIRECT(ADDRESS(1,MATCH(_xlfn.MAXIFS(B61:CW61,metrics.est,"R"),B61:CW61,0)+1)), ", ", INDIRECT(ADDRESS(2,MATCH(_xlfn.MAXIFS(B61:CW61,metrics.est,"R"),B61:CW61,0)+1)))</f>
        <v>k=5, r=0.3</v>
      </c>
      <c r="DF61" s="11" t="str" cm="1">
        <f t="array" aca="1" ref="DF61" ca="1">CONCATENATE(INDIRECT(ADDRESS(1,MATCH(_xlfn.MAXIFS(B61:CW61,metrics.est,"Coverage"),B61:CW61,0)+1)), ", ", INDIRECT(ADDRESS(2,MATCH(_xlfn.MAXIFS(B61:CW61,metrics.est,"Coverage"),B61:CW61,0)+1)))</f>
        <v>k=5, r=0.1</v>
      </c>
      <c r="DG61" s="11" t="str" cm="1">
        <f t="array" aca="1" ref="DG61" ca="1">CONCATENATE(INDIRECT(ADDRESS(1,MATCH(_xlfn.MINIFS(B61:CW61,metrics.est,"Time"),B61:CW61,0)+1)), ", ", INDIRECT(ADDRESS(2,MATCH(_xlfn.MINIFS(B61:CW61,metrics.est,"Time"),B61:CW61,0)+1)))</f>
        <v>k=5, r=0.9</v>
      </c>
    </row>
    <row r="62" spans="1:111" x14ac:dyDescent="0.2">
      <c r="A62" s="1" t="s">
        <v>59</v>
      </c>
      <c r="B62" s="4">
        <v>0.67549999999999999</v>
      </c>
      <c r="C62" s="4">
        <v>0.78859999999999997</v>
      </c>
      <c r="D62" s="4">
        <v>0.32479999999999998</v>
      </c>
      <c r="E62" s="4">
        <v>0.95669999999999999</v>
      </c>
      <c r="F62" s="4">
        <v>4.8000000000000001E-2</v>
      </c>
      <c r="G62" s="5">
        <v>0.68379999999999996</v>
      </c>
      <c r="H62" s="5">
        <v>0.81</v>
      </c>
      <c r="I62" s="5">
        <v>0.34100000000000003</v>
      </c>
      <c r="J62" s="5">
        <v>0.94640000000000002</v>
      </c>
      <c r="K62" s="5">
        <v>3.9199999999999999E-2</v>
      </c>
      <c r="L62" s="4">
        <v>0.69299999999999995</v>
      </c>
      <c r="M62" s="4">
        <v>0.83099999999999996</v>
      </c>
      <c r="N62" s="4">
        <v>0.3327</v>
      </c>
      <c r="O62" s="4">
        <v>0.92820000000000003</v>
      </c>
      <c r="P62" s="4">
        <v>2.3699999999999999E-2</v>
      </c>
      <c r="Q62" s="5">
        <v>0.7177</v>
      </c>
      <c r="R62" s="5">
        <v>0.88560000000000005</v>
      </c>
      <c r="S62" s="5">
        <v>0.2878</v>
      </c>
      <c r="T62" s="5">
        <v>0.88919999999999999</v>
      </c>
      <c r="U62" s="5">
        <v>2.4E-2</v>
      </c>
      <c r="V62" s="4">
        <v>0.79990000000000006</v>
      </c>
      <c r="W62" s="4">
        <v>1.0880000000000001</v>
      </c>
      <c r="X62" s="4">
        <v>0.1709</v>
      </c>
      <c r="Y62" s="4">
        <v>0.67230000000000001</v>
      </c>
      <c r="Z62" s="4">
        <v>6.8999999999999999E-3</v>
      </c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>
        <f t="shared" si="5"/>
        <v>0.71397999999999995</v>
      </c>
      <c r="CY62" s="4">
        <f t="shared" si="6"/>
        <v>0.88063999999999998</v>
      </c>
      <c r="CZ62" s="4">
        <f t="shared" si="7"/>
        <v>0.29144000000000003</v>
      </c>
      <c r="DA62" s="4">
        <f t="shared" si="8"/>
        <v>0.87856000000000001</v>
      </c>
      <c r="DB62" s="4">
        <f t="shared" si="9"/>
        <v>2.8359999999999996E-2</v>
      </c>
      <c r="DC62" s="11" t="str" cm="1">
        <f t="array" aca="1" ref="DC62" ca="1">CONCATENATE(INDIRECT(ADDRESS(1,MATCH(_xlfn.MINIFS(B62:CW62,metrics.est,"MAE"),B62:CW62,0)+1)), ", ", INDIRECT(ADDRESS(2,MATCH(_xlfn.MINIFS(B62:CW62,metrics.est,"MAE"),B62:CW62,0)+1)))</f>
        <v>k=5, r=0.1</v>
      </c>
      <c r="DD62" s="11" t="str" cm="1">
        <f t="array" aca="1" ref="DD62" ca="1">CONCATENATE(INDIRECT(ADDRESS(1,MATCH(_xlfn.MINIFS(B62:CW62,metrics.est,"MSE"),B62:CW62,0)+1)), ", ", INDIRECT(ADDRESS(2,MATCH(_xlfn.MINIFS(B62:CW62,metrics.est,"MSE"),B62:CW62,0)+1)))</f>
        <v>k=5, r=0.1</v>
      </c>
      <c r="DE62" s="11" t="str" cm="1">
        <f t="array" aca="1" ref="DE62" ca="1">CONCATENATE(INDIRECT(ADDRESS(1,MATCH(_xlfn.MAXIFS(B62:CW62,metrics.est,"R"),B62:CW62,0)+1)), ", ", INDIRECT(ADDRESS(2,MATCH(_xlfn.MAXIFS(B62:CW62,metrics.est,"R"),B62:CW62,0)+1)))</f>
        <v>k=5, r=0.3</v>
      </c>
      <c r="DF62" s="11" t="str" cm="1">
        <f t="array" aca="1" ref="DF62" ca="1">CONCATENATE(INDIRECT(ADDRESS(1,MATCH(_xlfn.MAXIFS(B62:CW62,metrics.est,"Coverage"),B62:CW62,0)+1)), ", ", INDIRECT(ADDRESS(2,MATCH(_xlfn.MAXIFS(B62:CW62,metrics.est,"Coverage"),B62:CW62,0)+1)))</f>
        <v>k=5, r=0.1</v>
      </c>
      <c r="DG62" s="11" t="str" cm="1">
        <f t="array" aca="1" ref="DG62" ca="1">CONCATENATE(INDIRECT(ADDRESS(1,MATCH(_xlfn.MINIFS(B62:CW62,metrics.est,"Time"),B62:CW62,0)+1)), ", ", INDIRECT(ADDRESS(2,MATCH(_xlfn.MINIFS(B62:CW62,metrics.est,"Time"),B62:CW62,0)+1)))</f>
        <v>k=5, r=0.9</v>
      </c>
    </row>
    <row r="63" spans="1:111" x14ac:dyDescent="0.2">
      <c r="A63" s="1" t="s">
        <v>60</v>
      </c>
      <c r="B63" s="4">
        <v>0.71279999999999999</v>
      </c>
      <c r="C63" s="4">
        <v>0.87050000000000005</v>
      </c>
      <c r="D63" s="4">
        <v>0.25030000000000002</v>
      </c>
      <c r="E63" s="4">
        <v>0.88090000000000002</v>
      </c>
      <c r="F63" s="4">
        <v>8.9099999999999999E-2</v>
      </c>
      <c r="G63" s="5">
        <v>0.72199999999999998</v>
      </c>
      <c r="H63" s="5">
        <v>0.89629999999999999</v>
      </c>
      <c r="I63" s="5">
        <v>0.25940000000000002</v>
      </c>
      <c r="J63" s="5">
        <v>0.85360000000000003</v>
      </c>
      <c r="K63" s="5">
        <v>8.2400000000000001E-2</v>
      </c>
      <c r="L63" s="4">
        <v>0.73760000000000003</v>
      </c>
      <c r="M63" s="4">
        <v>0.93410000000000004</v>
      </c>
      <c r="N63" s="4">
        <v>0.24740000000000001</v>
      </c>
      <c r="O63" s="4">
        <v>0.81379999999999997</v>
      </c>
      <c r="P63" s="4">
        <v>4.4600000000000001E-2</v>
      </c>
      <c r="Q63" s="5">
        <v>0.76129999999999998</v>
      </c>
      <c r="R63" s="5">
        <v>0.99619999999999997</v>
      </c>
      <c r="S63" s="5">
        <v>0.2172</v>
      </c>
      <c r="T63" s="5">
        <v>0.7409</v>
      </c>
      <c r="U63" s="5">
        <v>3.9800000000000002E-2</v>
      </c>
      <c r="V63" s="4">
        <v>0.81220000000000003</v>
      </c>
      <c r="W63" s="4">
        <v>1.1322000000000001</v>
      </c>
      <c r="X63" s="4">
        <v>0.16320000000000001</v>
      </c>
      <c r="Y63" s="4">
        <v>0.53510000000000002</v>
      </c>
      <c r="Z63" s="4">
        <v>1.9800000000000002E-2</v>
      </c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>
        <f t="shared" si="5"/>
        <v>0.74917999999999996</v>
      </c>
      <c r="CY63" s="4">
        <f t="shared" si="6"/>
        <v>0.96585999999999994</v>
      </c>
      <c r="CZ63" s="4">
        <f t="shared" si="7"/>
        <v>0.22750000000000004</v>
      </c>
      <c r="DA63" s="4">
        <f t="shared" si="8"/>
        <v>0.76485999999999998</v>
      </c>
      <c r="DB63" s="4">
        <f t="shared" si="9"/>
        <v>5.5140000000000002E-2</v>
      </c>
      <c r="DC63" s="11" t="str" cm="1">
        <f t="array" aca="1" ref="DC63" ca="1">CONCATENATE(INDIRECT(ADDRESS(1,MATCH(_xlfn.MINIFS(B63:CW63,metrics.est,"MAE"),B63:CW63,0)+1)), ", ", INDIRECT(ADDRESS(2,MATCH(_xlfn.MINIFS(B63:CW63,metrics.est,"MAE"),B63:CW63,0)+1)))</f>
        <v>k=5, r=0.1</v>
      </c>
      <c r="DD63" s="11" t="str" cm="1">
        <f t="array" aca="1" ref="DD63" ca="1">CONCATENATE(INDIRECT(ADDRESS(1,MATCH(_xlfn.MINIFS(B63:CW63,metrics.est,"MSE"),B63:CW63,0)+1)), ", ", INDIRECT(ADDRESS(2,MATCH(_xlfn.MINIFS(B63:CW63,metrics.est,"MSE"),B63:CW63,0)+1)))</f>
        <v>k=5, r=0.1</v>
      </c>
      <c r="DE63" s="11" t="str" cm="1">
        <f t="array" aca="1" ref="DE63" ca="1">CONCATENATE(INDIRECT(ADDRESS(1,MATCH(_xlfn.MAXIFS(B63:CW63,metrics.est,"R"),B63:CW63,0)+1)), ", ", INDIRECT(ADDRESS(2,MATCH(_xlfn.MAXIFS(B63:CW63,metrics.est,"R"),B63:CW63,0)+1)))</f>
        <v>k=5, r=0.3</v>
      </c>
      <c r="DF63" s="11" t="str" cm="1">
        <f t="array" aca="1" ref="DF63" ca="1">CONCATENATE(INDIRECT(ADDRESS(1,MATCH(_xlfn.MAXIFS(B63:CW63,metrics.est,"Coverage"),B63:CW63,0)+1)), ", ", INDIRECT(ADDRESS(2,MATCH(_xlfn.MAXIFS(B63:CW63,metrics.est,"Coverage"),B63:CW63,0)+1)))</f>
        <v>k=5, r=0.1</v>
      </c>
      <c r="DG63" s="11" t="str" cm="1">
        <f t="array" aca="1" ref="DG63" ca="1">CONCATENATE(INDIRECT(ADDRESS(1,MATCH(_xlfn.MINIFS(B63:CW63,metrics.est,"Time"),B63:CW63,0)+1)), ", ", INDIRECT(ADDRESS(2,MATCH(_xlfn.MINIFS(B63:CW63,metrics.est,"Time"),B63:CW63,0)+1)))</f>
        <v>k=5, r=0.9</v>
      </c>
    </row>
    <row r="64" spans="1:111" x14ac:dyDescent="0.2">
      <c r="A64" s="1" t="s">
        <v>61</v>
      </c>
      <c r="B64" s="4">
        <v>0.70840000000000003</v>
      </c>
      <c r="C64" s="4">
        <v>0.84960000000000002</v>
      </c>
      <c r="D64" s="4">
        <v>0.26650000000000001</v>
      </c>
      <c r="E64" s="4">
        <v>0.78339999999999999</v>
      </c>
      <c r="F64" s="4">
        <v>3.2000000000000001E-2</v>
      </c>
      <c r="G64" s="5">
        <v>0.72829999999999995</v>
      </c>
      <c r="H64" s="5">
        <v>0.9022</v>
      </c>
      <c r="I64" s="5">
        <v>0.25619999999999998</v>
      </c>
      <c r="J64" s="5">
        <v>0.73219999999999996</v>
      </c>
      <c r="K64" s="5">
        <v>3.15E-2</v>
      </c>
      <c r="L64" s="4">
        <v>0.75529999999999997</v>
      </c>
      <c r="M64" s="4">
        <v>0.96950000000000003</v>
      </c>
      <c r="N64" s="4">
        <v>0.24959999999999999</v>
      </c>
      <c r="O64" s="4">
        <v>0.67549999999999999</v>
      </c>
      <c r="P64" s="4">
        <v>1.5900000000000001E-2</v>
      </c>
      <c r="Q64" s="5">
        <v>0.77249999999999996</v>
      </c>
      <c r="R64" s="5">
        <v>1.0146999999999999</v>
      </c>
      <c r="S64" s="5">
        <v>0.2407</v>
      </c>
      <c r="T64" s="5">
        <v>0.65080000000000005</v>
      </c>
      <c r="U64" s="5">
        <v>1.8100000000000002E-2</v>
      </c>
      <c r="V64" s="4">
        <v>0.80369999999999997</v>
      </c>
      <c r="W64" s="4">
        <v>1.0969</v>
      </c>
      <c r="X64" s="4">
        <v>0.1865</v>
      </c>
      <c r="Y64" s="4">
        <v>0.59299999999999997</v>
      </c>
      <c r="Z64" s="4">
        <v>7.7999999999999996E-3</v>
      </c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>
        <f t="shared" si="5"/>
        <v>0.75364000000000009</v>
      </c>
      <c r="CY64" s="4">
        <f t="shared" si="6"/>
        <v>0.96658000000000011</v>
      </c>
      <c r="CZ64" s="4">
        <f t="shared" si="7"/>
        <v>0.2399</v>
      </c>
      <c r="DA64" s="4">
        <f t="shared" si="8"/>
        <v>0.68697999999999992</v>
      </c>
      <c r="DB64" s="4">
        <f t="shared" si="9"/>
        <v>2.1060000000000002E-2</v>
      </c>
      <c r="DC64" s="11" t="str" cm="1">
        <f t="array" aca="1" ref="DC64" ca="1">CONCATENATE(INDIRECT(ADDRESS(1,MATCH(_xlfn.MINIFS(B64:CW64,metrics.est,"MAE"),B64:CW64,0)+1)), ", ", INDIRECT(ADDRESS(2,MATCH(_xlfn.MINIFS(B64:CW64,metrics.est,"MAE"),B64:CW64,0)+1)))</f>
        <v>k=5, r=0.1</v>
      </c>
      <c r="DD64" s="11" t="str" cm="1">
        <f t="array" aca="1" ref="DD64" ca="1">CONCATENATE(INDIRECT(ADDRESS(1,MATCH(_xlfn.MINIFS(B64:CW64,metrics.est,"MSE"),B64:CW64,0)+1)), ", ", INDIRECT(ADDRESS(2,MATCH(_xlfn.MINIFS(B64:CW64,metrics.est,"MSE"),B64:CW64,0)+1)))</f>
        <v>k=5, r=0.1</v>
      </c>
      <c r="DE64" s="11" t="str" cm="1">
        <f t="array" aca="1" ref="DE64" ca="1">CONCATENATE(INDIRECT(ADDRESS(1,MATCH(_xlfn.MAXIFS(B64:CW64,metrics.est,"R"),B64:CW64,0)+1)), ", ", INDIRECT(ADDRESS(2,MATCH(_xlfn.MAXIFS(B64:CW64,metrics.est,"R"),B64:CW64,0)+1)))</f>
        <v>k=5, r=0.1</v>
      </c>
      <c r="DF64" s="11" t="str" cm="1">
        <f t="array" aca="1" ref="DF64" ca="1">CONCATENATE(INDIRECT(ADDRESS(1,MATCH(_xlfn.MAXIFS(B64:CW64,metrics.est,"Coverage"),B64:CW64,0)+1)), ", ", INDIRECT(ADDRESS(2,MATCH(_xlfn.MAXIFS(B64:CW64,metrics.est,"Coverage"),B64:CW64,0)+1)))</f>
        <v>k=5, r=0.1</v>
      </c>
      <c r="DG64" s="11" t="str" cm="1">
        <f t="array" aca="1" ref="DG64" ca="1">CONCATENATE(INDIRECT(ADDRESS(1,MATCH(_xlfn.MINIFS(B64:CW64,metrics.est,"Time"),B64:CW64,0)+1)), ", ", INDIRECT(ADDRESS(2,MATCH(_xlfn.MINIFS(B64:CW64,metrics.est,"Time"),B64:CW64,0)+1)))</f>
        <v>k=5, r=0.9</v>
      </c>
    </row>
    <row r="65" spans="1:111" x14ac:dyDescent="0.2">
      <c r="A65" s="1" t="s">
        <v>62</v>
      </c>
      <c r="B65" s="4">
        <v>0.65069999999999995</v>
      </c>
      <c r="C65" s="4">
        <v>0.72570000000000001</v>
      </c>
      <c r="D65" s="4">
        <v>0.3589</v>
      </c>
      <c r="E65" s="4">
        <v>0.96430000000000005</v>
      </c>
      <c r="F65" s="4">
        <v>0.20069999999999999</v>
      </c>
      <c r="G65" s="5">
        <v>0.66249999999999998</v>
      </c>
      <c r="H65" s="5">
        <v>0.75460000000000005</v>
      </c>
      <c r="I65" s="5">
        <v>0.3659</v>
      </c>
      <c r="J65" s="5">
        <v>0.95550000000000002</v>
      </c>
      <c r="K65" s="5">
        <v>0.30809999999999998</v>
      </c>
      <c r="L65" s="4">
        <v>0.67630000000000001</v>
      </c>
      <c r="M65" s="4">
        <v>0.78310000000000002</v>
      </c>
      <c r="N65" s="4">
        <v>0.3523</v>
      </c>
      <c r="O65" s="4">
        <v>0.94169999999999998</v>
      </c>
      <c r="P65" s="4">
        <v>0.25069999999999998</v>
      </c>
      <c r="Q65" s="5">
        <v>0.70509999999999995</v>
      </c>
      <c r="R65" s="5">
        <v>0.8518</v>
      </c>
      <c r="S65" s="5">
        <v>0.31</v>
      </c>
      <c r="T65" s="5">
        <v>0.91469999999999996</v>
      </c>
      <c r="U65" s="5">
        <v>0.1666</v>
      </c>
      <c r="V65" s="4">
        <v>0.81779999999999997</v>
      </c>
      <c r="W65" s="4">
        <v>1.1437999999999999</v>
      </c>
      <c r="X65" s="4">
        <v>0.224</v>
      </c>
      <c r="Y65" s="4">
        <v>0.80930000000000002</v>
      </c>
      <c r="Z65" s="4">
        <v>8.2299999999999998E-2</v>
      </c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>
        <v>0.67700000000000005</v>
      </c>
      <c r="BK65" s="4">
        <v>0.78559999999999997</v>
      </c>
      <c r="BL65" s="4">
        <v>0.3508</v>
      </c>
      <c r="BM65" s="4">
        <v>0.94179999999999997</v>
      </c>
      <c r="BN65" s="4">
        <v>0.1605</v>
      </c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>
        <f t="shared" si="5"/>
        <v>0.69823333333333337</v>
      </c>
      <c r="CY65" s="4">
        <f t="shared" si="6"/>
        <v>0.84076666666666666</v>
      </c>
      <c r="CZ65" s="4">
        <f t="shared" si="7"/>
        <v>0.32698333333333335</v>
      </c>
      <c r="DA65" s="4">
        <f t="shared" si="8"/>
        <v>0.92121666666666657</v>
      </c>
      <c r="DB65" s="4">
        <f t="shared" si="9"/>
        <v>0.19481666666666664</v>
      </c>
      <c r="DC65" s="11" t="str" cm="1">
        <f t="array" aca="1" ref="DC65" ca="1">CONCATENATE(INDIRECT(ADDRESS(1,MATCH(_xlfn.MINIFS(B65:CW65,metrics.est,"MAE"),B65:CW65,0)+1)), ", ", INDIRECT(ADDRESS(2,MATCH(_xlfn.MINIFS(B65:CW65,metrics.est,"MAE"),B65:CW65,0)+1)))</f>
        <v>k=5, r=0.1</v>
      </c>
      <c r="DD65" s="11" t="str" cm="1">
        <f t="array" aca="1" ref="DD65" ca="1">CONCATENATE(INDIRECT(ADDRESS(1,MATCH(_xlfn.MINIFS(B65:CW65,metrics.est,"MSE"),B65:CW65,0)+1)), ", ", INDIRECT(ADDRESS(2,MATCH(_xlfn.MINIFS(B65:CW65,metrics.est,"MSE"),B65:CW65,0)+1)))</f>
        <v>k=5, r=0.1</v>
      </c>
      <c r="DE65" s="11" t="str" cm="1">
        <f t="array" aca="1" ref="DE65" ca="1">CONCATENATE(INDIRECT(ADDRESS(1,MATCH(_xlfn.MAXIFS(B65:CW65,metrics.est,"R"),B65:CW65,0)+1)), ", ", INDIRECT(ADDRESS(2,MATCH(_xlfn.MAXIFS(B65:CW65,metrics.est,"R"),B65:CW65,0)+1)))</f>
        <v>k=5, r=0.3</v>
      </c>
      <c r="DF65" s="11" t="str" cm="1">
        <f t="array" aca="1" ref="DF65" ca="1">CONCATENATE(INDIRECT(ADDRESS(1,MATCH(_xlfn.MAXIFS(B65:CW65,metrics.est,"Coverage"),B65:CW65,0)+1)), ", ", INDIRECT(ADDRESS(2,MATCH(_xlfn.MAXIFS(B65:CW65,metrics.est,"Coverage"),B65:CW65,0)+1)))</f>
        <v>k=5, r=0.1</v>
      </c>
      <c r="DG65" s="11" t="str" cm="1">
        <f t="array" aca="1" ref="DG65" ca="1">CONCATENATE(INDIRECT(ADDRESS(1,MATCH(_xlfn.MINIFS(B65:CW65,metrics.est,"Time"),B65:CW65,0)+1)), ", ", INDIRECT(ADDRESS(2,MATCH(_xlfn.MINIFS(B65:CW65,metrics.est,"Time"),B65:CW65,0)+1)))</f>
        <v>k=5, r=0.9</v>
      </c>
    </row>
    <row r="66" spans="1:111" x14ac:dyDescent="0.2">
      <c r="A66" s="1" t="s">
        <v>63</v>
      </c>
      <c r="B66" s="4">
        <v>0.65310000000000001</v>
      </c>
      <c r="C66" s="4">
        <v>0.73050000000000004</v>
      </c>
      <c r="D66" s="4">
        <v>0.35439999999999999</v>
      </c>
      <c r="E66" s="4">
        <v>0.96430000000000005</v>
      </c>
      <c r="F66" s="4">
        <v>0.32990000000000003</v>
      </c>
      <c r="G66" s="5">
        <v>0.66439999999999999</v>
      </c>
      <c r="H66" s="5">
        <v>0.75870000000000004</v>
      </c>
      <c r="I66" s="5">
        <v>0.36220000000000002</v>
      </c>
      <c r="J66" s="5">
        <v>0.95550000000000002</v>
      </c>
      <c r="K66" s="5">
        <v>0.48980000000000001</v>
      </c>
      <c r="L66" s="4">
        <v>0.67789999999999995</v>
      </c>
      <c r="M66" s="4">
        <v>0.78659999999999997</v>
      </c>
      <c r="N66" s="4">
        <v>0.34949999999999998</v>
      </c>
      <c r="O66" s="4">
        <v>0.94169999999999998</v>
      </c>
      <c r="P66" s="4">
        <v>0.33129999999999998</v>
      </c>
      <c r="Q66" s="5">
        <v>0.70589999999999997</v>
      </c>
      <c r="R66" s="5">
        <v>0.85340000000000005</v>
      </c>
      <c r="S66" s="5">
        <v>0.30940000000000001</v>
      </c>
      <c r="T66" s="5">
        <v>0.91469999999999996</v>
      </c>
      <c r="U66" s="5">
        <v>0.25640000000000002</v>
      </c>
      <c r="V66" s="4">
        <v>0.8165</v>
      </c>
      <c r="W66" s="4">
        <v>1.1403000000000001</v>
      </c>
      <c r="X66" s="4">
        <v>0.22450000000000001</v>
      </c>
      <c r="Y66" s="4">
        <v>0.80930000000000002</v>
      </c>
      <c r="Z66" s="4">
        <v>0.1004</v>
      </c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20"/>
      <c r="BK66" s="20"/>
      <c r="BL66" s="20"/>
      <c r="BM66" s="20"/>
      <c r="BN66" s="20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>
        <v>0.67859999999999998</v>
      </c>
      <c r="CJ66" s="5">
        <v>0.78939999999999999</v>
      </c>
      <c r="CK66" s="5">
        <v>0.3463</v>
      </c>
      <c r="CL66" s="5">
        <v>0.94199999999999995</v>
      </c>
      <c r="CM66" s="5">
        <v>0.26979999999999998</v>
      </c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>
        <f t="shared" si="5"/>
        <v>0.69939999999999991</v>
      </c>
      <c r="CY66" s="4">
        <f t="shared" si="6"/>
        <v>0.84315000000000007</v>
      </c>
      <c r="CZ66" s="4">
        <f t="shared" si="7"/>
        <v>0.32438333333333336</v>
      </c>
      <c r="DA66" s="4">
        <f t="shared" si="8"/>
        <v>0.92125000000000001</v>
      </c>
      <c r="DB66" s="4">
        <f t="shared" si="9"/>
        <v>0.29626666666666668</v>
      </c>
      <c r="DC66" s="11" t="str" cm="1">
        <f t="array" aca="1" ref="DC66" ca="1">CONCATENATE(INDIRECT(ADDRESS(1,MATCH(_xlfn.MINIFS(B66:CW66,metrics.est,"MAE"),B66:CW66,0)+1)), ", ", INDIRECT(ADDRESS(2,MATCH(_xlfn.MINIFS(B66:CW66,metrics.est,"MAE"),B66:CW66,0)+1)))</f>
        <v>k=5, r=0.1</v>
      </c>
      <c r="DD66" s="11" t="str" cm="1">
        <f t="array" aca="1" ref="DD66" ca="1">CONCATENATE(INDIRECT(ADDRESS(1,MATCH(_xlfn.MINIFS(B66:CW66,metrics.est,"MSE"),B66:CW66,0)+1)), ", ", INDIRECT(ADDRESS(2,MATCH(_xlfn.MINIFS(B66:CW66,metrics.est,"MSE"),B66:CW66,0)+1)))</f>
        <v>k=5, r=0.1</v>
      </c>
      <c r="DE66" s="11" t="str" cm="1">
        <f t="array" aca="1" ref="DE66" ca="1">CONCATENATE(INDIRECT(ADDRESS(1,MATCH(_xlfn.MAXIFS(B66:CW66,metrics.est,"R"),B66:CW66,0)+1)), ", ", INDIRECT(ADDRESS(2,MATCH(_xlfn.MAXIFS(B66:CW66,metrics.est,"R"),B66:CW66,0)+1)))</f>
        <v>k=5, r=0.3</v>
      </c>
      <c r="DF66" s="11" t="str" cm="1">
        <f t="array" aca="1" ref="DF66" ca="1">CONCATENATE(INDIRECT(ADDRESS(1,MATCH(_xlfn.MAXIFS(B66:CW66,metrics.est,"Coverage"),B66:CW66,0)+1)), ", ", INDIRECT(ADDRESS(2,MATCH(_xlfn.MAXIFS(B66:CW66,metrics.est,"Coverage"),B66:CW66,0)+1)))</f>
        <v>k=5, r=0.1</v>
      </c>
      <c r="DG66" s="11" t="str" cm="1">
        <f t="array" aca="1" ref="DG66" ca="1">CONCATENATE(INDIRECT(ADDRESS(1,MATCH(_xlfn.MINIFS(B66:CW66,metrics.est,"Time"),B66:CW66,0)+1)), ", ", INDIRECT(ADDRESS(2,MATCH(_xlfn.MINIFS(B66:CW66,metrics.est,"Time"),B66:CW66,0)+1)))</f>
        <v>k=5, r=0.9</v>
      </c>
    </row>
    <row r="67" spans="1:111" x14ac:dyDescent="0.2">
      <c r="A67" s="1" t="s">
        <v>222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>
        <v>0.69640000000000002</v>
      </c>
      <c r="BK67" s="4">
        <v>0.82950000000000002</v>
      </c>
      <c r="BL67" s="4">
        <v>0.33510000000000001</v>
      </c>
      <c r="BM67" s="4">
        <v>0.94179999999999997</v>
      </c>
      <c r="BN67" s="4">
        <v>0.4163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DC67" s="11" t="str" cm="1">
        <f t="array" aca="1" ref="DC67" ca="1">CONCATENATE(INDIRECT(ADDRESS(1,MATCH(_xlfn.MINIFS(B67:CW67,metrics.est,"MAE"),B67:CW67,0)+1)), ", ", INDIRECT(ADDRESS(2,MATCH(_xlfn.MINIFS(B67:CW67,metrics.est,"MAE"),B67:CW67,0)+1)))</f>
        <v>k=50, r=0.5</v>
      </c>
      <c r="DD67" s="11" t="str" cm="1">
        <f t="array" aca="1" ref="DD67" ca="1">CONCATENATE(INDIRECT(ADDRESS(1,MATCH(_xlfn.MINIFS(B67:CW67,metrics.est,"MSE"),B67:CW67,0)+1)), ", ", INDIRECT(ADDRESS(2,MATCH(_xlfn.MINIFS(B67:CW67,metrics.est,"MSE"),B67:CW67,0)+1)))</f>
        <v>k=50, r=0.5</v>
      </c>
      <c r="DE67" s="11" t="str" cm="1">
        <f t="array" aca="1" ref="DE67" ca="1">CONCATENATE(INDIRECT(ADDRESS(1,MATCH(_xlfn.MAXIFS(B67:CW67,metrics.est,"R"),B67:CW67,0)+1)), ", ", INDIRECT(ADDRESS(2,MATCH(_xlfn.MAXIFS(B67:CW67,metrics.est,"R"),B67:CW67,0)+1)))</f>
        <v>k=50, r=0.5</v>
      </c>
      <c r="DF67" s="11" t="str" cm="1">
        <f t="array" aca="1" ref="DF67" ca="1">CONCATENATE(INDIRECT(ADDRESS(1,MATCH(_xlfn.MAXIFS(B67:CW67,metrics.est,"Coverage"),B67:CW67,0)+1)), ", ", INDIRECT(ADDRESS(2,MATCH(_xlfn.MAXIFS(B67:CW67,metrics.est,"Coverage"),B67:CW67,0)+1)))</f>
        <v>k=50, r=0.5</v>
      </c>
      <c r="DG67" s="11" t="str" cm="1">
        <f t="array" aca="1" ref="DG67" ca="1">CONCATENATE(INDIRECT(ADDRESS(1,MATCH(_xlfn.MINIFS(B67:CW67,metrics.est,"Time"),B67:CW67,0)+1)), ", ", INDIRECT(ADDRESS(2,MATCH(_xlfn.MINIFS(B67:CW67,metrics.est,"Time"),B67:CW67,0)+1)))</f>
        <v>k=50, r=0.5</v>
      </c>
    </row>
    <row r="68" spans="1:111" x14ac:dyDescent="0.2">
      <c r="A68" s="1" t="s">
        <v>64</v>
      </c>
      <c r="B68" s="4">
        <v>0.64790000000000003</v>
      </c>
      <c r="C68" s="4">
        <v>0.72050000000000003</v>
      </c>
      <c r="D68" s="4">
        <v>0.36720000000000003</v>
      </c>
      <c r="E68" s="4">
        <v>0.96430000000000005</v>
      </c>
      <c r="F68" s="4">
        <v>0.2732</v>
      </c>
      <c r="G68" s="5">
        <v>0.66169999999999995</v>
      </c>
      <c r="H68" s="5">
        <v>0.75360000000000005</v>
      </c>
      <c r="I68" s="5">
        <v>0.36659999999999998</v>
      </c>
      <c r="J68" s="5">
        <v>0.95550000000000002</v>
      </c>
      <c r="K68" s="5">
        <v>0.39629999999999999</v>
      </c>
      <c r="L68" s="4">
        <v>0.67830000000000001</v>
      </c>
      <c r="M68" s="4">
        <v>0.79190000000000005</v>
      </c>
      <c r="N68" s="4">
        <v>0.34370000000000001</v>
      </c>
      <c r="O68" s="4">
        <v>0.94169999999999998</v>
      </c>
      <c r="P68" s="4">
        <v>0.25919999999999999</v>
      </c>
      <c r="Q68" s="5">
        <v>0.71779999999999999</v>
      </c>
      <c r="R68" s="5">
        <v>0.8881</v>
      </c>
      <c r="S68" s="5">
        <v>0.28970000000000001</v>
      </c>
      <c r="T68" s="5">
        <v>0.91469999999999996</v>
      </c>
      <c r="U68" s="5">
        <v>0.20930000000000001</v>
      </c>
      <c r="V68" s="4">
        <v>0.83540000000000003</v>
      </c>
      <c r="W68" s="4">
        <v>1.1803999999999999</v>
      </c>
      <c r="X68" s="4">
        <v>0.2238</v>
      </c>
      <c r="Y68" s="4">
        <v>0.80930000000000002</v>
      </c>
      <c r="Z68" s="4">
        <v>8.0100000000000005E-2</v>
      </c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0.67900000000000005</v>
      </c>
      <c r="BK68" s="4">
        <v>0.79400000000000004</v>
      </c>
      <c r="BL68" s="4">
        <v>0.34110000000000001</v>
      </c>
      <c r="BM68" s="4">
        <v>0.94179999999999997</v>
      </c>
      <c r="BN68" s="4">
        <v>0.22209999999999999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>
        <f t="shared" si="5"/>
        <v>0.70335000000000003</v>
      </c>
      <c r="CY68" s="4">
        <f t="shared" si="6"/>
        <v>0.85475000000000012</v>
      </c>
      <c r="CZ68" s="4">
        <f t="shared" si="7"/>
        <v>0.32201666666666667</v>
      </c>
      <c r="DA68" s="4">
        <f t="shared" si="8"/>
        <v>0.92121666666666657</v>
      </c>
      <c r="DB68" s="4">
        <f t="shared" si="9"/>
        <v>0.24003333333333332</v>
      </c>
      <c r="DC68" s="11" t="str" cm="1">
        <f t="array" aca="1" ref="DC68" ca="1">CONCATENATE(INDIRECT(ADDRESS(1,MATCH(_xlfn.MINIFS(B68:CW68,metrics.est,"MAE"),B68:CW68,0)+1)), ", ", INDIRECT(ADDRESS(2,MATCH(_xlfn.MINIFS(B68:CW68,metrics.est,"MAE"),B68:CW68,0)+1)))</f>
        <v>k=5, r=0.1</v>
      </c>
      <c r="DD68" s="11" t="str" cm="1">
        <f t="array" aca="1" ref="DD68" ca="1">CONCATENATE(INDIRECT(ADDRESS(1,MATCH(_xlfn.MINIFS(B68:CW68,metrics.est,"MSE"),B68:CW68,0)+1)), ", ", INDIRECT(ADDRESS(2,MATCH(_xlfn.MINIFS(B68:CW68,metrics.est,"MSE"),B68:CW68,0)+1)))</f>
        <v>k=5, r=0.1</v>
      </c>
      <c r="DE68" s="11" t="str" cm="1">
        <f t="array" aca="1" ref="DE68" ca="1">CONCATENATE(INDIRECT(ADDRESS(1,MATCH(_xlfn.MAXIFS(B68:CW68,metrics.est,"R"),B68:CW68,0)+1)), ", ", INDIRECT(ADDRESS(2,MATCH(_xlfn.MAXIFS(B68:CW68,metrics.est,"R"),B68:CW68,0)+1)))</f>
        <v>k=5, r=0.1</v>
      </c>
      <c r="DF68" s="11" t="str" cm="1">
        <f t="array" aca="1" ref="DF68" ca="1">CONCATENATE(INDIRECT(ADDRESS(1,MATCH(_xlfn.MAXIFS(B68:CW68,metrics.est,"Coverage"),B68:CW68,0)+1)), ", ", INDIRECT(ADDRESS(2,MATCH(_xlfn.MAXIFS(B68:CW68,metrics.est,"Coverage"),B68:CW68,0)+1)))</f>
        <v>k=5, r=0.1</v>
      </c>
      <c r="DG68" s="11" t="str" cm="1">
        <f t="array" aca="1" ref="DG68" ca="1">CONCATENATE(INDIRECT(ADDRESS(1,MATCH(_xlfn.MINIFS(B68:CW68,metrics.est,"Time"),B68:CW68,0)+1)), ", ", INDIRECT(ADDRESS(2,MATCH(_xlfn.MINIFS(B68:CW68,metrics.est,"Time"),B68:CW68,0)+1)))</f>
        <v>k=5, r=0.9</v>
      </c>
    </row>
    <row r="69" spans="1:111" x14ac:dyDescent="0.2">
      <c r="A69" s="1" t="s">
        <v>65</v>
      </c>
      <c r="B69" s="4">
        <v>0.64649999999999996</v>
      </c>
      <c r="C69" s="4">
        <v>0.7167</v>
      </c>
      <c r="D69" s="4">
        <v>0.36399999999999999</v>
      </c>
      <c r="E69" s="4">
        <v>0.96430000000000005</v>
      </c>
      <c r="F69" s="4">
        <v>0.19320000000000001</v>
      </c>
      <c r="G69" s="5">
        <v>0.65910000000000002</v>
      </c>
      <c r="H69" s="5">
        <v>0.74660000000000004</v>
      </c>
      <c r="I69" s="5">
        <v>0.37109999999999999</v>
      </c>
      <c r="J69" s="5">
        <v>0.95550000000000002</v>
      </c>
      <c r="K69" s="5">
        <v>0.36470000000000002</v>
      </c>
      <c r="L69" s="4">
        <v>0.67320000000000002</v>
      </c>
      <c r="M69" s="4">
        <v>0.77580000000000005</v>
      </c>
      <c r="N69" s="4">
        <v>0.35589999999999999</v>
      </c>
      <c r="O69" s="4">
        <v>0.94169999999999998</v>
      </c>
      <c r="P69" s="4">
        <v>0.24490000000000001</v>
      </c>
      <c r="Q69" s="5">
        <v>0.70309999999999995</v>
      </c>
      <c r="R69" s="5">
        <v>0.84670000000000001</v>
      </c>
      <c r="S69" s="5">
        <v>0.31109999999999999</v>
      </c>
      <c r="T69" s="5">
        <v>0.91469999999999996</v>
      </c>
      <c r="U69" s="5">
        <v>0.18440000000000001</v>
      </c>
      <c r="V69" s="4">
        <v>0.81740000000000002</v>
      </c>
      <c r="W69" s="4">
        <v>1.1427</v>
      </c>
      <c r="X69" s="4">
        <v>0.22339999999999999</v>
      </c>
      <c r="Y69" s="4">
        <v>0.80930000000000002</v>
      </c>
      <c r="Z69" s="4">
        <v>7.17E-2</v>
      </c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>
        <v>0.67400000000000004</v>
      </c>
      <c r="BK69" s="4">
        <v>0.77849999999999997</v>
      </c>
      <c r="BL69" s="4">
        <v>0.35420000000000001</v>
      </c>
      <c r="BM69" s="4">
        <v>0.94179999999999997</v>
      </c>
      <c r="BN69" s="4">
        <v>0.18770000000000001</v>
      </c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>
        <f t="shared" si="5"/>
        <v>0.69555</v>
      </c>
      <c r="CY69" s="4">
        <f t="shared" si="6"/>
        <v>0.83450000000000013</v>
      </c>
      <c r="CZ69" s="4">
        <f t="shared" si="7"/>
        <v>0.32995000000000002</v>
      </c>
      <c r="DA69" s="4">
        <f t="shared" si="8"/>
        <v>0.92121666666666657</v>
      </c>
      <c r="DB69" s="4">
        <f t="shared" si="9"/>
        <v>0.20776666666666668</v>
      </c>
      <c r="DC69" s="11" t="str" cm="1">
        <f t="array" aca="1" ref="DC69" ca="1">CONCATENATE(INDIRECT(ADDRESS(1,MATCH(_xlfn.MINIFS(B69:CW69,metrics.est,"MAE"),B69:CW69,0)+1)), ", ", INDIRECT(ADDRESS(2,MATCH(_xlfn.MINIFS(B69:CW69,metrics.est,"MAE"),B69:CW69,0)+1)))</f>
        <v>k=5, r=0.1</v>
      </c>
      <c r="DD69" s="11" t="str" cm="1">
        <f t="array" aca="1" ref="DD69" ca="1">CONCATENATE(INDIRECT(ADDRESS(1,MATCH(_xlfn.MINIFS(B69:CW69,metrics.est,"MSE"),B69:CW69,0)+1)), ", ", INDIRECT(ADDRESS(2,MATCH(_xlfn.MINIFS(B69:CW69,metrics.est,"MSE"),B69:CW69,0)+1)))</f>
        <v>k=5, r=0.1</v>
      </c>
      <c r="DE69" s="11" t="str" cm="1">
        <f t="array" aca="1" ref="DE69" ca="1">CONCATENATE(INDIRECT(ADDRESS(1,MATCH(_xlfn.MAXIFS(B69:CW69,metrics.est,"R"),B69:CW69,0)+1)), ", ", INDIRECT(ADDRESS(2,MATCH(_xlfn.MAXIFS(B69:CW69,metrics.est,"R"),B69:CW69,0)+1)))</f>
        <v>k=5, r=0.3</v>
      </c>
      <c r="DF69" s="11" t="str" cm="1">
        <f t="array" aca="1" ref="DF69" ca="1">CONCATENATE(INDIRECT(ADDRESS(1,MATCH(_xlfn.MAXIFS(B69:CW69,metrics.est,"Coverage"),B69:CW69,0)+1)), ", ", INDIRECT(ADDRESS(2,MATCH(_xlfn.MAXIFS(B69:CW69,metrics.est,"Coverage"),B69:CW69,0)+1)))</f>
        <v>k=5, r=0.1</v>
      </c>
      <c r="DG69" s="11" t="str" cm="1">
        <f t="array" aca="1" ref="DG69" ca="1">CONCATENATE(INDIRECT(ADDRESS(1,MATCH(_xlfn.MINIFS(B69:CW69,metrics.est,"Time"),B69:CW69,0)+1)), ", ", INDIRECT(ADDRESS(2,MATCH(_xlfn.MINIFS(B69:CW69,metrics.est,"Time"),B69:CW69,0)+1)))</f>
        <v>k=5, r=0.9</v>
      </c>
    </row>
    <row r="70" spans="1:111" x14ac:dyDescent="0.2">
      <c r="A70" s="1" t="s">
        <v>66</v>
      </c>
      <c r="B70" s="4">
        <v>0.65539999999999998</v>
      </c>
      <c r="C70" s="4">
        <v>0.73919999999999997</v>
      </c>
      <c r="D70" s="4">
        <v>0.35339999999999999</v>
      </c>
      <c r="E70" s="4">
        <v>0.96430000000000005</v>
      </c>
      <c r="F70" s="4">
        <v>0.22800000000000001</v>
      </c>
      <c r="G70" s="5">
        <v>0.66700000000000004</v>
      </c>
      <c r="H70" s="5">
        <v>0.7661</v>
      </c>
      <c r="I70" s="5">
        <v>0.36170000000000002</v>
      </c>
      <c r="J70" s="5">
        <v>0.95550000000000002</v>
      </c>
      <c r="K70" s="5">
        <v>0.35880000000000001</v>
      </c>
      <c r="L70" s="4">
        <v>0.67889999999999995</v>
      </c>
      <c r="M70" s="4">
        <v>0.79059999999999997</v>
      </c>
      <c r="N70" s="4">
        <v>0.34799999999999998</v>
      </c>
      <c r="O70" s="4">
        <v>0.94169999999999998</v>
      </c>
      <c r="P70" s="4">
        <v>0.25869999999999999</v>
      </c>
      <c r="Q70" s="5">
        <v>0.70760000000000001</v>
      </c>
      <c r="R70" s="5">
        <v>0.85860000000000003</v>
      </c>
      <c r="S70" s="5">
        <v>0.30399999999999999</v>
      </c>
      <c r="T70" s="5">
        <v>0.91469999999999996</v>
      </c>
      <c r="U70" s="5">
        <v>0.18740000000000001</v>
      </c>
      <c r="V70" s="4">
        <v>0.82140000000000002</v>
      </c>
      <c r="W70" s="4">
        <v>1.1528</v>
      </c>
      <c r="X70" s="4">
        <v>0.2215</v>
      </c>
      <c r="Y70" s="4">
        <v>0.80930000000000002</v>
      </c>
      <c r="Z70" s="4">
        <v>7.0699999999999999E-2</v>
      </c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>
        <f t="shared" si="5"/>
        <v>0.70606000000000002</v>
      </c>
      <c r="CY70" s="4">
        <f t="shared" si="6"/>
        <v>0.86145999999999989</v>
      </c>
      <c r="CZ70" s="4">
        <f t="shared" si="7"/>
        <v>0.31772</v>
      </c>
      <c r="DA70" s="4">
        <f t="shared" si="8"/>
        <v>0.91709999999999992</v>
      </c>
      <c r="DB70" s="4">
        <f t="shared" si="9"/>
        <v>0.22071999999999997</v>
      </c>
      <c r="DC70" s="11" t="str" cm="1">
        <f t="array" aca="1" ref="DC70" ca="1">CONCATENATE(INDIRECT(ADDRESS(1,MATCH(_xlfn.MINIFS(B70:CW70,metrics.est,"MAE"),B70:CW70,0)+1)), ", ", INDIRECT(ADDRESS(2,MATCH(_xlfn.MINIFS(B70:CW70,metrics.est,"MAE"),B70:CW70,0)+1)))</f>
        <v>k=5, r=0.1</v>
      </c>
      <c r="DD70" s="11" t="str" cm="1">
        <f t="array" aca="1" ref="DD70" ca="1">CONCATENATE(INDIRECT(ADDRESS(1,MATCH(_xlfn.MINIFS(B70:CW70,metrics.est,"MSE"),B70:CW70,0)+1)), ", ", INDIRECT(ADDRESS(2,MATCH(_xlfn.MINIFS(B70:CW70,metrics.est,"MSE"),B70:CW70,0)+1)))</f>
        <v>k=5, r=0.1</v>
      </c>
      <c r="DE70" s="11" t="str" cm="1">
        <f t="array" aca="1" ref="DE70" ca="1">CONCATENATE(INDIRECT(ADDRESS(1,MATCH(_xlfn.MAXIFS(B70:CW70,metrics.est,"R"),B70:CW70,0)+1)), ", ", INDIRECT(ADDRESS(2,MATCH(_xlfn.MAXIFS(B70:CW70,metrics.est,"R"),B70:CW70,0)+1)))</f>
        <v>k=5, r=0.3</v>
      </c>
      <c r="DF70" s="11" t="str" cm="1">
        <f t="array" aca="1" ref="DF70" ca="1">CONCATENATE(INDIRECT(ADDRESS(1,MATCH(_xlfn.MAXIFS(B70:CW70,metrics.est,"Coverage"),B70:CW70,0)+1)), ", ", INDIRECT(ADDRESS(2,MATCH(_xlfn.MAXIFS(B70:CW70,metrics.est,"Coverage"),B70:CW70,0)+1)))</f>
        <v>k=5, r=0.1</v>
      </c>
      <c r="DG70" s="11" t="str" cm="1">
        <f t="array" aca="1" ref="DG70" ca="1">CONCATENATE(INDIRECT(ADDRESS(1,MATCH(_xlfn.MINIFS(B70:CW70,metrics.est,"Time"),B70:CW70,0)+1)), ", ", INDIRECT(ADDRESS(2,MATCH(_xlfn.MINIFS(B70:CW70,metrics.est,"Time"),B70:CW70,0)+1)))</f>
        <v>k=5, r=0.9</v>
      </c>
    </row>
    <row r="71" spans="1:111" x14ac:dyDescent="0.2">
      <c r="A71" s="1" t="s">
        <v>67</v>
      </c>
      <c r="B71" s="4">
        <v>0.65620000000000001</v>
      </c>
      <c r="C71" s="4">
        <v>0.73870000000000002</v>
      </c>
      <c r="D71" s="4">
        <v>0.34250000000000003</v>
      </c>
      <c r="E71" s="4">
        <v>0.96430000000000005</v>
      </c>
      <c r="F71" s="4">
        <v>0.16420000000000001</v>
      </c>
      <c r="G71" s="5">
        <v>0.66830000000000001</v>
      </c>
      <c r="H71" s="5">
        <v>0.7681</v>
      </c>
      <c r="I71" s="5">
        <v>0.34860000000000002</v>
      </c>
      <c r="J71" s="5">
        <v>0.95550000000000002</v>
      </c>
      <c r="K71" s="5">
        <v>0.33200000000000002</v>
      </c>
      <c r="L71" s="4">
        <v>0.68200000000000005</v>
      </c>
      <c r="M71" s="4">
        <v>0.79610000000000003</v>
      </c>
      <c r="N71" s="4">
        <v>0.3397</v>
      </c>
      <c r="O71" s="4">
        <v>0.94169999999999998</v>
      </c>
      <c r="P71" s="4">
        <v>0.24379999999999999</v>
      </c>
      <c r="Q71" s="5">
        <v>0.70720000000000005</v>
      </c>
      <c r="R71" s="5">
        <v>0.85189999999999999</v>
      </c>
      <c r="S71" s="5">
        <v>0.31230000000000002</v>
      </c>
      <c r="T71" s="5">
        <v>0.91469999999999996</v>
      </c>
      <c r="U71" s="5">
        <v>0.1726</v>
      </c>
      <c r="V71" s="4">
        <v>0.77610000000000001</v>
      </c>
      <c r="W71" s="4">
        <v>1.0202</v>
      </c>
      <c r="X71" s="4">
        <v>0.25640000000000002</v>
      </c>
      <c r="Y71" s="4">
        <v>0.80930000000000002</v>
      </c>
      <c r="Z71" s="4">
        <v>8.0500000000000002E-2</v>
      </c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>
        <f t="shared" si="5"/>
        <v>0.69796000000000002</v>
      </c>
      <c r="CY71" s="4">
        <f t="shared" si="6"/>
        <v>0.83500000000000019</v>
      </c>
      <c r="CZ71" s="4">
        <f t="shared" si="7"/>
        <v>0.31990000000000002</v>
      </c>
      <c r="DA71" s="4">
        <f t="shared" si="8"/>
        <v>0.91709999999999992</v>
      </c>
      <c r="DB71" s="4">
        <f t="shared" si="9"/>
        <v>0.19861999999999999</v>
      </c>
      <c r="DC71" s="11" t="str" cm="1">
        <f t="array" aca="1" ref="DC71" ca="1">CONCATENATE(INDIRECT(ADDRESS(1,MATCH(_xlfn.MINIFS(B71:CW71,metrics.est,"MAE"),B71:CW71,0)+1)), ", ", INDIRECT(ADDRESS(2,MATCH(_xlfn.MINIFS(B71:CW71,metrics.est,"MAE"),B71:CW71,0)+1)))</f>
        <v>k=5, r=0.1</v>
      </c>
      <c r="DD71" s="11" t="str" cm="1">
        <f t="array" aca="1" ref="DD71" ca="1">CONCATENATE(INDIRECT(ADDRESS(1,MATCH(_xlfn.MINIFS(B71:CW71,metrics.est,"MSE"),B71:CW71,0)+1)), ", ", INDIRECT(ADDRESS(2,MATCH(_xlfn.MINIFS(B71:CW71,metrics.est,"MSE"),B71:CW71,0)+1)))</f>
        <v>k=5, r=0.1</v>
      </c>
      <c r="DE71" s="11" t="str" cm="1">
        <f t="array" aca="1" ref="DE71" ca="1">CONCATENATE(INDIRECT(ADDRESS(1,MATCH(_xlfn.MAXIFS(B71:CW71,metrics.est,"R"),B71:CW71,0)+1)), ", ", INDIRECT(ADDRESS(2,MATCH(_xlfn.MAXIFS(B71:CW71,metrics.est,"R"),B71:CW71,0)+1)))</f>
        <v>k=5, r=0.3</v>
      </c>
      <c r="DF71" s="11" t="str" cm="1">
        <f t="array" aca="1" ref="DF71" ca="1">CONCATENATE(INDIRECT(ADDRESS(1,MATCH(_xlfn.MAXIFS(B71:CW71,metrics.est,"Coverage"),B71:CW71,0)+1)), ", ", INDIRECT(ADDRESS(2,MATCH(_xlfn.MAXIFS(B71:CW71,metrics.est,"Coverage"),B71:CW71,0)+1)))</f>
        <v>k=5, r=0.1</v>
      </c>
      <c r="DG71" s="11" t="str" cm="1">
        <f t="array" aca="1" ref="DG71" ca="1">CONCATENATE(INDIRECT(ADDRESS(1,MATCH(_xlfn.MINIFS(B71:CW71,metrics.est,"Time"),B71:CW71,0)+1)), ", ", INDIRECT(ADDRESS(2,MATCH(_xlfn.MINIFS(B71:CW71,metrics.est,"Time"),B71:CW71,0)+1)))</f>
        <v>k=5, r=0.9</v>
      </c>
    </row>
    <row r="72" spans="1:111" x14ac:dyDescent="0.2">
      <c r="A72" s="1" t="s">
        <v>68</v>
      </c>
      <c r="B72" s="4">
        <v>0.64580000000000004</v>
      </c>
      <c r="C72" s="4">
        <v>0.71740000000000004</v>
      </c>
      <c r="D72" s="4">
        <v>0.36670000000000003</v>
      </c>
      <c r="E72" s="4">
        <v>0.96430000000000005</v>
      </c>
      <c r="F72" s="4">
        <v>0.18840000000000001</v>
      </c>
      <c r="G72" s="5">
        <v>0.66010000000000002</v>
      </c>
      <c r="H72" s="5">
        <v>0.74980000000000002</v>
      </c>
      <c r="I72" s="5">
        <v>0.36870000000000003</v>
      </c>
      <c r="J72" s="5">
        <v>0.95550000000000002</v>
      </c>
      <c r="K72" s="5">
        <v>0.37759999999999999</v>
      </c>
      <c r="L72" s="4">
        <v>0.67649999999999999</v>
      </c>
      <c r="M72" s="4">
        <v>0.78720000000000001</v>
      </c>
      <c r="N72" s="4">
        <v>0.34370000000000001</v>
      </c>
      <c r="O72" s="4">
        <v>0.94169999999999998</v>
      </c>
      <c r="P72" s="4">
        <v>0.25750000000000001</v>
      </c>
      <c r="Q72" s="5">
        <v>0.71809999999999996</v>
      </c>
      <c r="R72" s="5">
        <v>0.88900000000000001</v>
      </c>
      <c r="S72" s="5">
        <v>0.28789999999999999</v>
      </c>
      <c r="T72" s="5">
        <v>0.91469999999999996</v>
      </c>
      <c r="U72" s="5">
        <v>0.18579999999999999</v>
      </c>
      <c r="V72" s="4">
        <v>0.84219999999999995</v>
      </c>
      <c r="W72" s="4">
        <v>1.2013</v>
      </c>
      <c r="X72" s="4">
        <v>0.22389999999999999</v>
      </c>
      <c r="Y72" s="4">
        <v>0.80930000000000002</v>
      </c>
      <c r="Z72" s="4">
        <v>7.4300000000000005E-2</v>
      </c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>
        <v>0.67779999999999996</v>
      </c>
      <c r="BK72" s="4">
        <v>0.79069999999999996</v>
      </c>
      <c r="BL72" s="4">
        <v>0.34050000000000002</v>
      </c>
      <c r="BM72" s="4">
        <v>0.94169999999999998</v>
      </c>
      <c r="BN72" s="4">
        <v>0.20780000000000001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>
        <f t="shared" ref="CX72:CX103" si="10">AVERAGEIFS(B72:CW72,metrics.est,"MAE")</f>
        <v>0.70341666666666658</v>
      </c>
      <c r="CY72" s="4">
        <f t="shared" ref="CY72:CY103" si="11">AVERAGEIFS(B72:CW72,metrics.est,"MSE")</f>
        <v>0.85589999999999999</v>
      </c>
      <c r="CZ72" s="4">
        <f t="shared" ref="CZ72:CZ103" si="12">AVERAGEIFS(B72:CW72,metrics.est,"R")</f>
        <v>0.32190000000000002</v>
      </c>
      <c r="DA72" s="4">
        <f t="shared" ref="DA72:DA103" si="13">AVERAGEIFS(B72:CW72,metrics.est,"Coverage")</f>
        <v>0.92119999999999991</v>
      </c>
      <c r="DB72" s="4">
        <f t="shared" ref="DB72:DB103" si="14">AVERAGEIFS(B72:CW72,metrics.est,"Time")</f>
        <v>0.21523333333333336</v>
      </c>
      <c r="DC72" s="11" t="str" cm="1">
        <f t="array" aca="1" ref="DC72" ca="1">CONCATENATE(INDIRECT(ADDRESS(1,MATCH(_xlfn.MINIFS(B72:CW72,metrics.est,"MAE"),B72:CW72,0)+1)), ", ", INDIRECT(ADDRESS(2,MATCH(_xlfn.MINIFS(B72:CW72,metrics.est,"MAE"),B72:CW72,0)+1)))</f>
        <v>k=5, r=0.1</v>
      </c>
      <c r="DD72" s="11" t="str" cm="1">
        <f t="array" aca="1" ref="DD72" ca="1">CONCATENATE(INDIRECT(ADDRESS(1,MATCH(_xlfn.MINIFS(B72:CW72,metrics.est,"MSE"),B72:CW72,0)+1)), ", ", INDIRECT(ADDRESS(2,MATCH(_xlfn.MINIFS(B72:CW72,metrics.est,"MSE"),B72:CW72,0)+1)))</f>
        <v>k=5, r=0.1</v>
      </c>
      <c r="DE72" s="11" t="str" cm="1">
        <f t="array" aca="1" ref="DE72" ca="1">CONCATENATE(INDIRECT(ADDRESS(1,MATCH(_xlfn.MAXIFS(B72:CW72,metrics.est,"R"),B72:CW72,0)+1)), ", ", INDIRECT(ADDRESS(2,MATCH(_xlfn.MAXIFS(B72:CW72,metrics.est,"R"),B72:CW72,0)+1)))</f>
        <v>k=5, r=0.3</v>
      </c>
      <c r="DF72" s="11" t="str" cm="1">
        <f t="array" aca="1" ref="DF72" ca="1">CONCATENATE(INDIRECT(ADDRESS(1,MATCH(_xlfn.MAXIFS(B72:CW72,metrics.est,"Coverage"),B72:CW72,0)+1)), ", ", INDIRECT(ADDRESS(2,MATCH(_xlfn.MAXIFS(B72:CW72,metrics.est,"Coverage"),B72:CW72,0)+1)))</f>
        <v>k=5, r=0.1</v>
      </c>
      <c r="DG72" s="11" t="str" cm="1">
        <f t="array" aca="1" ref="DG72" ca="1">CONCATENATE(INDIRECT(ADDRESS(1,MATCH(_xlfn.MINIFS(B72:CW72,metrics.est,"Time"),B72:CW72,0)+1)), ", ", INDIRECT(ADDRESS(2,MATCH(_xlfn.MINIFS(B72:CW72,metrics.est,"Time"),B72:CW72,0)+1)))</f>
        <v>k=5, r=0.9</v>
      </c>
    </row>
    <row r="73" spans="1:111" x14ac:dyDescent="0.2">
      <c r="A73" s="1" t="s">
        <v>69</v>
      </c>
      <c r="B73" s="4">
        <v>0.67390000000000005</v>
      </c>
      <c r="C73" s="4">
        <v>0.77400000000000002</v>
      </c>
      <c r="D73" s="4">
        <v>0.33429999999999999</v>
      </c>
      <c r="E73" s="4">
        <v>0.96430000000000005</v>
      </c>
      <c r="F73" s="4">
        <v>0.15390000000000001</v>
      </c>
      <c r="G73" s="5">
        <v>0.67889999999999995</v>
      </c>
      <c r="H73" s="5">
        <v>0.78890000000000005</v>
      </c>
      <c r="I73" s="5">
        <v>0.34549999999999997</v>
      </c>
      <c r="J73" s="5">
        <v>0.95550000000000002</v>
      </c>
      <c r="K73" s="5">
        <v>0.35930000000000001</v>
      </c>
      <c r="L73" s="4">
        <v>0.68700000000000006</v>
      </c>
      <c r="M73" s="4">
        <v>0.80630000000000002</v>
      </c>
      <c r="N73" s="4">
        <v>0.33729999999999999</v>
      </c>
      <c r="O73" s="4">
        <v>0.94169999999999998</v>
      </c>
      <c r="P73" s="4">
        <v>0.22919999999999999</v>
      </c>
      <c r="Q73" s="5">
        <v>0.71</v>
      </c>
      <c r="R73" s="5">
        <v>0.86170000000000002</v>
      </c>
      <c r="S73" s="5">
        <v>0.30570000000000003</v>
      </c>
      <c r="T73" s="5">
        <v>0.91469999999999996</v>
      </c>
      <c r="U73" s="5">
        <v>0.17929999999999999</v>
      </c>
      <c r="V73" s="4">
        <v>0.81620000000000004</v>
      </c>
      <c r="W73" s="4">
        <v>1.1395</v>
      </c>
      <c r="X73" s="4">
        <v>0.22509999999999999</v>
      </c>
      <c r="Y73" s="4">
        <v>0.80930000000000002</v>
      </c>
      <c r="Z73" s="4">
        <v>7.8799999999999995E-2</v>
      </c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>
        <v>0.68769999999999998</v>
      </c>
      <c r="BK73" s="4">
        <v>0.80830000000000002</v>
      </c>
      <c r="BL73" s="4">
        <v>0.33660000000000001</v>
      </c>
      <c r="BM73" s="4">
        <v>0.94179999999999997</v>
      </c>
      <c r="BN73" s="4">
        <v>0.16569999999999999</v>
      </c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>
        <f t="shared" si="10"/>
        <v>0.70895000000000008</v>
      </c>
      <c r="CY73" s="4">
        <f t="shared" si="11"/>
        <v>0.86311666666666664</v>
      </c>
      <c r="CZ73" s="4">
        <f t="shared" si="12"/>
        <v>0.31408333333333333</v>
      </c>
      <c r="DA73" s="4">
        <f t="shared" si="13"/>
        <v>0.92121666666666657</v>
      </c>
      <c r="DB73" s="4">
        <f t="shared" si="14"/>
        <v>0.19436666666666666</v>
      </c>
      <c r="DC73" s="11" t="str" cm="1">
        <f t="array" aca="1" ref="DC73" ca="1">CONCATENATE(INDIRECT(ADDRESS(1,MATCH(_xlfn.MINIFS(B73:CW73,metrics.est,"MAE"),B73:CW73,0)+1)), ", ", INDIRECT(ADDRESS(2,MATCH(_xlfn.MINIFS(B73:CW73,metrics.est,"MAE"),B73:CW73,0)+1)))</f>
        <v>k=5, r=0.1</v>
      </c>
      <c r="DD73" s="11" t="str" cm="1">
        <f t="array" aca="1" ref="DD73" ca="1">CONCATENATE(INDIRECT(ADDRESS(1,MATCH(_xlfn.MINIFS(B73:CW73,metrics.est,"MSE"),B73:CW73,0)+1)), ", ", INDIRECT(ADDRESS(2,MATCH(_xlfn.MINIFS(B73:CW73,metrics.est,"MSE"),B73:CW73,0)+1)))</f>
        <v>k=5, r=0.1</v>
      </c>
      <c r="DE73" s="11" t="str" cm="1">
        <f t="array" aca="1" ref="DE73" ca="1">CONCATENATE(INDIRECT(ADDRESS(1,MATCH(_xlfn.MAXIFS(B73:CW73,metrics.est,"R"),B73:CW73,0)+1)), ", ", INDIRECT(ADDRESS(2,MATCH(_xlfn.MAXIFS(B73:CW73,metrics.est,"R"),B73:CW73,0)+1)))</f>
        <v>k=5, r=0.3</v>
      </c>
      <c r="DF73" s="11" t="str" cm="1">
        <f t="array" aca="1" ref="DF73" ca="1">CONCATENATE(INDIRECT(ADDRESS(1,MATCH(_xlfn.MAXIFS(B73:CW73,metrics.est,"Coverage"),B73:CW73,0)+1)), ", ", INDIRECT(ADDRESS(2,MATCH(_xlfn.MAXIFS(B73:CW73,metrics.est,"Coverage"),B73:CW73,0)+1)))</f>
        <v>k=5, r=0.1</v>
      </c>
      <c r="DG73" s="11" t="str" cm="1">
        <f t="array" aca="1" ref="DG73" ca="1">CONCATENATE(INDIRECT(ADDRESS(1,MATCH(_xlfn.MINIFS(B73:CW73,metrics.est,"Time"),B73:CW73,0)+1)), ", ", INDIRECT(ADDRESS(2,MATCH(_xlfn.MINIFS(B73:CW73,metrics.est,"Time"),B73:CW73,0)+1)))</f>
        <v>k=5, r=0.9</v>
      </c>
    </row>
    <row r="74" spans="1:111" x14ac:dyDescent="0.2">
      <c r="A74" s="1" t="s">
        <v>70</v>
      </c>
      <c r="B74" s="4">
        <v>0.68059999999999998</v>
      </c>
      <c r="C74" s="4">
        <v>0.78749999999999998</v>
      </c>
      <c r="D74" s="4">
        <v>0.34279999999999999</v>
      </c>
      <c r="E74" s="4">
        <v>0.96419999999999995</v>
      </c>
      <c r="F74" s="4">
        <v>0.1666</v>
      </c>
      <c r="G74" s="5">
        <v>0.69740000000000002</v>
      </c>
      <c r="H74" s="5">
        <v>0.82689999999999997</v>
      </c>
      <c r="I74" s="5">
        <v>0.33479999999999999</v>
      </c>
      <c r="J74" s="5">
        <v>0.95530000000000004</v>
      </c>
      <c r="K74" s="5">
        <v>0.35849999999999999</v>
      </c>
      <c r="L74" s="4">
        <v>0.72489999999999999</v>
      </c>
      <c r="M74" s="4">
        <v>0.88829999999999998</v>
      </c>
      <c r="N74" s="4">
        <v>0.32390000000000002</v>
      </c>
      <c r="O74" s="4">
        <v>0.94130000000000003</v>
      </c>
      <c r="P74" s="4">
        <v>0.25729999999999997</v>
      </c>
      <c r="Q74" s="5">
        <v>0.76329999999999998</v>
      </c>
      <c r="R74" s="5">
        <v>0.98229999999999995</v>
      </c>
      <c r="S74" s="5">
        <v>0.2757</v>
      </c>
      <c r="T74" s="5">
        <v>0.90980000000000005</v>
      </c>
      <c r="U74" s="5">
        <v>0.1613</v>
      </c>
      <c r="V74" s="4">
        <v>0.85540000000000005</v>
      </c>
      <c r="W74" s="4">
        <v>1.2291000000000001</v>
      </c>
      <c r="X74" s="4">
        <v>0.19550000000000001</v>
      </c>
      <c r="Y74" s="4">
        <v>0.67889999999999995</v>
      </c>
      <c r="Z74" s="4">
        <v>7.5800000000000006E-2</v>
      </c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>
        <f t="shared" si="10"/>
        <v>0.74431999999999998</v>
      </c>
      <c r="CY74" s="4">
        <f t="shared" si="11"/>
        <v>0.94281999999999999</v>
      </c>
      <c r="CZ74" s="4">
        <f t="shared" si="12"/>
        <v>0.29454000000000002</v>
      </c>
      <c r="DA74" s="4">
        <f t="shared" si="13"/>
        <v>0.88990000000000014</v>
      </c>
      <c r="DB74" s="4">
        <f t="shared" si="14"/>
        <v>0.20390000000000003</v>
      </c>
      <c r="DC74" s="11" t="str" cm="1">
        <f t="array" aca="1" ref="DC74" ca="1">CONCATENATE(INDIRECT(ADDRESS(1,MATCH(_xlfn.MINIFS(B74:CW74,metrics.est,"MAE"),B74:CW74,0)+1)), ", ", INDIRECT(ADDRESS(2,MATCH(_xlfn.MINIFS(B74:CW74,metrics.est,"MAE"),B74:CW74,0)+1)))</f>
        <v>k=5, r=0.1</v>
      </c>
      <c r="DD74" s="11" t="str" cm="1">
        <f t="array" aca="1" ref="DD74" ca="1">CONCATENATE(INDIRECT(ADDRESS(1,MATCH(_xlfn.MINIFS(B74:CW74,metrics.est,"MSE"),B74:CW74,0)+1)), ", ", INDIRECT(ADDRESS(2,MATCH(_xlfn.MINIFS(B74:CW74,metrics.est,"MSE"),B74:CW74,0)+1)))</f>
        <v>k=5, r=0.1</v>
      </c>
      <c r="DE74" s="11" t="str" cm="1">
        <f t="array" aca="1" ref="DE74" ca="1">CONCATENATE(INDIRECT(ADDRESS(1,MATCH(_xlfn.MAXIFS(B74:CW74,metrics.est,"R"),B74:CW74,0)+1)), ", ", INDIRECT(ADDRESS(2,MATCH(_xlfn.MAXIFS(B74:CW74,metrics.est,"R"),B74:CW74,0)+1)))</f>
        <v>k=5, r=0.1</v>
      </c>
      <c r="DF74" s="11" t="str" cm="1">
        <f t="array" aca="1" ref="DF74" ca="1">CONCATENATE(INDIRECT(ADDRESS(1,MATCH(_xlfn.MAXIFS(B74:CW74,metrics.est,"Coverage"),B74:CW74,0)+1)), ", ", INDIRECT(ADDRESS(2,MATCH(_xlfn.MAXIFS(B74:CW74,metrics.est,"Coverage"),B74:CW74,0)+1)))</f>
        <v>k=5, r=0.1</v>
      </c>
      <c r="DG74" s="11" t="str" cm="1">
        <f t="array" aca="1" ref="DG74" ca="1">CONCATENATE(INDIRECT(ADDRESS(1,MATCH(_xlfn.MINIFS(B74:CW74,metrics.est,"Time"),B74:CW74,0)+1)), ", ", INDIRECT(ADDRESS(2,MATCH(_xlfn.MINIFS(B74:CW74,metrics.est,"Time"),B74:CW74,0)+1)))</f>
        <v>k=5, r=0.9</v>
      </c>
    </row>
    <row r="75" spans="1:111" x14ac:dyDescent="0.2">
      <c r="A75" s="1" t="s">
        <v>71</v>
      </c>
      <c r="B75" s="4">
        <v>0.65210000000000001</v>
      </c>
      <c r="C75" s="4">
        <v>0.72740000000000005</v>
      </c>
      <c r="D75" s="4">
        <v>0.35780000000000001</v>
      </c>
      <c r="E75" s="4">
        <v>0.96430000000000005</v>
      </c>
      <c r="F75" s="4">
        <v>0.21729999999999999</v>
      </c>
      <c r="G75" s="5">
        <v>0.66449999999999998</v>
      </c>
      <c r="H75" s="5">
        <v>0.7571</v>
      </c>
      <c r="I75" s="5">
        <v>0.36620000000000003</v>
      </c>
      <c r="J75" s="5">
        <v>0.95550000000000002</v>
      </c>
      <c r="K75" s="5">
        <v>0.4254</v>
      </c>
      <c r="L75" s="4">
        <v>0.67900000000000005</v>
      </c>
      <c r="M75" s="4">
        <v>0.78800000000000003</v>
      </c>
      <c r="N75" s="4">
        <v>0.35249999999999998</v>
      </c>
      <c r="O75" s="4">
        <v>0.94140000000000001</v>
      </c>
      <c r="P75" s="4">
        <v>0.31380000000000002</v>
      </c>
      <c r="Q75" s="5">
        <v>0.70750000000000002</v>
      </c>
      <c r="R75" s="5">
        <v>0.85499999999999998</v>
      </c>
      <c r="S75" s="5">
        <v>0.31</v>
      </c>
      <c r="T75" s="5">
        <v>0.91469999999999996</v>
      </c>
      <c r="U75" s="5">
        <v>0.192</v>
      </c>
      <c r="V75" s="4">
        <v>0.82030000000000003</v>
      </c>
      <c r="W75" s="4">
        <v>1.1488</v>
      </c>
      <c r="X75" s="4">
        <v>0.2228</v>
      </c>
      <c r="Y75" s="4">
        <v>0.80930000000000002</v>
      </c>
      <c r="Z75" s="4">
        <v>8.5699999999999998E-2</v>
      </c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>
        <f t="shared" si="10"/>
        <v>0.70467999999999997</v>
      </c>
      <c r="CY75" s="4">
        <f t="shared" si="11"/>
        <v>0.85526000000000002</v>
      </c>
      <c r="CZ75" s="4">
        <f t="shared" si="12"/>
        <v>0.32186000000000003</v>
      </c>
      <c r="DA75" s="4">
        <f t="shared" si="13"/>
        <v>0.91704000000000008</v>
      </c>
      <c r="DB75" s="4">
        <f t="shared" si="14"/>
        <v>0.24684</v>
      </c>
      <c r="DC75" s="11" t="str" cm="1">
        <f t="array" aca="1" ref="DC75" ca="1">CONCATENATE(INDIRECT(ADDRESS(1,MATCH(_xlfn.MINIFS(B75:CW75,metrics.est,"MAE"),B75:CW75,0)+1)), ", ", INDIRECT(ADDRESS(2,MATCH(_xlfn.MINIFS(B75:CW75,metrics.est,"MAE"),B75:CW75,0)+1)))</f>
        <v>k=5, r=0.1</v>
      </c>
      <c r="DD75" s="11" t="str" cm="1">
        <f t="array" aca="1" ref="DD75" ca="1">CONCATENATE(INDIRECT(ADDRESS(1,MATCH(_xlfn.MINIFS(B75:CW75,metrics.est,"MSE"),B75:CW75,0)+1)), ", ", INDIRECT(ADDRESS(2,MATCH(_xlfn.MINIFS(B75:CW75,metrics.est,"MSE"),B75:CW75,0)+1)))</f>
        <v>k=5, r=0.1</v>
      </c>
      <c r="DE75" s="11" t="str" cm="1">
        <f t="array" aca="1" ref="DE75" ca="1">CONCATENATE(INDIRECT(ADDRESS(1,MATCH(_xlfn.MAXIFS(B75:CW75,metrics.est,"R"),B75:CW75,0)+1)), ", ", INDIRECT(ADDRESS(2,MATCH(_xlfn.MAXIFS(B75:CW75,metrics.est,"R"),B75:CW75,0)+1)))</f>
        <v>k=5, r=0.3</v>
      </c>
      <c r="DF75" s="11" t="str" cm="1">
        <f t="array" aca="1" ref="DF75" ca="1">CONCATENATE(INDIRECT(ADDRESS(1,MATCH(_xlfn.MAXIFS(B75:CW75,metrics.est,"Coverage"),B75:CW75,0)+1)), ", ", INDIRECT(ADDRESS(2,MATCH(_xlfn.MAXIFS(B75:CW75,metrics.est,"Coverage"),B75:CW75,0)+1)))</f>
        <v>k=5, r=0.1</v>
      </c>
      <c r="DG75" s="11" t="str" cm="1">
        <f t="array" aca="1" ref="DG75" ca="1">CONCATENATE(INDIRECT(ADDRESS(1,MATCH(_xlfn.MINIFS(B75:CW75,metrics.est,"Time"),B75:CW75,0)+1)), ", ", INDIRECT(ADDRESS(2,MATCH(_xlfn.MINIFS(B75:CW75,metrics.est,"Time"),B75:CW75,0)+1)))</f>
        <v>k=5, r=0.9</v>
      </c>
    </row>
    <row r="76" spans="1:111" x14ac:dyDescent="0.2">
      <c r="A76" s="1" t="s">
        <v>72</v>
      </c>
      <c r="B76" s="4">
        <v>0.64890000000000003</v>
      </c>
      <c r="C76" s="4">
        <v>0.72189999999999999</v>
      </c>
      <c r="D76" s="4">
        <v>0.36259999999999998</v>
      </c>
      <c r="E76" s="4">
        <v>0.96419999999999995</v>
      </c>
      <c r="F76" s="4">
        <v>0.2636</v>
      </c>
      <c r="G76" s="5">
        <v>0.66120000000000001</v>
      </c>
      <c r="H76" s="5">
        <v>0.75160000000000005</v>
      </c>
      <c r="I76" s="5">
        <v>0.36919999999999997</v>
      </c>
      <c r="J76" s="5">
        <v>0.95540000000000003</v>
      </c>
      <c r="K76" s="5">
        <v>0.47920000000000001</v>
      </c>
      <c r="L76" s="4">
        <v>0.67490000000000006</v>
      </c>
      <c r="M76" s="4">
        <v>0.77959999999999996</v>
      </c>
      <c r="N76" s="4">
        <v>0.35560000000000003</v>
      </c>
      <c r="O76" s="4">
        <v>0.94110000000000005</v>
      </c>
      <c r="P76" s="4">
        <v>0.29220000000000002</v>
      </c>
      <c r="Q76" s="5">
        <v>0.70279999999999998</v>
      </c>
      <c r="R76" s="5">
        <v>0.84560000000000002</v>
      </c>
      <c r="S76" s="5">
        <v>0.31159999999999999</v>
      </c>
      <c r="T76" s="5">
        <v>0.91</v>
      </c>
      <c r="U76" s="5">
        <v>0.2208</v>
      </c>
      <c r="V76" s="4">
        <v>0.79579999999999995</v>
      </c>
      <c r="W76" s="4">
        <v>1.0814999999999999</v>
      </c>
      <c r="X76" s="4">
        <v>0.23119999999999999</v>
      </c>
      <c r="Y76" s="4">
        <v>0.68110000000000004</v>
      </c>
      <c r="Z76" s="4">
        <v>0.08</v>
      </c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>
        <v>0.67569999999999997</v>
      </c>
      <c r="CJ76" s="5">
        <v>0.78290000000000004</v>
      </c>
      <c r="CK76" s="5">
        <v>0.35160000000000002</v>
      </c>
      <c r="CL76" s="5">
        <v>0.94140000000000001</v>
      </c>
      <c r="CM76" s="5">
        <v>0.20949999999999999</v>
      </c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>
        <f t="shared" si="10"/>
        <v>0.6932166666666667</v>
      </c>
      <c r="CY76" s="4">
        <f t="shared" si="11"/>
        <v>0.82718333333333327</v>
      </c>
      <c r="CZ76" s="4">
        <f t="shared" si="12"/>
        <v>0.33030000000000004</v>
      </c>
      <c r="DA76" s="4">
        <f t="shared" si="13"/>
        <v>0.8988666666666667</v>
      </c>
      <c r="DB76" s="4">
        <f t="shared" si="14"/>
        <v>0.25755000000000006</v>
      </c>
      <c r="DC76" s="11" t="str" cm="1">
        <f t="array" aca="1" ref="DC76" ca="1">CONCATENATE(INDIRECT(ADDRESS(1,MATCH(_xlfn.MINIFS(B76:CW76,metrics.est,"MAE"),B76:CW76,0)+1)), ", ", INDIRECT(ADDRESS(2,MATCH(_xlfn.MINIFS(B76:CW76,metrics.est,"MAE"),B76:CW76,0)+1)))</f>
        <v>k=5, r=0.1</v>
      </c>
      <c r="DD76" s="11" t="str" cm="1">
        <f t="array" aca="1" ref="DD76" ca="1">CONCATENATE(INDIRECT(ADDRESS(1,MATCH(_xlfn.MINIFS(B76:CW76,metrics.est,"MSE"),B76:CW76,0)+1)), ", ", INDIRECT(ADDRESS(2,MATCH(_xlfn.MINIFS(B76:CW76,metrics.est,"MSE"),B76:CW76,0)+1)))</f>
        <v>k=5, r=0.1</v>
      </c>
      <c r="DE76" s="11" t="str" cm="1">
        <f t="array" aca="1" ref="DE76" ca="1">CONCATENATE(INDIRECT(ADDRESS(1,MATCH(_xlfn.MAXIFS(B76:CW76,metrics.est,"R"),B76:CW76,0)+1)), ", ", INDIRECT(ADDRESS(2,MATCH(_xlfn.MAXIFS(B76:CW76,metrics.est,"R"),B76:CW76,0)+1)))</f>
        <v>k=5, r=0.3</v>
      </c>
      <c r="DF76" s="11" t="str" cm="1">
        <f t="array" aca="1" ref="DF76" ca="1">CONCATENATE(INDIRECT(ADDRESS(1,MATCH(_xlfn.MAXIFS(B76:CW76,metrics.est,"Coverage"),B76:CW76,0)+1)), ", ", INDIRECT(ADDRESS(2,MATCH(_xlfn.MAXIFS(B76:CW76,metrics.est,"Coverage"),B76:CW76,0)+1)))</f>
        <v>k=5, r=0.1</v>
      </c>
      <c r="DG76" s="11" t="str" cm="1">
        <f t="array" aca="1" ref="DG76" ca="1">CONCATENATE(INDIRECT(ADDRESS(1,MATCH(_xlfn.MINIFS(B76:CW76,metrics.est,"Time"),B76:CW76,0)+1)), ", ", INDIRECT(ADDRESS(2,MATCH(_xlfn.MINIFS(B76:CW76,metrics.est,"Time"),B76:CW76,0)+1)))</f>
        <v>k=5, r=0.9</v>
      </c>
    </row>
    <row r="77" spans="1:111" s="16" customFormat="1" x14ac:dyDescent="0.2">
      <c r="A77" s="16" t="s">
        <v>73</v>
      </c>
      <c r="B77" s="17">
        <v>0.64419999999999999</v>
      </c>
      <c r="C77" s="17">
        <v>0.71140000000000003</v>
      </c>
      <c r="D77" s="17">
        <v>0.371</v>
      </c>
      <c r="E77" s="17">
        <v>0.96419999999999995</v>
      </c>
      <c r="F77" s="17">
        <v>0.25979999999999998</v>
      </c>
      <c r="G77" s="18">
        <v>0.66149999999999998</v>
      </c>
      <c r="H77" s="18">
        <v>0.75249999999999995</v>
      </c>
      <c r="I77" s="18">
        <v>0.37459999999999999</v>
      </c>
      <c r="J77" s="18">
        <v>0.95530000000000004</v>
      </c>
      <c r="K77" s="18">
        <v>0.3755</v>
      </c>
      <c r="L77" s="17">
        <v>0.67269999999999996</v>
      </c>
      <c r="M77" s="17">
        <v>0.77510000000000001</v>
      </c>
      <c r="N77" s="17">
        <v>0.36080000000000001</v>
      </c>
      <c r="O77" s="17">
        <v>0.94110000000000005</v>
      </c>
      <c r="P77" s="17">
        <v>0.29459999999999997</v>
      </c>
      <c r="Q77" s="18">
        <v>0.70630000000000004</v>
      </c>
      <c r="R77" s="18">
        <v>0.85519999999999996</v>
      </c>
      <c r="S77" s="18">
        <v>0.30740000000000001</v>
      </c>
      <c r="T77" s="18">
        <v>0.91</v>
      </c>
      <c r="U77" s="18">
        <v>0.17660000000000001</v>
      </c>
      <c r="V77" s="17">
        <v>0.80659999999999998</v>
      </c>
      <c r="W77" s="17">
        <v>1.1095999999999999</v>
      </c>
      <c r="X77" s="17">
        <v>0.22700000000000001</v>
      </c>
      <c r="Y77" s="17">
        <v>0.68110000000000004</v>
      </c>
      <c r="Z77" s="17">
        <v>7.5300000000000006E-2</v>
      </c>
      <c r="AA77" s="18"/>
      <c r="AB77" s="18"/>
      <c r="AC77" s="18"/>
      <c r="AD77" s="18"/>
      <c r="AE77" s="18"/>
      <c r="AF77" s="17"/>
      <c r="AG77" s="17"/>
      <c r="AH77" s="17"/>
      <c r="AI77" s="17"/>
      <c r="AJ77" s="17"/>
      <c r="AK77" s="18"/>
      <c r="AL77" s="18"/>
      <c r="AM77" s="18"/>
      <c r="AN77" s="18"/>
      <c r="AO77" s="18"/>
      <c r="AP77" s="17"/>
      <c r="AQ77" s="17"/>
      <c r="AR77" s="17"/>
      <c r="AS77" s="17"/>
      <c r="AT77" s="17"/>
      <c r="AU77" s="18"/>
      <c r="AV77" s="18"/>
      <c r="AW77" s="18"/>
      <c r="AX77" s="18"/>
      <c r="AY77" s="18"/>
      <c r="AZ77" s="17"/>
      <c r="BA77" s="17"/>
      <c r="BB77" s="17"/>
      <c r="BC77" s="17"/>
      <c r="BD77" s="17"/>
      <c r="BE77" s="18"/>
      <c r="BF77" s="18"/>
      <c r="BG77" s="18"/>
      <c r="BH77" s="18"/>
      <c r="BI77" s="18"/>
      <c r="BJ77" s="17"/>
      <c r="BK77" s="17"/>
      <c r="BL77" s="17"/>
      <c r="BM77" s="17"/>
      <c r="BN77" s="17"/>
      <c r="BO77" s="18"/>
      <c r="BP77" s="18"/>
      <c r="BQ77" s="18"/>
      <c r="BR77" s="18"/>
      <c r="BS77" s="18"/>
      <c r="BT77" s="17"/>
      <c r="BU77" s="17"/>
      <c r="BV77" s="17"/>
      <c r="BW77" s="17"/>
      <c r="BX77" s="17"/>
      <c r="BY77" s="18"/>
      <c r="BZ77" s="18"/>
      <c r="CA77" s="18"/>
      <c r="CB77" s="18"/>
      <c r="CC77" s="18"/>
      <c r="CD77" s="17"/>
      <c r="CE77" s="17"/>
      <c r="CF77" s="17"/>
      <c r="CG77" s="17"/>
      <c r="CH77" s="17"/>
      <c r="CI77" s="18"/>
      <c r="CJ77" s="18"/>
      <c r="CK77" s="18"/>
      <c r="CL77" s="18"/>
      <c r="CM77" s="18"/>
      <c r="CN77" s="17"/>
      <c r="CO77" s="17"/>
      <c r="CP77" s="17"/>
      <c r="CQ77" s="17"/>
      <c r="CR77" s="17"/>
      <c r="CS77" s="18"/>
      <c r="CT77" s="18"/>
      <c r="CU77" s="18"/>
      <c r="CV77" s="18"/>
      <c r="CW77" s="18"/>
      <c r="CX77" s="17">
        <f t="shared" si="10"/>
        <v>0.69825999999999999</v>
      </c>
      <c r="CY77" s="17">
        <f t="shared" si="11"/>
        <v>0.84075999999999984</v>
      </c>
      <c r="CZ77" s="17">
        <f t="shared" si="12"/>
        <v>0.32816000000000006</v>
      </c>
      <c r="DA77" s="17">
        <f t="shared" si="13"/>
        <v>0.89033999999999991</v>
      </c>
      <c r="DB77" s="17">
        <f t="shared" si="14"/>
        <v>0.23635999999999999</v>
      </c>
      <c r="DC77" s="19" t="str" cm="1">
        <f t="array" aca="1" ref="DC77" ca="1">CONCATENATE(INDIRECT(ADDRESS(1,MATCH(_xlfn.MINIFS(B77:CW77,metrics.est,"MAE"),B77:CW77,0)+1)), ", ", INDIRECT(ADDRESS(2,MATCH(_xlfn.MINIFS(B77:CW77,metrics.est,"MAE"),B77:CW77,0)+1)))</f>
        <v>k=5, r=0.1</v>
      </c>
      <c r="DD77" s="19" t="str" cm="1">
        <f t="array" aca="1" ref="DD77" ca="1">CONCATENATE(INDIRECT(ADDRESS(1,MATCH(_xlfn.MINIFS(B77:CW77,metrics.est,"MSE"),B77:CW77,0)+1)), ", ", INDIRECT(ADDRESS(2,MATCH(_xlfn.MINIFS(B77:CW77,metrics.est,"MSE"),B77:CW77,0)+1)))</f>
        <v>k=5, r=0.1</v>
      </c>
      <c r="DE77" s="19" t="str" cm="1">
        <f t="array" aca="1" ref="DE77" ca="1">CONCATENATE(INDIRECT(ADDRESS(1,MATCH(_xlfn.MAXIFS(B77:CW77,metrics.est,"R"),B77:CW77,0)+1)), ", ", INDIRECT(ADDRESS(2,MATCH(_xlfn.MAXIFS(B77:CW77,metrics.est,"R"),B77:CW77,0)+1)))</f>
        <v>k=5, r=0.3</v>
      </c>
      <c r="DF77" s="19" t="str" cm="1">
        <f t="array" aca="1" ref="DF77" ca="1">CONCATENATE(INDIRECT(ADDRESS(1,MATCH(_xlfn.MAXIFS(B77:CW77,metrics.est,"Coverage"),B77:CW77,0)+1)), ", ", INDIRECT(ADDRESS(2,MATCH(_xlfn.MAXIFS(B77:CW77,metrics.est,"Coverage"),B77:CW77,0)+1)))</f>
        <v>k=5, r=0.1</v>
      </c>
      <c r="DG77" s="19" t="str" cm="1">
        <f t="array" aca="1" ref="DG77" ca="1">CONCATENATE(INDIRECT(ADDRESS(1,MATCH(_xlfn.MINIFS(B77:CW77,metrics.est,"Time"),B77:CW77,0)+1)), ", ", INDIRECT(ADDRESS(2,MATCH(_xlfn.MINIFS(B77:CW77,metrics.est,"Time"),B77:CW77,0)+1)))</f>
        <v>k=5, r=0.9</v>
      </c>
    </row>
    <row r="78" spans="1:111" x14ac:dyDescent="0.2">
      <c r="A78" s="1" t="s">
        <v>74</v>
      </c>
      <c r="B78" s="4">
        <v>0.67149999999999999</v>
      </c>
      <c r="C78" s="4">
        <v>0.76590000000000003</v>
      </c>
      <c r="D78" s="4">
        <v>0.34029999999999999</v>
      </c>
      <c r="E78" s="4">
        <v>0.95699999999999996</v>
      </c>
      <c r="F78" s="4">
        <v>0.18329999999999999</v>
      </c>
      <c r="G78" s="5">
        <v>0.68330000000000002</v>
      </c>
      <c r="H78" s="5">
        <v>0.79620000000000002</v>
      </c>
      <c r="I78" s="5">
        <v>0.34300000000000003</v>
      </c>
      <c r="J78" s="5">
        <v>0.94610000000000005</v>
      </c>
      <c r="K78" s="5">
        <v>0.35410000000000003</v>
      </c>
      <c r="L78" s="4">
        <v>0.70120000000000005</v>
      </c>
      <c r="M78" s="4">
        <v>0.83460000000000001</v>
      </c>
      <c r="N78" s="4">
        <v>0.33110000000000001</v>
      </c>
      <c r="O78" s="4">
        <v>0.92869999999999997</v>
      </c>
      <c r="P78" s="4">
        <v>0.25659999999999999</v>
      </c>
      <c r="Q78" s="5">
        <v>0.73509999999999998</v>
      </c>
      <c r="R78" s="5">
        <v>0.91869999999999996</v>
      </c>
      <c r="S78" s="5">
        <v>0.27979999999999999</v>
      </c>
      <c r="T78" s="5">
        <v>0.88919999999999999</v>
      </c>
      <c r="U78" s="5">
        <v>0.17549999999999999</v>
      </c>
      <c r="V78" s="4">
        <v>0.82709999999999995</v>
      </c>
      <c r="W78" s="4">
        <v>1.1627000000000001</v>
      </c>
      <c r="X78" s="4">
        <v>0.20180000000000001</v>
      </c>
      <c r="Y78" s="4">
        <v>0.60619999999999996</v>
      </c>
      <c r="Z78" s="4">
        <v>6.7500000000000004E-2</v>
      </c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>
        <f t="shared" si="10"/>
        <v>0.72363999999999995</v>
      </c>
      <c r="CY78" s="4">
        <f t="shared" si="11"/>
        <v>0.89561999999999986</v>
      </c>
      <c r="CZ78" s="4">
        <f t="shared" si="12"/>
        <v>0.29920000000000002</v>
      </c>
      <c r="DA78" s="4">
        <f t="shared" si="13"/>
        <v>0.8654400000000001</v>
      </c>
      <c r="DB78" s="4">
        <f t="shared" si="14"/>
        <v>0.20739999999999997</v>
      </c>
      <c r="DC78" s="11" t="str" cm="1">
        <f t="array" aca="1" ref="DC78" ca="1">CONCATENATE(INDIRECT(ADDRESS(1,MATCH(_xlfn.MINIFS(B78:CW78,metrics.est,"MAE"),B78:CW78,0)+1)), ", ", INDIRECT(ADDRESS(2,MATCH(_xlfn.MINIFS(B78:CW78,metrics.est,"MAE"),B78:CW78,0)+1)))</f>
        <v>k=5, r=0.1</v>
      </c>
      <c r="DD78" s="11" t="str" cm="1">
        <f t="array" aca="1" ref="DD78" ca="1">CONCATENATE(INDIRECT(ADDRESS(1,MATCH(_xlfn.MINIFS(B78:CW78,metrics.est,"MSE"),B78:CW78,0)+1)), ", ", INDIRECT(ADDRESS(2,MATCH(_xlfn.MINIFS(B78:CW78,metrics.est,"MSE"),B78:CW78,0)+1)))</f>
        <v>k=5, r=0.1</v>
      </c>
      <c r="DE78" s="11" t="str" cm="1">
        <f t="array" aca="1" ref="DE78" ca="1">CONCATENATE(INDIRECT(ADDRESS(1,MATCH(_xlfn.MAXIFS(B78:CW78,metrics.est,"R"),B78:CW78,0)+1)), ", ", INDIRECT(ADDRESS(2,MATCH(_xlfn.MAXIFS(B78:CW78,metrics.est,"R"),B78:CW78,0)+1)))</f>
        <v>k=5, r=0.3</v>
      </c>
      <c r="DF78" s="11" t="str" cm="1">
        <f t="array" aca="1" ref="DF78" ca="1">CONCATENATE(INDIRECT(ADDRESS(1,MATCH(_xlfn.MAXIFS(B78:CW78,metrics.est,"Coverage"),B78:CW78,0)+1)), ", ", INDIRECT(ADDRESS(2,MATCH(_xlfn.MAXIFS(B78:CW78,metrics.est,"Coverage"),B78:CW78,0)+1)))</f>
        <v>k=5, r=0.1</v>
      </c>
      <c r="DG78" s="11" t="str" cm="1">
        <f t="array" aca="1" ref="DG78" ca="1">CONCATENATE(INDIRECT(ADDRESS(1,MATCH(_xlfn.MINIFS(B78:CW78,metrics.est,"Time"),B78:CW78,0)+1)), ", ", INDIRECT(ADDRESS(2,MATCH(_xlfn.MINIFS(B78:CW78,metrics.est,"Time"),B78:CW78,0)+1)))</f>
        <v>k=5, r=0.9</v>
      </c>
    </row>
    <row r="79" spans="1:111" s="21" customFormat="1" x14ac:dyDescent="0.2">
      <c r="A79" s="21" t="s">
        <v>75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 t="e">
        <f t="shared" si="10"/>
        <v>#DIV/0!</v>
      </c>
      <c r="CY79" s="20" t="e">
        <f t="shared" si="11"/>
        <v>#DIV/0!</v>
      </c>
      <c r="CZ79" s="20" t="e">
        <f t="shared" si="12"/>
        <v>#DIV/0!</v>
      </c>
      <c r="DA79" s="20" t="e">
        <f t="shared" si="13"/>
        <v>#DIV/0!</v>
      </c>
      <c r="DB79" s="20" t="e">
        <f t="shared" si="14"/>
        <v>#DIV/0!</v>
      </c>
      <c r="DC79" s="2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2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2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21" t="e" cm="1">
        <f t="array" aca="1" ref="DF79" ca="1">CONCATENATE(INDIRECT(ADDRESS(1,MATCH(_xlfn.MAXIFS(B79:CW79,metrics.est,"Coverage"),B79:CW79,0)+1)), ", ", INDIRECT(ADDRESS(2,MATCH(_xlfn.MAXIFS(B79:CW79,metrics.est,"Coverage"),B79:CW79,0)+1)))</f>
        <v>#N/A</v>
      </c>
      <c r="DG79" s="21" t="e" cm="1">
        <f t="array" aca="1" ref="DG79" ca="1">CONCATENATE(INDIRECT(ADDRESS(1,MATCH(_xlfn.MINIFS(B79:CW79,metrics.est,"Time"),B79:CW79,0)+1)), ", ", INDIRECT(ADDRESS(2,MATCH(_xlfn.MINIFS(B79:CW79,metrics.est,"Time"),B79:CW79,0)+1)))</f>
        <v>#N/A</v>
      </c>
    </row>
    <row r="80" spans="1:111" s="21" customFormat="1" x14ac:dyDescent="0.2">
      <c r="A80" s="21" t="s">
        <v>76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 t="e">
        <f t="shared" si="10"/>
        <v>#DIV/0!</v>
      </c>
      <c r="CY80" s="20" t="e">
        <f t="shared" si="11"/>
        <v>#DIV/0!</v>
      </c>
      <c r="CZ80" s="20" t="e">
        <f t="shared" si="12"/>
        <v>#DIV/0!</v>
      </c>
      <c r="DA80" s="20" t="e">
        <f t="shared" si="13"/>
        <v>#DIV/0!</v>
      </c>
      <c r="DB80" s="20" t="e">
        <f t="shared" si="14"/>
        <v>#DIV/0!</v>
      </c>
      <c r="DC80" s="21" t="e" cm="1">
        <f t="array" aca="1" ref="DC80" ca="1">CONCATENATE(INDIRECT(ADDRESS(1,MATCH(_xlfn.MINIFS(B80:CW80,metrics.est,"MAE"),B80:CW80,0)+1)), ", ", INDIRECT(ADDRESS(2,MATCH(_xlfn.MINIFS(B80:CW80,metrics.est,"MAE"),B80:CW80,0)+1)))</f>
        <v>#N/A</v>
      </c>
      <c r="DD80" s="21" t="e" cm="1">
        <f t="array" aca="1" ref="DD80" ca="1">CONCATENATE(INDIRECT(ADDRESS(1,MATCH(_xlfn.MINIFS(B80:CW80,metrics.est,"MSE"),B80:CW80,0)+1)), ", ", INDIRECT(ADDRESS(2,MATCH(_xlfn.MINIFS(B80:CW80,metrics.est,"MSE"),B80:CW80,0)+1)))</f>
        <v>#N/A</v>
      </c>
      <c r="DE80" s="21" t="e" cm="1">
        <f t="array" aca="1" ref="DE80" ca="1">CONCATENATE(INDIRECT(ADDRESS(1,MATCH(_xlfn.MAXIFS(B80:CW80,metrics.est,"R"),B80:CW80,0)+1)), ", ", INDIRECT(ADDRESS(2,MATCH(_xlfn.MAXIFS(B80:CW80,metrics.est,"R"),B80:CW80,0)+1)))</f>
        <v>#N/A</v>
      </c>
      <c r="DF80" s="21" t="e" cm="1">
        <f t="array" aca="1" ref="DF80" ca="1">CONCATENATE(INDIRECT(ADDRESS(1,MATCH(_xlfn.MAXIFS(B80:CW80,metrics.est,"Coverage"),B80:CW80,0)+1)), ", ", INDIRECT(ADDRESS(2,MATCH(_xlfn.MAXIFS(B80:CW80,metrics.est,"Coverage"),B80:CW80,0)+1)))</f>
        <v>#N/A</v>
      </c>
      <c r="DG80" s="21" t="e" cm="1">
        <f t="array" aca="1" ref="DG80" ca="1">CONCATENATE(INDIRECT(ADDRESS(1,MATCH(_xlfn.MINIFS(B80:CW80,metrics.est,"Time"),B80:CW80,0)+1)), ", ", INDIRECT(ADDRESS(2,MATCH(_xlfn.MINIFS(B80:CW80,metrics.est,"Time"),B80:CW80,0)+1)))</f>
        <v>#N/A</v>
      </c>
    </row>
    <row r="81" spans="1:111" x14ac:dyDescent="0.2">
      <c r="A81" s="1" t="s">
        <v>77</v>
      </c>
      <c r="B81" s="4">
        <v>0.68049999999999999</v>
      </c>
      <c r="C81" s="4">
        <v>0.79020000000000001</v>
      </c>
      <c r="D81" s="4">
        <v>0.34860000000000002</v>
      </c>
      <c r="E81" s="4">
        <v>0.96399999999999997</v>
      </c>
      <c r="F81" s="4">
        <v>0.3579</v>
      </c>
      <c r="G81" s="5">
        <v>0.6976</v>
      </c>
      <c r="H81" s="5">
        <v>0.83130000000000004</v>
      </c>
      <c r="I81" s="5">
        <v>0.34439999999999998</v>
      </c>
      <c r="J81" s="5">
        <v>0.95509999999999995</v>
      </c>
      <c r="K81" s="5">
        <v>0.56110000000000004</v>
      </c>
      <c r="L81" s="4">
        <v>0.72230000000000005</v>
      </c>
      <c r="M81" s="4">
        <v>0.88519999999999999</v>
      </c>
      <c r="N81" s="4">
        <v>0.33019999999999999</v>
      </c>
      <c r="O81" s="4">
        <v>0.94069999999999998</v>
      </c>
      <c r="P81" s="4">
        <v>0.45450000000000002</v>
      </c>
      <c r="Q81" s="5">
        <v>0.76419999999999999</v>
      </c>
      <c r="R81" s="5">
        <v>0.98619999999999997</v>
      </c>
      <c r="S81" s="5">
        <v>0.27829999999999999</v>
      </c>
      <c r="T81" s="5">
        <v>0.9083</v>
      </c>
      <c r="U81" s="5">
        <v>0.27839999999999998</v>
      </c>
      <c r="V81" s="4">
        <v>0.85629999999999995</v>
      </c>
      <c r="W81" s="4">
        <v>1.2316</v>
      </c>
      <c r="X81" s="4">
        <v>0.19520000000000001</v>
      </c>
      <c r="Y81" s="4">
        <v>0.66800000000000004</v>
      </c>
      <c r="Z81" s="4">
        <v>7.3300000000000004E-2</v>
      </c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>
        <f t="shared" si="10"/>
        <v>0.74418000000000006</v>
      </c>
      <c r="CY81" s="4">
        <f t="shared" si="11"/>
        <v>0.94490000000000018</v>
      </c>
      <c r="CZ81" s="4">
        <f t="shared" si="12"/>
        <v>0.29934000000000005</v>
      </c>
      <c r="DA81" s="4">
        <f t="shared" si="13"/>
        <v>0.8872199999999999</v>
      </c>
      <c r="DB81" s="4">
        <f t="shared" si="14"/>
        <v>0.34503999999999996</v>
      </c>
      <c r="DC81" s="11" t="str" cm="1">
        <f t="array" aca="1" ref="DC81" ca="1">CONCATENATE(INDIRECT(ADDRESS(1,MATCH(_xlfn.MINIFS(B81:CW81,metrics.est,"MAE"),B81:CW81,0)+1)), ", ", INDIRECT(ADDRESS(2,MATCH(_xlfn.MINIFS(B81:CW81,metrics.est,"MAE"),B81:CW81,0)+1)))</f>
        <v>k=5, r=0.1</v>
      </c>
      <c r="DD81" s="11" t="str" cm="1">
        <f t="array" aca="1" ref="DD81" ca="1">CONCATENATE(INDIRECT(ADDRESS(1,MATCH(_xlfn.MINIFS(B81:CW81,metrics.est,"MSE"),B81:CW81,0)+1)), ", ", INDIRECT(ADDRESS(2,MATCH(_xlfn.MINIFS(B81:CW81,metrics.est,"MSE"),B81:CW81,0)+1)))</f>
        <v>k=5, r=0.1</v>
      </c>
      <c r="DE81" s="11" t="str" cm="1">
        <f t="array" aca="1" ref="DE81" ca="1">CONCATENATE(INDIRECT(ADDRESS(1,MATCH(_xlfn.MAXIFS(B81:CW81,metrics.est,"R"),B81:CW81,0)+1)), ", ", INDIRECT(ADDRESS(2,MATCH(_xlfn.MAXIFS(B81:CW81,metrics.est,"R"),B81:CW81,0)+1)))</f>
        <v>k=5, r=0.1</v>
      </c>
      <c r="DF81" s="11" t="str" cm="1">
        <f t="array" aca="1" ref="DF81" ca="1">CONCATENATE(INDIRECT(ADDRESS(1,MATCH(_xlfn.MAXIFS(B81:CW81,metrics.est,"Coverage"),B81:CW81,0)+1)), ", ", INDIRECT(ADDRESS(2,MATCH(_xlfn.MAXIFS(B81:CW81,metrics.est,"Coverage"),B81:CW81,0)+1)))</f>
        <v>k=5, r=0.1</v>
      </c>
      <c r="DG81" s="11" t="str" cm="1">
        <f t="array" aca="1" ref="DG81" ca="1">CONCATENATE(INDIRECT(ADDRESS(1,MATCH(_xlfn.MINIFS(B81:CW81,metrics.est,"Time"),B81:CW81,0)+1)), ", ", INDIRECT(ADDRESS(2,MATCH(_xlfn.MINIFS(B81:CW81,metrics.est,"Time"),B81:CW81,0)+1)))</f>
        <v>k=5, r=0.9</v>
      </c>
    </row>
    <row r="82" spans="1:111" x14ac:dyDescent="0.2">
      <c r="A82" s="1" t="s">
        <v>78</v>
      </c>
      <c r="B82" s="4">
        <v>0.6421</v>
      </c>
      <c r="C82" s="4">
        <v>0.7046</v>
      </c>
      <c r="D82" s="4">
        <v>0.37730000000000002</v>
      </c>
      <c r="E82" s="4">
        <v>0.93059999999999998</v>
      </c>
      <c r="F82" s="4">
        <v>0.3034</v>
      </c>
      <c r="G82" s="5">
        <v>0.65990000000000004</v>
      </c>
      <c r="H82" s="5">
        <v>0.74529999999999996</v>
      </c>
      <c r="I82" s="5">
        <v>0.37409999999999999</v>
      </c>
      <c r="J82" s="5">
        <v>0.91339999999999999</v>
      </c>
      <c r="K82" s="5">
        <v>0.42520000000000002</v>
      </c>
      <c r="L82" s="4">
        <v>0.68569999999999998</v>
      </c>
      <c r="M82" s="4">
        <v>0.7994</v>
      </c>
      <c r="N82" s="4">
        <v>0.34870000000000001</v>
      </c>
      <c r="O82" s="4">
        <v>0.88649999999999995</v>
      </c>
      <c r="P82" s="4">
        <v>0.35520000000000002</v>
      </c>
      <c r="Q82" s="5">
        <v>0.73550000000000004</v>
      </c>
      <c r="R82" s="5">
        <v>0.91490000000000005</v>
      </c>
      <c r="S82" s="5">
        <v>0.29249999999999998</v>
      </c>
      <c r="T82" s="5">
        <v>0.83499999999999996</v>
      </c>
      <c r="U82" s="5">
        <v>0.25419999999999998</v>
      </c>
      <c r="V82" s="4">
        <v>0.84019999999999995</v>
      </c>
      <c r="W82" s="4">
        <v>1.1883999999999999</v>
      </c>
      <c r="X82" s="4">
        <v>0.20250000000000001</v>
      </c>
      <c r="Y82" s="4">
        <v>0.57779999999999998</v>
      </c>
      <c r="Z82" s="4">
        <v>9.5899999999999999E-2</v>
      </c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>
        <v>0.68689999999999996</v>
      </c>
      <c r="CJ82" s="5">
        <v>0.80310000000000004</v>
      </c>
      <c r="CK82" s="5">
        <v>0.34549999999999997</v>
      </c>
      <c r="CL82" s="5">
        <v>0.88770000000000004</v>
      </c>
      <c r="CM82" s="5">
        <v>0.24959999999999999</v>
      </c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>
        <f t="shared" si="10"/>
        <v>0.70838333333333336</v>
      </c>
      <c r="CY82" s="4">
        <f t="shared" si="11"/>
        <v>0.85928333333333329</v>
      </c>
      <c r="CZ82" s="4">
        <f t="shared" si="12"/>
        <v>0.32343333333333329</v>
      </c>
      <c r="DA82" s="4">
        <f t="shared" si="13"/>
        <v>0.83849999999999991</v>
      </c>
      <c r="DB82" s="4">
        <f t="shared" si="14"/>
        <v>0.28058333333333335</v>
      </c>
      <c r="DC82" s="11" t="str" cm="1">
        <f t="array" aca="1" ref="DC82" ca="1">CONCATENATE(INDIRECT(ADDRESS(1,MATCH(_xlfn.MINIFS(B82:CW82,metrics.est,"MAE"),B82:CW82,0)+1)), ", ", INDIRECT(ADDRESS(2,MATCH(_xlfn.MINIFS(B82:CW82,metrics.est,"MAE"),B82:CW82,0)+1)))</f>
        <v>k=5, r=0.1</v>
      </c>
      <c r="DD82" s="11" t="str" cm="1">
        <f t="array" aca="1" ref="DD82" ca="1">CONCATENATE(INDIRECT(ADDRESS(1,MATCH(_xlfn.MINIFS(B82:CW82,metrics.est,"MSE"),B82:CW82,0)+1)), ", ", INDIRECT(ADDRESS(2,MATCH(_xlfn.MINIFS(B82:CW82,metrics.est,"MSE"),B82:CW82,0)+1)))</f>
        <v>k=5, r=0.1</v>
      </c>
      <c r="DE82" s="11" t="str" cm="1">
        <f t="array" aca="1" ref="DE82" ca="1">CONCATENATE(INDIRECT(ADDRESS(1,MATCH(_xlfn.MAXIFS(B82:CW82,metrics.est,"R"),B82:CW82,0)+1)), ", ", INDIRECT(ADDRESS(2,MATCH(_xlfn.MAXIFS(B82:CW82,metrics.est,"R"),B82:CW82,0)+1)))</f>
        <v>k=5, r=0.1</v>
      </c>
      <c r="DF82" s="11" t="str" cm="1">
        <f t="array" aca="1" ref="DF82" ca="1">CONCATENATE(INDIRECT(ADDRESS(1,MATCH(_xlfn.MAXIFS(B82:CW82,metrics.est,"Coverage"),B82:CW82,0)+1)), ", ", INDIRECT(ADDRESS(2,MATCH(_xlfn.MAXIFS(B82:CW82,metrics.est,"Coverage"),B82:CW82,0)+1)))</f>
        <v>k=5, r=0.1</v>
      </c>
      <c r="DG82" s="11" t="str" cm="1">
        <f t="array" aca="1" ref="DG82" ca="1">CONCATENATE(INDIRECT(ADDRESS(1,MATCH(_xlfn.MINIFS(B82:CW82,metrics.est,"Time"),B82:CW82,0)+1)), ", ", INDIRECT(ADDRESS(2,MATCH(_xlfn.MINIFS(B82:CW82,metrics.est,"Time"),B82:CW82,0)+1)))</f>
        <v>k=5, r=0.9</v>
      </c>
    </row>
    <row r="83" spans="1:111" x14ac:dyDescent="0.2">
      <c r="A83" s="1" t="s">
        <v>79</v>
      </c>
      <c r="B83" s="4">
        <v>0.66369999999999996</v>
      </c>
      <c r="C83" s="4">
        <v>0.74870000000000003</v>
      </c>
      <c r="D83" s="4">
        <v>0.34329999999999999</v>
      </c>
      <c r="E83" s="4">
        <v>0.93059999999999998</v>
      </c>
      <c r="F83" s="4">
        <v>0.27950000000000003</v>
      </c>
      <c r="G83" s="5">
        <v>0.67620000000000002</v>
      </c>
      <c r="H83" s="5">
        <v>0.77869999999999995</v>
      </c>
      <c r="I83" s="5">
        <v>0.35249999999999998</v>
      </c>
      <c r="J83" s="5">
        <v>0.91339999999999999</v>
      </c>
      <c r="K83" s="5">
        <v>0.43580000000000002</v>
      </c>
      <c r="L83" s="4">
        <v>0.69720000000000004</v>
      </c>
      <c r="M83" s="4">
        <v>0.82230000000000003</v>
      </c>
      <c r="N83" s="4">
        <v>0.33529999999999999</v>
      </c>
      <c r="O83" s="4">
        <v>0.88649999999999995</v>
      </c>
      <c r="P83" s="4">
        <v>0.37969999999999998</v>
      </c>
      <c r="Q83" s="5">
        <v>0.73909999999999998</v>
      </c>
      <c r="R83" s="5">
        <v>0.92059999999999997</v>
      </c>
      <c r="S83" s="5">
        <v>0.28989999999999999</v>
      </c>
      <c r="T83" s="5">
        <v>0.83499999999999996</v>
      </c>
      <c r="U83" s="5">
        <v>0.25800000000000001</v>
      </c>
      <c r="V83" s="4">
        <v>0.83689999999999998</v>
      </c>
      <c r="W83" s="4">
        <v>1.1783999999999999</v>
      </c>
      <c r="X83" s="4">
        <v>0.20369999999999999</v>
      </c>
      <c r="Y83" s="4">
        <v>0.57779999999999998</v>
      </c>
      <c r="Z83" s="4">
        <v>9.3399999999999997E-2</v>
      </c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>
        <f t="shared" si="10"/>
        <v>0.72262000000000004</v>
      </c>
      <c r="CY83" s="4">
        <f t="shared" si="11"/>
        <v>0.88974000000000009</v>
      </c>
      <c r="CZ83" s="4">
        <f t="shared" si="12"/>
        <v>0.30493999999999999</v>
      </c>
      <c r="DA83" s="4">
        <f t="shared" si="13"/>
        <v>0.82865999999999995</v>
      </c>
      <c r="DB83" s="4">
        <f t="shared" si="14"/>
        <v>0.28927999999999998</v>
      </c>
      <c r="DC83" s="11" t="str" cm="1">
        <f t="array" aca="1" ref="DC83" ca="1">CONCATENATE(INDIRECT(ADDRESS(1,MATCH(_xlfn.MINIFS(B83:CW83,metrics.est,"MAE"),B83:CW83,0)+1)), ", ", INDIRECT(ADDRESS(2,MATCH(_xlfn.MINIFS(B83:CW83,metrics.est,"MAE"),B83:CW83,0)+1)))</f>
        <v>k=5, r=0.1</v>
      </c>
      <c r="DD83" s="11" t="str" cm="1">
        <f t="array" aca="1" ref="DD83" ca="1">CONCATENATE(INDIRECT(ADDRESS(1,MATCH(_xlfn.MINIFS(B83:CW83,metrics.est,"MSE"),B83:CW83,0)+1)), ", ", INDIRECT(ADDRESS(2,MATCH(_xlfn.MINIFS(B83:CW83,metrics.est,"MSE"),B83:CW83,0)+1)))</f>
        <v>k=5, r=0.1</v>
      </c>
      <c r="DE83" s="11" t="str" cm="1">
        <f t="array" aca="1" ref="DE83" ca="1">CONCATENATE(INDIRECT(ADDRESS(1,MATCH(_xlfn.MAXIFS(B83:CW83,metrics.est,"R"),B83:CW83,0)+1)), ", ", INDIRECT(ADDRESS(2,MATCH(_xlfn.MAXIFS(B83:CW83,metrics.est,"R"),B83:CW83,0)+1)))</f>
        <v>k=5, r=0.3</v>
      </c>
      <c r="DF83" s="11" t="str" cm="1">
        <f t="array" aca="1" ref="DF83" ca="1">CONCATENATE(INDIRECT(ADDRESS(1,MATCH(_xlfn.MAXIFS(B83:CW83,metrics.est,"Coverage"),B83:CW83,0)+1)), ", ", INDIRECT(ADDRESS(2,MATCH(_xlfn.MAXIFS(B83:CW83,metrics.est,"Coverage"),B83:CW83,0)+1)))</f>
        <v>k=5, r=0.1</v>
      </c>
      <c r="DG83" s="11" t="str" cm="1">
        <f t="array" aca="1" ref="DG83" ca="1">CONCATENATE(INDIRECT(ADDRESS(1,MATCH(_xlfn.MINIFS(B83:CW83,metrics.est,"Time"),B83:CW83,0)+1)), ", ", INDIRECT(ADDRESS(2,MATCH(_xlfn.MINIFS(B83:CW83,metrics.est,"Time"),B83:CW83,0)+1)))</f>
        <v>k=5, r=0.9</v>
      </c>
    </row>
    <row r="84" spans="1:111" x14ac:dyDescent="0.2">
      <c r="A84" s="1" t="s">
        <v>80</v>
      </c>
      <c r="B84" s="4">
        <v>0.65080000000000005</v>
      </c>
      <c r="C84" s="4">
        <v>0.72089999999999999</v>
      </c>
      <c r="D84" s="4">
        <v>0.36449999999999999</v>
      </c>
      <c r="E84" s="4">
        <v>0.93059999999999998</v>
      </c>
      <c r="F84" s="4">
        <v>0.27960000000000002</v>
      </c>
      <c r="G84" s="5">
        <v>0.66479999999999995</v>
      </c>
      <c r="H84" s="5">
        <v>0.75409999999999999</v>
      </c>
      <c r="I84" s="5">
        <v>0.37240000000000001</v>
      </c>
      <c r="J84" s="5">
        <v>0.91339999999999999</v>
      </c>
      <c r="K84" s="5">
        <v>0.55079999999999996</v>
      </c>
      <c r="L84" s="4">
        <v>0.68740000000000001</v>
      </c>
      <c r="M84" s="4">
        <v>0.80169999999999997</v>
      </c>
      <c r="N84" s="4">
        <v>0.34799999999999998</v>
      </c>
      <c r="O84" s="4">
        <v>0.88649999999999995</v>
      </c>
      <c r="P84" s="4">
        <v>0.37090000000000001</v>
      </c>
      <c r="Q84" s="5">
        <v>0.73380000000000001</v>
      </c>
      <c r="R84" s="5">
        <v>0.90939999999999999</v>
      </c>
      <c r="S84" s="5">
        <v>0.29649999999999999</v>
      </c>
      <c r="T84" s="5">
        <v>0.83499999999999996</v>
      </c>
      <c r="U84" s="5">
        <v>0.2883</v>
      </c>
      <c r="V84" s="4">
        <v>0.83650000000000002</v>
      </c>
      <c r="W84" s="4">
        <v>1.1778</v>
      </c>
      <c r="X84" s="4">
        <v>0.2044</v>
      </c>
      <c r="Y84" s="4">
        <v>0.57779999999999998</v>
      </c>
      <c r="Z84" s="4">
        <v>9.5899999999999999E-2</v>
      </c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>
        <f t="shared" si="10"/>
        <v>0.71466000000000007</v>
      </c>
      <c r="CY84" s="4">
        <f t="shared" si="11"/>
        <v>0.87277999999999989</v>
      </c>
      <c r="CZ84" s="4">
        <f t="shared" si="12"/>
        <v>0.31716</v>
      </c>
      <c r="DA84" s="4">
        <f t="shared" si="13"/>
        <v>0.82865999999999995</v>
      </c>
      <c r="DB84" s="4">
        <f t="shared" si="14"/>
        <v>0.31710000000000005</v>
      </c>
      <c r="DC84" s="11" t="str" cm="1">
        <f t="array" aca="1" ref="DC84" ca="1">CONCATENATE(INDIRECT(ADDRESS(1,MATCH(_xlfn.MINIFS(B84:CW84,metrics.est,"MAE"),B84:CW84,0)+1)), ", ", INDIRECT(ADDRESS(2,MATCH(_xlfn.MINIFS(B84:CW84,metrics.est,"MAE"),B84:CW84,0)+1)))</f>
        <v>k=5, r=0.1</v>
      </c>
      <c r="DD84" s="11" t="str" cm="1">
        <f t="array" aca="1" ref="DD84" ca="1">CONCATENATE(INDIRECT(ADDRESS(1,MATCH(_xlfn.MINIFS(B84:CW84,metrics.est,"MSE"),B84:CW84,0)+1)), ", ", INDIRECT(ADDRESS(2,MATCH(_xlfn.MINIFS(B84:CW84,metrics.est,"MSE"),B84:CW84,0)+1)))</f>
        <v>k=5, r=0.1</v>
      </c>
      <c r="DE84" s="11" t="str" cm="1">
        <f t="array" aca="1" ref="DE84" ca="1">CONCATENATE(INDIRECT(ADDRESS(1,MATCH(_xlfn.MAXIFS(B84:CW84,metrics.est,"R"),B84:CW84,0)+1)), ", ", INDIRECT(ADDRESS(2,MATCH(_xlfn.MAXIFS(B84:CW84,metrics.est,"R"),B84:CW84,0)+1)))</f>
        <v>k=5, r=0.3</v>
      </c>
      <c r="DF84" s="11" t="str" cm="1">
        <f t="array" aca="1" ref="DF84" ca="1">CONCATENATE(INDIRECT(ADDRESS(1,MATCH(_xlfn.MAXIFS(B84:CW84,metrics.est,"Coverage"),B84:CW84,0)+1)), ", ", INDIRECT(ADDRESS(2,MATCH(_xlfn.MAXIFS(B84:CW84,metrics.est,"Coverage"),B84:CW84,0)+1)))</f>
        <v>k=5, r=0.1</v>
      </c>
      <c r="DG84" s="11" t="str" cm="1">
        <f t="array" aca="1" ref="DG84" ca="1">CONCATENATE(INDIRECT(ADDRESS(1,MATCH(_xlfn.MINIFS(B84:CW84,metrics.est,"Time"),B84:CW84,0)+1)), ", ", INDIRECT(ADDRESS(2,MATCH(_xlfn.MINIFS(B84:CW84,metrics.est,"Time"),B84:CW84,0)+1)))</f>
        <v>k=5, r=0.9</v>
      </c>
    </row>
    <row r="85" spans="1:111" x14ac:dyDescent="0.2">
      <c r="A85" s="1" t="s">
        <v>81</v>
      </c>
      <c r="B85" s="4">
        <v>0.64729999999999999</v>
      </c>
      <c r="C85" s="4">
        <v>0.71830000000000005</v>
      </c>
      <c r="D85" s="4">
        <v>0.36199999999999999</v>
      </c>
      <c r="E85" s="4">
        <v>0.96419999999999995</v>
      </c>
      <c r="F85" s="4">
        <v>0.23350000000000001</v>
      </c>
      <c r="G85" s="5">
        <v>0.65949999999999998</v>
      </c>
      <c r="H85" s="5">
        <v>0.74770000000000003</v>
      </c>
      <c r="I85" s="5">
        <v>0.37009999999999998</v>
      </c>
      <c r="J85" s="5">
        <v>0.95540000000000003</v>
      </c>
      <c r="K85" s="5">
        <v>0.37590000000000001</v>
      </c>
      <c r="L85" s="4">
        <v>0.67320000000000002</v>
      </c>
      <c r="M85" s="4">
        <v>0.77559999999999996</v>
      </c>
      <c r="N85" s="4">
        <v>0.35649999999999998</v>
      </c>
      <c r="O85" s="4">
        <v>0.94110000000000005</v>
      </c>
      <c r="P85" s="4">
        <v>0.31090000000000001</v>
      </c>
      <c r="Q85" s="5">
        <v>0.70130000000000003</v>
      </c>
      <c r="R85" s="5">
        <v>0.8417</v>
      </c>
      <c r="S85" s="5">
        <v>0.31190000000000001</v>
      </c>
      <c r="T85" s="5">
        <v>0.91</v>
      </c>
      <c r="U85" s="5">
        <v>0.224</v>
      </c>
      <c r="V85" s="4">
        <v>0.79449999999999998</v>
      </c>
      <c r="W85" s="4">
        <v>1.0784</v>
      </c>
      <c r="X85" s="4">
        <v>0.2306</v>
      </c>
      <c r="Y85" s="4">
        <v>0.68110000000000004</v>
      </c>
      <c r="Z85" s="4">
        <v>8.1500000000000003E-2</v>
      </c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>
        <f t="shared" si="10"/>
        <v>0.69516000000000011</v>
      </c>
      <c r="CY85" s="4">
        <f t="shared" si="11"/>
        <v>0.83233999999999997</v>
      </c>
      <c r="CZ85" s="4">
        <f t="shared" si="12"/>
        <v>0.32622000000000001</v>
      </c>
      <c r="DA85" s="4">
        <f t="shared" si="13"/>
        <v>0.89036000000000004</v>
      </c>
      <c r="DB85" s="4">
        <f t="shared" si="14"/>
        <v>0.24515999999999999</v>
      </c>
      <c r="DC85" s="11" t="str" cm="1">
        <f t="array" aca="1" ref="DC85" ca="1">CONCATENATE(INDIRECT(ADDRESS(1,MATCH(_xlfn.MINIFS(B85:CW85,metrics.est,"MAE"),B85:CW85,0)+1)), ", ", INDIRECT(ADDRESS(2,MATCH(_xlfn.MINIFS(B85:CW85,metrics.est,"MAE"),B85:CW85,0)+1)))</f>
        <v>k=5, r=0.1</v>
      </c>
      <c r="DD85" s="11" t="str" cm="1">
        <f t="array" aca="1" ref="DD85" ca="1">CONCATENATE(INDIRECT(ADDRESS(1,MATCH(_xlfn.MINIFS(B85:CW85,metrics.est,"MSE"),B85:CW85,0)+1)), ", ", INDIRECT(ADDRESS(2,MATCH(_xlfn.MINIFS(B85:CW85,metrics.est,"MSE"),B85:CW85,0)+1)))</f>
        <v>k=5, r=0.1</v>
      </c>
      <c r="DE85" s="11" t="str" cm="1">
        <f t="array" aca="1" ref="DE85" ca="1">CONCATENATE(INDIRECT(ADDRESS(1,MATCH(_xlfn.MAXIFS(B85:CW85,metrics.est,"R"),B85:CW85,0)+1)), ", ", INDIRECT(ADDRESS(2,MATCH(_xlfn.MAXIFS(B85:CW85,metrics.est,"R"),B85:CW85,0)+1)))</f>
        <v>k=5, r=0.3</v>
      </c>
      <c r="DF85" s="11" t="str" cm="1">
        <f t="array" aca="1" ref="DF85" ca="1">CONCATENATE(INDIRECT(ADDRESS(1,MATCH(_xlfn.MAXIFS(B85:CW85,metrics.est,"Coverage"),B85:CW85,0)+1)), ", ", INDIRECT(ADDRESS(2,MATCH(_xlfn.MAXIFS(B85:CW85,metrics.est,"Coverage"),B85:CW85,0)+1)))</f>
        <v>k=5, r=0.1</v>
      </c>
      <c r="DG85" s="11" t="str" cm="1">
        <f t="array" aca="1" ref="DG85" ca="1">CONCATENATE(INDIRECT(ADDRESS(1,MATCH(_xlfn.MINIFS(B85:CW85,metrics.est,"Time"),B85:CW85,0)+1)), ", ", INDIRECT(ADDRESS(2,MATCH(_xlfn.MINIFS(B85:CW85,metrics.est,"Time"),B85:CW85,0)+1)))</f>
        <v>k=5, r=0.9</v>
      </c>
    </row>
    <row r="86" spans="1:111" x14ac:dyDescent="0.2">
      <c r="A86" s="1" t="s">
        <v>82</v>
      </c>
      <c r="B86" s="4">
        <v>0.65980000000000005</v>
      </c>
      <c r="C86" s="4">
        <v>0.74270000000000003</v>
      </c>
      <c r="D86" s="4">
        <v>0.35859999999999997</v>
      </c>
      <c r="E86" s="4">
        <v>0.96419999999999995</v>
      </c>
      <c r="F86" s="4">
        <v>0.16850000000000001</v>
      </c>
      <c r="G86" s="5">
        <v>0.66779999999999995</v>
      </c>
      <c r="H86" s="5">
        <v>0.76349999999999996</v>
      </c>
      <c r="I86" s="5">
        <v>0.36730000000000002</v>
      </c>
      <c r="J86" s="5">
        <v>0.95540000000000003</v>
      </c>
      <c r="K86" s="5">
        <v>0.29880000000000001</v>
      </c>
      <c r="L86" s="4">
        <v>0.6774</v>
      </c>
      <c r="M86" s="4">
        <v>0.7843</v>
      </c>
      <c r="N86" s="4">
        <v>0.35549999999999998</v>
      </c>
      <c r="O86" s="4">
        <v>0.94110000000000005</v>
      </c>
      <c r="P86" s="4">
        <v>0.2571</v>
      </c>
      <c r="Q86" s="5">
        <v>0.70340000000000003</v>
      </c>
      <c r="R86" s="5">
        <v>0.84640000000000004</v>
      </c>
      <c r="S86" s="5">
        <v>0.31069999999999998</v>
      </c>
      <c r="T86" s="5">
        <v>0.91</v>
      </c>
      <c r="U86" s="5">
        <v>0.18129999999999999</v>
      </c>
      <c r="V86" s="4">
        <v>0.80189999999999995</v>
      </c>
      <c r="W86" s="4">
        <v>1.1000000000000001</v>
      </c>
      <c r="X86" s="4">
        <v>0.2266</v>
      </c>
      <c r="Y86" s="4">
        <v>0.68110000000000004</v>
      </c>
      <c r="Z86" s="4">
        <v>7.6600000000000001E-2</v>
      </c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>
        <f t="shared" si="10"/>
        <v>0.70206000000000002</v>
      </c>
      <c r="CY86" s="4">
        <f t="shared" si="11"/>
        <v>0.84738000000000002</v>
      </c>
      <c r="CZ86" s="4">
        <f t="shared" si="12"/>
        <v>0.32373999999999997</v>
      </c>
      <c r="DA86" s="4">
        <f t="shared" si="13"/>
        <v>0.89036000000000004</v>
      </c>
      <c r="DB86" s="4">
        <f t="shared" si="14"/>
        <v>0.19646000000000002</v>
      </c>
      <c r="DC86" s="11" t="str" cm="1">
        <f t="array" aca="1" ref="DC86" ca="1">CONCATENATE(INDIRECT(ADDRESS(1,MATCH(_xlfn.MINIFS(B86:CW86,metrics.est,"MAE"),B86:CW86,0)+1)), ", ", INDIRECT(ADDRESS(2,MATCH(_xlfn.MINIFS(B86:CW86,metrics.est,"MAE"),B86:CW86,0)+1)))</f>
        <v>k=5, r=0.1</v>
      </c>
      <c r="DD86" s="11" t="str" cm="1">
        <f t="array" aca="1" ref="DD86" ca="1">CONCATENATE(INDIRECT(ADDRESS(1,MATCH(_xlfn.MINIFS(B86:CW86,metrics.est,"MSE"),B86:CW86,0)+1)), ", ", INDIRECT(ADDRESS(2,MATCH(_xlfn.MINIFS(B86:CW86,metrics.est,"MSE"),B86:CW86,0)+1)))</f>
        <v>k=5, r=0.1</v>
      </c>
      <c r="DE86" s="11" t="str" cm="1">
        <f t="array" aca="1" ref="DE86" ca="1">CONCATENATE(INDIRECT(ADDRESS(1,MATCH(_xlfn.MAXIFS(B86:CW86,metrics.est,"R"),B86:CW86,0)+1)), ", ", INDIRECT(ADDRESS(2,MATCH(_xlfn.MAXIFS(B86:CW86,metrics.est,"R"),B86:CW86,0)+1)))</f>
        <v>k=5, r=0.3</v>
      </c>
      <c r="DF86" s="11" t="str" cm="1">
        <f t="array" aca="1" ref="DF86" ca="1">CONCATENATE(INDIRECT(ADDRESS(1,MATCH(_xlfn.MAXIFS(B86:CW86,metrics.est,"Coverage"),B86:CW86,0)+1)), ", ", INDIRECT(ADDRESS(2,MATCH(_xlfn.MAXIFS(B86:CW86,metrics.est,"Coverage"),B86:CW86,0)+1)))</f>
        <v>k=5, r=0.1</v>
      </c>
      <c r="DG86" s="11" t="str" cm="1">
        <f t="array" aca="1" ref="DG86" ca="1">CONCATENATE(INDIRECT(ADDRESS(1,MATCH(_xlfn.MINIFS(B86:CW86,metrics.est,"Time"),B86:CW86,0)+1)), ", ", INDIRECT(ADDRESS(2,MATCH(_xlfn.MINIFS(B86:CW86,metrics.est,"Time"),B86:CW86,0)+1)))</f>
        <v>k=5, r=0.9</v>
      </c>
    </row>
    <row r="87" spans="1:111" x14ac:dyDescent="0.2">
      <c r="A87" s="1" t="s">
        <v>83</v>
      </c>
      <c r="B87" s="4">
        <v>0.64290000000000003</v>
      </c>
      <c r="C87" s="4">
        <v>0.71020000000000005</v>
      </c>
      <c r="D87" s="4">
        <v>0.37109999999999999</v>
      </c>
      <c r="E87" s="4">
        <v>0.96419999999999995</v>
      </c>
      <c r="F87" s="4">
        <v>0.3785</v>
      </c>
      <c r="G87" s="5">
        <v>0.6552</v>
      </c>
      <c r="H87" s="5">
        <v>0.73960000000000004</v>
      </c>
      <c r="I87" s="5">
        <v>0.37869999999999998</v>
      </c>
      <c r="J87" s="5">
        <v>0.95540000000000003</v>
      </c>
      <c r="K87" s="5">
        <v>0.66400000000000003</v>
      </c>
      <c r="L87" s="4">
        <v>0.66930000000000001</v>
      </c>
      <c r="M87" s="4">
        <v>0.76929999999999998</v>
      </c>
      <c r="N87" s="4">
        <v>0.36130000000000001</v>
      </c>
      <c r="O87" s="4">
        <v>0.94110000000000005</v>
      </c>
      <c r="P87" s="4">
        <v>0.46829999999999999</v>
      </c>
      <c r="Q87" s="5">
        <v>0.70089999999999997</v>
      </c>
      <c r="R87" s="5">
        <v>0.84399999999999997</v>
      </c>
      <c r="S87" s="5">
        <v>0.30980000000000002</v>
      </c>
      <c r="T87" s="5">
        <v>0.91</v>
      </c>
      <c r="U87" s="5">
        <v>0.32990000000000003</v>
      </c>
      <c r="V87" s="4">
        <v>0.80089999999999995</v>
      </c>
      <c r="W87" s="4">
        <v>1.0978000000000001</v>
      </c>
      <c r="X87" s="4">
        <v>0.22600000000000001</v>
      </c>
      <c r="Y87" s="4">
        <v>0.68110000000000004</v>
      </c>
      <c r="Z87" s="4">
        <v>0.11600000000000001</v>
      </c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>
        <f t="shared" si="10"/>
        <v>0.69384000000000001</v>
      </c>
      <c r="CY87" s="4">
        <f t="shared" si="11"/>
        <v>0.83217999999999992</v>
      </c>
      <c r="CZ87" s="4">
        <f t="shared" si="12"/>
        <v>0.32938000000000001</v>
      </c>
      <c r="DA87" s="4">
        <f t="shared" si="13"/>
        <v>0.89036000000000004</v>
      </c>
      <c r="DB87" s="4">
        <f t="shared" si="14"/>
        <v>0.39134000000000002</v>
      </c>
      <c r="DC87" s="11" t="str" cm="1">
        <f t="array" aca="1" ref="DC87" ca="1">CONCATENATE(INDIRECT(ADDRESS(1,MATCH(_xlfn.MINIFS(B87:CW87,metrics.est,"MAE"),B87:CW87,0)+1)), ", ", INDIRECT(ADDRESS(2,MATCH(_xlfn.MINIFS(B87:CW87,metrics.est,"MAE"),B87:CW87,0)+1)))</f>
        <v>k=5, r=0.1</v>
      </c>
      <c r="DD87" s="11" t="str" cm="1">
        <f t="array" aca="1" ref="DD87" ca="1">CONCATENATE(INDIRECT(ADDRESS(1,MATCH(_xlfn.MINIFS(B87:CW87,metrics.est,"MSE"),B87:CW87,0)+1)), ", ", INDIRECT(ADDRESS(2,MATCH(_xlfn.MINIFS(B87:CW87,metrics.est,"MSE"),B87:CW87,0)+1)))</f>
        <v>k=5, r=0.1</v>
      </c>
      <c r="DE87" s="11" t="str" cm="1">
        <f t="array" aca="1" ref="DE87" ca="1">CONCATENATE(INDIRECT(ADDRESS(1,MATCH(_xlfn.MAXIFS(B87:CW87,metrics.est,"R"),B87:CW87,0)+1)), ", ", INDIRECT(ADDRESS(2,MATCH(_xlfn.MAXIFS(B87:CW87,metrics.est,"R"),B87:CW87,0)+1)))</f>
        <v>k=5, r=0.3</v>
      </c>
      <c r="DF87" s="11" t="str" cm="1">
        <f t="array" aca="1" ref="DF87" ca="1">CONCATENATE(INDIRECT(ADDRESS(1,MATCH(_xlfn.MAXIFS(B87:CW87,metrics.est,"Coverage"),B87:CW87,0)+1)), ", ", INDIRECT(ADDRESS(2,MATCH(_xlfn.MAXIFS(B87:CW87,metrics.est,"Coverage"),B87:CW87,0)+1)))</f>
        <v>k=5, r=0.1</v>
      </c>
      <c r="DG87" s="11" t="str" cm="1">
        <f t="array" aca="1" ref="DG87" ca="1">CONCATENATE(INDIRECT(ADDRESS(1,MATCH(_xlfn.MINIFS(B87:CW87,metrics.est,"Time"),B87:CW87,0)+1)), ", ", INDIRECT(ADDRESS(2,MATCH(_xlfn.MINIFS(B87:CW87,metrics.est,"Time"),B87:CW87,0)+1)))</f>
        <v>k=5, r=0.9</v>
      </c>
    </row>
    <row r="88" spans="1:111" x14ac:dyDescent="0.2">
      <c r="A88" s="1" t="s">
        <v>84</v>
      </c>
      <c r="B88" s="4">
        <v>0.64810000000000001</v>
      </c>
      <c r="C88" s="4">
        <v>0.71819999999999995</v>
      </c>
      <c r="D88" s="4">
        <v>0.37059999999999998</v>
      </c>
      <c r="E88" s="4">
        <v>0.96419999999999995</v>
      </c>
      <c r="F88" s="4">
        <v>0.2432</v>
      </c>
      <c r="G88" s="5">
        <v>0.6593</v>
      </c>
      <c r="H88" s="5">
        <v>0.74590000000000001</v>
      </c>
      <c r="I88" s="5">
        <v>0.37930000000000003</v>
      </c>
      <c r="J88" s="5">
        <v>0.95540000000000003</v>
      </c>
      <c r="K88" s="5">
        <v>0.441</v>
      </c>
      <c r="L88" s="4">
        <v>0.67249999999999999</v>
      </c>
      <c r="M88" s="4">
        <v>0.77390000000000003</v>
      </c>
      <c r="N88" s="4">
        <v>0.3624</v>
      </c>
      <c r="O88" s="4">
        <v>0.94110000000000005</v>
      </c>
      <c r="P88" s="4">
        <v>0.32090000000000002</v>
      </c>
      <c r="Q88" s="5">
        <v>0.70599999999999996</v>
      </c>
      <c r="R88" s="5">
        <v>0.85470000000000002</v>
      </c>
      <c r="S88" s="5">
        <v>0.31019999999999998</v>
      </c>
      <c r="T88" s="5">
        <v>0.90959999999999996</v>
      </c>
      <c r="U88" s="5">
        <v>0.2051</v>
      </c>
      <c r="V88" s="4">
        <v>0.80100000000000005</v>
      </c>
      <c r="W88" s="4">
        <v>1.0965</v>
      </c>
      <c r="X88" s="4">
        <v>0.2283</v>
      </c>
      <c r="Y88" s="4">
        <v>0.68110000000000004</v>
      </c>
      <c r="Z88" s="4">
        <v>7.9899999999999999E-2</v>
      </c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>
        <v>0.67349999999999999</v>
      </c>
      <c r="CJ88" s="5">
        <v>0.77749999999999997</v>
      </c>
      <c r="CK88" s="5">
        <v>0.35849999999999999</v>
      </c>
      <c r="CL88" s="5">
        <v>0.94140000000000001</v>
      </c>
      <c r="CM88" s="5">
        <v>0.21240000000000001</v>
      </c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>
        <f t="shared" si="10"/>
        <v>0.69340000000000002</v>
      </c>
      <c r="CY88" s="4">
        <f t="shared" si="11"/>
        <v>0.8277833333333332</v>
      </c>
      <c r="CZ88" s="4">
        <f t="shared" si="12"/>
        <v>0.33488333333333337</v>
      </c>
      <c r="DA88" s="4">
        <f t="shared" si="13"/>
        <v>0.89879999999999993</v>
      </c>
      <c r="DB88" s="4">
        <f t="shared" si="14"/>
        <v>0.25041666666666668</v>
      </c>
      <c r="DC88" s="11" t="str" cm="1">
        <f t="array" aca="1" ref="DC88" ca="1">CONCATENATE(INDIRECT(ADDRESS(1,MATCH(_xlfn.MINIFS(B88:CW88,metrics.est,"MAE"),B88:CW88,0)+1)), ", ", INDIRECT(ADDRESS(2,MATCH(_xlfn.MINIFS(B88:CW88,metrics.est,"MAE"),B88:CW88,0)+1)))</f>
        <v>k=5, r=0.1</v>
      </c>
      <c r="DD88" s="11" t="str" cm="1">
        <f t="array" aca="1" ref="DD88" ca="1">CONCATENATE(INDIRECT(ADDRESS(1,MATCH(_xlfn.MINIFS(B88:CW88,metrics.est,"MSE"),B88:CW88,0)+1)), ", ", INDIRECT(ADDRESS(2,MATCH(_xlfn.MINIFS(B88:CW88,metrics.est,"MSE"),B88:CW88,0)+1)))</f>
        <v>k=5, r=0.1</v>
      </c>
      <c r="DE88" s="11" t="str" cm="1">
        <f t="array" aca="1" ref="DE88" ca="1">CONCATENATE(INDIRECT(ADDRESS(1,MATCH(_xlfn.MAXIFS(B88:CW88,metrics.est,"R"),B88:CW88,0)+1)), ", ", INDIRECT(ADDRESS(2,MATCH(_xlfn.MAXIFS(B88:CW88,metrics.est,"R"),B88:CW88,0)+1)))</f>
        <v>k=5, r=0.3</v>
      </c>
      <c r="DF88" s="11" t="str" cm="1">
        <f t="array" aca="1" ref="DF88" ca="1">CONCATENATE(INDIRECT(ADDRESS(1,MATCH(_xlfn.MAXIFS(B88:CW88,metrics.est,"Coverage"),B88:CW88,0)+1)), ", ", INDIRECT(ADDRESS(2,MATCH(_xlfn.MAXIFS(B88:CW88,metrics.est,"Coverage"),B88:CW88,0)+1)))</f>
        <v>k=5, r=0.1</v>
      </c>
      <c r="DG88" s="11" t="str" cm="1">
        <f t="array" aca="1" ref="DG88" ca="1">CONCATENATE(INDIRECT(ADDRESS(1,MATCH(_xlfn.MINIFS(B88:CW88,metrics.est,"Time"),B88:CW88,0)+1)), ", ", INDIRECT(ADDRESS(2,MATCH(_xlfn.MINIFS(B88:CW88,metrics.est,"Time"),B88:CW88,0)+1)))</f>
        <v>k=5, r=0.9</v>
      </c>
    </row>
    <row r="89" spans="1:111" x14ac:dyDescent="0.2">
      <c r="A89" s="1" t="s">
        <v>85</v>
      </c>
      <c r="B89" s="4">
        <v>0.68779999999999997</v>
      </c>
      <c r="C89" s="4">
        <v>0.80249999999999999</v>
      </c>
      <c r="D89" s="4">
        <v>0.32779999999999998</v>
      </c>
      <c r="E89" s="4">
        <v>0.96430000000000005</v>
      </c>
      <c r="F89" s="4">
        <v>2.0669</v>
      </c>
      <c r="G89" s="5">
        <v>0.69669999999999999</v>
      </c>
      <c r="H89" s="5">
        <v>0.82850000000000001</v>
      </c>
      <c r="I89" s="5">
        <v>0.33210000000000001</v>
      </c>
      <c r="J89" s="5">
        <v>0.95550000000000002</v>
      </c>
      <c r="K89" s="5">
        <v>1.9489000000000001</v>
      </c>
      <c r="L89" s="4">
        <v>0.70699999999999996</v>
      </c>
      <c r="M89" s="4">
        <v>0.85419999999999996</v>
      </c>
      <c r="N89" s="4">
        <v>0.32400000000000001</v>
      </c>
      <c r="O89" s="4">
        <v>0.94169999999999998</v>
      </c>
      <c r="P89" s="4">
        <v>1.1926000000000001</v>
      </c>
      <c r="Q89" s="5">
        <v>0.72970000000000002</v>
      </c>
      <c r="R89" s="5">
        <v>0.91169999999999995</v>
      </c>
      <c r="S89" s="5">
        <v>0.2969</v>
      </c>
      <c r="T89" s="5">
        <v>0.91469999999999996</v>
      </c>
      <c r="U89" s="5">
        <v>0.50839999999999996</v>
      </c>
      <c r="V89" s="4">
        <v>0.79890000000000005</v>
      </c>
      <c r="W89" s="4">
        <v>1.0942000000000001</v>
      </c>
      <c r="X89" s="4">
        <v>0.23769999999999999</v>
      </c>
      <c r="Y89" s="4">
        <v>0.80930000000000002</v>
      </c>
      <c r="Z89" s="4">
        <v>0.1401</v>
      </c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>
        <f t="shared" si="10"/>
        <v>0.72402000000000011</v>
      </c>
      <c r="CY89" s="4">
        <f t="shared" si="11"/>
        <v>0.89821999999999991</v>
      </c>
      <c r="CZ89" s="4">
        <f t="shared" si="12"/>
        <v>0.30369999999999997</v>
      </c>
      <c r="DA89" s="4">
        <f t="shared" si="13"/>
        <v>0.91709999999999992</v>
      </c>
      <c r="DB89" s="4">
        <f t="shared" si="14"/>
        <v>1.1713800000000003</v>
      </c>
      <c r="DC89" s="11" t="str" cm="1">
        <f t="array" aca="1" ref="DC89" ca="1">CONCATENATE(INDIRECT(ADDRESS(1,MATCH(_xlfn.MINIFS(B89:CW89,metrics.est,"MAE"),B89:CW89,0)+1)), ", ", INDIRECT(ADDRESS(2,MATCH(_xlfn.MINIFS(B89:CW89,metrics.est,"MAE"),B89:CW89,0)+1)))</f>
        <v>k=5, r=0.1</v>
      </c>
      <c r="DD89" s="11" t="str" cm="1">
        <f t="array" aca="1" ref="DD89" ca="1">CONCATENATE(INDIRECT(ADDRESS(1,MATCH(_xlfn.MINIFS(B89:CW89,metrics.est,"MSE"),B89:CW89,0)+1)), ", ", INDIRECT(ADDRESS(2,MATCH(_xlfn.MINIFS(B89:CW89,metrics.est,"MSE"),B89:CW89,0)+1)))</f>
        <v>k=5, r=0.1</v>
      </c>
      <c r="DE89" s="11" t="str" cm="1">
        <f t="array" aca="1" ref="DE89" ca="1">CONCATENATE(INDIRECT(ADDRESS(1,MATCH(_xlfn.MAXIFS(B89:CW89,metrics.est,"R"),B89:CW89,0)+1)), ", ", INDIRECT(ADDRESS(2,MATCH(_xlfn.MAXIFS(B89:CW89,metrics.est,"R"),B89:CW89,0)+1)))</f>
        <v>k=5, r=0.3</v>
      </c>
      <c r="DF89" s="11" t="str" cm="1">
        <f t="array" aca="1" ref="DF89" ca="1">CONCATENATE(INDIRECT(ADDRESS(1,MATCH(_xlfn.MAXIFS(B89:CW89,metrics.est,"Coverage"),B89:CW89,0)+1)), ", ", INDIRECT(ADDRESS(2,MATCH(_xlfn.MAXIFS(B89:CW89,metrics.est,"Coverage"),B89:CW89,0)+1)))</f>
        <v>k=5, r=0.1</v>
      </c>
      <c r="DG89" s="11" t="str" cm="1">
        <f t="array" aca="1" ref="DG89" ca="1">CONCATENATE(INDIRECT(ADDRESS(1,MATCH(_xlfn.MINIFS(B89:CW89,metrics.est,"Time"),B89:CW89,0)+1)), ", ", INDIRECT(ADDRESS(2,MATCH(_xlfn.MINIFS(B89:CW89,metrics.est,"Time"),B89:CW89,0)+1)))</f>
        <v>k=5, r=0.9</v>
      </c>
    </row>
    <row r="90" spans="1:111" x14ac:dyDescent="0.2">
      <c r="A90" s="1" t="s">
        <v>86</v>
      </c>
      <c r="B90" s="4">
        <v>0.72240000000000004</v>
      </c>
      <c r="C90" s="4">
        <v>0.88849999999999996</v>
      </c>
      <c r="D90" s="4">
        <v>0.28070000000000001</v>
      </c>
      <c r="E90" s="4">
        <v>0.96419999999999995</v>
      </c>
      <c r="F90" s="4">
        <v>0.34739999999999999</v>
      </c>
      <c r="G90" s="5">
        <v>0.74529999999999996</v>
      </c>
      <c r="H90" s="5">
        <v>0.95150000000000001</v>
      </c>
      <c r="I90" s="5">
        <v>0.28510000000000002</v>
      </c>
      <c r="J90" s="5">
        <v>0.95540000000000003</v>
      </c>
      <c r="K90" s="5">
        <v>0.60929999999999995</v>
      </c>
      <c r="L90" s="4">
        <v>0.77769999999999995</v>
      </c>
      <c r="M90" s="4">
        <v>1.0310999999999999</v>
      </c>
      <c r="N90" s="4">
        <v>0.27300000000000002</v>
      </c>
      <c r="O90" s="4">
        <v>0.94110000000000005</v>
      </c>
      <c r="P90" s="4">
        <v>0.56000000000000005</v>
      </c>
      <c r="Q90" s="5">
        <v>0.82640000000000002</v>
      </c>
      <c r="R90" s="5">
        <v>1.1552</v>
      </c>
      <c r="S90" s="5">
        <v>0.23599999999999999</v>
      </c>
      <c r="T90" s="5">
        <v>0.91</v>
      </c>
      <c r="U90" s="5">
        <v>0.28610000000000002</v>
      </c>
      <c r="V90" s="4">
        <v>0.86029999999999995</v>
      </c>
      <c r="W90" s="4">
        <v>1.2506999999999999</v>
      </c>
      <c r="X90" s="4">
        <v>0.1898</v>
      </c>
      <c r="Y90" s="4">
        <v>0.68110000000000004</v>
      </c>
      <c r="Z90" s="4">
        <v>0.122</v>
      </c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>
        <f t="shared" si="10"/>
        <v>0.78642000000000001</v>
      </c>
      <c r="CY90" s="4">
        <f t="shared" si="11"/>
        <v>1.0554000000000001</v>
      </c>
      <c r="CZ90" s="4">
        <f t="shared" si="12"/>
        <v>0.25292000000000003</v>
      </c>
      <c r="DA90" s="4">
        <f t="shared" si="13"/>
        <v>0.89036000000000004</v>
      </c>
      <c r="DB90" s="4">
        <f t="shared" si="14"/>
        <v>0.38495999999999997</v>
      </c>
      <c r="DC90" s="11" t="str" cm="1">
        <f t="array" aca="1" ref="DC90" ca="1">CONCATENATE(INDIRECT(ADDRESS(1,MATCH(_xlfn.MINIFS(B90:CW90,metrics.est,"MAE"),B90:CW90,0)+1)), ", ", INDIRECT(ADDRESS(2,MATCH(_xlfn.MINIFS(B90:CW90,metrics.est,"MAE"),B90:CW90,0)+1)))</f>
        <v>k=5, r=0.1</v>
      </c>
      <c r="DD90" s="11" t="str" cm="1">
        <f t="array" aca="1" ref="DD90" ca="1">CONCATENATE(INDIRECT(ADDRESS(1,MATCH(_xlfn.MINIFS(B90:CW90,metrics.est,"MSE"),B90:CW90,0)+1)), ", ", INDIRECT(ADDRESS(2,MATCH(_xlfn.MINIFS(B90:CW90,metrics.est,"MSE"),B90:CW90,0)+1)))</f>
        <v>k=5, r=0.1</v>
      </c>
      <c r="DE90" s="11" t="str" cm="1">
        <f t="array" aca="1" ref="DE90" ca="1">CONCATENATE(INDIRECT(ADDRESS(1,MATCH(_xlfn.MAXIFS(B90:CW90,metrics.est,"R"),B90:CW90,0)+1)), ", ", INDIRECT(ADDRESS(2,MATCH(_xlfn.MAXIFS(B90:CW90,metrics.est,"R"),B90:CW90,0)+1)))</f>
        <v>k=5, r=0.3</v>
      </c>
      <c r="DF90" s="11" t="str" cm="1">
        <f t="array" aca="1" ref="DF90" ca="1">CONCATENATE(INDIRECT(ADDRESS(1,MATCH(_xlfn.MAXIFS(B90:CW90,metrics.est,"Coverage"),B90:CW90,0)+1)), ", ", INDIRECT(ADDRESS(2,MATCH(_xlfn.MAXIFS(B90:CW90,metrics.est,"Coverage"),B90:CW90,0)+1)))</f>
        <v>k=5, r=0.1</v>
      </c>
      <c r="DG90" s="11" t="str" cm="1">
        <f t="array" aca="1" ref="DG90" ca="1">CONCATENATE(INDIRECT(ADDRESS(1,MATCH(_xlfn.MINIFS(B90:CW90,metrics.est,"Time"),B90:CW90,0)+1)), ", ", INDIRECT(ADDRESS(2,MATCH(_xlfn.MINIFS(B90:CW90,metrics.est,"Time"),B90:CW90,0)+1)))</f>
        <v>k=5, r=0.9</v>
      </c>
    </row>
    <row r="91" spans="1:111" x14ac:dyDescent="0.2">
      <c r="A91" s="1" t="s">
        <v>87</v>
      </c>
      <c r="B91" s="4">
        <v>0.64859999999999995</v>
      </c>
      <c r="C91" s="4">
        <v>0.72130000000000005</v>
      </c>
      <c r="D91" s="4">
        <v>0.3614</v>
      </c>
      <c r="E91" s="4">
        <v>0.96419999999999995</v>
      </c>
      <c r="F91" s="4">
        <v>0.28589999999999999</v>
      </c>
      <c r="G91" s="5">
        <v>0.66059999999999997</v>
      </c>
      <c r="H91" s="5">
        <v>0.75039999999999996</v>
      </c>
      <c r="I91" s="5">
        <v>0.36709999999999998</v>
      </c>
      <c r="J91" s="5">
        <v>0.95530000000000004</v>
      </c>
      <c r="K91" s="5">
        <v>0.52329999999999999</v>
      </c>
      <c r="L91" s="4">
        <v>0.67459999999999998</v>
      </c>
      <c r="M91" s="4">
        <v>0.77900000000000003</v>
      </c>
      <c r="N91" s="4">
        <v>0.35539999999999999</v>
      </c>
      <c r="O91" s="4">
        <v>0.94110000000000005</v>
      </c>
      <c r="P91" s="4">
        <v>0.36449999999999999</v>
      </c>
      <c r="Q91" s="5">
        <v>0.70240000000000002</v>
      </c>
      <c r="R91" s="5">
        <v>0.84450000000000003</v>
      </c>
      <c r="S91" s="5">
        <v>0.31180000000000002</v>
      </c>
      <c r="T91" s="5">
        <v>0.91</v>
      </c>
      <c r="U91" s="5">
        <v>0.19309999999999999</v>
      </c>
      <c r="V91" s="4">
        <v>0.79500000000000004</v>
      </c>
      <c r="W91" s="4">
        <v>1.0795999999999999</v>
      </c>
      <c r="X91" s="4">
        <v>0.23139999999999999</v>
      </c>
      <c r="Y91" s="4">
        <v>0.68110000000000004</v>
      </c>
      <c r="Z91" s="4">
        <v>7.9200000000000007E-2</v>
      </c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>
        <f t="shared" si="10"/>
        <v>0.69623999999999997</v>
      </c>
      <c r="CY91" s="4">
        <f t="shared" si="11"/>
        <v>0.83496000000000004</v>
      </c>
      <c r="CZ91" s="4">
        <f t="shared" si="12"/>
        <v>0.32541999999999999</v>
      </c>
      <c r="DA91" s="4">
        <f t="shared" si="13"/>
        <v>0.89033999999999991</v>
      </c>
      <c r="DB91" s="4">
        <f t="shared" si="14"/>
        <v>0.28920000000000001</v>
      </c>
      <c r="DC91" s="11" t="str" cm="1">
        <f t="array" aca="1" ref="DC91" ca="1">CONCATENATE(INDIRECT(ADDRESS(1,MATCH(_xlfn.MINIFS(B91:CW91,metrics.est,"MAE"),B91:CW91,0)+1)), ", ", INDIRECT(ADDRESS(2,MATCH(_xlfn.MINIFS(B91:CW91,metrics.est,"MAE"),B91:CW91,0)+1)))</f>
        <v>k=5, r=0.1</v>
      </c>
      <c r="DD91" s="11" t="str" cm="1">
        <f t="array" aca="1" ref="DD91" ca="1">CONCATENATE(INDIRECT(ADDRESS(1,MATCH(_xlfn.MINIFS(B91:CW91,metrics.est,"MSE"),B91:CW91,0)+1)), ", ", INDIRECT(ADDRESS(2,MATCH(_xlfn.MINIFS(B91:CW91,metrics.est,"MSE"),B91:CW91,0)+1)))</f>
        <v>k=5, r=0.1</v>
      </c>
      <c r="DE91" s="11" t="str" cm="1">
        <f t="array" aca="1" ref="DE91" ca="1">CONCATENATE(INDIRECT(ADDRESS(1,MATCH(_xlfn.MAXIFS(B91:CW91,metrics.est,"R"),B91:CW91,0)+1)), ", ", INDIRECT(ADDRESS(2,MATCH(_xlfn.MAXIFS(B91:CW91,metrics.est,"R"),B91:CW91,0)+1)))</f>
        <v>k=5, r=0.3</v>
      </c>
      <c r="DF91" s="11" t="str" cm="1">
        <f t="array" aca="1" ref="DF91" ca="1">CONCATENATE(INDIRECT(ADDRESS(1,MATCH(_xlfn.MAXIFS(B91:CW91,metrics.est,"Coverage"),B91:CW91,0)+1)), ", ", INDIRECT(ADDRESS(2,MATCH(_xlfn.MAXIFS(B91:CW91,metrics.est,"Coverage"),B91:CW91,0)+1)))</f>
        <v>k=5, r=0.1</v>
      </c>
      <c r="DG91" s="11" t="str" cm="1">
        <f t="array" aca="1" ref="DG91" ca="1">CONCATENATE(INDIRECT(ADDRESS(1,MATCH(_xlfn.MINIFS(B91:CW91,metrics.est,"Time"),B91:CW91,0)+1)), ", ", INDIRECT(ADDRESS(2,MATCH(_xlfn.MINIFS(B91:CW91,metrics.est,"Time"),B91:CW91,0)+1)))</f>
        <v>k=5, r=0.9</v>
      </c>
    </row>
    <row r="92" spans="1:111" x14ac:dyDescent="0.2">
      <c r="A92" s="1" t="s">
        <v>88</v>
      </c>
      <c r="B92" s="4">
        <v>0.64680000000000004</v>
      </c>
      <c r="C92" s="4">
        <v>0.7177</v>
      </c>
      <c r="D92" s="4">
        <v>0.36130000000000001</v>
      </c>
      <c r="E92" s="4">
        <v>0.96430000000000005</v>
      </c>
      <c r="F92" s="4">
        <v>0.20810000000000001</v>
      </c>
      <c r="G92" s="5">
        <v>0.65910000000000002</v>
      </c>
      <c r="H92" s="5">
        <v>0.747</v>
      </c>
      <c r="I92" s="5">
        <v>0.36919999999999997</v>
      </c>
      <c r="J92" s="5">
        <v>0.95550000000000002</v>
      </c>
      <c r="K92" s="5">
        <v>0.34239999999999998</v>
      </c>
      <c r="L92" s="4">
        <v>0.67310000000000003</v>
      </c>
      <c r="M92" s="4">
        <v>0.77629999999999999</v>
      </c>
      <c r="N92" s="4">
        <v>0.35489999999999999</v>
      </c>
      <c r="O92" s="4">
        <v>0.94169999999999998</v>
      </c>
      <c r="P92" s="4">
        <v>0.30730000000000002</v>
      </c>
      <c r="Q92" s="5">
        <v>0.70269999999999999</v>
      </c>
      <c r="R92" s="5">
        <v>0.84640000000000004</v>
      </c>
      <c r="S92" s="5">
        <v>0.311</v>
      </c>
      <c r="T92" s="5">
        <v>0.91469999999999996</v>
      </c>
      <c r="U92" s="5">
        <v>0.1691</v>
      </c>
      <c r="V92" s="4">
        <v>0.81830000000000003</v>
      </c>
      <c r="W92" s="4">
        <v>1.1458999999999999</v>
      </c>
      <c r="X92" s="4">
        <v>0.22309999999999999</v>
      </c>
      <c r="Y92" s="4">
        <v>0.80910000000000004</v>
      </c>
      <c r="Z92" s="4">
        <v>6.7100000000000007E-2</v>
      </c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0.67400000000000004</v>
      </c>
      <c r="CJ92" s="5">
        <v>0.77949999999999997</v>
      </c>
      <c r="CK92" s="5">
        <v>0.35139999999999999</v>
      </c>
      <c r="CL92" s="5">
        <v>0.94210000000000005</v>
      </c>
      <c r="CM92" s="5">
        <v>0.19589999999999999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>
        <f t="shared" si="10"/>
        <v>0.69566666666666677</v>
      </c>
      <c r="CY92" s="4">
        <f t="shared" si="11"/>
        <v>0.83546666666666658</v>
      </c>
      <c r="CZ92" s="4">
        <f t="shared" si="12"/>
        <v>0.32848333333333329</v>
      </c>
      <c r="DA92" s="4">
        <f t="shared" si="13"/>
        <v>0.92123333333333335</v>
      </c>
      <c r="DB92" s="4">
        <f t="shared" si="14"/>
        <v>0.2149833333333333</v>
      </c>
      <c r="DC92" s="11" t="str" cm="1">
        <f t="array" aca="1" ref="DC92" ca="1">CONCATENATE(INDIRECT(ADDRESS(1,MATCH(_xlfn.MINIFS(B92:CW92,metrics.est,"MAE"),B92:CW92,0)+1)), ", ", INDIRECT(ADDRESS(2,MATCH(_xlfn.MINIFS(B92:CW92,metrics.est,"MAE"),B92:CW92,0)+1)))</f>
        <v>k=5, r=0.1</v>
      </c>
      <c r="DD92" s="11" t="str" cm="1">
        <f t="array" aca="1" ref="DD92" ca="1">CONCATENATE(INDIRECT(ADDRESS(1,MATCH(_xlfn.MINIFS(B92:CW92,metrics.est,"MSE"),B92:CW92,0)+1)), ", ", INDIRECT(ADDRESS(2,MATCH(_xlfn.MINIFS(B92:CW92,metrics.est,"MSE"),B92:CW92,0)+1)))</f>
        <v>k=5, r=0.1</v>
      </c>
      <c r="DE92" s="11" t="str" cm="1">
        <f t="array" aca="1" ref="DE92" ca="1">CONCATENATE(INDIRECT(ADDRESS(1,MATCH(_xlfn.MAXIFS(B92:CW92,metrics.est,"R"),B92:CW92,0)+1)), ", ", INDIRECT(ADDRESS(2,MATCH(_xlfn.MAXIFS(B92:CW92,metrics.est,"R"),B92:CW92,0)+1)))</f>
        <v>k=5, r=0.3</v>
      </c>
      <c r="DF92" s="11" t="str" cm="1">
        <f t="array" aca="1" ref="DF92" ca="1">CONCATENATE(INDIRECT(ADDRESS(1,MATCH(_xlfn.MAXIFS(B92:CW92,metrics.est,"Coverage"),B92:CW92,0)+1)), ", ", INDIRECT(ADDRESS(2,MATCH(_xlfn.MAXIFS(B92:CW92,metrics.est,"Coverage"),B92:CW92,0)+1)))</f>
        <v>k=5, r=0.1</v>
      </c>
      <c r="DG92" s="11" t="str" cm="1">
        <f t="array" aca="1" ref="DG92" ca="1">CONCATENATE(INDIRECT(ADDRESS(1,MATCH(_xlfn.MINIFS(B92:CW92,metrics.est,"Time"),B92:CW92,0)+1)), ", ", INDIRECT(ADDRESS(2,MATCH(_xlfn.MINIFS(B92:CW92,metrics.est,"Time"),B92:CW92,0)+1)))</f>
        <v>k=5, r=0.9</v>
      </c>
    </row>
    <row r="93" spans="1:111" x14ac:dyDescent="0.2">
      <c r="A93" s="1" t="s">
        <v>89</v>
      </c>
      <c r="B93" s="4">
        <v>0.6411</v>
      </c>
      <c r="C93" s="4">
        <v>0.70569999999999999</v>
      </c>
      <c r="D93" s="4">
        <v>0.37730000000000002</v>
      </c>
      <c r="E93" s="4">
        <v>0.96430000000000005</v>
      </c>
      <c r="F93" s="4">
        <v>0.27929999999999999</v>
      </c>
      <c r="G93" s="5">
        <v>0.65449999999999997</v>
      </c>
      <c r="H93" s="5">
        <v>0.73750000000000004</v>
      </c>
      <c r="I93" s="5">
        <v>0.38040000000000002</v>
      </c>
      <c r="J93" s="5">
        <v>0.95550000000000002</v>
      </c>
      <c r="K93" s="5">
        <v>0.44579999999999997</v>
      </c>
      <c r="L93" s="4">
        <v>0.67010000000000003</v>
      </c>
      <c r="M93" s="4">
        <v>0.77129999999999999</v>
      </c>
      <c r="N93" s="4">
        <v>0.35980000000000001</v>
      </c>
      <c r="O93" s="4">
        <v>0.94169999999999998</v>
      </c>
      <c r="P93" s="4">
        <v>0.34079999999999999</v>
      </c>
      <c r="Q93" s="5">
        <v>0.70489999999999997</v>
      </c>
      <c r="R93" s="5">
        <v>0.85440000000000005</v>
      </c>
      <c r="S93" s="5">
        <v>0.30649999999999999</v>
      </c>
      <c r="T93" s="5">
        <v>0.91469999999999996</v>
      </c>
      <c r="U93" s="5">
        <v>0.1963</v>
      </c>
      <c r="V93" s="4">
        <v>0.82450000000000001</v>
      </c>
      <c r="W93" s="4">
        <v>1.1627000000000001</v>
      </c>
      <c r="X93" s="4">
        <v>0.2205</v>
      </c>
      <c r="Y93" s="4">
        <v>0.80930000000000002</v>
      </c>
      <c r="Z93" s="4">
        <v>9.5100000000000004E-2</v>
      </c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>
        <v>0.67110000000000003</v>
      </c>
      <c r="CJ93" s="5">
        <v>0.77449999999999997</v>
      </c>
      <c r="CK93" s="5">
        <v>0.35599999999999998</v>
      </c>
      <c r="CL93" s="5">
        <v>0.94199999999999995</v>
      </c>
      <c r="CM93" s="5">
        <v>0.24660000000000001</v>
      </c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>
        <f t="shared" si="10"/>
        <v>0.69436666666666669</v>
      </c>
      <c r="CY93" s="4">
        <f t="shared" si="11"/>
        <v>0.83435000000000004</v>
      </c>
      <c r="CZ93" s="4">
        <f t="shared" si="12"/>
        <v>0.33341666666666669</v>
      </c>
      <c r="DA93" s="4">
        <f t="shared" si="13"/>
        <v>0.92125000000000001</v>
      </c>
      <c r="DB93" s="4">
        <f t="shared" si="14"/>
        <v>0.26731666666666665</v>
      </c>
      <c r="DC93" s="11" t="str" cm="1">
        <f t="array" aca="1" ref="DC93" ca="1">CONCATENATE(INDIRECT(ADDRESS(1,MATCH(_xlfn.MINIFS(B93:CW93,metrics.est,"MAE"),B93:CW93,0)+1)), ", ", INDIRECT(ADDRESS(2,MATCH(_xlfn.MINIFS(B93:CW93,metrics.est,"MAE"),B93:CW93,0)+1)))</f>
        <v>k=5, r=0.1</v>
      </c>
      <c r="DD93" s="11" t="str" cm="1">
        <f t="array" aca="1" ref="DD93" ca="1">CONCATENATE(INDIRECT(ADDRESS(1,MATCH(_xlfn.MINIFS(B93:CW93,metrics.est,"MSE"),B93:CW93,0)+1)), ", ", INDIRECT(ADDRESS(2,MATCH(_xlfn.MINIFS(B93:CW93,metrics.est,"MSE"),B93:CW93,0)+1)))</f>
        <v>k=5, r=0.1</v>
      </c>
      <c r="DE93" s="11" t="str" cm="1">
        <f t="array" aca="1" ref="DE93" ca="1">CONCATENATE(INDIRECT(ADDRESS(1,MATCH(_xlfn.MAXIFS(B93:CW93,metrics.est,"R"),B93:CW93,0)+1)), ", ", INDIRECT(ADDRESS(2,MATCH(_xlfn.MAXIFS(B93:CW93,metrics.est,"R"),B93:CW93,0)+1)))</f>
        <v>k=5, r=0.3</v>
      </c>
      <c r="DF93" s="11" t="str" cm="1">
        <f t="array" aca="1" ref="DF93" ca="1">CONCATENATE(INDIRECT(ADDRESS(1,MATCH(_xlfn.MAXIFS(B93:CW93,metrics.est,"Coverage"),B93:CW93,0)+1)), ", ", INDIRECT(ADDRESS(2,MATCH(_xlfn.MAXIFS(B93:CW93,metrics.est,"Coverage"),B93:CW93,0)+1)))</f>
        <v>k=5, r=0.1</v>
      </c>
      <c r="DG93" s="11" t="str" cm="1">
        <f t="array" aca="1" ref="DG93" ca="1">CONCATENATE(INDIRECT(ADDRESS(1,MATCH(_xlfn.MINIFS(B93:CW93,metrics.est,"Time"),B93:CW93,0)+1)), ", ", INDIRECT(ADDRESS(2,MATCH(_xlfn.MINIFS(B93:CW93,metrics.est,"Time"),B93:CW93,0)+1)))</f>
        <v>k=5, r=0.9</v>
      </c>
    </row>
    <row r="94" spans="1:111" x14ac:dyDescent="0.2">
      <c r="A94" s="1" t="s">
        <v>90</v>
      </c>
      <c r="B94" s="4">
        <v>0.66379999999999995</v>
      </c>
      <c r="C94" s="4">
        <v>0.75160000000000005</v>
      </c>
      <c r="D94" s="4">
        <v>0.34649999999999997</v>
      </c>
      <c r="E94" s="4">
        <v>0.96430000000000005</v>
      </c>
      <c r="F94" s="4">
        <v>0.1983</v>
      </c>
      <c r="G94" s="5">
        <v>0.67269999999999996</v>
      </c>
      <c r="H94" s="5">
        <v>0.77380000000000004</v>
      </c>
      <c r="I94" s="5">
        <v>0.35510000000000003</v>
      </c>
      <c r="J94" s="5">
        <v>0.95550000000000002</v>
      </c>
      <c r="K94" s="5">
        <v>0.38219999999999998</v>
      </c>
      <c r="L94" s="4">
        <v>0.68330000000000002</v>
      </c>
      <c r="M94" s="4">
        <v>0.79700000000000004</v>
      </c>
      <c r="N94" s="4">
        <v>0.34460000000000002</v>
      </c>
      <c r="O94" s="4">
        <v>0.94169999999999998</v>
      </c>
      <c r="P94" s="4">
        <v>0.29289999999999999</v>
      </c>
      <c r="Q94" s="5">
        <v>0.71060000000000001</v>
      </c>
      <c r="R94" s="5">
        <v>0.86219999999999997</v>
      </c>
      <c r="S94" s="5">
        <v>0.30690000000000001</v>
      </c>
      <c r="T94" s="5">
        <v>0.91469999999999996</v>
      </c>
      <c r="U94" s="5">
        <v>0.16650000000000001</v>
      </c>
      <c r="V94" s="4">
        <v>0.82899999999999996</v>
      </c>
      <c r="W94" s="4">
        <v>1.1695</v>
      </c>
      <c r="X94" s="4">
        <v>0.21909999999999999</v>
      </c>
      <c r="Y94" s="4">
        <v>0.80930000000000002</v>
      </c>
      <c r="Z94" s="4">
        <v>6.7400000000000002E-2</v>
      </c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>
        <f t="shared" si="10"/>
        <v>0.71188000000000007</v>
      </c>
      <c r="CY94" s="4">
        <f t="shared" si="11"/>
        <v>0.87081999999999993</v>
      </c>
      <c r="CZ94" s="4">
        <f t="shared" si="12"/>
        <v>0.31444</v>
      </c>
      <c r="DA94" s="4">
        <f t="shared" si="13"/>
        <v>0.91709999999999992</v>
      </c>
      <c r="DB94" s="4">
        <f t="shared" si="14"/>
        <v>0.22145999999999999</v>
      </c>
      <c r="DC94" s="11" t="str" cm="1">
        <f t="array" aca="1" ref="DC94" ca="1">CONCATENATE(INDIRECT(ADDRESS(1,MATCH(_xlfn.MINIFS(B94:CW94,metrics.est,"MAE"),B94:CW94,0)+1)), ", ", INDIRECT(ADDRESS(2,MATCH(_xlfn.MINIFS(B94:CW94,metrics.est,"MAE"),B94:CW94,0)+1)))</f>
        <v>k=5, r=0.1</v>
      </c>
      <c r="DD94" s="11" t="str" cm="1">
        <f t="array" aca="1" ref="DD94" ca="1">CONCATENATE(INDIRECT(ADDRESS(1,MATCH(_xlfn.MINIFS(B94:CW94,metrics.est,"MSE"),B94:CW94,0)+1)), ", ", INDIRECT(ADDRESS(2,MATCH(_xlfn.MINIFS(B94:CW94,metrics.est,"MSE"),B94:CW94,0)+1)))</f>
        <v>k=5, r=0.1</v>
      </c>
      <c r="DE94" s="11" t="str" cm="1">
        <f t="array" aca="1" ref="DE94" ca="1">CONCATENATE(INDIRECT(ADDRESS(1,MATCH(_xlfn.MAXIFS(B94:CW94,metrics.est,"R"),B94:CW94,0)+1)), ", ", INDIRECT(ADDRESS(2,MATCH(_xlfn.MAXIFS(B94:CW94,metrics.est,"R"),B94:CW94,0)+1)))</f>
        <v>k=5, r=0.3</v>
      </c>
      <c r="DF94" s="11" t="str" cm="1">
        <f t="array" aca="1" ref="DF94" ca="1">CONCATENATE(INDIRECT(ADDRESS(1,MATCH(_xlfn.MAXIFS(B94:CW94,metrics.est,"Coverage"),B94:CW94,0)+1)), ", ", INDIRECT(ADDRESS(2,MATCH(_xlfn.MAXIFS(B94:CW94,metrics.est,"Coverage"),B94:CW94,0)+1)))</f>
        <v>k=5, r=0.1</v>
      </c>
      <c r="DG94" s="11" t="str" cm="1">
        <f t="array" aca="1" ref="DG94" ca="1">CONCATENATE(INDIRECT(ADDRESS(1,MATCH(_xlfn.MINIFS(B94:CW94,metrics.est,"Time"),B94:CW94,0)+1)), ", ", INDIRECT(ADDRESS(2,MATCH(_xlfn.MINIFS(B94:CW94,metrics.est,"Time"),B94:CW94,0)+1)))</f>
        <v>k=5, r=0.9</v>
      </c>
    </row>
    <row r="95" spans="1:111" x14ac:dyDescent="0.2">
      <c r="A95" s="1" t="s">
        <v>91</v>
      </c>
      <c r="B95" s="4">
        <v>0.64780000000000004</v>
      </c>
      <c r="C95" s="4">
        <v>0.71840000000000004</v>
      </c>
      <c r="D95" s="4">
        <v>0.36890000000000001</v>
      </c>
      <c r="E95" s="4">
        <v>0.96430000000000005</v>
      </c>
      <c r="F95" s="4">
        <v>0.26440000000000002</v>
      </c>
      <c r="G95" s="5">
        <v>0.66010000000000002</v>
      </c>
      <c r="H95" s="5">
        <v>0.74850000000000005</v>
      </c>
      <c r="I95" s="5">
        <v>0.3745</v>
      </c>
      <c r="J95" s="5">
        <v>0.95550000000000002</v>
      </c>
      <c r="K95" s="5">
        <v>0.41549999999999998</v>
      </c>
      <c r="L95" s="4">
        <v>0.67469999999999997</v>
      </c>
      <c r="M95" s="4">
        <v>0.77929999999999999</v>
      </c>
      <c r="N95" s="4">
        <v>0.35680000000000001</v>
      </c>
      <c r="O95" s="4">
        <v>0.94169999999999998</v>
      </c>
      <c r="P95" s="4">
        <v>0.34839999999999999</v>
      </c>
      <c r="Q95" s="5">
        <v>0.70720000000000005</v>
      </c>
      <c r="R95" s="5">
        <v>0.85680000000000001</v>
      </c>
      <c r="S95" s="5">
        <v>0.30730000000000002</v>
      </c>
      <c r="T95" s="5">
        <v>0.91469999999999996</v>
      </c>
      <c r="U95" s="5">
        <v>0.24929999999999999</v>
      </c>
      <c r="V95" s="4">
        <v>0.82410000000000005</v>
      </c>
      <c r="W95" s="4">
        <v>1.1593</v>
      </c>
      <c r="X95" s="4">
        <v>0.22059999999999999</v>
      </c>
      <c r="Y95" s="4">
        <v>0.80930000000000002</v>
      </c>
      <c r="Z95" s="4">
        <v>7.2599999999999998E-2</v>
      </c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>
        <f t="shared" si="10"/>
        <v>0.70277999999999996</v>
      </c>
      <c r="CY95" s="4">
        <f t="shared" si="11"/>
        <v>0.85246</v>
      </c>
      <c r="CZ95" s="4">
        <f t="shared" si="12"/>
        <v>0.32562000000000002</v>
      </c>
      <c r="DA95" s="4">
        <f t="shared" si="13"/>
        <v>0.91709999999999992</v>
      </c>
      <c r="DB95" s="4">
        <f t="shared" si="14"/>
        <v>0.27004</v>
      </c>
      <c r="DC95" s="11" t="str" cm="1">
        <f t="array" aca="1" ref="DC95" ca="1">CONCATENATE(INDIRECT(ADDRESS(1,MATCH(_xlfn.MINIFS(B95:CW95,metrics.est,"MAE"),B95:CW95,0)+1)), ", ", INDIRECT(ADDRESS(2,MATCH(_xlfn.MINIFS(B95:CW95,metrics.est,"MAE"),B95:CW95,0)+1)))</f>
        <v>k=5, r=0.1</v>
      </c>
      <c r="DD95" s="11" t="str" cm="1">
        <f t="array" aca="1" ref="DD95" ca="1">CONCATENATE(INDIRECT(ADDRESS(1,MATCH(_xlfn.MINIFS(B95:CW95,metrics.est,"MSE"),B95:CW95,0)+1)), ", ", INDIRECT(ADDRESS(2,MATCH(_xlfn.MINIFS(B95:CW95,metrics.est,"MSE"),B95:CW95,0)+1)))</f>
        <v>k=5, r=0.1</v>
      </c>
      <c r="DE95" s="11" t="str" cm="1">
        <f t="array" aca="1" ref="DE95" ca="1">CONCATENATE(INDIRECT(ADDRESS(1,MATCH(_xlfn.MAXIFS(B95:CW95,metrics.est,"R"),B95:CW95,0)+1)), ", ", INDIRECT(ADDRESS(2,MATCH(_xlfn.MAXIFS(B95:CW95,metrics.est,"R"),B95:CW95,0)+1)))</f>
        <v>k=5, r=0.3</v>
      </c>
      <c r="DF95" s="11" t="str" cm="1">
        <f t="array" aca="1" ref="DF95" ca="1">CONCATENATE(INDIRECT(ADDRESS(1,MATCH(_xlfn.MAXIFS(B95:CW95,metrics.est,"Coverage"),B95:CW95,0)+1)), ", ", INDIRECT(ADDRESS(2,MATCH(_xlfn.MAXIFS(B95:CW95,metrics.est,"Coverage"),B95:CW95,0)+1)))</f>
        <v>k=5, r=0.1</v>
      </c>
      <c r="DG95" s="11" t="str" cm="1">
        <f t="array" aca="1" ref="DG95" ca="1">CONCATENATE(INDIRECT(ADDRESS(1,MATCH(_xlfn.MINIFS(B95:CW95,metrics.est,"Time"),B95:CW95,0)+1)), ", ", INDIRECT(ADDRESS(2,MATCH(_xlfn.MINIFS(B95:CW95,metrics.est,"Time"),B95:CW95,0)+1)))</f>
        <v>k=5, r=0.9</v>
      </c>
    </row>
    <row r="96" spans="1:111" x14ac:dyDescent="0.2">
      <c r="A96" s="1" t="s">
        <v>92</v>
      </c>
      <c r="B96" s="4">
        <v>0.64680000000000004</v>
      </c>
      <c r="C96" s="4">
        <v>0.71550000000000002</v>
      </c>
      <c r="D96" s="4">
        <v>0.37230000000000002</v>
      </c>
      <c r="E96" s="4">
        <v>0.96430000000000005</v>
      </c>
      <c r="F96" s="4">
        <v>0.2157</v>
      </c>
      <c r="G96" s="5">
        <v>0.65939999999999999</v>
      </c>
      <c r="H96" s="5">
        <v>0.746</v>
      </c>
      <c r="I96" s="5">
        <v>0.37880000000000003</v>
      </c>
      <c r="J96" s="5">
        <v>0.95550000000000002</v>
      </c>
      <c r="K96" s="5">
        <v>0.33069999999999999</v>
      </c>
      <c r="L96" s="4">
        <v>0.67549999999999999</v>
      </c>
      <c r="M96" s="4">
        <v>0.78059999999999996</v>
      </c>
      <c r="N96" s="4">
        <v>0.35759999999999997</v>
      </c>
      <c r="O96" s="4">
        <v>0.94169999999999998</v>
      </c>
      <c r="P96" s="4">
        <v>0.27750000000000002</v>
      </c>
      <c r="Q96" s="5">
        <v>0.71330000000000005</v>
      </c>
      <c r="R96" s="5">
        <v>0.87060000000000004</v>
      </c>
      <c r="S96" s="5">
        <v>0.3009</v>
      </c>
      <c r="T96" s="5">
        <v>0.91469999999999996</v>
      </c>
      <c r="U96" s="5">
        <v>0.1736</v>
      </c>
      <c r="V96" s="4">
        <v>0.83409999999999995</v>
      </c>
      <c r="W96" s="4">
        <v>1.1839999999999999</v>
      </c>
      <c r="X96" s="4">
        <v>0.2167</v>
      </c>
      <c r="Y96" s="4">
        <v>0.80930000000000002</v>
      </c>
      <c r="Z96" s="4">
        <v>6.0900000000000003E-2</v>
      </c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>
        <f t="shared" si="10"/>
        <v>0.70582</v>
      </c>
      <c r="CY96" s="4">
        <f t="shared" si="11"/>
        <v>0.85933999999999988</v>
      </c>
      <c r="CZ96" s="4">
        <f t="shared" si="12"/>
        <v>0.32525999999999999</v>
      </c>
      <c r="DA96" s="4">
        <f t="shared" si="13"/>
        <v>0.91709999999999992</v>
      </c>
      <c r="DB96" s="4">
        <f t="shared" si="14"/>
        <v>0.21168000000000001</v>
      </c>
      <c r="DC96" s="11" t="str" cm="1">
        <f t="array" aca="1" ref="DC96" ca="1">CONCATENATE(INDIRECT(ADDRESS(1,MATCH(_xlfn.MINIFS(B96:CW96,metrics.est,"MAE"),B96:CW96,0)+1)), ", ", INDIRECT(ADDRESS(2,MATCH(_xlfn.MINIFS(B96:CW96,metrics.est,"MAE"),B96:CW96,0)+1)))</f>
        <v>k=5, r=0.1</v>
      </c>
      <c r="DD96" s="11" t="str" cm="1">
        <f t="array" aca="1" ref="DD96" ca="1">CONCATENATE(INDIRECT(ADDRESS(1,MATCH(_xlfn.MINIFS(B96:CW96,metrics.est,"MSE"),B96:CW96,0)+1)), ", ", INDIRECT(ADDRESS(2,MATCH(_xlfn.MINIFS(B96:CW96,metrics.est,"MSE"),B96:CW96,0)+1)))</f>
        <v>k=5, r=0.1</v>
      </c>
      <c r="DE96" s="11" t="str" cm="1">
        <f t="array" aca="1" ref="DE96" ca="1">CONCATENATE(INDIRECT(ADDRESS(1,MATCH(_xlfn.MAXIFS(B96:CW96,metrics.est,"R"),B96:CW96,0)+1)), ", ", INDIRECT(ADDRESS(2,MATCH(_xlfn.MAXIFS(B96:CW96,metrics.est,"R"),B96:CW96,0)+1)))</f>
        <v>k=5, r=0.3</v>
      </c>
      <c r="DF96" s="11" t="str" cm="1">
        <f t="array" aca="1" ref="DF96" ca="1">CONCATENATE(INDIRECT(ADDRESS(1,MATCH(_xlfn.MAXIFS(B96:CW96,metrics.est,"Coverage"),B96:CW96,0)+1)), ", ", INDIRECT(ADDRESS(2,MATCH(_xlfn.MAXIFS(B96:CW96,metrics.est,"Coverage"),B96:CW96,0)+1)))</f>
        <v>k=5, r=0.1</v>
      </c>
      <c r="DG96" s="11" t="str" cm="1">
        <f t="array" aca="1" ref="DG96" ca="1">CONCATENATE(INDIRECT(ADDRESS(1,MATCH(_xlfn.MINIFS(B96:CW96,metrics.est,"Time"),B96:CW96,0)+1)), ", ", INDIRECT(ADDRESS(2,MATCH(_xlfn.MINIFS(B96:CW96,metrics.est,"Time"),B96:CW96,0)+1)))</f>
        <v>k=5, r=0.9</v>
      </c>
    </row>
    <row r="97" spans="1:111" x14ac:dyDescent="0.2">
      <c r="A97" s="1" t="s">
        <v>93</v>
      </c>
      <c r="B97" s="4">
        <v>0.63800000000000001</v>
      </c>
      <c r="C97" s="4">
        <v>0.70179999999999998</v>
      </c>
      <c r="D97" s="4">
        <v>0.3931</v>
      </c>
      <c r="E97" s="4">
        <v>0.96489999999999998</v>
      </c>
      <c r="F97" s="4">
        <v>0.26</v>
      </c>
      <c r="G97" s="5">
        <v>0.65549999999999997</v>
      </c>
      <c r="H97" s="5">
        <v>0.74360000000000004</v>
      </c>
      <c r="I97" s="5">
        <v>0.38600000000000001</v>
      </c>
      <c r="J97" s="5">
        <v>0.95550000000000002</v>
      </c>
      <c r="K97" s="5">
        <v>0.46479999999999999</v>
      </c>
      <c r="L97" s="4">
        <v>0.67969999999999997</v>
      </c>
      <c r="M97" s="4">
        <v>0.7974</v>
      </c>
      <c r="N97" s="4">
        <v>0.34970000000000001</v>
      </c>
      <c r="O97" s="4">
        <v>0.94169999999999998</v>
      </c>
      <c r="P97" s="4">
        <v>0.34179999999999999</v>
      </c>
      <c r="Q97" s="5">
        <v>0.73050000000000004</v>
      </c>
      <c r="R97" s="5">
        <v>0.92010000000000003</v>
      </c>
      <c r="S97" s="5">
        <v>0.28439999999999999</v>
      </c>
      <c r="T97" s="5">
        <v>0.91469999999999996</v>
      </c>
      <c r="U97" s="5">
        <v>0.19839999999999999</v>
      </c>
      <c r="V97" s="4">
        <v>0.84899999999999998</v>
      </c>
      <c r="W97" s="4">
        <v>1.2253000000000001</v>
      </c>
      <c r="X97" s="4">
        <v>0.21260000000000001</v>
      </c>
      <c r="Y97" s="4">
        <v>0.80930000000000002</v>
      </c>
      <c r="Z97" s="4">
        <v>7.6899999999999996E-2</v>
      </c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>
        <f t="shared" si="10"/>
        <v>0.71053999999999995</v>
      </c>
      <c r="CY97" s="4">
        <f t="shared" si="11"/>
        <v>0.87764000000000009</v>
      </c>
      <c r="CZ97" s="4">
        <f t="shared" si="12"/>
        <v>0.32516</v>
      </c>
      <c r="DA97" s="4">
        <f t="shared" si="13"/>
        <v>0.91722000000000004</v>
      </c>
      <c r="DB97" s="4">
        <f t="shared" si="14"/>
        <v>0.26837999999999995</v>
      </c>
      <c r="DC97" s="11" t="str" cm="1">
        <f t="array" aca="1" ref="DC97" ca="1">CONCATENATE(INDIRECT(ADDRESS(1,MATCH(_xlfn.MINIFS(B97:CW97,metrics.est,"MAE"),B97:CW97,0)+1)), ", ", INDIRECT(ADDRESS(2,MATCH(_xlfn.MINIFS(B97:CW97,metrics.est,"MAE"),B97:CW97,0)+1)))</f>
        <v>k=5, r=0.1</v>
      </c>
      <c r="DD97" s="11" t="str" cm="1">
        <f t="array" aca="1" ref="DD97" ca="1">CONCATENATE(INDIRECT(ADDRESS(1,MATCH(_xlfn.MINIFS(B97:CW97,metrics.est,"MSE"),B97:CW97,0)+1)), ", ", INDIRECT(ADDRESS(2,MATCH(_xlfn.MINIFS(B97:CW97,metrics.est,"MSE"),B97:CW97,0)+1)))</f>
        <v>k=5, r=0.1</v>
      </c>
      <c r="DE97" s="11" t="str" cm="1">
        <f t="array" aca="1" ref="DE97" ca="1">CONCATENATE(INDIRECT(ADDRESS(1,MATCH(_xlfn.MAXIFS(B97:CW97,metrics.est,"R"),B97:CW97,0)+1)), ", ", INDIRECT(ADDRESS(2,MATCH(_xlfn.MAXIFS(B97:CW97,metrics.est,"R"),B97:CW97,0)+1)))</f>
        <v>k=5, r=0.1</v>
      </c>
      <c r="DF97" s="11" t="str" cm="1">
        <f t="array" aca="1" ref="DF97" ca="1">CONCATENATE(INDIRECT(ADDRESS(1,MATCH(_xlfn.MAXIFS(B97:CW97,metrics.est,"Coverage"),B97:CW97,0)+1)), ", ", INDIRECT(ADDRESS(2,MATCH(_xlfn.MAXIFS(B97:CW97,metrics.est,"Coverage"),B97:CW97,0)+1)))</f>
        <v>k=5, r=0.1</v>
      </c>
      <c r="DG97" s="11" t="str" cm="1">
        <f t="array" aca="1" ref="DG97" ca="1">CONCATENATE(INDIRECT(ADDRESS(1,MATCH(_xlfn.MINIFS(B97:CW97,metrics.est,"Time"),B97:CW97,0)+1)), ", ", INDIRECT(ADDRESS(2,MATCH(_xlfn.MINIFS(B97:CW97,metrics.est,"Time"),B97:CW97,0)+1)))</f>
        <v>k=5, r=0.9</v>
      </c>
    </row>
    <row r="98" spans="1:111" x14ac:dyDescent="0.2">
      <c r="A98" s="1" t="s">
        <v>94</v>
      </c>
      <c r="B98" s="4">
        <v>0.64410000000000001</v>
      </c>
      <c r="C98" s="4">
        <v>0.71179999999999999</v>
      </c>
      <c r="D98" s="4">
        <v>0.37369999999999998</v>
      </c>
      <c r="E98" s="4">
        <v>0.96430000000000005</v>
      </c>
      <c r="F98" s="4">
        <v>0.2283</v>
      </c>
      <c r="G98" s="5">
        <v>0.6573</v>
      </c>
      <c r="H98" s="5">
        <v>0.74370000000000003</v>
      </c>
      <c r="I98" s="5">
        <v>0.37759999999999999</v>
      </c>
      <c r="J98" s="5">
        <v>0.95550000000000002</v>
      </c>
      <c r="K98" s="5">
        <v>0.46970000000000001</v>
      </c>
      <c r="L98" s="4">
        <v>0.67300000000000004</v>
      </c>
      <c r="M98" s="4">
        <v>0.7772</v>
      </c>
      <c r="N98" s="4">
        <v>0.35770000000000002</v>
      </c>
      <c r="O98" s="4">
        <v>0.94169999999999998</v>
      </c>
      <c r="P98" s="4">
        <v>0.3347</v>
      </c>
      <c r="Q98" s="5">
        <v>0.70730000000000004</v>
      </c>
      <c r="R98" s="5">
        <v>0.85980000000000001</v>
      </c>
      <c r="S98" s="5">
        <v>0.3054</v>
      </c>
      <c r="T98" s="5">
        <v>0.91469999999999996</v>
      </c>
      <c r="U98" s="5">
        <v>0.19409999999999999</v>
      </c>
      <c r="V98" s="4">
        <v>0.82530000000000003</v>
      </c>
      <c r="W98" s="4">
        <v>1.1641999999999999</v>
      </c>
      <c r="X98" s="4">
        <v>0.22109999999999999</v>
      </c>
      <c r="Y98" s="4">
        <v>0.80930000000000002</v>
      </c>
      <c r="Z98" s="4">
        <v>9.1999999999999998E-2</v>
      </c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>
        <f t="shared" si="10"/>
        <v>0.70140000000000002</v>
      </c>
      <c r="CY98" s="4">
        <f t="shared" si="11"/>
        <v>0.85133999999999987</v>
      </c>
      <c r="CZ98" s="4">
        <f t="shared" si="12"/>
        <v>0.32710000000000006</v>
      </c>
      <c r="DA98" s="4">
        <f t="shared" si="13"/>
        <v>0.91709999999999992</v>
      </c>
      <c r="DB98" s="4">
        <f t="shared" si="14"/>
        <v>0.26375999999999999</v>
      </c>
      <c r="DC98" s="11" t="str" cm="1">
        <f t="array" aca="1" ref="DC98" ca="1">CONCATENATE(INDIRECT(ADDRESS(1,MATCH(_xlfn.MINIFS(B98:CW98,metrics.est,"MAE"),B98:CW98,0)+1)), ", ", INDIRECT(ADDRESS(2,MATCH(_xlfn.MINIFS(B98:CW98,metrics.est,"MAE"),B98:CW98,0)+1)))</f>
        <v>k=5, r=0.1</v>
      </c>
      <c r="DD98" s="11" t="str" cm="1">
        <f t="array" aca="1" ref="DD98" ca="1">CONCATENATE(INDIRECT(ADDRESS(1,MATCH(_xlfn.MINIFS(B98:CW98,metrics.est,"MSE"),B98:CW98,0)+1)), ", ", INDIRECT(ADDRESS(2,MATCH(_xlfn.MINIFS(B98:CW98,metrics.est,"MSE"),B98:CW98,0)+1)))</f>
        <v>k=5, r=0.1</v>
      </c>
      <c r="DE98" s="11" t="str" cm="1">
        <f t="array" aca="1" ref="DE98" ca="1">CONCATENATE(INDIRECT(ADDRESS(1,MATCH(_xlfn.MAXIFS(B98:CW98,metrics.est,"R"),B98:CW98,0)+1)), ", ", INDIRECT(ADDRESS(2,MATCH(_xlfn.MAXIFS(B98:CW98,metrics.est,"R"),B98:CW98,0)+1)))</f>
        <v>k=5, r=0.3</v>
      </c>
      <c r="DF98" s="11" t="str" cm="1">
        <f t="array" aca="1" ref="DF98" ca="1">CONCATENATE(INDIRECT(ADDRESS(1,MATCH(_xlfn.MAXIFS(B98:CW98,metrics.est,"Coverage"),B98:CW98,0)+1)), ", ", INDIRECT(ADDRESS(2,MATCH(_xlfn.MAXIFS(B98:CW98,metrics.est,"Coverage"),B98:CW98,0)+1)))</f>
        <v>k=5, r=0.1</v>
      </c>
      <c r="DG98" s="11" t="str" cm="1">
        <f t="array" aca="1" ref="DG98" ca="1">CONCATENATE(INDIRECT(ADDRESS(1,MATCH(_xlfn.MINIFS(B98:CW98,metrics.est,"Time"),B98:CW98,0)+1)), ", ", INDIRECT(ADDRESS(2,MATCH(_xlfn.MINIFS(B98:CW98,metrics.est,"Time"),B98:CW98,0)+1)))</f>
        <v>k=5, r=0.9</v>
      </c>
    </row>
    <row r="99" spans="1:111" x14ac:dyDescent="0.2">
      <c r="A99" s="1" t="s">
        <v>95</v>
      </c>
      <c r="B99" s="4">
        <v>0.64590000000000003</v>
      </c>
      <c r="C99" s="4">
        <v>0.71530000000000005</v>
      </c>
      <c r="D99" s="4">
        <v>0.3639</v>
      </c>
      <c r="E99" s="4">
        <v>0.96419999999999995</v>
      </c>
      <c r="F99" s="4">
        <v>0.22539999999999999</v>
      </c>
      <c r="G99" s="5">
        <v>0.65839999999999999</v>
      </c>
      <c r="H99" s="5">
        <v>0.74509999999999998</v>
      </c>
      <c r="I99" s="5">
        <v>0.37119999999999997</v>
      </c>
      <c r="J99" s="5">
        <v>0.95540000000000003</v>
      </c>
      <c r="K99" s="5">
        <v>0.40749999999999997</v>
      </c>
      <c r="L99" s="4">
        <v>0.67230000000000001</v>
      </c>
      <c r="M99" s="4">
        <v>0.77339999999999998</v>
      </c>
      <c r="N99" s="4">
        <v>0.35759999999999997</v>
      </c>
      <c r="O99" s="4">
        <v>0.94110000000000005</v>
      </c>
      <c r="P99" s="4">
        <v>0.31879999999999997</v>
      </c>
      <c r="Q99" s="5">
        <v>0.70089999999999997</v>
      </c>
      <c r="R99" s="5">
        <v>0.84050000000000002</v>
      </c>
      <c r="S99" s="5">
        <v>0.3125</v>
      </c>
      <c r="T99" s="5">
        <v>0.91</v>
      </c>
      <c r="U99" s="5">
        <v>0.2079</v>
      </c>
      <c r="V99" s="4">
        <v>0.79490000000000005</v>
      </c>
      <c r="W99" s="4">
        <v>1.0792999999999999</v>
      </c>
      <c r="X99" s="4">
        <v>0.23069999999999999</v>
      </c>
      <c r="Y99" s="4">
        <v>0.68110000000000004</v>
      </c>
      <c r="Z99" s="4">
        <v>6.7000000000000004E-2</v>
      </c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>
        <v>0.67320000000000002</v>
      </c>
      <c r="CJ99" s="5">
        <v>0.77680000000000005</v>
      </c>
      <c r="CK99" s="5">
        <v>0.3533</v>
      </c>
      <c r="CL99" s="5">
        <v>0.94140000000000001</v>
      </c>
      <c r="CM99" s="5">
        <v>0.2087</v>
      </c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>
        <f t="shared" si="10"/>
        <v>0.69093333333333329</v>
      </c>
      <c r="CY99" s="4">
        <f t="shared" si="11"/>
        <v>0.82173333333333332</v>
      </c>
      <c r="CZ99" s="4">
        <f t="shared" si="12"/>
        <v>0.33153333333333329</v>
      </c>
      <c r="DA99" s="4">
        <f t="shared" si="13"/>
        <v>0.8988666666666667</v>
      </c>
      <c r="DB99" s="4">
        <f t="shared" si="14"/>
        <v>0.23921666666666663</v>
      </c>
      <c r="DC99" s="11" t="str" cm="1">
        <f t="array" aca="1" ref="DC99" ca="1">CONCATENATE(INDIRECT(ADDRESS(1,MATCH(_xlfn.MINIFS(B99:CW99,metrics.est,"MAE"),B99:CW99,0)+1)), ", ", INDIRECT(ADDRESS(2,MATCH(_xlfn.MINIFS(B99:CW99,metrics.est,"MAE"),B99:CW99,0)+1)))</f>
        <v>k=5, r=0.1</v>
      </c>
      <c r="DD99" s="11" t="str" cm="1">
        <f t="array" aca="1" ref="DD99" ca="1">CONCATENATE(INDIRECT(ADDRESS(1,MATCH(_xlfn.MINIFS(B99:CW99,metrics.est,"MSE"),B99:CW99,0)+1)), ", ", INDIRECT(ADDRESS(2,MATCH(_xlfn.MINIFS(B99:CW99,metrics.est,"MSE"),B99:CW99,0)+1)))</f>
        <v>k=5, r=0.1</v>
      </c>
      <c r="DE99" s="11" t="str" cm="1">
        <f t="array" aca="1" ref="DE99" ca="1">CONCATENATE(INDIRECT(ADDRESS(1,MATCH(_xlfn.MAXIFS(B99:CW99,metrics.est,"R"),B99:CW99,0)+1)), ", ", INDIRECT(ADDRESS(2,MATCH(_xlfn.MAXIFS(B99:CW99,metrics.est,"R"),B99:CW99,0)+1)))</f>
        <v>k=5, r=0.3</v>
      </c>
      <c r="DF99" s="11" t="str" cm="1">
        <f t="array" aca="1" ref="DF99" ca="1">CONCATENATE(INDIRECT(ADDRESS(1,MATCH(_xlfn.MAXIFS(B99:CW99,metrics.est,"Coverage"),B99:CW99,0)+1)), ", ", INDIRECT(ADDRESS(2,MATCH(_xlfn.MAXIFS(B99:CW99,metrics.est,"Coverage"),B99:CW99,0)+1)))</f>
        <v>k=5, r=0.1</v>
      </c>
      <c r="DG99" s="11" t="str" cm="1">
        <f t="array" aca="1" ref="DG99" ca="1">CONCATENATE(INDIRECT(ADDRESS(1,MATCH(_xlfn.MINIFS(B99:CW99,metrics.est,"Time"),B99:CW99,0)+1)), ", ", INDIRECT(ADDRESS(2,MATCH(_xlfn.MINIFS(B99:CW99,metrics.est,"Time"),B99:CW99,0)+1)))</f>
        <v>k=5, r=0.9</v>
      </c>
    </row>
    <row r="100" spans="1:111" x14ac:dyDescent="0.2">
      <c r="A100" s="1" t="s">
        <v>96</v>
      </c>
      <c r="B100" s="4">
        <v>0.67059999999999997</v>
      </c>
      <c r="C100" s="4">
        <v>0.76539999999999997</v>
      </c>
      <c r="D100" s="4">
        <v>0.33879999999999999</v>
      </c>
      <c r="E100" s="4">
        <v>0.95699999999999996</v>
      </c>
      <c r="F100" s="4">
        <v>0.14729999999999999</v>
      </c>
      <c r="G100" s="5">
        <v>0.68420000000000003</v>
      </c>
      <c r="H100" s="5">
        <v>0.79900000000000004</v>
      </c>
      <c r="I100" s="5">
        <v>0.34179999999999999</v>
      </c>
      <c r="J100" s="5">
        <v>0.94610000000000005</v>
      </c>
      <c r="K100" s="5">
        <v>0.33279999999999998</v>
      </c>
      <c r="L100" s="4">
        <v>0.70389999999999997</v>
      </c>
      <c r="M100" s="4">
        <v>0.8417</v>
      </c>
      <c r="N100" s="4">
        <v>0.3271</v>
      </c>
      <c r="O100" s="4">
        <v>0.92869999999999997</v>
      </c>
      <c r="P100" s="4">
        <v>0.26669999999999999</v>
      </c>
      <c r="Q100" s="5">
        <v>0.7389</v>
      </c>
      <c r="R100" s="5">
        <v>0.9284</v>
      </c>
      <c r="S100" s="5">
        <v>0.27450000000000002</v>
      </c>
      <c r="T100" s="5">
        <v>0.88919999999999999</v>
      </c>
      <c r="U100" s="5">
        <v>0.16200000000000001</v>
      </c>
      <c r="V100" s="4">
        <v>0.83069999999999999</v>
      </c>
      <c r="W100" s="4">
        <v>1.1729000000000001</v>
      </c>
      <c r="X100" s="4">
        <v>0.19969999999999999</v>
      </c>
      <c r="Y100" s="4">
        <v>0.60619999999999996</v>
      </c>
      <c r="Z100" s="4">
        <v>5.8200000000000002E-2</v>
      </c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>
        <f t="shared" si="10"/>
        <v>0.72566000000000008</v>
      </c>
      <c r="CY100" s="4">
        <f t="shared" si="11"/>
        <v>0.90147999999999995</v>
      </c>
      <c r="CZ100" s="4">
        <f t="shared" si="12"/>
        <v>0.29637999999999998</v>
      </c>
      <c r="DA100" s="4">
        <f t="shared" si="13"/>
        <v>0.8654400000000001</v>
      </c>
      <c r="DB100" s="4">
        <f t="shared" si="14"/>
        <v>0.19339999999999999</v>
      </c>
      <c r="DC100" s="11" t="str" cm="1">
        <f t="array" aca="1" ref="DC100" ca="1">CONCATENATE(INDIRECT(ADDRESS(1,MATCH(_xlfn.MINIFS(B100:CW100,metrics.est,"MAE"),B100:CW100,0)+1)), ", ", INDIRECT(ADDRESS(2,MATCH(_xlfn.MINIFS(B100:CW100,metrics.est,"MAE"),B100:CW100,0)+1)))</f>
        <v>k=5, r=0.1</v>
      </c>
      <c r="DD100" s="11" t="str" cm="1">
        <f t="array" aca="1" ref="DD100" ca="1">CONCATENATE(INDIRECT(ADDRESS(1,MATCH(_xlfn.MINIFS(B100:CW100,metrics.est,"MSE"),B100:CW100,0)+1)), ", ", INDIRECT(ADDRESS(2,MATCH(_xlfn.MINIFS(B100:CW100,metrics.est,"MSE"),B100:CW100,0)+1)))</f>
        <v>k=5, r=0.1</v>
      </c>
      <c r="DE100" s="11" t="str" cm="1">
        <f t="array" aca="1" ref="DE100" ca="1">CONCATENATE(INDIRECT(ADDRESS(1,MATCH(_xlfn.MAXIFS(B100:CW100,metrics.est,"R"),B100:CW100,0)+1)), ", ", INDIRECT(ADDRESS(2,MATCH(_xlfn.MAXIFS(B100:CW100,metrics.est,"R"),B100:CW100,0)+1)))</f>
        <v>k=5, r=0.3</v>
      </c>
      <c r="DF100" s="11" t="str" cm="1">
        <f t="array" aca="1" ref="DF100" ca="1">CONCATENATE(INDIRECT(ADDRESS(1,MATCH(_xlfn.MAXIFS(B100:CW100,metrics.est,"Coverage"),B100:CW100,0)+1)), ", ", INDIRECT(ADDRESS(2,MATCH(_xlfn.MAXIFS(B100:CW100,metrics.est,"Coverage"),B100:CW100,0)+1)))</f>
        <v>k=5, r=0.1</v>
      </c>
      <c r="DG100" s="11" t="str" cm="1">
        <f t="array" aca="1" ref="DG100" ca="1">CONCATENATE(INDIRECT(ADDRESS(1,MATCH(_xlfn.MINIFS(B100:CW100,metrics.est,"Time"),B100:CW100,0)+1)), ", ", INDIRECT(ADDRESS(2,MATCH(_xlfn.MINIFS(B100:CW100,metrics.est,"Time"),B100:CW100,0)+1)))</f>
        <v>k=5, r=0.9</v>
      </c>
    </row>
    <row r="101" spans="1:111" x14ac:dyDescent="0.2">
      <c r="A101" s="1" t="s">
        <v>97</v>
      </c>
      <c r="B101" s="4">
        <v>0.64749999999999996</v>
      </c>
      <c r="C101" s="4">
        <v>0.71909999999999996</v>
      </c>
      <c r="D101" s="4">
        <v>0.37269999999999998</v>
      </c>
      <c r="E101" s="4">
        <v>0.95699999999999996</v>
      </c>
      <c r="F101" s="4">
        <v>0.18809999999999999</v>
      </c>
      <c r="G101" s="5">
        <v>0.66520000000000001</v>
      </c>
      <c r="H101" s="5">
        <v>0.76</v>
      </c>
      <c r="I101" s="5">
        <v>0.36880000000000002</v>
      </c>
      <c r="J101" s="5">
        <v>0.94610000000000005</v>
      </c>
      <c r="K101" s="5">
        <v>0.40960000000000002</v>
      </c>
      <c r="L101" s="4">
        <v>0.6895</v>
      </c>
      <c r="M101" s="4">
        <v>0.81230000000000002</v>
      </c>
      <c r="N101" s="4">
        <v>0.34789999999999999</v>
      </c>
      <c r="O101" s="4">
        <v>0.92869999999999997</v>
      </c>
      <c r="P101" s="4">
        <v>0.28039999999999998</v>
      </c>
      <c r="Q101" s="5">
        <v>0.73180000000000001</v>
      </c>
      <c r="R101" s="5">
        <v>0.91339999999999999</v>
      </c>
      <c r="S101" s="5">
        <v>0.28489999999999999</v>
      </c>
      <c r="T101" s="5">
        <v>0.88919999999999999</v>
      </c>
      <c r="U101" s="5">
        <v>0.19980000000000001</v>
      </c>
      <c r="V101" s="4">
        <v>0.83169999999999999</v>
      </c>
      <c r="W101" s="4">
        <v>1.1753</v>
      </c>
      <c r="X101" s="4">
        <v>0.1993</v>
      </c>
      <c r="Y101" s="4">
        <v>0.60619999999999996</v>
      </c>
      <c r="Z101" s="4">
        <v>7.51E-2</v>
      </c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>
        <f t="shared" si="10"/>
        <v>0.71314</v>
      </c>
      <c r="CY101" s="4">
        <f t="shared" si="11"/>
        <v>0.87601999999999991</v>
      </c>
      <c r="CZ101" s="4">
        <f t="shared" si="12"/>
        <v>0.31472</v>
      </c>
      <c r="DA101" s="4">
        <f t="shared" si="13"/>
        <v>0.8654400000000001</v>
      </c>
      <c r="DB101" s="4">
        <f t="shared" si="14"/>
        <v>0.2306</v>
      </c>
      <c r="DC101" s="11" t="str" cm="1">
        <f t="array" aca="1" ref="DC101" ca="1">CONCATENATE(INDIRECT(ADDRESS(1,MATCH(_xlfn.MINIFS(B101:CW101,metrics.est,"MAE"),B101:CW101,0)+1)), ", ", INDIRECT(ADDRESS(2,MATCH(_xlfn.MINIFS(B101:CW101,metrics.est,"MAE"),B101:CW101,0)+1)))</f>
        <v>k=5, r=0.1</v>
      </c>
      <c r="DD101" s="11" t="str" cm="1">
        <f t="array" aca="1" ref="DD101" ca="1">CONCATENATE(INDIRECT(ADDRESS(1,MATCH(_xlfn.MINIFS(B101:CW101,metrics.est,"MSE"),B101:CW101,0)+1)), ", ", INDIRECT(ADDRESS(2,MATCH(_xlfn.MINIFS(B101:CW101,metrics.est,"MSE"),B101:CW101,0)+1)))</f>
        <v>k=5, r=0.1</v>
      </c>
      <c r="DE101" s="11" t="str" cm="1">
        <f t="array" aca="1" ref="DE101" ca="1">CONCATENATE(INDIRECT(ADDRESS(1,MATCH(_xlfn.MAXIFS(B101:CW101,metrics.est,"R"),B101:CW101,0)+1)), ", ", INDIRECT(ADDRESS(2,MATCH(_xlfn.MAXIFS(B101:CW101,metrics.est,"R"),B101:CW101,0)+1)))</f>
        <v>k=5, r=0.1</v>
      </c>
      <c r="DF101" s="11" t="str" cm="1">
        <f t="array" aca="1" ref="DF101" ca="1">CONCATENATE(INDIRECT(ADDRESS(1,MATCH(_xlfn.MAXIFS(B101:CW101,metrics.est,"Coverage"),B101:CW101,0)+1)), ", ", INDIRECT(ADDRESS(2,MATCH(_xlfn.MAXIFS(B101:CW101,metrics.est,"Coverage"),B101:CW101,0)+1)))</f>
        <v>k=5, r=0.1</v>
      </c>
      <c r="DG101" s="11" t="str" cm="1">
        <f t="array" aca="1" ref="DG101" ca="1">CONCATENATE(INDIRECT(ADDRESS(1,MATCH(_xlfn.MINIFS(B101:CW101,metrics.est,"Time"),B101:CW101,0)+1)), ", ", INDIRECT(ADDRESS(2,MATCH(_xlfn.MINIFS(B101:CW101,metrics.est,"Time"),B101:CW101,0)+1)))</f>
        <v>k=5, r=0.9</v>
      </c>
    </row>
    <row r="102" spans="1:111" x14ac:dyDescent="0.2">
      <c r="A102" s="1" t="s">
        <v>98</v>
      </c>
      <c r="B102" s="4">
        <v>0.66020000000000001</v>
      </c>
      <c r="C102" s="4">
        <v>0.74060000000000004</v>
      </c>
      <c r="D102" s="4">
        <v>0.34920000000000001</v>
      </c>
      <c r="E102" s="4">
        <v>0.93059999999999998</v>
      </c>
      <c r="F102" s="4">
        <v>0.1777</v>
      </c>
      <c r="G102" s="5">
        <v>0.67520000000000002</v>
      </c>
      <c r="H102" s="5">
        <v>0.77659999999999996</v>
      </c>
      <c r="I102" s="5">
        <v>0.34620000000000001</v>
      </c>
      <c r="J102" s="5">
        <v>0.91339999999999999</v>
      </c>
      <c r="K102" s="5">
        <v>0.41399999999999998</v>
      </c>
      <c r="L102" s="4">
        <v>0.69779999999999998</v>
      </c>
      <c r="M102" s="4">
        <v>0.82540000000000002</v>
      </c>
      <c r="N102" s="4">
        <v>0.32679999999999998</v>
      </c>
      <c r="O102" s="4">
        <v>0.88649999999999995</v>
      </c>
      <c r="P102" s="4">
        <v>0.28799999999999998</v>
      </c>
      <c r="Q102" s="5">
        <v>0.74260000000000004</v>
      </c>
      <c r="R102" s="5">
        <v>0.93220000000000003</v>
      </c>
      <c r="S102" s="5">
        <v>0.27960000000000002</v>
      </c>
      <c r="T102" s="5">
        <v>0.83499999999999996</v>
      </c>
      <c r="U102" s="5">
        <v>0.1893</v>
      </c>
      <c r="V102" s="4">
        <v>0.84799999999999998</v>
      </c>
      <c r="W102" s="4">
        <v>1.2103999999999999</v>
      </c>
      <c r="X102" s="4">
        <v>0.1991</v>
      </c>
      <c r="Y102" s="4">
        <v>0.57779999999999998</v>
      </c>
      <c r="Z102" s="4">
        <v>8.14E-2</v>
      </c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>
        <f t="shared" si="10"/>
        <v>0.72475999999999996</v>
      </c>
      <c r="CY102" s="4">
        <f t="shared" si="11"/>
        <v>0.89703999999999995</v>
      </c>
      <c r="CZ102" s="4">
        <f t="shared" si="12"/>
        <v>0.30018</v>
      </c>
      <c r="DA102" s="4">
        <f t="shared" si="13"/>
        <v>0.82865999999999995</v>
      </c>
      <c r="DB102" s="4">
        <f t="shared" si="14"/>
        <v>0.23007999999999998</v>
      </c>
      <c r="DC102" s="11" t="str" cm="1">
        <f t="array" aca="1" ref="DC102" ca="1">CONCATENATE(INDIRECT(ADDRESS(1,MATCH(_xlfn.MINIFS(B102:CW102,metrics.est,"MAE"),B102:CW102,0)+1)), ", ", INDIRECT(ADDRESS(2,MATCH(_xlfn.MINIFS(B102:CW102,metrics.est,"MAE"),B102:CW102,0)+1)))</f>
        <v>k=5, r=0.1</v>
      </c>
      <c r="DD102" s="11" t="str" cm="1">
        <f t="array" aca="1" ref="DD102" ca="1">CONCATENATE(INDIRECT(ADDRESS(1,MATCH(_xlfn.MINIFS(B102:CW102,metrics.est,"MSE"),B102:CW102,0)+1)), ", ", INDIRECT(ADDRESS(2,MATCH(_xlfn.MINIFS(B102:CW102,metrics.est,"MSE"),B102:CW102,0)+1)))</f>
        <v>k=5, r=0.1</v>
      </c>
      <c r="DE102" s="11" t="str" cm="1">
        <f t="array" aca="1" ref="DE102" ca="1">CONCATENATE(INDIRECT(ADDRESS(1,MATCH(_xlfn.MAXIFS(B102:CW102,metrics.est,"R"),B102:CW102,0)+1)), ", ", INDIRECT(ADDRESS(2,MATCH(_xlfn.MAXIFS(B102:CW102,metrics.est,"R"),B102:CW102,0)+1)))</f>
        <v>k=5, r=0.1</v>
      </c>
      <c r="DF102" s="11" t="str" cm="1">
        <f t="array" aca="1" ref="DF102" ca="1">CONCATENATE(INDIRECT(ADDRESS(1,MATCH(_xlfn.MAXIFS(B102:CW102,metrics.est,"Coverage"),B102:CW102,0)+1)), ", ", INDIRECT(ADDRESS(2,MATCH(_xlfn.MAXIFS(B102:CW102,metrics.est,"Coverage"),B102:CW102,0)+1)))</f>
        <v>k=5, r=0.1</v>
      </c>
      <c r="DG102" s="11" t="str" cm="1">
        <f t="array" aca="1" ref="DG102" ca="1">CONCATENATE(INDIRECT(ADDRESS(1,MATCH(_xlfn.MINIFS(B102:CW102,metrics.est,"Time"),B102:CW102,0)+1)), ", ", INDIRECT(ADDRESS(2,MATCH(_xlfn.MINIFS(B102:CW102,metrics.est,"Time"),B102:CW102,0)+1)))</f>
        <v>k=5, r=0.9</v>
      </c>
    </row>
    <row r="103" spans="1:111" x14ac:dyDescent="0.2">
      <c r="A103" s="1" t="s">
        <v>99</v>
      </c>
      <c r="B103" s="4">
        <v>0.66859999999999997</v>
      </c>
      <c r="C103" s="4">
        <v>0.75849999999999995</v>
      </c>
      <c r="D103" s="4">
        <v>0.33989999999999998</v>
      </c>
      <c r="E103" s="4">
        <v>0.93059999999999998</v>
      </c>
      <c r="F103" s="4">
        <v>0.1855</v>
      </c>
      <c r="G103" s="5">
        <v>0.68089999999999995</v>
      </c>
      <c r="H103" s="5">
        <v>0.78849999999999998</v>
      </c>
      <c r="I103" s="5">
        <v>0.34660000000000002</v>
      </c>
      <c r="J103" s="5">
        <v>0.91339999999999999</v>
      </c>
      <c r="K103" s="5">
        <v>0.41770000000000002</v>
      </c>
      <c r="L103" s="4">
        <v>0.70120000000000005</v>
      </c>
      <c r="M103" s="4">
        <v>0.83089999999999997</v>
      </c>
      <c r="N103" s="4">
        <v>0.33050000000000002</v>
      </c>
      <c r="O103" s="4">
        <v>0.88649999999999995</v>
      </c>
      <c r="P103" s="4">
        <v>0.27229999999999999</v>
      </c>
      <c r="Q103" s="5">
        <v>0.74229999999999996</v>
      </c>
      <c r="R103" s="5">
        <v>0.92789999999999995</v>
      </c>
      <c r="S103" s="5">
        <v>0.28589999999999999</v>
      </c>
      <c r="T103" s="5">
        <v>0.83499999999999996</v>
      </c>
      <c r="U103" s="5">
        <v>0.20369999999999999</v>
      </c>
      <c r="V103" s="4">
        <v>0.83899999999999997</v>
      </c>
      <c r="W103" s="4">
        <v>1.1839</v>
      </c>
      <c r="X103" s="4">
        <v>0.2026</v>
      </c>
      <c r="Y103" s="4">
        <v>0.57779999999999998</v>
      </c>
      <c r="Z103" s="4">
        <v>7.8E-2</v>
      </c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>
        <f t="shared" si="10"/>
        <v>0.72640000000000005</v>
      </c>
      <c r="CY103" s="4">
        <f t="shared" si="11"/>
        <v>0.89793999999999985</v>
      </c>
      <c r="CZ103" s="4">
        <f t="shared" si="12"/>
        <v>0.30110000000000003</v>
      </c>
      <c r="DA103" s="4">
        <f t="shared" si="13"/>
        <v>0.82865999999999995</v>
      </c>
      <c r="DB103" s="4">
        <f t="shared" si="14"/>
        <v>0.23144000000000001</v>
      </c>
      <c r="DC103" s="11" t="str" cm="1">
        <f t="array" aca="1" ref="DC103" ca="1">CONCATENATE(INDIRECT(ADDRESS(1,MATCH(_xlfn.MINIFS(B103:CW103,metrics.est,"MAE"),B103:CW103,0)+1)), ", ", INDIRECT(ADDRESS(2,MATCH(_xlfn.MINIFS(B103:CW103,metrics.est,"MAE"),B103:CW103,0)+1)))</f>
        <v>k=5, r=0.1</v>
      </c>
      <c r="DD103" s="11" t="str" cm="1">
        <f t="array" aca="1" ref="DD103" ca="1">CONCATENATE(INDIRECT(ADDRESS(1,MATCH(_xlfn.MINIFS(B103:CW103,metrics.est,"MSE"),B103:CW103,0)+1)), ", ", INDIRECT(ADDRESS(2,MATCH(_xlfn.MINIFS(B103:CW103,metrics.est,"MSE"),B103:CW103,0)+1)))</f>
        <v>k=5, r=0.1</v>
      </c>
      <c r="DE103" s="11" t="str" cm="1">
        <f t="array" aca="1" ref="DE103" ca="1">CONCATENATE(INDIRECT(ADDRESS(1,MATCH(_xlfn.MAXIFS(B103:CW103,metrics.est,"R"),B103:CW103,0)+1)), ", ", INDIRECT(ADDRESS(2,MATCH(_xlfn.MAXIFS(B103:CW103,metrics.est,"R"),B103:CW103,0)+1)))</f>
        <v>k=5, r=0.3</v>
      </c>
      <c r="DF103" s="11" t="str" cm="1">
        <f t="array" aca="1" ref="DF103" ca="1">CONCATENATE(INDIRECT(ADDRESS(1,MATCH(_xlfn.MAXIFS(B103:CW103,metrics.est,"Coverage"),B103:CW103,0)+1)), ", ", INDIRECT(ADDRESS(2,MATCH(_xlfn.MAXIFS(B103:CW103,metrics.est,"Coverage"),B103:CW103,0)+1)))</f>
        <v>k=5, r=0.1</v>
      </c>
      <c r="DG103" s="11" t="str" cm="1">
        <f t="array" aca="1" ref="DG103" ca="1">CONCATENATE(INDIRECT(ADDRESS(1,MATCH(_xlfn.MINIFS(B103:CW103,metrics.est,"Time"),B103:CW103,0)+1)), ", ", INDIRECT(ADDRESS(2,MATCH(_xlfn.MINIFS(B103:CW103,metrics.est,"Time"),B103:CW103,0)+1)))</f>
        <v>k=5, r=0.9</v>
      </c>
    </row>
    <row r="104" spans="1:111" x14ac:dyDescent="0.2">
      <c r="A104" s="1" t="s">
        <v>100</v>
      </c>
      <c r="B104" s="4">
        <v>0.7258</v>
      </c>
      <c r="C104" s="4">
        <v>0.89129999999999998</v>
      </c>
      <c r="D104" s="4">
        <v>0.30520000000000003</v>
      </c>
      <c r="E104" s="4">
        <v>0.78979999999999995</v>
      </c>
      <c r="F104" s="4">
        <v>1.1539999999999999</v>
      </c>
      <c r="G104" s="5">
        <v>0.69840000000000002</v>
      </c>
      <c r="H104" s="5">
        <v>0.82930000000000004</v>
      </c>
      <c r="I104" s="5">
        <v>0.3402</v>
      </c>
      <c r="J104" s="5">
        <v>0.92130000000000001</v>
      </c>
      <c r="K104" s="5">
        <v>1.4885999999999999</v>
      </c>
      <c r="L104" s="4">
        <v>0.74490000000000001</v>
      </c>
      <c r="M104" s="4">
        <v>0.9395</v>
      </c>
      <c r="N104" s="4">
        <v>0.3034</v>
      </c>
      <c r="O104" s="4">
        <v>0.63749999999999996</v>
      </c>
      <c r="P104" s="4">
        <v>0.65659999999999996</v>
      </c>
      <c r="Q104" s="5">
        <v>0.753</v>
      </c>
      <c r="R104" s="5">
        <v>0.9556</v>
      </c>
      <c r="S104" s="5">
        <v>0.29680000000000001</v>
      </c>
      <c r="T104" s="5">
        <v>0.59119999999999995</v>
      </c>
      <c r="U104" s="5">
        <v>0.40379999999999999</v>
      </c>
      <c r="V104" s="4">
        <v>0.9022</v>
      </c>
      <c r="W104" s="4">
        <v>1.3638999999999999</v>
      </c>
      <c r="X104" s="4">
        <v>0.2276</v>
      </c>
      <c r="Y104" s="4">
        <v>0.2319</v>
      </c>
      <c r="Z104" s="4">
        <v>0.1099</v>
      </c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>
        <f t="shared" ref="CX104:CX136" si="15">AVERAGEIFS(B104:CW104,metrics.est,"MAE")</f>
        <v>0.76485999999999998</v>
      </c>
      <c r="CY104" s="4">
        <f t="shared" ref="CY104:CY136" si="16">AVERAGEIFS(B104:CW104,metrics.est,"MSE")</f>
        <v>0.99591999999999992</v>
      </c>
      <c r="CZ104" s="4">
        <f t="shared" ref="CZ104:CZ136" si="17">AVERAGEIFS(B104:CW104,metrics.est,"R")</f>
        <v>0.29464000000000001</v>
      </c>
      <c r="DA104" s="4">
        <f t="shared" ref="DA104:DA136" si="18">AVERAGEIFS(B104:CW104,metrics.est,"Coverage")</f>
        <v>0.63434000000000001</v>
      </c>
      <c r="DB104" s="4">
        <f t="shared" ref="DB104:DB136" si="19">AVERAGEIFS(B104:CW104,metrics.est,"Time")</f>
        <v>0.76258000000000004</v>
      </c>
      <c r="DC104" s="11" t="str" cm="1">
        <f t="array" aca="1" ref="DC104" ca="1">CONCATENATE(INDIRECT(ADDRESS(1,MATCH(_xlfn.MINIFS(B104:CW104,metrics.est,"MAE"),B104:CW104,0)+1)), ", ", INDIRECT(ADDRESS(2,MATCH(_xlfn.MINIFS(B104:CW104,metrics.est,"MAE"),B104:CW104,0)+1)))</f>
        <v>k=5, r=0.3</v>
      </c>
      <c r="DD104" s="11" t="str" cm="1">
        <f t="array" aca="1" ref="DD104" ca="1">CONCATENATE(INDIRECT(ADDRESS(1,MATCH(_xlfn.MINIFS(B104:CW104,metrics.est,"MSE"),B104:CW104,0)+1)), ", ", INDIRECT(ADDRESS(2,MATCH(_xlfn.MINIFS(B104:CW104,metrics.est,"MSE"),B104:CW104,0)+1)))</f>
        <v>k=5, r=0.3</v>
      </c>
      <c r="DE104" s="11" t="str" cm="1">
        <f t="array" aca="1" ref="DE104" ca="1">CONCATENATE(INDIRECT(ADDRESS(1,MATCH(_xlfn.MAXIFS(B104:CW104,metrics.est,"R"),B104:CW104,0)+1)), ", ", INDIRECT(ADDRESS(2,MATCH(_xlfn.MAXIFS(B104:CW104,metrics.est,"R"),B104:CW104,0)+1)))</f>
        <v>k=5, r=0.3</v>
      </c>
      <c r="DF104" s="11" t="str" cm="1">
        <f t="array" aca="1" ref="DF104" ca="1">CONCATENATE(INDIRECT(ADDRESS(1,MATCH(_xlfn.MAXIFS(B104:CW104,metrics.est,"Coverage"),B104:CW104,0)+1)), ", ", INDIRECT(ADDRESS(2,MATCH(_xlfn.MAXIFS(B104:CW104,metrics.est,"Coverage"),B104:CW104,0)+1)))</f>
        <v>k=5, r=0.3</v>
      </c>
      <c r="DG104" s="11" t="str" cm="1">
        <f t="array" aca="1" ref="DG104" ca="1">CONCATENATE(INDIRECT(ADDRESS(1,MATCH(_xlfn.MINIFS(B104:CW104,metrics.est,"Time"),B104:CW104,0)+1)), ", ", INDIRECT(ADDRESS(2,MATCH(_xlfn.MINIFS(B104:CW104,metrics.est,"Time"),B104:CW104,0)+1)))</f>
        <v>k=5, r=0.9</v>
      </c>
    </row>
    <row r="105" spans="1:111" x14ac:dyDescent="0.2">
      <c r="A105" s="1" t="s">
        <v>101</v>
      </c>
      <c r="B105" s="4">
        <v>0.66790000000000005</v>
      </c>
      <c r="C105" s="4">
        <v>0.75170000000000003</v>
      </c>
      <c r="D105" s="4">
        <v>0.3281</v>
      </c>
      <c r="E105" s="4">
        <v>0.96430000000000005</v>
      </c>
      <c r="F105" s="4">
        <v>0.19900000000000001</v>
      </c>
      <c r="G105" s="5">
        <v>0.67610000000000003</v>
      </c>
      <c r="H105" s="5">
        <v>0.77380000000000004</v>
      </c>
      <c r="I105" s="5">
        <v>0.34050000000000002</v>
      </c>
      <c r="J105" s="5">
        <v>0.95550000000000002</v>
      </c>
      <c r="K105" s="5">
        <v>0.44159999999999999</v>
      </c>
      <c r="L105" s="4">
        <v>0.68310000000000004</v>
      </c>
      <c r="M105" s="4">
        <v>0.78969999999999996</v>
      </c>
      <c r="N105" s="4">
        <v>0.33689999999999998</v>
      </c>
      <c r="O105" s="4">
        <v>0.94169999999999998</v>
      </c>
      <c r="P105" s="4">
        <v>0.25490000000000002</v>
      </c>
      <c r="Q105" s="5">
        <v>0.70209999999999995</v>
      </c>
      <c r="R105" s="5">
        <v>0.83240000000000003</v>
      </c>
      <c r="S105" s="5">
        <v>0.311</v>
      </c>
      <c r="T105" s="5">
        <v>0.91469999999999996</v>
      </c>
      <c r="U105" s="5">
        <v>0.20219999999999999</v>
      </c>
      <c r="V105" s="4">
        <v>0.76749999999999996</v>
      </c>
      <c r="W105" s="4">
        <v>0.99529999999999996</v>
      </c>
      <c r="X105" s="4">
        <v>0.25290000000000001</v>
      </c>
      <c r="Y105" s="4">
        <v>0.80930000000000002</v>
      </c>
      <c r="Z105" s="4">
        <v>7.5600000000000001E-2</v>
      </c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>
        <f t="shared" si="15"/>
        <v>0.69933999999999996</v>
      </c>
      <c r="CY105" s="4">
        <f t="shared" si="16"/>
        <v>0.82857999999999998</v>
      </c>
      <c r="CZ105" s="4">
        <f t="shared" si="17"/>
        <v>0.31387999999999999</v>
      </c>
      <c r="DA105" s="4">
        <f t="shared" si="18"/>
        <v>0.91709999999999992</v>
      </c>
      <c r="DB105" s="4">
        <f t="shared" si="19"/>
        <v>0.23466000000000004</v>
      </c>
      <c r="DC105" s="11" t="str" cm="1">
        <f t="array" aca="1" ref="DC105" ca="1">CONCATENATE(INDIRECT(ADDRESS(1,MATCH(_xlfn.MINIFS(B105:CW105,metrics.est,"MAE"),B105:CW105,0)+1)), ", ", INDIRECT(ADDRESS(2,MATCH(_xlfn.MINIFS(B105:CW105,metrics.est,"MAE"),B105:CW105,0)+1)))</f>
        <v>k=5, r=0.1</v>
      </c>
      <c r="DD105" s="11" t="str" cm="1">
        <f t="array" aca="1" ref="DD105" ca="1">CONCATENATE(INDIRECT(ADDRESS(1,MATCH(_xlfn.MINIFS(B105:CW105,metrics.est,"MSE"),B105:CW105,0)+1)), ", ", INDIRECT(ADDRESS(2,MATCH(_xlfn.MINIFS(B105:CW105,metrics.est,"MSE"),B105:CW105,0)+1)))</f>
        <v>k=5, r=0.1</v>
      </c>
      <c r="DE105" s="11" t="str" cm="1">
        <f t="array" aca="1" ref="DE105" ca="1">CONCATENATE(INDIRECT(ADDRESS(1,MATCH(_xlfn.MAXIFS(B105:CW105,metrics.est,"R"),B105:CW105,0)+1)), ", ", INDIRECT(ADDRESS(2,MATCH(_xlfn.MAXIFS(B105:CW105,metrics.est,"R"),B105:CW105,0)+1)))</f>
        <v>k=5, r=0.3</v>
      </c>
      <c r="DF105" s="11" t="str" cm="1">
        <f t="array" aca="1" ref="DF105" ca="1">CONCATENATE(INDIRECT(ADDRESS(1,MATCH(_xlfn.MAXIFS(B105:CW105,metrics.est,"Coverage"),B105:CW105,0)+1)), ", ", INDIRECT(ADDRESS(2,MATCH(_xlfn.MAXIFS(B105:CW105,metrics.est,"Coverage"),B105:CW105,0)+1)))</f>
        <v>k=5, r=0.1</v>
      </c>
      <c r="DG105" s="11" t="str" cm="1">
        <f t="array" aca="1" ref="DG105" ca="1">CONCATENATE(INDIRECT(ADDRESS(1,MATCH(_xlfn.MINIFS(B105:CW105,metrics.est,"Time"),B105:CW105,0)+1)), ", ", INDIRECT(ADDRESS(2,MATCH(_xlfn.MINIFS(B105:CW105,metrics.est,"Time"),B105:CW105,0)+1)))</f>
        <v>k=5, r=0.9</v>
      </c>
    </row>
    <row r="106" spans="1:111" x14ac:dyDescent="0.2">
      <c r="A106" s="1" t="s">
        <v>102</v>
      </c>
      <c r="B106" s="4">
        <v>0.6391</v>
      </c>
      <c r="C106" s="4">
        <v>0.69079999999999997</v>
      </c>
      <c r="D106" s="4">
        <v>0.36330000000000001</v>
      </c>
      <c r="E106" s="4">
        <v>0.96430000000000005</v>
      </c>
      <c r="F106" s="4">
        <v>0.16900000000000001</v>
      </c>
      <c r="G106" s="5">
        <v>0.65010000000000001</v>
      </c>
      <c r="H106" s="5">
        <v>0.71679999999999999</v>
      </c>
      <c r="I106" s="5">
        <v>0.37080000000000002</v>
      </c>
      <c r="J106" s="5">
        <v>0.95550000000000002</v>
      </c>
      <c r="K106" s="5">
        <v>0.40139999999999998</v>
      </c>
      <c r="L106" s="4">
        <v>0.66249999999999998</v>
      </c>
      <c r="M106" s="4">
        <v>0.74419999999999997</v>
      </c>
      <c r="N106" s="4">
        <v>0.35749999999999998</v>
      </c>
      <c r="O106" s="4">
        <v>0.94169999999999998</v>
      </c>
      <c r="P106" s="4">
        <v>0.25369999999999998</v>
      </c>
      <c r="Q106" s="5">
        <v>0.69120000000000004</v>
      </c>
      <c r="R106" s="5">
        <v>0.81130000000000002</v>
      </c>
      <c r="S106" s="5">
        <v>0.31259999999999999</v>
      </c>
      <c r="T106" s="5">
        <v>0.91469999999999996</v>
      </c>
      <c r="U106" s="5">
        <v>0.18379999999999999</v>
      </c>
      <c r="V106" s="4">
        <v>0.8105</v>
      </c>
      <c r="W106" s="4">
        <v>1.1221000000000001</v>
      </c>
      <c r="X106" s="4">
        <v>0.22239999999999999</v>
      </c>
      <c r="Y106" s="4">
        <v>0.80930000000000002</v>
      </c>
      <c r="Z106" s="4">
        <v>7.8899999999999998E-2</v>
      </c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>
        <f t="shared" si="15"/>
        <v>0.69068000000000007</v>
      </c>
      <c r="CY106" s="4">
        <f t="shared" si="16"/>
        <v>0.8170400000000001</v>
      </c>
      <c r="CZ106" s="4">
        <f t="shared" si="17"/>
        <v>0.32531999999999994</v>
      </c>
      <c r="DA106" s="4">
        <f t="shared" si="18"/>
        <v>0.91709999999999992</v>
      </c>
      <c r="DB106" s="4">
        <f t="shared" si="19"/>
        <v>0.21736</v>
      </c>
      <c r="DC106" s="11" t="str" cm="1">
        <f t="array" aca="1" ref="DC106" ca="1">CONCATENATE(INDIRECT(ADDRESS(1,MATCH(_xlfn.MINIFS(B106:CW106,metrics.est,"MAE"),B106:CW106,0)+1)), ", ", INDIRECT(ADDRESS(2,MATCH(_xlfn.MINIFS(B106:CW106,metrics.est,"MAE"),B106:CW106,0)+1)))</f>
        <v>k=5, r=0.1</v>
      </c>
      <c r="DD106" s="11" t="str" cm="1">
        <f t="array" aca="1" ref="DD106" ca="1">CONCATENATE(INDIRECT(ADDRESS(1,MATCH(_xlfn.MINIFS(B106:CW106,metrics.est,"MSE"),B106:CW106,0)+1)), ", ", INDIRECT(ADDRESS(2,MATCH(_xlfn.MINIFS(B106:CW106,metrics.est,"MSE"),B106:CW106,0)+1)))</f>
        <v>k=5, r=0.1</v>
      </c>
      <c r="DE106" s="11" t="str" cm="1">
        <f t="array" aca="1" ref="DE106" ca="1">CONCATENATE(INDIRECT(ADDRESS(1,MATCH(_xlfn.MAXIFS(B106:CW106,metrics.est,"R"),B106:CW106,0)+1)), ", ", INDIRECT(ADDRESS(2,MATCH(_xlfn.MAXIFS(B106:CW106,metrics.est,"R"),B106:CW106,0)+1)))</f>
        <v>k=5, r=0.3</v>
      </c>
      <c r="DF106" s="11" t="str" cm="1">
        <f t="array" aca="1" ref="DF106" ca="1">CONCATENATE(INDIRECT(ADDRESS(1,MATCH(_xlfn.MAXIFS(B106:CW106,metrics.est,"Coverage"),B106:CW106,0)+1)), ", ", INDIRECT(ADDRESS(2,MATCH(_xlfn.MAXIFS(B106:CW106,metrics.est,"Coverage"),B106:CW106,0)+1)))</f>
        <v>k=5, r=0.1</v>
      </c>
      <c r="DG106" s="11" t="str" cm="1">
        <f t="array" aca="1" ref="DG106" ca="1">CONCATENATE(INDIRECT(ADDRESS(1,MATCH(_xlfn.MINIFS(B106:CW106,metrics.est,"Time"),B106:CW106,0)+1)), ", ", INDIRECT(ADDRESS(2,MATCH(_xlfn.MINIFS(B106:CW106,metrics.est,"Time"),B106:CW106,0)+1)))</f>
        <v>k=5, r=0.9</v>
      </c>
    </row>
    <row r="107" spans="1:111" x14ac:dyDescent="0.2">
      <c r="A107" s="1" t="s">
        <v>103</v>
      </c>
      <c r="B107" s="4">
        <v>0.62319999999999998</v>
      </c>
      <c r="C107" s="4">
        <v>0.66320000000000001</v>
      </c>
      <c r="D107" s="4">
        <v>0.38429999999999997</v>
      </c>
      <c r="E107" s="4">
        <v>0.96430000000000005</v>
      </c>
      <c r="F107" s="4">
        <v>0.1663</v>
      </c>
      <c r="G107" s="5">
        <v>0.63790000000000002</v>
      </c>
      <c r="H107" s="5">
        <v>0.69569999999999999</v>
      </c>
      <c r="I107" s="5">
        <v>0.3901</v>
      </c>
      <c r="J107" s="5">
        <v>0.95550000000000002</v>
      </c>
      <c r="K107" s="5">
        <v>0.39379999999999998</v>
      </c>
      <c r="L107" s="4">
        <v>0.65480000000000005</v>
      </c>
      <c r="M107" s="4">
        <v>0.73160000000000003</v>
      </c>
      <c r="N107" s="4">
        <v>0.36780000000000002</v>
      </c>
      <c r="O107" s="4">
        <v>0.94169999999999998</v>
      </c>
      <c r="P107" s="4">
        <v>0.25380000000000003</v>
      </c>
      <c r="Q107" s="5">
        <v>0.69169999999999998</v>
      </c>
      <c r="R107" s="5">
        <v>0.81630000000000003</v>
      </c>
      <c r="S107" s="5">
        <v>0.31109999999999999</v>
      </c>
      <c r="T107" s="5">
        <v>0.91469999999999996</v>
      </c>
      <c r="U107" s="5">
        <v>0.19800000000000001</v>
      </c>
      <c r="V107" s="4">
        <v>0.81569999999999998</v>
      </c>
      <c r="W107" s="4">
        <v>1.1362000000000001</v>
      </c>
      <c r="X107" s="4">
        <v>0.21959999999999999</v>
      </c>
      <c r="Y107" s="4">
        <v>0.80930000000000002</v>
      </c>
      <c r="Z107" s="4">
        <v>7.5600000000000001E-2</v>
      </c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>
        <f t="shared" si="15"/>
        <v>0.68465999999999994</v>
      </c>
      <c r="CY107" s="4">
        <f t="shared" si="16"/>
        <v>0.80859999999999999</v>
      </c>
      <c r="CZ107" s="4">
        <f t="shared" si="17"/>
        <v>0.33457999999999999</v>
      </c>
      <c r="DA107" s="4">
        <f t="shared" si="18"/>
        <v>0.91709999999999992</v>
      </c>
      <c r="DB107" s="4">
        <f t="shared" si="19"/>
        <v>0.21749999999999997</v>
      </c>
      <c r="DC107" s="11" t="str" cm="1">
        <f t="array" aca="1" ref="DC107" ca="1">CONCATENATE(INDIRECT(ADDRESS(1,MATCH(_xlfn.MINIFS(B107:CW107,metrics.est,"MAE"),B107:CW107,0)+1)), ", ", INDIRECT(ADDRESS(2,MATCH(_xlfn.MINIFS(B107:CW107,metrics.est,"MAE"),B107:CW107,0)+1)))</f>
        <v>k=5, r=0.1</v>
      </c>
      <c r="DD107" s="11" t="str" cm="1">
        <f t="array" aca="1" ref="DD107" ca="1">CONCATENATE(INDIRECT(ADDRESS(1,MATCH(_xlfn.MINIFS(B107:CW107,metrics.est,"MSE"),B107:CW107,0)+1)), ", ", INDIRECT(ADDRESS(2,MATCH(_xlfn.MINIFS(B107:CW107,metrics.est,"MSE"),B107:CW107,0)+1)))</f>
        <v>k=5, r=0.1</v>
      </c>
      <c r="DE107" s="11" t="str" cm="1">
        <f t="array" aca="1" ref="DE107" ca="1">CONCATENATE(INDIRECT(ADDRESS(1,MATCH(_xlfn.MAXIFS(B107:CW107,metrics.est,"R"),B107:CW107,0)+1)), ", ", INDIRECT(ADDRESS(2,MATCH(_xlfn.MAXIFS(B107:CW107,metrics.est,"R"),B107:CW107,0)+1)))</f>
        <v>k=5, r=0.3</v>
      </c>
      <c r="DF107" s="11" t="str" cm="1">
        <f t="array" aca="1" ref="DF107" ca="1">CONCATENATE(INDIRECT(ADDRESS(1,MATCH(_xlfn.MAXIFS(B107:CW107,metrics.est,"Coverage"),B107:CW107,0)+1)), ", ", INDIRECT(ADDRESS(2,MATCH(_xlfn.MAXIFS(B107:CW107,metrics.est,"Coverage"),B107:CW107,0)+1)))</f>
        <v>k=5, r=0.1</v>
      </c>
      <c r="DG107" s="11" t="str" cm="1">
        <f t="array" aca="1" ref="DG107" ca="1">CONCATENATE(INDIRECT(ADDRESS(1,MATCH(_xlfn.MINIFS(B107:CW107,metrics.est,"Time"),B107:CW107,0)+1)), ", ", INDIRECT(ADDRESS(2,MATCH(_xlfn.MINIFS(B107:CW107,metrics.est,"Time"),B107:CW107,0)+1)))</f>
        <v>k=5, r=0.9</v>
      </c>
    </row>
    <row r="108" spans="1:111" x14ac:dyDescent="0.2">
      <c r="A108" s="1" t="s">
        <v>104</v>
      </c>
      <c r="B108" s="4">
        <v>0.67510000000000003</v>
      </c>
      <c r="C108" s="4">
        <v>0.77769999999999995</v>
      </c>
      <c r="D108" s="4">
        <v>0.3039</v>
      </c>
      <c r="E108" s="4">
        <v>0.94110000000000005</v>
      </c>
      <c r="F108" s="4">
        <v>2.5499999999999998E-2</v>
      </c>
      <c r="G108" s="5">
        <v>0.68540000000000001</v>
      </c>
      <c r="H108" s="5">
        <v>0.80359999999999998</v>
      </c>
      <c r="I108" s="5">
        <v>0.29830000000000001</v>
      </c>
      <c r="J108" s="5">
        <v>0.92779999999999996</v>
      </c>
      <c r="K108" s="5">
        <v>2.4899999999999999E-2</v>
      </c>
      <c r="L108" s="4">
        <v>0.69779999999999998</v>
      </c>
      <c r="M108" s="4">
        <v>0.83309999999999995</v>
      </c>
      <c r="N108" s="4">
        <v>0.2802</v>
      </c>
      <c r="O108" s="4">
        <v>0.90259999999999996</v>
      </c>
      <c r="P108" s="4">
        <v>1.1299999999999999E-2</v>
      </c>
      <c r="Q108" s="5">
        <v>0.72709999999999997</v>
      </c>
      <c r="R108" s="5">
        <v>0.89900000000000002</v>
      </c>
      <c r="S108" s="5">
        <v>0.2359</v>
      </c>
      <c r="T108" s="5">
        <v>0.85029999999999994</v>
      </c>
      <c r="U108" s="5">
        <v>1.11E-2</v>
      </c>
      <c r="V108" s="4">
        <v>0.81230000000000002</v>
      </c>
      <c r="W108" s="4">
        <v>1.1176999999999999</v>
      </c>
      <c r="X108" s="4">
        <v>0.1578</v>
      </c>
      <c r="Y108" s="4">
        <v>0.62590000000000001</v>
      </c>
      <c r="Z108" s="4">
        <v>5.5999999999999999E-3</v>
      </c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>
        <v>0.69830000000000003</v>
      </c>
      <c r="BK108" s="4">
        <v>0.83440000000000003</v>
      </c>
      <c r="BL108" s="4">
        <v>0.27860000000000001</v>
      </c>
      <c r="BM108" s="4">
        <v>0.90290000000000004</v>
      </c>
      <c r="BN108" s="4">
        <v>1.09E-2</v>
      </c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>
        <f t="shared" si="15"/>
        <v>0.71600000000000008</v>
      </c>
      <c r="CY108" s="4">
        <f t="shared" si="16"/>
        <v>0.87758333333333327</v>
      </c>
      <c r="CZ108" s="4">
        <f t="shared" si="17"/>
        <v>0.25911666666666666</v>
      </c>
      <c r="DA108" s="4">
        <f t="shared" si="18"/>
        <v>0.85843333333333327</v>
      </c>
      <c r="DB108" s="4">
        <f t="shared" si="19"/>
        <v>1.4883333333333332E-2</v>
      </c>
      <c r="DC108" s="11" t="str" cm="1">
        <f t="array" aca="1" ref="DC108" ca="1">CONCATENATE(INDIRECT(ADDRESS(1,MATCH(_xlfn.MINIFS(B108:CW108,metrics.est,"MAE"),B108:CW108,0)+1)), ", ", INDIRECT(ADDRESS(2,MATCH(_xlfn.MINIFS(B108:CW108,metrics.est,"MAE"),B108:CW108,0)+1)))</f>
        <v>k=5, r=0.1</v>
      </c>
      <c r="DD108" s="11" t="str" cm="1">
        <f t="array" aca="1" ref="DD108" ca="1">CONCATENATE(INDIRECT(ADDRESS(1,MATCH(_xlfn.MINIFS(B108:CW108,metrics.est,"MSE"),B108:CW108,0)+1)), ", ", INDIRECT(ADDRESS(2,MATCH(_xlfn.MINIFS(B108:CW108,metrics.est,"MSE"),B108:CW108,0)+1)))</f>
        <v>k=5, r=0.1</v>
      </c>
      <c r="DE108" s="11" t="str" cm="1">
        <f t="array" aca="1" ref="DE108" ca="1">CONCATENATE(INDIRECT(ADDRESS(1,MATCH(_xlfn.MAXIFS(B108:CW108,metrics.est,"R"),B108:CW108,0)+1)), ", ", INDIRECT(ADDRESS(2,MATCH(_xlfn.MAXIFS(B108:CW108,metrics.est,"R"),B108:CW108,0)+1)))</f>
        <v>k=5, r=0.1</v>
      </c>
      <c r="DF108" s="11" t="str" cm="1">
        <f t="array" aca="1" ref="DF108" ca="1">CONCATENATE(INDIRECT(ADDRESS(1,MATCH(_xlfn.MAXIFS(B108:CW108,metrics.est,"Coverage"),B108:CW108,0)+1)), ", ", INDIRECT(ADDRESS(2,MATCH(_xlfn.MAXIFS(B108:CW108,metrics.est,"Coverage"),B108:CW108,0)+1)))</f>
        <v>k=5, r=0.1</v>
      </c>
      <c r="DG108" s="11" t="str" cm="1">
        <f t="array" aca="1" ref="DG108" ca="1">CONCATENATE(INDIRECT(ADDRESS(1,MATCH(_xlfn.MINIFS(B108:CW108,metrics.est,"Time"),B108:CW108,0)+1)), ", ", INDIRECT(ADDRESS(2,MATCH(_xlfn.MINIFS(B108:CW108,metrics.est,"Time"),B108:CW108,0)+1)))</f>
        <v>k=5, r=0.9</v>
      </c>
    </row>
    <row r="109" spans="1:111" x14ac:dyDescent="0.2">
      <c r="A109" s="1" t="s">
        <v>105</v>
      </c>
      <c r="B109" s="4">
        <v>0.67349999999999999</v>
      </c>
      <c r="C109" s="4">
        <v>0.77539999999999998</v>
      </c>
      <c r="D109" s="4">
        <v>0.3216</v>
      </c>
      <c r="E109" s="4">
        <v>0.94879999999999998</v>
      </c>
      <c r="F109" s="4">
        <v>6.8900000000000003E-2</v>
      </c>
      <c r="G109" s="5">
        <v>0.68320000000000003</v>
      </c>
      <c r="H109" s="5">
        <v>0.8</v>
      </c>
      <c r="I109" s="5">
        <v>0.31069999999999998</v>
      </c>
      <c r="J109" s="5">
        <v>0.93669999999999998</v>
      </c>
      <c r="K109" s="5">
        <v>6.9500000000000006E-2</v>
      </c>
      <c r="L109" s="4">
        <v>0.69489999999999996</v>
      </c>
      <c r="M109" s="4">
        <v>0.82789999999999997</v>
      </c>
      <c r="N109" s="4">
        <v>0.29110000000000003</v>
      </c>
      <c r="O109" s="4">
        <v>0.91379999999999995</v>
      </c>
      <c r="P109" s="4">
        <v>3.5700000000000003E-2</v>
      </c>
      <c r="Q109" s="5">
        <v>0.72289999999999999</v>
      </c>
      <c r="R109" s="5">
        <v>0.89029999999999998</v>
      </c>
      <c r="S109" s="5">
        <v>0.24360000000000001</v>
      </c>
      <c r="T109" s="5">
        <v>0.86409999999999998</v>
      </c>
      <c r="U109" s="5">
        <v>2.9600000000000001E-2</v>
      </c>
      <c r="V109" s="4">
        <v>0.80869999999999997</v>
      </c>
      <c r="W109" s="4">
        <v>1.109</v>
      </c>
      <c r="X109" s="4">
        <v>0.1623</v>
      </c>
      <c r="Y109" s="4">
        <v>0.63370000000000004</v>
      </c>
      <c r="Z109" s="4">
        <v>1.2699999999999999E-2</v>
      </c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>
        <v>0.69530000000000003</v>
      </c>
      <c r="CJ109" s="5">
        <v>0.82869999999999999</v>
      </c>
      <c r="CK109" s="5">
        <v>0.2883</v>
      </c>
      <c r="CL109" s="5">
        <v>0.91420000000000001</v>
      </c>
      <c r="CM109" s="5">
        <v>3.1E-2</v>
      </c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>
        <f t="shared" si="15"/>
        <v>0.7130833333333334</v>
      </c>
      <c r="CY109" s="4">
        <f t="shared" si="16"/>
        <v>0.87188333333333323</v>
      </c>
      <c r="CZ109" s="4">
        <f t="shared" si="17"/>
        <v>0.26960000000000001</v>
      </c>
      <c r="DA109" s="4">
        <f t="shared" si="18"/>
        <v>0.86854999999999993</v>
      </c>
      <c r="DB109" s="4">
        <f t="shared" si="19"/>
        <v>4.1233333333333337E-2</v>
      </c>
      <c r="DC109" s="11" t="str" cm="1">
        <f t="array" aca="1" ref="DC109" ca="1">CONCATENATE(INDIRECT(ADDRESS(1,MATCH(_xlfn.MINIFS(B109:CW109,metrics.est,"MAE"),B109:CW109,0)+1)), ", ", INDIRECT(ADDRESS(2,MATCH(_xlfn.MINIFS(B109:CW109,metrics.est,"MAE"),B109:CW109,0)+1)))</f>
        <v>k=5, r=0.1</v>
      </c>
      <c r="DD109" s="11" t="str" cm="1">
        <f t="array" aca="1" ref="DD109" ca="1">CONCATENATE(INDIRECT(ADDRESS(1,MATCH(_xlfn.MINIFS(B109:CW109,metrics.est,"MSE"),B109:CW109,0)+1)), ", ", INDIRECT(ADDRESS(2,MATCH(_xlfn.MINIFS(B109:CW109,metrics.est,"MSE"),B109:CW109,0)+1)))</f>
        <v>k=5, r=0.1</v>
      </c>
      <c r="DE109" s="11" t="str" cm="1">
        <f t="array" aca="1" ref="DE109" ca="1">CONCATENATE(INDIRECT(ADDRESS(1,MATCH(_xlfn.MAXIFS(B109:CW109,metrics.est,"R"),B109:CW109,0)+1)), ", ", INDIRECT(ADDRESS(2,MATCH(_xlfn.MAXIFS(B109:CW109,metrics.est,"R"),B109:CW109,0)+1)))</f>
        <v>k=5, r=0.1</v>
      </c>
      <c r="DF109" s="11" t="str" cm="1">
        <f t="array" aca="1" ref="DF109" ca="1">CONCATENATE(INDIRECT(ADDRESS(1,MATCH(_xlfn.MAXIFS(B109:CW109,metrics.est,"Coverage"),B109:CW109,0)+1)), ", ", INDIRECT(ADDRESS(2,MATCH(_xlfn.MAXIFS(B109:CW109,metrics.est,"Coverage"),B109:CW109,0)+1)))</f>
        <v>k=5, r=0.1</v>
      </c>
      <c r="DG109" s="11" t="str" cm="1">
        <f t="array" aca="1" ref="DG109" ca="1">CONCATENATE(INDIRECT(ADDRESS(1,MATCH(_xlfn.MINIFS(B109:CW109,metrics.est,"Time"),B109:CW109,0)+1)), ", ", INDIRECT(ADDRESS(2,MATCH(_xlfn.MINIFS(B109:CW109,metrics.est,"Time"),B109:CW109,0)+1)))</f>
        <v>k=5, r=0.9</v>
      </c>
    </row>
    <row r="110" spans="1:111" x14ac:dyDescent="0.2">
      <c r="A110" s="1" t="s">
        <v>223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>
        <v>0.83179999999999998</v>
      </c>
      <c r="BK110" s="4">
        <v>1.1651</v>
      </c>
      <c r="BL110" s="4">
        <v>0.15479999999999999</v>
      </c>
      <c r="BM110" s="4">
        <v>0.41549999999999998</v>
      </c>
      <c r="BN110" s="4">
        <v>0.12130000000000001</v>
      </c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DC110" s="11" t="str" cm="1">
        <f t="array" aca="1" ref="DC110" ca="1">CONCATENATE(INDIRECT(ADDRESS(1,MATCH(_xlfn.MINIFS(B110:CW110,metrics.est,"MAE"),B110:CW110,0)+1)), ", ", INDIRECT(ADDRESS(2,MATCH(_xlfn.MINIFS(B110:CW110,metrics.est,"MAE"),B110:CW110,0)+1)))</f>
        <v>k=50, r=0.5</v>
      </c>
      <c r="DD110" s="11" t="str" cm="1">
        <f t="array" aca="1" ref="DD110" ca="1">CONCATENATE(INDIRECT(ADDRESS(1,MATCH(_xlfn.MINIFS(B110:CW110,metrics.est,"MSE"),B110:CW110,0)+1)), ", ", INDIRECT(ADDRESS(2,MATCH(_xlfn.MINIFS(B110:CW110,metrics.est,"MSE"),B110:CW110,0)+1)))</f>
        <v>k=50, r=0.5</v>
      </c>
      <c r="DE110" s="11" t="str" cm="1">
        <f t="array" aca="1" ref="DE110" ca="1">CONCATENATE(INDIRECT(ADDRESS(1,MATCH(_xlfn.MAXIFS(B110:CW110,metrics.est,"R"),B110:CW110,0)+1)), ", ", INDIRECT(ADDRESS(2,MATCH(_xlfn.MAXIFS(B110:CW110,metrics.est,"R"),B110:CW110,0)+1)))</f>
        <v>k=50, r=0.5</v>
      </c>
      <c r="DF110" s="11" t="str" cm="1">
        <f t="array" aca="1" ref="DF110" ca="1">CONCATENATE(INDIRECT(ADDRESS(1,MATCH(_xlfn.MAXIFS(B110:CW110,metrics.est,"Coverage"),B110:CW110,0)+1)), ", ", INDIRECT(ADDRESS(2,MATCH(_xlfn.MAXIFS(B110:CW110,metrics.est,"Coverage"),B110:CW110,0)+1)))</f>
        <v>k=50, r=0.5</v>
      </c>
      <c r="DG110" s="11" t="str" cm="1">
        <f t="array" aca="1" ref="DG110" ca="1">CONCATENATE(INDIRECT(ADDRESS(1,MATCH(_xlfn.MINIFS(B110:CW110,metrics.est,"Time"),B110:CW110,0)+1)), ", ", INDIRECT(ADDRESS(2,MATCH(_xlfn.MINIFS(B110:CW110,metrics.est,"Time"),B110:CW110,0)+1)))</f>
        <v>k=50, r=0.5</v>
      </c>
    </row>
    <row r="111" spans="1:111" x14ac:dyDescent="0.2">
      <c r="A111" s="1" t="s">
        <v>106</v>
      </c>
      <c r="B111" s="4">
        <v>0.67049999999999998</v>
      </c>
      <c r="C111" s="4">
        <v>0.77139999999999997</v>
      </c>
      <c r="D111" s="4">
        <v>0.32690000000000002</v>
      </c>
      <c r="E111" s="4">
        <v>0.94</v>
      </c>
      <c r="F111" s="4">
        <v>3.8699999999999998E-2</v>
      </c>
      <c r="G111" s="5">
        <v>0.68330000000000002</v>
      </c>
      <c r="H111" s="5">
        <v>0.80149999999999999</v>
      </c>
      <c r="I111" s="5">
        <v>0.31340000000000001</v>
      </c>
      <c r="J111" s="5">
        <v>0.92379999999999995</v>
      </c>
      <c r="K111" s="5">
        <v>3.78E-2</v>
      </c>
      <c r="L111" s="4">
        <v>0.69969999999999999</v>
      </c>
      <c r="M111" s="4">
        <v>0.83989999999999998</v>
      </c>
      <c r="N111" s="4">
        <v>0.29299999999999998</v>
      </c>
      <c r="O111" s="4">
        <v>0.8952</v>
      </c>
      <c r="P111" s="4">
        <v>1.9199999999999998E-2</v>
      </c>
      <c r="Q111" s="5">
        <v>0.73540000000000005</v>
      </c>
      <c r="R111" s="5">
        <v>0.92159999999999997</v>
      </c>
      <c r="S111" s="5">
        <v>0.23569999999999999</v>
      </c>
      <c r="T111" s="5">
        <v>0.83360000000000001</v>
      </c>
      <c r="U111" s="5">
        <v>1.4999999999999999E-2</v>
      </c>
      <c r="V111" s="4">
        <v>0.81279999999999997</v>
      </c>
      <c r="W111" s="4">
        <v>1.1162000000000001</v>
      </c>
      <c r="X111" s="4">
        <v>0.13250000000000001</v>
      </c>
      <c r="Y111" s="4">
        <v>0.5877</v>
      </c>
      <c r="Z111" s="4">
        <v>7.7999999999999996E-3</v>
      </c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>
        <v>0.69930000000000003</v>
      </c>
      <c r="BK111" s="4">
        <v>0.83950000000000002</v>
      </c>
      <c r="BL111" s="4">
        <v>0.29049999999999998</v>
      </c>
      <c r="BM111" s="4">
        <v>0.89549999999999996</v>
      </c>
      <c r="BN111" s="4">
        <v>1.67E-2</v>
      </c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>
        <f t="shared" si="15"/>
        <v>0.71683333333333332</v>
      </c>
      <c r="CY111" s="4">
        <f t="shared" si="16"/>
        <v>0.88168333333333326</v>
      </c>
      <c r="CZ111" s="4">
        <f t="shared" si="17"/>
        <v>0.26533333333333337</v>
      </c>
      <c r="DA111" s="4">
        <f t="shared" si="18"/>
        <v>0.84596666666666664</v>
      </c>
      <c r="DB111" s="4">
        <f t="shared" si="19"/>
        <v>2.2533333333333332E-2</v>
      </c>
      <c r="DC111" s="11" t="str" cm="1">
        <f t="array" aca="1" ref="DC111" ca="1">CONCATENATE(INDIRECT(ADDRESS(1,MATCH(_xlfn.MINIFS(B111:CW111,metrics.est,"MAE"),B111:CW111,0)+1)), ", ", INDIRECT(ADDRESS(2,MATCH(_xlfn.MINIFS(B111:CW111,metrics.est,"MAE"),B111:CW111,0)+1)))</f>
        <v>k=5, r=0.1</v>
      </c>
      <c r="DD111" s="11" t="str" cm="1">
        <f t="array" aca="1" ref="DD111" ca="1">CONCATENATE(INDIRECT(ADDRESS(1,MATCH(_xlfn.MINIFS(B111:CW111,metrics.est,"MSE"),B111:CW111,0)+1)), ", ", INDIRECT(ADDRESS(2,MATCH(_xlfn.MINIFS(B111:CW111,metrics.est,"MSE"),B111:CW111,0)+1)))</f>
        <v>k=5, r=0.1</v>
      </c>
      <c r="DE111" s="11" t="str" cm="1">
        <f t="array" aca="1" ref="DE111" ca="1">CONCATENATE(INDIRECT(ADDRESS(1,MATCH(_xlfn.MAXIFS(B111:CW111,metrics.est,"R"),B111:CW111,0)+1)), ", ", INDIRECT(ADDRESS(2,MATCH(_xlfn.MAXIFS(B111:CW111,metrics.est,"R"),B111:CW111,0)+1)))</f>
        <v>k=5, r=0.1</v>
      </c>
      <c r="DF111" s="11" t="str" cm="1">
        <f t="array" aca="1" ref="DF111" ca="1">CONCATENATE(INDIRECT(ADDRESS(1,MATCH(_xlfn.MAXIFS(B111:CW111,metrics.est,"Coverage"),B111:CW111,0)+1)), ", ", INDIRECT(ADDRESS(2,MATCH(_xlfn.MAXIFS(B111:CW111,metrics.est,"Coverage"),B111:CW111,0)+1)))</f>
        <v>k=5, r=0.1</v>
      </c>
      <c r="DG111" s="11" t="str" cm="1">
        <f t="array" aca="1" ref="DG111" ca="1">CONCATENATE(INDIRECT(ADDRESS(1,MATCH(_xlfn.MINIFS(B111:CW111,metrics.est,"Time"),B111:CW111,0)+1)), ", ", INDIRECT(ADDRESS(2,MATCH(_xlfn.MINIFS(B111:CW111,metrics.est,"Time"),B111:CW111,0)+1)))</f>
        <v>k=5, r=0.9</v>
      </c>
    </row>
    <row r="112" spans="1:111" x14ac:dyDescent="0.2">
      <c r="A112" s="1" t="s">
        <v>107</v>
      </c>
      <c r="B112" s="4">
        <v>0.67320000000000002</v>
      </c>
      <c r="C112" s="4">
        <v>0.77429999999999999</v>
      </c>
      <c r="D112" s="4">
        <v>0.31009999999999999</v>
      </c>
      <c r="E112" s="4">
        <v>0.94169999999999998</v>
      </c>
      <c r="F112" s="4">
        <v>2.81E-2</v>
      </c>
      <c r="G112" s="5">
        <v>0.68289999999999995</v>
      </c>
      <c r="H112" s="5">
        <v>0.79790000000000005</v>
      </c>
      <c r="I112" s="5">
        <v>0.30730000000000002</v>
      </c>
      <c r="J112" s="5">
        <v>0.92759999999999998</v>
      </c>
      <c r="K112" s="5">
        <v>2.69E-2</v>
      </c>
      <c r="L112" s="4">
        <v>0.69540000000000002</v>
      </c>
      <c r="M112" s="4">
        <v>0.82750000000000001</v>
      </c>
      <c r="N112" s="4">
        <v>0.2843</v>
      </c>
      <c r="O112" s="4">
        <v>0.90239999999999998</v>
      </c>
      <c r="P112" s="4">
        <v>1.49E-2</v>
      </c>
      <c r="Q112" s="5">
        <v>0.72409999999999997</v>
      </c>
      <c r="R112" s="5">
        <v>0.89139999999999997</v>
      </c>
      <c r="S112" s="5">
        <v>0.2412</v>
      </c>
      <c r="T112" s="5">
        <v>0.8498</v>
      </c>
      <c r="U112" s="5">
        <v>1.2200000000000001E-2</v>
      </c>
      <c r="V112" s="4">
        <v>0.81020000000000003</v>
      </c>
      <c r="W112" s="4">
        <v>1.1122000000000001</v>
      </c>
      <c r="X112" s="4">
        <v>0.15870000000000001</v>
      </c>
      <c r="Y112" s="4">
        <v>0.63100000000000001</v>
      </c>
      <c r="Z112" s="4">
        <v>4.7999999999999996E-3</v>
      </c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>
        <v>0.6956</v>
      </c>
      <c r="BK112" s="4">
        <v>0.82820000000000005</v>
      </c>
      <c r="BL112" s="4">
        <v>0.2853</v>
      </c>
      <c r="BM112" s="4">
        <v>0.90269999999999995</v>
      </c>
      <c r="BN112" s="4">
        <v>1.14E-2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>
        <f t="shared" si="15"/>
        <v>0.71356666666666657</v>
      </c>
      <c r="CY112" s="4">
        <f t="shared" si="16"/>
        <v>0.87191666666666656</v>
      </c>
      <c r="CZ112" s="4">
        <f t="shared" si="17"/>
        <v>0.26448333333333335</v>
      </c>
      <c r="DA112" s="4">
        <f t="shared" si="18"/>
        <v>0.85920000000000007</v>
      </c>
      <c r="DB112" s="4">
        <f t="shared" si="19"/>
        <v>1.6383333333333333E-2</v>
      </c>
      <c r="DC112" s="11" t="str" cm="1">
        <f t="array" aca="1" ref="DC112" ca="1">CONCATENATE(INDIRECT(ADDRESS(1,MATCH(_xlfn.MINIFS(B112:CW112,metrics.est,"MAE"),B112:CW112,0)+1)), ", ", INDIRECT(ADDRESS(2,MATCH(_xlfn.MINIFS(B112:CW112,metrics.est,"MAE"),B112:CW112,0)+1)))</f>
        <v>k=5, r=0.1</v>
      </c>
      <c r="DD112" s="11" t="str" cm="1">
        <f t="array" aca="1" ref="DD112" ca="1">CONCATENATE(INDIRECT(ADDRESS(1,MATCH(_xlfn.MINIFS(B112:CW112,metrics.est,"MSE"),B112:CW112,0)+1)), ", ", INDIRECT(ADDRESS(2,MATCH(_xlfn.MINIFS(B112:CW112,metrics.est,"MSE"),B112:CW112,0)+1)))</f>
        <v>k=5, r=0.1</v>
      </c>
      <c r="DE112" s="11" t="str" cm="1">
        <f t="array" aca="1" ref="DE112" ca="1">CONCATENATE(INDIRECT(ADDRESS(1,MATCH(_xlfn.MAXIFS(B112:CW112,metrics.est,"R"),B112:CW112,0)+1)), ", ", INDIRECT(ADDRESS(2,MATCH(_xlfn.MAXIFS(B112:CW112,metrics.est,"R"),B112:CW112,0)+1)))</f>
        <v>k=5, r=0.1</v>
      </c>
      <c r="DF112" s="11" t="str" cm="1">
        <f t="array" aca="1" ref="DF112" ca="1">CONCATENATE(INDIRECT(ADDRESS(1,MATCH(_xlfn.MAXIFS(B112:CW112,metrics.est,"Coverage"),B112:CW112,0)+1)), ", ", INDIRECT(ADDRESS(2,MATCH(_xlfn.MAXIFS(B112:CW112,metrics.est,"Coverage"),B112:CW112,0)+1)))</f>
        <v>k=5, r=0.1</v>
      </c>
      <c r="DG112" s="11" t="str" cm="1">
        <f t="array" aca="1" ref="DG112" ca="1">CONCATENATE(INDIRECT(ADDRESS(1,MATCH(_xlfn.MINIFS(B112:CW112,metrics.est,"Time"),B112:CW112,0)+1)), ", ", INDIRECT(ADDRESS(2,MATCH(_xlfn.MINIFS(B112:CW112,metrics.est,"Time"),B112:CW112,0)+1)))</f>
        <v>k=5, r=0.9</v>
      </c>
    </row>
    <row r="113" spans="1:111" x14ac:dyDescent="0.2">
      <c r="A113" s="1" t="s">
        <v>108</v>
      </c>
      <c r="B113" s="4">
        <v>0.755</v>
      </c>
      <c r="C113" s="4">
        <v>0.95830000000000004</v>
      </c>
      <c r="D113" s="4">
        <v>0.22389999999999999</v>
      </c>
      <c r="E113" s="4">
        <v>0.71020000000000005</v>
      </c>
      <c r="F113" s="4">
        <v>2.2599999999999999E-2</v>
      </c>
      <c r="G113" s="5">
        <v>0.76659999999999995</v>
      </c>
      <c r="H113" s="5">
        <v>0.99109999999999998</v>
      </c>
      <c r="I113" s="5">
        <v>0.2331</v>
      </c>
      <c r="J113" s="5">
        <v>0.67330000000000001</v>
      </c>
      <c r="K113" s="5">
        <v>2.4299999999999999E-2</v>
      </c>
      <c r="L113" s="4">
        <v>0.78600000000000003</v>
      </c>
      <c r="M113" s="4">
        <v>1.0417000000000001</v>
      </c>
      <c r="N113" s="4">
        <v>0.21840000000000001</v>
      </c>
      <c r="O113" s="4">
        <v>0.62029999999999996</v>
      </c>
      <c r="P113" s="4">
        <v>1.35E-2</v>
      </c>
      <c r="Q113" s="5">
        <v>0.81010000000000004</v>
      </c>
      <c r="R113" s="5">
        <v>1.1055999999999999</v>
      </c>
      <c r="S113" s="5">
        <v>0.18679999999999999</v>
      </c>
      <c r="T113" s="5">
        <v>0.53839999999999999</v>
      </c>
      <c r="U113" s="5">
        <v>1.0500000000000001E-2</v>
      </c>
      <c r="V113" s="4">
        <v>0.84499999999999997</v>
      </c>
      <c r="W113" s="4">
        <v>1.2088000000000001</v>
      </c>
      <c r="X113" s="4">
        <v>0.14510000000000001</v>
      </c>
      <c r="Y113" s="4">
        <v>0.49130000000000001</v>
      </c>
      <c r="Z113" s="4">
        <v>5.4999999999999997E-3</v>
      </c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>
        <f t="shared" si="15"/>
        <v>0.79254000000000002</v>
      </c>
      <c r="CY113" s="4">
        <f t="shared" si="16"/>
        <v>1.0611000000000002</v>
      </c>
      <c r="CZ113" s="4">
        <f t="shared" si="17"/>
        <v>0.20145999999999997</v>
      </c>
      <c r="DA113" s="4">
        <f t="shared" si="18"/>
        <v>0.60670000000000002</v>
      </c>
      <c r="DB113" s="4">
        <f t="shared" si="19"/>
        <v>1.5279999999999998E-2</v>
      </c>
      <c r="DC113" s="11" t="str" cm="1">
        <f t="array" aca="1" ref="DC113" ca="1">CONCATENATE(INDIRECT(ADDRESS(1,MATCH(_xlfn.MINIFS(B113:CW113,metrics.est,"MAE"),B113:CW113,0)+1)), ", ", INDIRECT(ADDRESS(2,MATCH(_xlfn.MINIFS(B113:CW113,metrics.est,"MAE"),B113:CW113,0)+1)))</f>
        <v>k=5, r=0.1</v>
      </c>
      <c r="DD113" s="11" t="str" cm="1">
        <f t="array" aca="1" ref="DD113" ca="1">CONCATENATE(INDIRECT(ADDRESS(1,MATCH(_xlfn.MINIFS(B113:CW113,metrics.est,"MSE"),B113:CW113,0)+1)), ", ", INDIRECT(ADDRESS(2,MATCH(_xlfn.MINIFS(B113:CW113,metrics.est,"MSE"),B113:CW113,0)+1)))</f>
        <v>k=5, r=0.1</v>
      </c>
      <c r="DE113" s="11" t="str" cm="1">
        <f t="array" aca="1" ref="DE113" ca="1">CONCATENATE(INDIRECT(ADDRESS(1,MATCH(_xlfn.MAXIFS(B113:CW113,metrics.est,"R"),B113:CW113,0)+1)), ", ", INDIRECT(ADDRESS(2,MATCH(_xlfn.MAXIFS(B113:CW113,metrics.est,"R"),B113:CW113,0)+1)))</f>
        <v>k=5, r=0.3</v>
      </c>
      <c r="DF113" s="11" t="str" cm="1">
        <f t="array" aca="1" ref="DF113" ca="1">CONCATENATE(INDIRECT(ADDRESS(1,MATCH(_xlfn.MAXIFS(B113:CW113,metrics.est,"Coverage"),B113:CW113,0)+1)), ", ", INDIRECT(ADDRESS(2,MATCH(_xlfn.MAXIFS(B113:CW113,metrics.est,"Coverage"),B113:CW113,0)+1)))</f>
        <v>k=5, r=0.1</v>
      </c>
      <c r="DG113" s="11" t="str" cm="1">
        <f t="array" aca="1" ref="DG113" ca="1">CONCATENATE(INDIRECT(ADDRESS(1,MATCH(_xlfn.MINIFS(B113:CW113,metrics.est,"Time"),B113:CW113,0)+1)), ", ", INDIRECT(ADDRESS(2,MATCH(_xlfn.MINIFS(B113:CW113,metrics.est,"Time"),B113:CW113,0)+1)))</f>
        <v>k=5, r=0.9</v>
      </c>
    </row>
    <row r="114" spans="1:111" x14ac:dyDescent="0.2">
      <c r="A114" s="1" t="s">
        <v>109</v>
      </c>
      <c r="B114" s="4">
        <v>0.67630000000000001</v>
      </c>
      <c r="C114" s="4">
        <v>0.77910000000000001</v>
      </c>
      <c r="D114" s="4">
        <v>0.30149999999999999</v>
      </c>
      <c r="E114" s="4">
        <v>0.94110000000000005</v>
      </c>
      <c r="F114" s="4">
        <v>2.47E-2</v>
      </c>
      <c r="G114" s="5">
        <v>0.68600000000000005</v>
      </c>
      <c r="H114" s="5">
        <v>0.80420000000000003</v>
      </c>
      <c r="I114" s="5">
        <v>0.29959999999999998</v>
      </c>
      <c r="J114" s="5">
        <v>0.92779999999999996</v>
      </c>
      <c r="K114" s="5">
        <v>2.4E-2</v>
      </c>
      <c r="L114" s="4">
        <v>0.69840000000000002</v>
      </c>
      <c r="M114" s="4">
        <v>0.83330000000000004</v>
      </c>
      <c r="N114" s="4">
        <v>0.28129999999999999</v>
      </c>
      <c r="O114" s="4">
        <v>0.90259999999999996</v>
      </c>
      <c r="P114" s="4">
        <v>1.5299999999999999E-2</v>
      </c>
      <c r="Q114" s="5">
        <v>0.72629999999999995</v>
      </c>
      <c r="R114" s="5">
        <v>0.8962</v>
      </c>
      <c r="S114" s="5">
        <v>0.2419</v>
      </c>
      <c r="T114" s="5">
        <v>0.85029999999999994</v>
      </c>
      <c r="U114" s="5">
        <v>1.2200000000000001E-2</v>
      </c>
      <c r="V114" s="4">
        <v>0.80940000000000001</v>
      </c>
      <c r="W114" s="4">
        <v>1.1113</v>
      </c>
      <c r="X114" s="4">
        <v>0.1779</v>
      </c>
      <c r="Y114" s="4">
        <v>0.62590000000000001</v>
      </c>
      <c r="Z114" s="4">
        <v>5.7000000000000002E-3</v>
      </c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>
        <f t="shared" si="15"/>
        <v>0.71928000000000003</v>
      </c>
      <c r="CY114" s="4">
        <f t="shared" si="16"/>
        <v>0.88481999999999983</v>
      </c>
      <c r="CZ114" s="4">
        <f t="shared" si="17"/>
        <v>0.26043999999999995</v>
      </c>
      <c r="DA114" s="4">
        <f t="shared" si="18"/>
        <v>0.84953999999999996</v>
      </c>
      <c r="DB114" s="4">
        <f t="shared" si="19"/>
        <v>1.6379999999999999E-2</v>
      </c>
      <c r="DC114" s="11" t="str" cm="1">
        <f t="array" aca="1" ref="DC114" ca="1">CONCATENATE(INDIRECT(ADDRESS(1,MATCH(_xlfn.MINIFS(B114:CW114,metrics.est,"MAE"),B114:CW114,0)+1)), ", ", INDIRECT(ADDRESS(2,MATCH(_xlfn.MINIFS(B114:CW114,metrics.est,"MAE"),B114:CW114,0)+1)))</f>
        <v>k=5, r=0.1</v>
      </c>
      <c r="DD114" s="11" t="str" cm="1">
        <f t="array" aca="1" ref="DD114" ca="1">CONCATENATE(INDIRECT(ADDRESS(1,MATCH(_xlfn.MINIFS(B114:CW114,metrics.est,"MSE"),B114:CW114,0)+1)), ", ", INDIRECT(ADDRESS(2,MATCH(_xlfn.MINIFS(B114:CW114,metrics.est,"MSE"),B114:CW114,0)+1)))</f>
        <v>k=5, r=0.1</v>
      </c>
      <c r="DE114" s="11" t="str" cm="1">
        <f t="array" aca="1" ref="DE114" ca="1">CONCATENATE(INDIRECT(ADDRESS(1,MATCH(_xlfn.MAXIFS(B114:CW114,metrics.est,"R"),B114:CW114,0)+1)), ", ", INDIRECT(ADDRESS(2,MATCH(_xlfn.MAXIFS(B114:CW114,metrics.est,"R"),B114:CW114,0)+1)))</f>
        <v>k=5, r=0.1</v>
      </c>
      <c r="DF114" s="11" t="str" cm="1">
        <f t="array" aca="1" ref="DF114" ca="1">CONCATENATE(INDIRECT(ADDRESS(1,MATCH(_xlfn.MAXIFS(B114:CW114,metrics.est,"Coverage"),B114:CW114,0)+1)), ", ", INDIRECT(ADDRESS(2,MATCH(_xlfn.MAXIFS(B114:CW114,metrics.est,"Coverage"),B114:CW114,0)+1)))</f>
        <v>k=5, r=0.1</v>
      </c>
      <c r="DG114" s="11" t="str" cm="1">
        <f t="array" aca="1" ref="DG114" ca="1">CONCATENATE(INDIRECT(ADDRESS(1,MATCH(_xlfn.MINIFS(B114:CW114,metrics.est,"Time"),B114:CW114,0)+1)), ", ", INDIRECT(ADDRESS(2,MATCH(_xlfn.MINIFS(B114:CW114,metrics.est,"Time"),B114:CW114,0)+1)))</f>
        <v>k=5, r=0.9</v>
      </c>
    </row>
    <row r="115" spans="1:111" x14ac:dyDescent="0.2">
      <c r="A115" s="1" t="s">
        <v>110</v>
      </c>
      <c r="B115" s="4">
        <v>0.67589999999999995</v>
      </c>
      <c r="C115" s="4">
        <v>0.78100000000000003</v>
      </c>
      <c r="D115" s="4">
        <v>0.2923</v>
      </c>
      <c r="E115" s="4">
        <v>0.93059999999999998</v>
      </c>
      <c r="F115" s="4">
        <v>3.9199999999999999E-2</v>
      </c>
      <c r="G115" s="5">
        <v>0.6875</v>
      </c>
      <c r="H115" s="5">
        <v>0.81140000000000001</v>
      </c>
      <c r="I115" s="5">
        <v>0.28460000000000002</v>
      </c>
      <c r="J115" s="5">
        <v>0.91039999999999999</v>
      </c>
      <c r="K115" s="5">
        <v>4.1399999999999999E-2</v>
      </c>
      <c r="L115" s="4">
        <v>0.70540000000000003</v>
      </c>
      <c r="M115" s="4">
        <v>0.85140000000000005</v>
      </c>
      <c r="N115" s="4">
        <v>0.26700000000000002</v>
      </c>
      <c r="O115" s="4">
        <v>0.87749999999999995</v>
      </c>
      <c r="P115" s="4">
        <v>1.7500000000000002E-2</v>
      </c>
      <c r="Q115" s="5">
        <v>0.74299999999999999</v>
      </c>
      <c r="R115" s="5">
        <v>0.93979999999999997</v>
      </c>
      <c r="S115" s="5">
        <v>0.2253</v>
      </c>
      <c r="T115" s="5">
        <v>0.81069999999999998</v>
      </c>
      <c r="U115" s="5">
        <v>1.4800000000000001E-2</v>
      </c>
      <c r="V115" s="4">
        <v>0.80859999999999999</v>
      </c>
      <c r="W115" s="4">
        <v>1.1043000000000001</v>
      </c>
      <c r="X115" s="4">
        <v>0.1202</v>
      </c>
      <c r="Y115" s="4">
        <v>0.57499999999999996</v>
      </c>
      <c r="Z115" s="4">
        <v>6.1000000000000004E-3</v>
      </c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>
        <v>0.70489999999999997</v>
      </c>
      <c r="BK115" s="4">
        <v>0.85109999999999997</v>
      </c>
      <c r="BL115" s="4">
        <v>0.26629999999999998</v>
      </c>
      <c r="BM115" s="4">
        <v>0.87639999999999996</v>
      </c>
      <c r="BN115" s="4">
        <v>1.38E-2</v>
      </c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>
        <f t="shared" si="15"/>
        <v>0.72088333333333343</v>
      </c>
      <c r="CY115" s="4">
        <f t="shared" si="16"/>
        <v>0.88983333333333325</v>
      </c>
      <c r="CZ115" s="4">
        <f t="shared" si="17"/>
        <v>0.24261666666666667</v>
      </c>
      <c r="DA115" s="4">
        <f t="shared" si="18"/>
        <v>0.83009999999999995</v>
      </c>
      <c r="DB115" s="4">
        <f t="shared" si="19"/>
        <v>2.2133333333333335E-2</v>
      </c>
      <c r="DC115" s="11" t="str" cm="1">
        <f t="array" aca="1" ref="DC115" ca="1">CONCATENATE(INDIRECT(ADDRESS(1,MATCH(_xlfn.MINIFS(B115:CW115,metrics.est,"MAE"),B115:CW115,0)+1)), ", ", INDIRECT(ADDRESS(2,MATCH(_xlfn.MINIFS(B115:CW115,metrics.est,"MAE"),B115:CW115,0)+1)))</f>
        <v>k=5, r=0.1</v>
      </c>
      <c r="DD115" s="11" t="str" cm="1">
        <f t="array" aca="1" ref="DD115" ca="1">CONCATENATE(INDIRECT(ADDRESS(1,MATCH(_xlfn.MINIFS(B115:CW115,metrics.est,"MSE"),B115:CW115,0)+1)), ", ", INDIRECT(ADDRESS(2,MATCH(_xlfn.MINIFS(B115:CW115,metrics.est,"MSE"),B115:CW115,0)+1)))</f>
        <v>k=5, r=0.1</v>
      </c>
      <c r="DE115" s="11" t="str" cm="1">
        <f t="array" aca="1" ref="DE115" ca="1">CONCATENATE(INDIRECT(ADDRESS(1,MATCH(_xlfn.MAXIFS(B115:CW115,metrics.est,"R"),B115:CW115,0)+1)), ", ", INDIRECT(ADDRESS(2,MATCH(_xlfn.MAXIFS(B115:CW115,metrics.est,"R"),B115:CW115,0)+1)))</f>
        <v>k=5, r=0.1</v>
      </c>
      <c r="DF115" s="11" t="str" cm="1">
        <f t="array" aca="1" ref="DF115" ca="1">CONCATENATE(INDIRECT(ADDRESS(1,MATCH(_xlfn.MAXIFS(B115:CW115,metrics.est,"Coverage"),B115:CW115,0)+1)), ", ", INDIRECT(ADDRESS(2,MATCH(_xlfn.MAXIFS(B115:CW115,metrics.est,"Coverage"),B115:CW115,0)+1)))</f>
        <v>k=5, r=0.1</v>
      </c>
      <c r="DG115" s="11" t="str" cm="1">
        <f t="array" aca="1" ref="DG115" ca="1">CONCATENATE(INDIRECT(ADDRESS(1,MATCH(_xlfn.MINIFS(B115:CW115,metrics.est,"Time"),B115:CW115,0)+1)), ", ", INDIRECT(ADDRESS(2,MATCH(_xlfn.MINIFS(B115:CW115,metrics.est,"Time"),B115:CW115,0)+1)))</f>
        <v>k=5, r=0.9</v>
      </c>
    </row>
    <row r="116" spans="1:111" x14ac:dyDescent="0.2">
      <c r="A116" s="1" t="s">
        <v>111</v>
      </c>
      <c r="B116" s="4">
        <v>0.70079999999999998</v>
      </c>
      <c r="C116" s="4">
        <v>0.84650000000000003</v>
      </c>
      <c r="D116" s="4">
        <v>0.31140000000000001</v>
      </c>
      <c r="E116" s="4">
        <v>0.85899999999999999</v>
      </c>
      <c r="F116" s="4">
        <v>2.7099999999999999E-2</v>
      </c>
      <c r="G116" s="5">
        <v>0.69310000000000005</v>
      </c>
      <c r="H116" s="5">
        <v>0.83109999999999995</v>
      </c>
      <c r="I116" s="5">
        <v>0.33239999999999997</v>
      </c>
      <c r="J116" s="5">
        <v>0.89659999999999995</v>
      </c>
      <c r="K116" s="5">
        <v>2.8899999999999999E-2</v>
      </c>
      <c r="L116" s="4">
        <v>0.69650000000000001</v>
      </c>
      <c r="M116" s="4">
        <v>0.8357</v>
      </c>
      <c r="N116" s="4">
        <v>0.3291</v>
      </c>
      <c r="O116" s="4">
        <v>0.92010000000000003</v>
      </c>
      <c r="P116" s="4">
        <v>1.2E-2</v>
      </c>
      <c r="Q116" s="5">
        <v>0.71740000000000004</v>
      </c>
      <c r="R116" s="5">
        <v>0.88239999999999996</v>
      </c>
      <c r="S116" s="5">
        <v>0.28710000000000002</v>
      </c>
      <c r="T116" s="5">
        <v>0.88849999999999996</v>
      </c>
      <c r="U116" s="5">
        <v>1.5900000000000001E-2</v>
      </c>
      <c r="V116" s="4">
        <v>0.79700000000000004</v>
      </c>
      <c r="W116" s="4">
        <v>1.0807</v>
      </c>
      <c r="X116" s="4">
        <v>0.17269999999999999</v>
      </c>
      <c r="Y116" s="4">
        <v>0.67279999999999995</v>
      </c>
      <c r="Z116" s="4">
        <v>5.4999999999999997E-3</v>
      </c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0.69699999999999995</v>
      </c>
      <c r="BK116" s="4">
        <v>0.83740000000000003</v>
      </c>
      <c r="BL116" s="4">
        <v>0.32479999999999998</v>
      </c>
      <c r="BM116" s="4">
        <v>0.92030000000000001</v>
      </c>
      <c r="BN116" s="4">
        <v>1.0999999999999999E-2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>
        <f t="shared" si="15"/>
        <v>0.71696666666666664</v>
      </c>
      <c r="CY116" s="4">
        <f t="shared" si="16"/>
        <v>0.88563333333333327</v>
      </c>
      <c r="CZ116" s="4">
        <f t="shared" si="17"/>
        <v>0.29291666666666666</v>
      </c>
      <c r="DA116" s="4">
        <f t="shared" si="18"/>
        <v>0.85955000000000004</v>
      </c>
      <c r="DB116" s="4">
        <f t="shared" si="19"/>
        <v>1.6733333333333333E-2</v>
      </c>
      <c r="DC116" s="11" t="str" cm="1">
        <f t="array" aca="1" ref="DC116" ca="1">CONCATENATE(INDIRECT(ADDRESS(1,MATCH(_xlfn.MINIFS(B116:CW116,metrics.est,"MAE"),B116:CW116,0)+1)), ", ", INDIRECT(ADDRESS(2,MATCH(_xlfn.MINIFS(B116:CW116,metrics.est,"MAE"),B116:CW116,0)+1)))</f>
        <v>k=5, r=0.3</v>
      </c>
      <c r="DD116" s="11" t="str" cm="1">
        <f t="array" aca="1" ref="DD116" ca="1">CONCATENATE(INDIRECT(ADDRESS(1,MATCH(_xlfn.MINIFS(B116:CW116,metrics.est,"MSE"),B116:CW116,0)+1)), ", ", INDIRECT(ADDRESS(2,MATCH(_xlfn.MINIFS(B116:CW116,metrics.est,"MSE"),B116:CW116,0)+1)))</f>
        <v>k=5, r=0.3</v>
      </c>
      <c r="DE116" s="11" t="str" cm="1">
        <f t="array" aca="1" ref="DE116" ca="1">CONCATENATE(INDIRECT(ADDRESS(1,MATCH(_xlfn.MAXIFS(B116:CW116,metrics.est,"R"),B116:CW116,0)+1)), ", ", INDIRECT(ADDRESS(2,MATCH(_xlfn.MAXIFS(B116:CW116,metrics.est,"R"),B116:CW116,0)+1)))</f>
        <v>k=5, r=0.3</v>
      </c>
      <c r="DF116" s="11" t="str" cm="1">
        <f t="array" aca="1" ref="DF116" ca="1">CONCATENATE(INDIRECT(ADDRESS(1,MATCH(_xlfn.MAXIFS(B116:CW116,metrics.est,"Coverage"),B116:CW116,0)+1)), ", ", INDIRECT(ADDRESS(2,MATCH(_xlfn.MAXIFS(B116:CW116,metrics.est,"Coverage"),B116:CW116,0)+1)))</f>
        <v>k=50, r=0.5</v>
      </c>
      <c r="DG116" s="11" t="str" cm="1">
        <f t="array" aca="1" ref="DG116" ca="1">CONCATENATE(INDIRECT(ADDRESS(1,MATCH(_xlfn.MINIFS(B116:CW116,metrics.est,"Time"),B116:CW116,0)+1)), ", ", INDIRECT(ADDRESS(2,MATCH(_xlfn.MINIFS(B116:CW116,metrics.est,"Time"),B116:CW116,0)+1)))</f>
        <v>k=5, r=0.9</v>
      </c>
    </row>
    <row r="117" spans="1:111" x14ac:dyDescent="0.2">
      <c r="A117" s="1" t="s">
        <v>112</v>
      </c>
      <c r="B117" s="4">
        <v>0.74970000000000003</v>
      </c>
      <c r="C117" s="4">
        <v>0.95009999999999994</v>
      </c>
      <c r="D117" s="4">
        <v>0.2374</v>
      </c>
      <c r="E117" s="4">
        <v>0.7339</v>
      </c>
      <c r="F117" s="4">
        <v>2.7099999999999999E-2</v>
      </c>
      <c r="G117" s="5">
        <v>0.77510000000000001</v>
      </c>
      <c r="H117" s="5">
        <v>1.0137</v>
      </c>
      <c r="I117" s="5">
        <v>0.21249999999999999</v>
      </c>
      <c r="J117" s="5">
        <v>0.67310000000000003</v>
      </c>
      <c r="K117" s="5">
        <v>2.6599999999999999E-2</v>
      </c>
      <c r="L117" s="4">
        <v>0.80289999999999995</v>
      </c>
      <c r="M117" s="4">
        <v>1.0872999999999999</v>
      </c>
      <c r="N117" s="4">
        <v>0.2016</v>
      </c>
      <c r="O117" s="4">
        <v>0.60199999999999998</v>
      </c>
      <c r="P117" s="4">
        <v>1.2999999999999999E-2</v>
      </c>
      <c r="Q117" s="5">
        <v>0.81579999999999997</v>
      </c>
      <c r="R117" s="5">
        <v>1.1244000000000001</v>
      </c>
      <c r="S117" s="5">
        <v>0.17280000000000001</v>
      </c>
      <c r="T117" s="5">
        <v>0.56840000000000002</v>
      </c>
      <c r="U117" s="5">
        <v>1.14E-2</v>
      </c>
      <c r="V117" s="4">
        <v>0.87639999999999996</v>
      </c>
      <c r="W117" s="4">
        <v>1.2715000000000001</v>
      </c>
      <c r="X117" s="4">
        <v>2.2800000000000001E-2</v>
      </c>
      <c r="Y117" s="4">
        <v>0.59209999999999996</v>
      </c>
      <c r="Z117" s="4">
        <v>5.4999999999999997E-3</v>
      </c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>
        <f t="shared" si="15"/>
        <v>0.80397999999999992</v>
      </c>
      <c r="CY117" s="4">
        <f t="shared" si="16"/>
        <v>1.0893999999999999</v>
      </c>
      <c r="CZ117" s="4">
        <f t="shared" si="17"/>
        <v>0.16942000000000002</v>
      </c>
      <c r="DA117" s="4">
        <f t="shared" si="18"/>
        <v>0.63389999999999991</v>
      </c>
      <c r="DB117" s="4">
        <f t="shared" si="19"/>
        <v>1.6720000000000002E-2</v>
      </c>
      <c r="DC117" s="11" t="str" cm="1">
        <f t="array" aca="1" ref="DC117" ca="1">CONCATENATE(INDIRECT(ADDRESS(1,MATCH(_xlfn.MINIFS(B117:CW117,metrics.est,"MAE"),B117:CW117,0)+1)), ", ", INDIRECT(ADDRESS(2,MATCH(_xlfn.MINIFS(B117:CW117,metrics.est,"MAE"),B117:CW117,0)+1)))</f>
        <v>k=5, r=0.1</v>
      </c>
      <c r="DD117" s="11" t="str" cm="1">
        <f t="array" aca="1" ref="DD117" ca="1">CONCATENATE(INDIRECT(ADDRESS(1,MATCH(_xlfn.MINIFS(B117:CW117,metrics.est,"MSE"),B117:CW117,0)+1)), ", ", INDIRECT(ADDRESS(2,MATCH(_xlfn.MINIFS(B117:CW117,metrics.est,"MSE"),B117:CW117,0)+1)))</f>
        <v>k=5, r=0.1</v>
      </c>
      <c r="DE117" s="11" t="str" cm="1">
        <f t="array" aca="1" ref="DE117" ca="1">CONCATENATE(INDIRECT(ADDRESS(1,MATCH(_xlfn.MAXIFS(B117:CW117,metrics.est,"R"),B117:CW117,0)+1)), ", ", INDIRECT(ADDRESS(2,MATCH(_xlfn.MAXIFS(B117:CW117,metrics.est,"R"),B117:CW117,0)+1)))</f>
        <v>k=5, r=0.1</v>
      </c>
      <c r="DF117" s="11" t="str" cm="1">
        <f t="array" aca="1" ref="DF117" ca="1">CONCATENATE(INDIRECT(ADDRESS(1,MATCH(_xlfn.MAXIFS(B117:CW117,metrics.est,"Coverage"),B117:CW117,0)+1)), ", ", INDIRECT(ADDRESS(2,MATCH(_xlfn.MAXIFS(B117:CW117,metrics.est,"Coverage"),B117:CW117,0)+1)))</f>
        <v>k=5, r=0.1</v>
      </c>
      <c r="DG117" s="11" t="str" cm="1">
        <f t="array" aca="1" ref="DG117" ca="1">CONCATENATE(INDIRECT(ADDRESS(1,MATCH(_xlfn.MINIFS(B117:CW117,metrics.est,"Time"),B117:CW117,0)+1)), ", ", INDIRECT(ADDRESS(2,MATCH(_xlfn.MINIFS(B117:CW117,metrics.est,"Time"),B117:CW117,0)+1)))</f>
        <v>k=5, r=0.9</v>
      </c>
    </row>
    <row r="118" spans="1:111" x14ac:dyDescent="0.2">
      <c r="A118" s="1" t="s">
        <v>113</v>
      </c>
      <c r="B118" s="4">
        <v>0.67030000000000001</v>
      </c>
      <c r="C118" s="4">
        <v>0.7722</v>
      </c>
      <c r="D118" s="4">
        <v>0.33</v>
      </c>
      <c r="E118" s="4">
        <v>0.95040000000000002</v>
      </c>
      <c r="F118" s="4">
        <v>3.95E-2</v>
      </c>
      <c r="G118" s="5">
        <v>0.68089999999999995</v>
      </c>
      <c r="H118" s="5">
        <v>0.79830000000000001</v>
      </c>
      <c r="I118" s="5">
        <v>0.32790000000000002</v>
      </c>
      <c r="J118" s="5">
        <v>0.93789999999999996</v>
      </c>
      <c r="K118" s="5">
        <v>3.5700000000000003E-2</v>
      </c>
      <c r="L118" s="4">
        <v>0.69359999999999999</v>
      </c>
      <c r="M118" s="4">
        <v>0.82679999999999998</v>
      </c>
      <c r="N118" s="4">
        <v>0.3125</v>
      </c>
      <c r="O118" s="4">
        <v>0.91290000000000004</v>
      </c>
      <c r="P118" s="4">
        <v>2.18E-2</v>
      </c>
      <c r="Q118" s="5">
        <v>0.72699999999999998</v>
      </c>
      <c r="R118" s="5">
        <v>0.9002</v>
      </c>
      <c r="S118" s="5">
        <v>0.25540000000000002</v>
      </c>
      <c r="T118" s="5">
        <v>0.85189999999999999</v>
      </c>
      <c r="U118" s="5">
        <v>1.7299999999999999E-2</v>
      </c>
      <c r="V118" s="4">
        <v>0.81920000000000004</v>
      </c>
      <c r="W118" s="4">
        <v>1.1368</v>
      </c>
      <c r="X118" s="4">
        <v>0.16070000000000001</v>
      </c>
      <c r="Y118" s="4">
        <v>0.59699999999999998</v>
      </c>
      <c r="Z118" s="4">
        <v>7.4999999999999997E-3</v>
      </c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>
        <f t="shared" si="15"/>
        <v>0.71819999999999995</v>
      </c>
      <c r="CY118" s="4">
        <f t="shared" si="16"/>
        <v>0.88686000000000009</v>
      </c>
      <c r="CZ118" s="4">
        <f t="shared" si="17"/>
        <v>0.27729999999999999</v>
      </c>
      <c r="DA118" s="4">
        <f t="shared" si="18"/>
        <v>0.85002</v>
      </c>
      <c r="DB118" s="4">
        <f t="shared" si="19"/>
        <v>2.436E-2</v>
      </c>
      <c r="DC118" s="11" t="str" cm="1">
        <f t="array" aca="1" ref="DC118" ca="1">CONCATENATE(INDIRECT(ADDRESS(1,MATCH(_xlfn.MINIFS(B118:CW118,metrics.est,"MAE"),B118:CW118,0)+1)), ", ", INDIRECT(ADDRESS(2,MATCH(_xlfn.MINIFS(B118:CW118,metrics.est,"MAE"),B118:CW118,0)+1)))</f>
        <v>k=5, r=0.1</v>
      </c>
      <c r="DD118" s="11" t="str" cm="1">
        <f t="array" aca="1" ref="DD118" ca="1">CONCATENATE(INDIRECT(ADDRESS(1,MATCH(_xlfn.MINIFS(B118:CW118,metrics.est,"MSE"),B118:CW118,0)+1)), ", ", INDIRECT(ADDRESS(2,MATCH(_xlfn.MINIFS(B118:CW118,metrics.est,"MSE"),B118:CW118,0)+1)))</f>
        <v>k=5, r=0.1</v>
      </c>
      <c r="DE118" s="11" t="str" cm="1">
        <f t="array" aca="1" ref="DE118" ca="1">CONCATENATE(INDIRECT(ADDRESS(1,MATCH(_xlfn.MAXIFS(B118:CW118,metrics.est,"R"),B118:CW118,0)+1)), ", ", INDIRECT(ADDRESS(2,MATCH(_xlfn.MAXIFS(B118:CW118,metrics.est,"R"),B118:CW118,0)+1)))</f>
        <v>k=5, r=0.1</v>
      </c>
      <c r="DF118" s="11" t="str" cm="1">
        <f t="array" aca="1" ref="DF118" ca="1">CONCATENATE(INDIRECT(ADDRESS(1,MATCH(_xlfn.MAXIFS(B118:CW118,metrics.est,"Coverage"),B118:CW118,0)+1)), ", ", INDIRECT(ADDRESS(2,MATCH(_xlfn.MAXIFS(B118:CW118,metrics.est,"Coverage"),B118:CW118,0)+1)))</f>
        <v>k=5, r=0.1</v>
      </c>
      <c r="DG118" s="11" t="str" cm="1">
        <f t="array" aca="1" ref="DG118" ca="1">CONCATENATE(INDIRECT(ADDRESS(1,MATCH(_xlfn.MINIFS(B118:CW118,metrics.est,"Time"),B118:CW118,0)+1)), ", ", INDIRECT(ADDRESS(2,MATCH(_xlfn.MINIFS(B118:CW118,metrics.est,"Time"),B118:CW118,0)+1)))</f>
        <v>k=5, r=0.9</v>
      </c>
    </row>
    <row r="119" spans="1:111" x14ac:dyDescent="0.2">
      <c r="A119" s="1" t="s">
        <v>114</v>
      </c>
      <c r="B119" s="4">
        <v>0.67390000000000005</v>
      </c>
      <c r="C119" s="4">
        <v>0.77500000000000002</v>
      </c>
      <c r="D119" s="4">
        <v>0.3054</v>
      </c>
      <c r="E119" s="4">
        <v>0.94110000000000005</v>
      </c>
      <c r="F119" s="4">
        <v>4.7199999999999999E-2</v>
      </c>
      <c r="G119" s="5">
        <v>0.68420000000000003</v>
      </c>
      <c r="H119" s="5">
        <v>0.80079999999999996</v>
      </c>
      <c r="I119" s="5">
        <v>0.29809999999999998</v>
      </c>
      <c r="J119" s="5">
        <v>0.92759999999999998</v>
      </c>
      <c r="K119" s="5">
        <v>4.1599999999999998E-2</v>
      </c>
      <c r="L119" s="4">
        <v>0.69679999999999997</v>
      </c>
      <c r="M119" s="4">
        <v>0.83040000000000003</v>
      </c>
      <c r="N119" s="4">
        <v>0.28129999999999999</v>
      </c>
      <c r="O119" s="4">
        <v>0.9022</v>
      </c>
      <c r="P119" s="4">
        <v>2.4899999999999999E-2</v>
      </c>
      <c r="Q119" s="5">
        <v>0.72589999999999999</v>
      </c>
      <c r="R119" s="5">
        <v>0.89600000000000002</v>
      </c>
      <c r="S119" s="5">
        <v>0.2356</v>
      </c>
      <c r="T119" s="5">
        <v>0.84850000000000003</v>
      </c>
      <c r="U119" s="5">
        <v>1.89E-2</v>
      </c>
      <c r="V119" s="4">
        <v>0.80989999999999995</v>
      </c>
      <c r="W119" s="4">
        <v>1.1099000000000001</v>
      </c>
      <c r="X119" s="4">
        <v>0.1741</v>
      </c>
      <c r="Y119" s="4">
        <v>0.59370000000000001</v>
      </c>
      <c r="Z119" s="4">
        <v>8.0000000000000002E-3</v>
      </c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>
        <v>0.69689999999999996</v>
      </c>
      <c r="CJ119" s="5">
        <v>0.83109999999999995</v>
      </c>
      <c r="CK119" s="5">
        <v>0.2797</v>
      </c>
      <c r="CL119" s="5">
        <v>0.90269999999999995</v>
      </c>
      <c r="CM119" s="5">
        <v>1.72E-2</v>
      </c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>
        <f t="shared" si="15"/>
        <v>0.71460000000000001</v>
      </c>
      <c r="CY119" s="4">
        <f t="shared" si="16"/>
        <v>0.87386666666666679</v>
      </c>
      <c r="CZ119" s="4">
        <f t="shared" si="17"/>
        <v>0.26236666666666664</v>
      </c>
      <c r="DA119" s="4">
        <f t="shared" si="18"/>
        <v>0.85263333333333335</v>
      </c>
      <c r="DB119" s="4">
        <f t="shared" si="19"/>
        <v>2.63E-2</v>
      </c>
      <c r="DC119" s="11" t="str" cm="1">
        <f t="array" aca="1" ref="DC119" ca="1">CONCATENATE(INDIRECT(ADDRESS(1,MATCH(_xlfn.MINIFS(B119:CW119,metrics.est,"MAE"),B119:CW119,0)+1)), ", ", INDIRECT(ADDRESS(2,MATCH(_xlfn.MINIFS(B119:CW119,metrics.est,"MAE"),B119:CW119,0)+1)))</f>
        <v>k=5, r=0.1</v>
      </c>
      <c r="DD119" s="11" t="str" cm="1">
        <f t="array" aca="1" ref="DD119" ca="1">CONCATENATE(INDIRECT(ADDRESS(1,MATCH(_xlfn.MINIFS(B119:CW119,metrics.est,"MSE"),B119:CW119,0)+1)), ", ", INDIRECT(ADDRESS(2,MATCH(_xlfn.MINIFS(B119:CW119,metrics.est,"MSE"),B119:CW119,0)+1)))</f>
        <v>k=5, r=0.1</v>
      </c>
      <c r="DE119" s="11" t="str" cm="1">
        <f t="array" aca="1" ref="DE119" ca="1">CONCATENATE(INDIRECT(ADDRESS(1,MATCH(_xlfn.MAXIFS(B119:CW119,metrics.est,"R"),B119:CW119,0)+1)), ", ", INDIRECT(ADDRESS(2,MATCH(_xlfn.MAXIFS(B119:CW119,metrics.est,"R"),B119:CW119,0)+1)))</f>
        <v>k=5, r=0.1</v>
      </c>
      <c r="DF119" s="11" t="str" cm="1">
        <f t="array" aca="1" ref="DF119" ca="1">CONCATENATE(INDIRECT(ADDRESS(1,MATCH(_xlfn.MAXIFS(B119:CW119,metrics.est,"Coverage"),B119:CW119,0)+1)), ", ", INDIRECT(ADDRESS(2,MATCH(_xlfn.MAXIFS(B119:CW119,metrics.est,"Coverage"),B119:CW119,0)+1)))</f>
        <v>k=5, r=0.1</v>
      </c>
      <c r="DG119" s="11" t="str" cm="1">
        <f t="array" aca="1" ref="DG119" ca="1">CONCATENATE(INDIRECT(ADDRESS(1,MATCH(_xlfn.MINIFS(B119:CW119,metrics.est,"Time"),B119:CW119,0)+1)), ", ", INDIRECT(ADDRESS(2,MATCH(_xlfn.MINIFS(B119:CW119,metrics.est,"Time"),B119:CW119,0)+1)))</f>
        <v>k=5, r=0.9</v>
      </c>
    </row>
    <row r="120" spans="1:111" x14ac:dyDescent="0.2">
      <c r="A120" s="1" t="s">
        <v>115</v>
      </c>
      <c r="B120" s="4">
        <v>0.67769999999999997</v>
      </c>
      <c r="C120" s="4">
        <v>0.78490000000000004</v>
      </c>
      <c r="D120" s="4">
        <v>0.30059999999999998</v>
      </c>
      <c r="E120" s="4">
        <v>0.93810000000000004</v>
      </c>
      <c r="F120" s="4">
        <v>4.1500000000000002E-2</v>
      </c>
      <c r="G120" s="5">
        <v>0.68889999999999996</v>
      </c>
      <c r="H120" s="5">
        <v>0.81140000000000001</v>
      </c>
      <c r="I120" s="5">
        <v>0.2928</v>
      </c>
      <c r="J120" s="5">
        <v>0.92330000000000001</v>
      </c>
      <c r="K120" s="5">
        <v>4.2200000000000001E-2</v>
      </c>
      <c r="L120" s="4">
        <v>0.70240000000000002</v>
      </c>
      <c r="M120" s="4">
        <v>0.84379999999999999</v>
      </c>
      <c r="N120" s="4">
        <v>0.2697</v>
      </c>
      <c r="O120" s="4">
        <v>0.8982</v>
      </c>
      <c r="P120" s="4">
        <v>2.5899999999999999E-2</v>
      </c>
      <c r="Q120" s="5">
        <v>0.73270000000000002</v>
      </c>
      <c r="R120" s="5">
        <v>0.91290000000000004</v>
      </c>
      <c r="S120" s="5">
        <v>0.22359999999999999</v>
      </c>
      <c r="T120" s="5">
        <v>0.84619999999999995</v>
      </c>
      <c r="U120" s="5">
        <v>1.8800000000000001E-2</v>
      </c>
      <c r="V120" s="4">
        <v>0.81869999999999998</v>
      </c>
      <c r="W120" s="4">
        <v>1.1323000000000001</v>
      </c>
      <c r="X120" s="4">
        <v>0.16700000000000001</v>
      </c>
      <c r="Y120" s="4">
        <v>0.60619999999999996</v>
      </c>
      <c r="Z120" s="4">
        <v>6.0000000000000001E-3</v>
      </c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>
        <f t="shared" si="15"/>
        <v>0.72408000000000006</v>
      </c>
      <c r="CY120" s="4">
        <f t="shared" si="16"/>
        <v>0.89706000000000008</v>
      </c>
      <c r="CZ120" s="4">
        <f t="shared" si="17"/>
        <v>0.25074000000000002</v>
      </c>
      <c r="DA120" s="4">
        <f t="shared" si="18"/>
        <v>0.84240000000000015</v>
      </c>
      <c r="DB120" s="4">
        <f t="shared" si="19"/>
        <v>2.6880000000000005E-2</v>
      </c>
      <c r="DC120" s="11" t="str" cm="1">
        <f t="array" aca="1" ref="DC120" ca="1">CONCATENATE(INDIRECT(ADDRESS(1,MATCH(_xlfn.MINIFS(B120:CW120,metrics.est,"MAE"),B120:CW120,0)+1)), ", ", INDIRECT(ADDRESS(2,MATCH(_xlfn.MINIFS(B120:CW120,metrics.est,"MAE"),B120:CW120,0)+1)))</f>
        <v>k=5, r=0.1</v>
      </c>
      <c r="DD120" s="11" t="str" cm="1">
        <f t="array" aca="1" ref="DD120" ca="1">CONCATENATE(INDIRECT(ADDRESS(1,MATCH(_xlfn.MINIFS(B120:CW120,metrics.est,"MSE"),B120:CW120,0)+1)), ", ", INDIRECT(ADDRESS(2,MATCH(_xlfn.MINIFS(B120:CW120,metrics.est,"MSE"),B120:CW120,0)+1)))</f>
        <v>k=5, r=0.1</v>
      </c>
      <c r="DE120" s="11" t="str" cm="1">
        <f t="array" aca="1" ref="DE120" ca="1">CONCATENATE(INDIRECT(ADDRESS(1,MATCH(_xlfn.MAXIFS(B120:CW120,metrics.est,"R"),B120:CW120,0)+1)), ", ", INDIRECT(ADDRESS(2,MATCH(_xlfn.MAXIFS(B120:CW120,metrics.est,"R"),B120:CW120,0)+1)))</f>
        <v>k=5, r=0.1</v>
      </c>
      <c r="DF120" s="11" t="str" cm="1">
        <f t="array" aca="1" ref="DF120" ca="1">CONCATENATE(INDIRECT(ADDRESS(1,MATCH(_xlfn.MAXIFS(B120:CW120,metrics.est,"Coverage"),B120:CW120,0)+1)), ", ", INDIRECT(ADDRESS(2,MATCH(_xlfn.MAXIFS(B120:CW120,metrics.est,"Coverage"),B120:CW120,0)+1)))</f>
        <v>k=5, r=0.1</v>
      </c>
      <c r="DG120" s="11" t="str" cm="1">
        <f t="array" aca="1" ref="DG120" ca="1">CONCATENATE(INDIRECT(ADDRESS(1,MATCH(_xlfn.MINIFS(B120:CW120,metrics.est,"Time"),B120:CW120,0)+1)), ", ", INDIRECT(ADDRESS(2,MATCH(_xlfn.MINIFS(B120:CW120,metrics.est,"Time"),B120:CW120,0)+1)))</f>
        <v>k=5, r=0.9</v>
      </c>
    </row>
    <row r="121" spans="1:111" x14ac:dyDescent="0.2">
      <c r="A121" s="1" t="s">
        <v>116</v>
      </c>
      <c r="B121" s="4">
        <v>0.76339999999999997</v>
      </c>
      <c r="C121" s="4">
        <v>0.97550000000000003</v>
      </c>
      <c r="D121" s="4">
        <v>0.21299999999999999</v>
      </c>
      <c r="E121" s="4">
        <v>0.64849999999999997</v>
      </c>
      <c r="F121" s="4">
        <v>2.3900000000000001E-2</v>
      </c>
      <c r="G121" s="5">
        <v>0.79</v>
      </c>
      <c r="H121" s="5">
        <v>1.0428999999999999</v>
      </c>
      <c r="I121" s="5">
        <v>0.20250000000000001</v>
      </c>
      <c r="J121" s="5">
        <v>0.60070000000000001</v>
      </c>
      <c r="K121" s="5">
        <v>2.1299999999999999E-2</v>
      </c>
      <c r="L121" s="4">
        <v>0.80910000000000004</v>
      </c>
      <c r="M121" s="4">
        <v>1.0952999999999999</v>
      </c>
      <c r="N121" s="4">
        <v>0.19889999999999999</v>
      </c>
      <c r="O121" s="4">
        <v>0.55720000000000003</v>
      </c>
      <c r="P121" s="4">
        <v>1.3299999999999999E-2</v>
      </c>
      <c r="Q121" s="5">
        <v>0.81820000000000004</v>
      </c>
      <c r="R121" s="5">
        <v>1.1259999999999999</v>
      </c>
      <c r="S121" s="5">
        <v>0.1875</v>
      </c>
      <c r="T121" s="5">
        <v>0.54310000000000003</v>
      </c>
      <c r="U121" s="5">
        <v>1.38E-2</v>
      </c>
      <c r="V121" s="4">
        <v>0.83389999999999997</v>
      </c>
      <c r="W121" s="4">
        <v>1.1718</v>
      </c>
      <c r="X121" s="4">
        <v>0.1249</v>
      </c>
      <c r="Y121" s="4">
        <v>0.5363</v>
      </c>
      <c r="Z121" s="4">
        <v>6.1000000000000004E-3</v>
      </c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>
        <f t="shared" si="15"/>
        <v>0.80291999999999997</v>
      </c>
      <c r="CY121" s="4">
        <f t="shared" si="16"/>
        <v>1.0822999999999998</v>
      </c>
      <c r="CZ121" s="4">
        <f t="shared" si="17"/>
        <v>0.18536</v>
      </c>
      <c r="DA121" s="4">
        <f t="shared" si="18"/>
        <v>0.5771599999999999</v>
      </c>
      <c r="DB121" s="4">
        <f t="shared" si="19"/>
        <v>1.5679999999999999E-2</v>
      </c>
      <c r="DC121" s="11" t="str" cm="1">
        <f t="array" aca="1" ref="DC121" ca="1">CONCATENATE(INDIRECT(ADDRESS(1,MATCH(_xlfn.MINIFS(B121:CW121,metrics.est,"MAE"),B121:CW121,0)+1)), ", ", INDIRECT(ADDRESS(2,MATCH(_xlfn.MINIFS(B121:CW121,metrics.est,"MAE"),B121:CW121,0)+1)))</f>
        <v>k=5, r=0.1</v>
      </c>
      <c r="DD121" s="11" t="str" cm="1">
        <f t="array" aca="1" ref="DD121" ca="1">CONCATENATE(INDIRECT(ADDRESS(1,MATCH(_xlfn.MINIFS(B121:CW121,metrics.est,"MSE"),B121:CW121,0)+1)), ", ", INDIRECT(ADDRESS(2,MATCH(_xlfn.MINIFS(B121:CW121,metrics.est,"MSE"),B121:CW121,0)+1)))</f>
        <v>k=5, r=0.1</v>
      </c>
      <c r="DE121" s="11" t="str" cm="1">
        <f t="array" aca="1" ref="DE121" ca="1">CONCATENATE(INDIRECT(ADDRESS(1,MATCH(_xlfn.MAXIFS(B121:CW121,metrics.est,"R"),B121:CW121,0)+1)), ", ", INDIRECT(ADDRESS(2,MATCH(_xlfn.MAXIFS(B121:CW121,metrics.est,"R"),B121:CW121,0)+1)))</f>
        <v>k=5, r=0.1</v>
      </c>
      <c r="DF121" s="11" t="str" cm="1">
        <f t="array" aca="1" ref="DF121" ca="1">CONCATENATE(INDIRECT(ADDRESS(1,MATCH(_xlfn.MAXIFS(B121:CW121,metrics.est,"Coverage"),B121:CW121,0)+1)), ", ", INDIRECT(ADDRESS(2,MATCH(_xlfn.MAXIFS(B121:CW121,metrics.est,"Coverage"),B121:CW121,0)+1)))</f>
        <v>k=5, r=0.1</v>
      </c>
      <c r="DG121" s="11" t="str" cm="1">
        <f t="array" aca="1" ref="DG121" ca="1">CONCATENATE(INDIRECT(ADDRESS(1,MATCH(_xlfn.MINIFS(B121:CW121,metrics.est,"Time"),B121:CW121,0)+1)), ", ", INDIRECT(ADDRESS(2,MATCH(_xlfn.MINIFS(B121:CW121,metrics.est,"Time"),B121:CW121,0)+1)))</f>
        <v>k=5, r=0.9</v>
      </c>
    </row>
    <row r="122" spans="1:111" s="21" customFormat="1" x14ac:dyDescent="0.2">
      <c r="A122" s="21" t="s">
        <v>117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 t="e">
        <f t="shared" si="15"/>
        <v>#DIV/0!</v>
      </c>
      <c r="CY122" s="20" t="e">
        <f t="shared" si="16"/>
        <v>#DIV/0!</v>
      </c>
      <c r="CZ122" s="20" t="e">
        <f t="shared" si="17"/>
        <v>#DIV/0!</v>
      </c>
      <c r="DA122" s="20" t="e">
        <f t="shared" si="18"/>
        <v>#DIV/0!</v>
      </c>
      <c r="DB122" s="20" t="e">
        <f t="shared" si="19"/>
        <v>#DIV/0!</v>
      </c>
      <c r="DC122" s="2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2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2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21" t="e" cm="1">
        <f t="array" aca="1" ref="DF122" ca="1">CONCATENATE(INDIRECT(ADDRESS(1,MATCH(_xlfn.MAXIFS(B122:CW122,metrics.est,"Coverage"),B122:CW122,0)+1)), ", ", INDIRECT(ADDRESS(2,MATCH(_xlfn.MAXIFS(B122:CW122,metrics.est,"Coverage"),B122:CW122,0)+1)))</f>
        <v>#N/A</v>
      </c>
      <c r="DG122" s="21" t="e" cm="1">
        <f t="array" aca="1" ref="DG122" ca="1">CONCATENATE(INDIRECT(ADDRESS(1,MATCH(_xlfn.MINIFS(B122:CW122,metrics.est,"Time"),B122:CW122,0)+1)), ", ", INDIRECT(ADDRESS(2,MATCH(_xlfn.MINIFS(B122:CW122,metrics.est,"Time"),B122:CW122,0)+1)))</f>
        <v>#N/A</v>
      </c>
    </row>
    <row r="123" spans="1:111" s="21" customFormat="1" x14ac:dyDescent="0.2">
      <c r="A123" s="21" t="s">
        <v>118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 t="e">
        <f t="shared" si="15"/>
        <v>#DIV/0!</v>
      </c>
      <c r="CY123" s="20" t="e">
        <f t="shared" si="16"/>
        <v>#DIV/0!</v>
      </c>
      <c r="CZ123" s="20" t="e">
        <f t="shared" si="17"/>
        <v>#DIV/0!</v>
      </c>
      <c r="DA123" s="20" t="e">
        <f t="shared" si="18"/>
        <v>#DIV/0!</v>
      </c>
      <c r="DB123" s="20" t="e">
        <f t="shared" si="19"/>
        <v>#DIV/0!</v>
      </c>
      <c r="DC123" s="21" t="e" cm="1">
        <f t="array" aca="1" ref="DC123" ca="1">CONCATENATE(INDIRECT(ADDRESS(1,MATCH(_xlfn.MINIFS(B123:CW123,metrics.est,"MAE"),B123:CW123,0)+1)), ", ", INDIRECT(ADDRESS(2,MATCH(_xlfn.MINIFS(B123:CW123,metrics.est,"MAE"),B123:CW123,0)+1)))</f>
        <v>#N/A</v>
      </c>
      <c r="DD123" s="21" t="e" cm="1">
        <f t="array" aca="1" ref="DD123" ca="1">CONCATENATE(INDIRECT(ADDRESS(1,MATCH(_xlfn.MINIFS(B123:CW123,metrics.est,"MSE"),B123:CW123,0)+1)), ", ", INDIRECT(ADDRESS(2,MATCH(_xlfn.MINIFS(B123:CW123,metrics.est,"MSE"),B123:CW123,0)+1)))</f>
        <v>#N/A</v>
      </c>
      <c r="DE123" s="21" t="e" cm="1">
        <f t="array" aca="1" ref="DE123" ca="1">CONCATENATE(INDIRECT(ADDRESS(1,MATCH(_xlfn.MAXIFS(B123:CW123,metrics.est,"R"),B123:CW123,0)+1)), ", ", INDIRECT(ADDRESS(2,MATCH(_xlfn.MAXIFS(B123:CW123,metrics.est,"R"),B123:CW123,0)+1)))</f>
        <v>#N/A</v>
      </c>
      <c r="DF123" s="21" t="e" cm="1">
        <f t="array" aca="1" ref="DF123" ca="1">CONCATENATE(INDIRECT(ADDRESS(1,MATCH(_xlfn.MAXIFS(B123:CW123,metrics.est,"Coverage"),B123:CW123,0)+1)), ", ", INDIRECT(ADDRESS(2,MATCH(_xlfn.MAXIFS(B123:CW123,metrics.est,"Coverage"),B123:CW123,0)+1)))</f>
        <v>#N/A</v>
      </c>
      <c r="DG123" s="21" t="e" cm="1">
        <f t="array" aca="1" ref="DG123" ca="1">CONCATENATE(INDIRECT(ADDRESS(1,MATCH(_xlfn.MINIFS(B123:CW123,metrics.est,"Time"),B123:CW123,0)+1)), ", ", INDIRECT(ADDRESS(2,MATCH(_xlfn.MINIFS(B123:CW123,metrics.est,"Time"),B123:CW123,0)+1)))</f>
        <v>#N/A</v>
      </c>
    </row>
    <row r="124" spans="1:111" x14ac:dyDescent="0.2">
      <c r="A124" s="1" t="s">
        <v>119</v>
      </c>
      <c r="B124" s="4">
        <v>0.76049999999999995</v>
      </c>
      <c r="C124" s="4">
        <v>0.97650000000000003</v>
      </c>
      <c r="D124" s="4">
        <v>0.15160000000000001</v>
      </c>
      <c r="E124" s="4">
        <v>0.91349999999999998</v>
      </c>
      <c r="F124" s="4">
        <v>0.30220000000000002</v>
      </c>
      <c r="G124" s="5">
        <v>0.77429999999999999</v>
      </c>
      <c r="H124" s="5">
        <v>1.0064</v>
      </c>
      <c r="I124" s="5">
        <v>0.10539999999999999</v>
      </c>
      <c r="J124" s="5">
        <v>0.89710000000000001</v>
      </c>
      <c r="K124" s="5">
        <v>0.44290000000000002</v>
      </c>
      <c r="L124" s="4">
        <v>0.79090000000000005</v>
      </c>
      <c r="M124" s="4">
        <v>1.0402</v>
      </c>
      <c r="N124" s="4">
        <v>5.3800000000000001E-2</v>
      </c>
      <c r="O124" s="4">
        <v>0.87319999999999998</v>
      </c>
      <c r="P124" s="4">
        <v>0.30640000000000001</v>
      </c>
      <c r="Q124" s="5">
        <v>0.81220000000000003</v>
      </c>
      <c r="R124" s="5">
        <v>1.0868</v>
      </c>
      <c r="S124" s="5">
        <v>1.67E-2</v>
      </c>
      <c r="T124" s="5">
        <v>0.82620000000000005</v>
      </c>
      <c r="U124" s="5">
        <v>0.18870000000000001</v>
      </c>
      <c r="V124" s="4">
        <v>0.89690000000000003</v>
      </c>
      <c r="W124" s="4">
        <v>1.3085</v>
      </c>
      <c r="X124" s="4">
        <v>-7.1000000000000004E-3</v>
      </c>
      <c r="Y124" s="4">
        <v>0.56989999999999996</v>
      </c>
      <c r="Z124" s="4">
        <v>3.9399999999999998E-2</v>
      </c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>
        <f t="shared" si="15"/>
        <v>0.80696000000000012</v>
      </c>
      <c r="CY124" s="4">
        <f t="shared" si="16"/>
        <v>1.08368</v>
      </c>
      <c r="CZ124" s="4">
        <f t="shared" si="17"/>
        <v>6.4079999999999998E-2</v>
      </c>
      <c r="DA124" s="4">
        <f t="shared" si="18"/>
        <v>0.81597999999999993</v>
      </c>
      <c r="DB124" s="4">
        <f t="shared" si="19"/>
        <v>0.25592000000000004</v>
      </c>
      <c r="DC124" s="11" t="str" cm="1">
        <f t="array" aca="1" ref="DC124" ca="1">CONCATENATE(INDIRECT(ADDRESS(1,MATCH(_xlfn.MINIFS(B124:CW124,metrics.est,"MAE"),B124:CW124,0)+1)), ", ", INDIRECT(ADDRESS(2,MATCH(_xlfn.MINIFS(B124:CW124,metrics.est,"MAE"),B124:CW124,0)+1)))</f>
        <v>k=5, r=0.1</v>
      </c>
      <c r="DD124" s="11" t="str" cm="1">
        <f t="array" aca="1" ref="DD124" ca="1">CONCATENATE(INDIRECT(ADDRESS(1,MATCH(_xlfn.MINIFS(B124:CW124,metrics.est,"MSE"),B124:CW124,0)+1)), ", ", INDIRECT(ADDRESS(2,MATCH(_xlfn.MINIFS(B124:CW124,metrics.est,"MSE"),B124:CW124,0)+1)))</f>
        <v>k=5, r=0.1</v>
      </c>
      <c r="DE124" s="11" t="str" cm="1">
        <f t="array" aca="1" ref="DE124" ca="1">CONCATENATE(INDIRECT(ADDRESS(1,MATCH(_xlfn.MAXIFS(B124:CW124,metrics.est,"R"),B124:CW124,0)+1)), ", ", INDIRECT(ADDRESS(2,MATCH(_xlfn.MAXIFS(B124:CW124,metrics.est,"R"),B124:CW124,0)+1)))</f>
        <v>k=5, r=0.1</v>
      </c>
      <c r="DF124" s="11" t="str" cm="1">
        <f t="array" aca="1" ref="DF124" ca="1">CONCATENATE(INDIRECT(ADDRESS(1,MATCH(_xlfn.MAXIFS(B124:CW124,metrics.est,"Coverage"),B124:CW124,0)+1)), ", ", INDIRECT(ADDRESS(2,MATCH(_xlfn.MAXIFS(B124:CW124,metrics.est,"Coverage"),B124:CW124,0)+1)))</f>
        <v>k=5, r=0.1</v>
      </c>
      <c r="DG124" s="11" t="str" cm="1">
        <f t="array" aca="1" ref="DG124" ca="1">CONCATENATE(INDIRECT(ADDRESS(1,MATCH(_xlfn.MINIFS(B124:CW124,metrics.est,"Time"),B124:CW124,0)+1)), ", ", INDIRECT(ADDRESS(2,MATCH(_xlfn.MINIFS(B124:CW124,metrics.est,"Time"),B124:CW124,0)+1)))</f>
        <v>k=5, r=0.9</v>
      </c>
    </row>
    <row r="125" spans="1:111" x14ac:dyDescent="0.2">
      <c r="A125" s="1" t="s">
        <v>120</v>
      </c>
      <c r="B125" s="4">
        <v>0.66379999999999995</v>
      </c>
      <c r="C125" s="4">
        <v>0.75870000000000004</v>
      </c>
      <c r="D125" s="4">
        <v>0.33189999999999997</v>
      </c>
      <c r="E125" s="4">
        <v>0.92930000000000001</v>
      </c>
      <c r="F125" s="4">
        <v>6.1400000000000003E-2</v>
      </c>
      <c r="G125" s="5">
        <v>0.67830000000000001</v>
      </c>
      <c r="H125" s="5">
        <v>0.79249999999999998</v>
      </c>
      <c r="I125" s="5">
        <v>0.31430000000000002</v>
      </c>
      <c r="J125" s="5">
        <v>0.90980000000000005</v>
      </c>
      <c r="K125" s="5">
        <v>3.9199999999999999E-2</v>
      </c>
      <c r="L125" s="4">
        <v>0.69730000000000003</v>
      </c>
      <c r="M125" s="4">
        <v>0.83460000000000001</v>
      </c>
      <c r="N125" s="4">
        <v>0.28670000000000001</v>
      </c>
      <c r="O125" s="4">
        <v>0.87709999999999999</v>
      </c>
      <c r="P125" s="4">
        <v>3.2300000000000002E-2</v>
      </c>
      <c r="Q125" s="5">
        <v>0.7339</v>
      </c>
      <c r="R125" s="5">
        <v>0.91720000000000002</v>
      </c>
      <c r="S125" s="5">
        <v>0.21890000000000001</v>
      </c>
      <c r="T125" s="5">
        <v>0.81389999999999996</v>
      </c>
      <c r="U125" s="5">
        <v>2.24E-2</v>
      </c>
      <c r="V125" s="4">
        <v>0.83960000000000001</v>
      </c>
      <c r="W125" s="4">
        <v>1.1782999999999999</v>
      </c>
      <c r="X125" s="4">
        <v>7.0599999999999996E-2</v>
      </c>
      <c r="Y125" s="4">
        <v>0.59370000000000001</v>
      </c>
      <c r="Z125" s="4">
        <v>1.2E-2</v>
      </c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>
        <v>0.69630000000000003</v>
      </c>
      <c r="CJ125" s="5">
        <v>0.83250000000000002</v>
      </c>
      <c r="CK125" s="5">
        <v>0.2848</v>
      </c>
      <c r="CL125" s="5">
        <v>0.87780000000000002</v>
      </c>
      <c r="CM125" s="5">
        <v>2.3E-2</v>
      </c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>
        <f t="shared" si="15"/>
        <v>0.71819999999999995</v>
      </c>
      <c r="CY125" s="4">
        <f t="shared" si="16"/>
        <v>0.88563333333333338</v>
      </c>
      <c r="CZ125" s="4">
        <f t="shared" si="17"/>
        <v>0.25120000000000003</v>
      </c>
      <c r="DA125" s="4">
        <f t="shared" si="18"/>
        <v>0.83360000000000001</v>
      </c>
      <c r="DB125" s="4">
        <f t="shared" si="19"/>
        <v>3.1716666666666664E-2</v>
      </c>
      <c r="DC125" s="11" t="str" cm="1">
        <f t="array" aca="1" ref="DC125" ca="1">CONCATENATE(INDIRECT(ADDRESS(1,MATCH(_xlfn.MINIFS(B125:CW125,metrics.est,"MAE"),B125:CW125,0)+1)), ", ", INDIRECT(ADDRESS(2,MATCH(_xlfn.MINIFS(B125:CW125,metrics.est,"MAE"),B125:CW125,0)+1)))</f>
        <v>k=5, r=0.1</v>
      </c>
      <c r="DD125" s="11" t="str" cm="1">
        <f t="array" aca="1" ref="DD125" ca="1">CONCATENATE(INDIRECT(ADDRESS(1,MATCH(_xlfn.MINIFS(B125:CW125,metrics.est,"MSE"),B125:CW125,0)+1)), ", ", INDIRECT(ADDRESS(2,MATCH(_xlfn.MINIFS(B125:CW125,metrics.est,"MSE"),B125:CW125,0)+1)))</f>
        <v>k=5, r=0.1</v>
      </c>
      <c r="DE125" s="11" t="str" cm="1">
        <f t="array" aca="1" ref="DE125" ca="1">CONCATENATE(INDIRECT(ADDRESS(1,MATCH(_xlfn.MAXIFS(B125:CW125,metrics.est,"R"),B125:CW125,0)+1)), ", ", INDIRECT(ADDRESS(2,MATCH(_xlfn.MAXIFS(B125:CW125,metrics.est,"R"),B125:CW125,0)+1)))</f>
        <v>k=5, r=0.1</v>
      </c>
      <c r="DF125" s="11" t="str" cm="1">
        <f t="array" aca="1" ref="DF125" ca="1">CONCATENATE(INDIRECT(ADDRESS(1,MATCH(_xlfn.MAXIFS(B125:CW125,metrics.est,"Coverage"),B125:CW125,0)+1)), ", ", INDIRECT(ADDRESS(2,MATCH(_xlfn.MAXIFS(B125:CW125,metrics.est,"Coverage"),B125:CW125,0)+1)))</f>
        <v>k=5, r=0.1</v>
      </c>
      <c r="DG125" s="11" t="str" cm="1">
        <f t="array" aca="1" ref="DG125" ca="1">CONCATENATE(INDIRECT(ADDRESS(1,MATCH(_xlfn.MINIFS(B125:CW125,metrics.est,"Time"),B125:CW125,0)+1)), ", ", INDIRECT(ADDRESS(2,MATCH(_xlfn.MINIFS(B125:CW125,metrics.est,"Time"),B125:CW125,0)+1)))</f>
        <v>k=5, r=0.9</v>
      </c>
    </row>
    <row r="126" spans="1:111" x14ac:dyDescent="0.2">
      <c r="A126" s="1" t="s">
        <v>121</v>
      </c>
      <c r="B126" s="4">
        <v>0.7127</v>
      </c>
      <c r="C126" s="4">
        <v>0.86990000000000001</v>
      </c>
      <c r="D126" s="4">
        <v>0.27689999999999998</v>
      </c>
      <c r="E126" s="4">
        <v>0.75800000000000001</v>
      </c>
      <c r="F126" s="4">
        <v>6.6199999999999995E-2</v>
      </c>
      <c r="G126" s="5">
        <v>0.74260000000000004</v>
      </c>
      <c r="H126" s="5">
        <v>0.94089999999999996</v>
      </c>
      <c r="I126" s="5">
        <v>0.27110000000000001</v>
      </c>
      <c r="J126" s="5">
        <v>0.70609999999999995</v>
      </c>
      <c r="K126" s="5">
        <v>4.1399999999999999E-2</v>
      </c>
      <c r="L126" s="4">
        <v>0.76900000000000002</v>
      </c>
      <c r="M126" s="4">
        <v>1.0066999999999999</v>
      </c>
      <c r="N126" s="4">
        <v>0.25469999999999998</v>
      </c>
      <c r="O126" s="4">
        <v>0.65510000000000002</v>
      </c>
      <c r="P126" s="4">
        <v>2.86E-2</v>
      </c>
      <c r="Q126" s="5">
        <v>0.77849999999999997</v>
      </c>
      <c r="R126" s="5">
        <v>1.0308999999999999</v>
      </c>
      <c r="S126" s="5">
        <v>0.21709999999999999</v>
      </c>
      <c r="T126" s="5">
        <v>0.6532</v>
      </c>
      <c r="U126" s="5">
        <v>2.7E-2</v>
      </c>
      <c r="V126" s="4">
        <v>0.83689999999999998</v>
      </c>
      <c r="W126" s="4">
        <v>1.1736</v>
      </c>
      <c r="X126" s="4">
        <v>7.6399999999999996E-2</v>
      </c>
      <c r="Y126" s="4">
        <v>0.57999999999999996</v>
      </c>
      <c r="Z126" s="4">
        <v>1.47E-2</v>
      </c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>
        <f t="shared" si="15"/>
        <v>0.76793999999999996</v>
      </c>
      <c r="CY126" s="4">
        <f t="shared" si="16"/>
        <v>1.0044</v>
      </c>
      <c r="CZ126" s="4">
        <f t="shared" si="17"/>
        <v>0.21924000000000002</v>
      </c>
      <c r="DA126" s="4">
        <f t="shared" si="18"/>
        <v>0.67048000000000008</v>
      </c>
      <c r="DB126" s="4">
        <f t="shared" si="19"/>
        <v>3.5579999999999994E-2</v>
      </c>
      <c r="DC126" s="11" t="str" cm="1">
        <f t="array" aca="1" ref="DC126" ca="1">CONCATENATE(INDIRECT(ADDRESS(1,MATCH(_xlfn.MINIFS(B126:CW126,metrics.est,"MAE"),B126:CW126,0)+1)), ", ", INDIRECT(ADDRESS(2,MATCH(_xlfn.MINIFS(B126:CW126,metrics.est,"MAE"),B126:CW126,0)+1)))</f>
        <v>k=5, r=0.1</v>
      </c>
      <c r="DD126" s="11" t="str" cm="1">
        <f t="array" aca="1" ref="DD126" ca="1">CONCATENATE(INDIRECT(ADDRESS(1,MATCH(_xlfn.MINIFS(B126:CW126,metrics.est,"MSE"),B126:CW126,0)+1)), ", ", INDIRECT(ADDRESS(2,MATCH(_xlfn.MINIFS(B126:CW126,metrics.est,"MSE"),B126:CW126,0)+1)))</f>
        <v>k=5, r=0.1</v>
      </c>
      <c r="DE126" s="11" t="str" cm="1">
        <f t="array" aca="1" ref="DE126" ca="1">CONCATENATE(INDIRECT(ADDRESS(1,MATCH(_xlfn.MAXIFS(B126:CW126,metrics.est,"R"),B126:CW126,0)+1)), ", ", INDIRECT(ADDRESS(2,MATCH(_xlfn.MAXIFS(B126:CW126,metrics.est,"R"),B126:CW126,0)+1)))</f>
        <v>k=5, r=0.1</v>
      </c>
      <c r="DF126" s="11" t="str" cm="1">
        <f t="array" aca="1" ref="DF126" ca="1">CONCATENATE(INDIRECT(ADDRESS(1,MATCH(_xlfn.MAXIFS(B126:CW126,metrics.est,"Coverage"),B126:CW126,0)+1)), ", ", INDIRECT(ADDRESS(2,MATCH(_xlfn.MAXIFS(B126:CW126,metrics.est,"Coverage"),B126:CW126,0)+1)))</f>
        <v>k=5, r=0.1</v>
      </c>
      <c r="DG126" s="11" t="str" cm="1">
        <f t="array" aca="1" ref="DG126" ca="1">CONCATENATE(INDIRECT(ADDRESS(1,MATCH(_xlfn.MINIFS(B126:CW126,metrics.est,"Time"),B126:CW126,0)+1)), ", ", INDIRECT(ADDRESS(2,MATCH(_xlfn.MINIFS(B126:CW126,metrics.est,"Time"),B126:CW126,0)+1)))</f>
        <v>k=5, r=0.9</v>
      </c>
    </row>
    <row r="127" spans="1:111" x14ac:dyDescent="0.2">
      <c r="A127" s="1" t="s">
        <v>122</v>
      </c>
      <c r="B127" s="4">
        <v>0.66349999999999998</v>
      </c>
      <c r="C127" s="4">
        <v>0.7611</v>
      </c>
      <c r="D127" s="4">
        <v>0.35420000000000001</v>
      </c>
      <c r="E127" s="4">
        <v>0.93820000000000003</v>
      </c>
      <c r="F127" s="4">
        <v>6.1800000000000001E-2</v>
      </c>
      <c r="G127" s="5">
        <v>0.67459999999999998</v>
      </c>
      <c r="H127" s="5">
        <v>0.78900000000000003</v>
      </c>
      <c r="I127" s="5">
        <v>0.35620000000000002</v>
      </c>
      <c r="J127" s="5">
        <v>0.92930000000000001</v>
      </c>
      <c r="K127" s="5">
        <v>4.7800000000000002E-2</v>
      </c>
      <c r="L127" s="4">
        <v>0.68979999999999997</v>
      </c>
      <c r="M127" s="4">
        <v>0.82430000000000003</v>
      </c>
      <c r="N127" s="4">
        <v>0.32979999999999998</v>
      </c>
      <c r="O127" s="4">
        <v>0.91010000000000002</v>
      </c>
      <c r="P127" s="4">
        <v>2.8199999999999999E-2</v>
      </c>
      <c r="Q127" s="5">
        <v>0.72189999999999999</v>
      </c>
      <c r="R127" s="5">
        <v>0.89549999999999996</v>
      </c>
      <c r="S127" s="5">
        <v>0.25919999999999999</v>
      </c>
      <c r="T127" s="5">
        <v>0.85970000000000002</v>
      </c>
      <c r="U127" s="5">
        <v>2.52E-2</v>
      </c>
      <c r="V127" s="4">
        <v>0.8276</v>
      </c>
      <c r="W127" s="4">
        <v>1.1491</v>
      </c>
      <c r="X127" s="4">
        <v>8.0799999999999997E-2</v>
      </c>
      <c r="Y127" s="4">
        <v>0.60419999999999996</v>
      </c>
      <c r="Z127" s="4">
        <v>9.2999999999999992E-3</v>
      </c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>
        <f t="shared" si="15"/>
        <v>0.71547999999999989</v>
      </c>
      <c r="CY127" s="4">
        <f t="shared" si="16"/>
        <v>0.88379999999999992</v>
      </c>
      <c r="CZ127" s="4">
        <f t="shared" si="17"/>
        <v>0.27603999999999995</v>
      </c>
      <c r="DA127" s="4">
        <f t="shared" si="18"/>
        <v>0.84830000000000005</v>
      </c>
      <c r="DB127" s="4">
        <f t="shared" si="19"/>
        <v>3.4460000000000005E-2</v>
      </c>
      <c r="DC127" s="11" t="str" cm="1">
        <f t="array" aca="1" ref="DC127" ca="1">CONCATENATE(INDIRECT(ADDRESS(1,MATCH(_xlfn.MINIFS(B127:CW127,metrics.est,"MAE"),B127:CW127,0)+1)), ", ", INDIRECT(ADDRESS(2,MATCH(_xlfn.MINIFS(B127:CW127,metrics.est,"MAE"),B127:CW127,0)+1)))</f>
        <v>k=5, r=0.1</v>
      </c>
      <c r="DD127" s="11" t="str" cm="1">
        <f t="array" aca="1" ref="DD127" ca="1">CONCATENATE(INDIRECT(ADDRESS(1,MATCH(_xlfn.MINIFS(B127:CW127,metrics.est,"MSE"),B127:CW127,0)+1)), ", ", INDIRECT(ADDRESS(2,MATCH(_xlfn.MINIFS(B127:CW127,metrics.est,"MSE"),B127:CW127,0)+1)))</f>
        <v>k=5, r=0.1</v>
      </c>
      <c r="DE127" s="11" t="str" cm="1">
        <f t="array" aca="1" ref="DE127" ca="1">CONCATENATE(INDIRECT(ADDRESS(1,MATCH(_xlfn.MAXIFS(B127:CW127,metrics.est,"R"),B127:CW127,0)+1)), ", ", INDIRECT(ADDRESS(2,MATCH(_xlfn.MAXIFS(B127:CW127,metrics.est,"R"),B127:CW127,0)+1)))</f>
        <v>k=5, r=0.3</v>
      </c>
      <c r="DF127" s="11" t="str" cm="1">
        <f t="array" aca="1" ref="DF127" ca="1">CONCATENATE(INDIRECT(ADDRESS(1,MATCH(_xlfn.MAXIFS(B127:CW127,metrics.est,"Coverage"),B127:CW127,0)+1)), ", ", INDIRECT(ADDRESS(2,MATCH(_xlfn.MAXIFS(B127:CW127,metrics.est,"Coverage"),B127:CW127,0)+1)))</f>
        <v>k=5, r=0.1</v>
      </c>
      <c r="DG127" s="11" t="str" cm="1">
        <f t="array" aca="1" ref="DG127" ca="1">CONCATENATE(INDIRECT(ADDRESS(1,MATCH(_xlfn.MINIFS(B127:CW127,metrics.est,"Time"),B127:CW127,0)+1)), ", ", INDIRECT(ADDRESS(2,MATCH(_xlfn.MINIFS(B127:CW127,metrics.est,"Time"),B127:CW127,0)+1)))</f>
        <v>k=5, r=0.9</v>
      </c>
    </row>
    <row r="128" spans="1:111" x14ac:dyDescent="0.2">
      <c r="A128" s="1" t="s">
        <v>123</v>
      </c>
      <c r="B128" s="4">
        <v>0.67349999999999999</v>
      </c>
      <c r="C128" s="4">
        <v>0.77449999999999997</v>
      </c>
      <c r="D128" s="4">
        <v>0.3085</v>
      </c>
      <c r="E128" s="4">
        <v>0.94199999999999995</v>
      </c>
      <c r="F128" s="4">
        <v>4.5100000000000001E-2</v>
      </c>
      <c r="G128" s="5">
        <v>0.68330000000000002</v>
      </c>
      <c r="H128" s="5">
        <v>0.79879999999999995</v>
      </c>
      <c r="I128" s="5">
        <v>0.30499999999999999</v>
      </c>
      <c r="J128" s="5">
        <v>0.92810000000000004</v>
      </c>
      <c r="K128" s="5">
        <v>3.1199999999999999E-2</v>
      </c>
      <c r="L128" s="4">
        <v>0.69569999999999999</v>
      </c>
      <c r="M128" s="4">
        <v>0.82840000000000003</v>
      </c>
      <c r="N128" s="4">
        <v>0.2843</v>
      </c>
      <c r="O128" s="4">
        <v>0.90290000000000004</v>
      </c>
      <c r="P128" s="4">
        <v>2.2700000000000001E-2</v>
      </c>
      <c r="Q128" s="5">
        <v>0.72430000000000005</v>
      </c>
      <c r="R128" s="5">
        <v>0.8921</v>
      </c>
      <c r="S128" s="5">
        <v>0.2414</v>
      </c>
      <c r="T128" s="5">
        <v>0.85019999999999996</v>
      </c>
      <c r="U128" s="5">
        <v>1.67E-2</v>
      </c>
      <c r="V128" s="4">
        <v>0.80820000000000003</v>
      </c>
      <c r="W128" s="4">
        <v>1.1052999999999999</v>
      </c>
      <c r="X128" s="4">
        <v>0.1744</v>
      </c>
      <c r="Y128" s="4">
        <v>0.59930000000000005</v>
      </c>
      <c r="Z128" s="4">
        <v>7.3000000000000001E-3</v>
      </c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>
        <f t="shared" si="15"/>
        <v>0.71699999999999997</v>
      </c>
      <c r="CY128" s="4">
        <f t="shared" si="16"/>
        <v>0.87981999999999994</v>
      </c>
      <c r="CZ128" s="4">
        <f t="shared" si="17"/>
        <v>0.26272000000000001</v>
      </c>
      <c r="DA128" s="4">
        <f t="shared" si="18"/>
        <v>0.84450000000000003</v>
      </c>
      <c r="DB128" s="4">
        <f t="shared" si="19"/>
        <v>2.46E-2</v>
      </c>
      <c r="DC128" s="11" t="str" cm="1">
        <f t="array" aca="1" ref="DC128" ca="1">CONCATENATE(INDIRECT(ADDRESS(1,MATCH(_xlfn.MINIFS(B128:CW128,metrics.est,"MAE"),B128:CW128,0)+1)), ", ", INDIRECT(ADDRESS(2,MATCH(_xlfn.MINIFS(B128:CW128,metrics.est,"MAE"),B128:CW128,0)+1)))</f>
        <v>k=5, r=0.1</v>
      </c>
      <c r="DD128" s="11" t="str" cm="1">
        <f t="array" aca="1" ref="DD128" ca="1">CONCATENATE(INDIRECT(ADDRESS(1,MATCH(_xlfn.MINIFS(B128:CW128,metrics.est,"MSE"),B128:CW128,0)+1)), ", ", INDIRECT(ADDRESS(2,MATCH(_xlfn.MINIFS(B128:CW128,metrics.est,"MSE"),B128:CW128,0)+1)))</f>
        <v>k=5, r=0.1</v>
      </c>
      <c r="DE128" s="11" t="str" cm="1">
        <f t="array" aca="1" ref="DE128" ca="1">CONCATENATE(INDIRECT(ADDRESS(1,MATCH(_xlfn.MAXIFS(B128:CW128,metrics.est,"R"),B128:CW128,0)+1)), ", ", INDIRECT(ADDRESS(2,MATCH(_xlfn.MAXIFS(B128:CW128,metrics.est,"R"),B128:CW128,0)+1)))</f>
        <v>k=5, r=0.1</v>
      </c>
      <c r="DF128" s="11" t="str" cm="1">
        <f t="array" aca="1" ref="DF128" ca="1">CONCATENATE(INDIRECT(ADDRESS(1,MATCH(_xlfn.MAXIFS(B128:CW128,metrics.est,"Coverage"),B128:CW128,0)+1)), ", ", INDIRECT(ADDRESS(2,MATCH(_xlfn.MAXIFS(B128:CW128,metrics.est,"Coverage"),B128:CW128,0)+1)))</f>
        <v>k=5, r=0.1</v>
      </c>
      <c r="DG128" s="11" t="str" cm="1">
        <f t="array" aca="1" ref="DG128" ca="1">CONCATENATE(INDIRECT(ADDRESS(1,MATCH(_xlfn.MINIFS(B128:CW128,metrics.est,"Time"),B128:CW128,0)+1)), ", ", INDIRECT(ADDRESS(2,MATCH(_xlfn.MINIFS(B128:CW128,metrics.est,"Time"),B128:CW128,0)+1)))</f>
        <v>k=5, r=0.9</v>
      </c>
    </row>
    <row r="129" spans="1:111" x14ac:dyDescent="0.2">
      <c r="A129" s="1" t="s">
        <v>124</v>
      </c>
      <c r="B129" s="4">
        <v>0.67269999999999996</v>
      </c>
      <c r="C129" s="4">
        <v>0.78300000000000003</v>
      </c>
      <c r="D129" s="4">
        <v>0.33479999999999999</v>
      </c>
      <c r="E129" s="4">
        <v>0.95630000000000004</v>
      </c>
      <c r="F129" s="4">
        <v>2.7400000000000001E-2</v>
      </c>
      <c r="G129" s="5">
        <v>0.68140000000000001</v>
      </c>
      <c r="H129" s="5">
        <v>0.80530000000000002</v>
      </c>
      <c r="I129" s="5">
        <v>0.34770000000000001</v>
      </c>
      <c r="J129" s="5">
        <v>0.94589999999999996</v>
      </c>
      <c r="K129" s="5">
        <v>2.4400000000000002E-2</v>
      </c>
      <c r="L129" s="4">
        <v>0.69130000000000003</v>
      </c>
      <c r="M129" s="4">
        <v>0.82750000000000001</v>
      </c>
      <c r="N129" s="4">
        <v>0.33689999999999998</v>
      </c>
      <c r="O129" s="4">
        <v>0.92689999999999995</v>
      </c>
      <c r="P129" s="4">
        <v>1.5100000000000001E-2</v>
      </c>
      <c r="Q129" s="5">
        <v>0.71730000000000005</v>
      </c>
      <c r="R129" s="5">
        <v>0.88529999999999998</v>
      </c>
      <c r="S129" s="5">
        <v>0.28639999999999999</v>
      </c>
      <c r="T129" s="5">
        <v>0.88549999999999995</v>
      </c>
      <c r="U129" s="5">
        <v>1.14E-2</v>
      </c>
      <c r="V129" s="4">
        <v>0.80189999999999995</v>
      </c>
      <c r="W129" s="4">
        <v>1.0944</v>
      </c>
      <c r="X129" s="4">
        <v>0.185</v>
      </c>
      <c r="Y129" s="4">
        <v>0.63619999999999999</v>
      </c>
      <c r="Z129" s="4">
        <v>5.0000000000000001E-3</v>
      </c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>
        <f t="shared" si="15"/>
        <v>0.71291999999999989</v>
      </c>
      <c r="CY129" s="4">
        <f t="shared" si="16"/>
        <v>0.87909999999999999</v>
      </c>
      <c r="CZ129" s="4">
        <f t="shared" si="17"/>
        <v>0.29816000000000004</v>
      </c>
      <c r="DA129" s="4">
        <f t="shared" si="18"/>
        <v>0.87015999999999993</v>
      </c>
      <c r="DB129" s="4">
        <f t="shared" si="19"/>
        <v>1.6660000000000001E-2</v>
      </c>
      <c r="DC129" s="11" t="str" cm="1">
        <f t="array" aca="1" ref="DC129" ca="1">CONCATENATE(INDIRECT(ADDRESS(1,MATCH(_xlfn.MINIFS(B129:CW129,metrics.est,"MAE"),B129:CW129,0)+1)), ", ", INDIRECT(ADDRESS(2,MATCH(_xlfn.MINIFS(B129:CW129,metrics.est,"MAE"),B129:CW129,0)+1)))</f>
        <v>k=5, r=0.1</v>
      </c>
      <c r="DD129" s="11" t="str" cm="1">
        <f t="array" aca="1" ref="DD129" ca="1">CONCATENATE(INDIRECT(ADDRESS(1,MATCH(_xlfn.MINIFS(B129:CW129,metrics.est,"MSE"),B129:CW129,0)+1)), ", ", INDIRECT(ADDRESS(2,MATCH(_xlfn.MINIFS(B129:CW129,metrics.est,"MSE"),B129:CW129,0)+1)))</f>
        <v>k=5, r=0.1</v>
      </c>
      <c r="DE129" s="11" t="str" cm="1">
        <f t="array" aca="1" ref="DE129" ca="1">CONCATENATE(INDIRECT(ADDRESS(1,MATCH(_xlfn.MAXIFS(B129:CW129,metrics.est,"R"),B129:CW129,0)+1)), ", ", INDIRECT(ADDRESS(2,MATCH(_xlfn.MAXIFS(B129:CW129,metrics.est,"R"),B129:CW129,0)+1)))</f>
        <v>k=5, r=0.3</v>
      </c>
      <c r="DF129" s="11" t="str" cm="1">
        <f t="array" aca="1" ref="DF129" ca="1">CONCATENATE(INDIRECT(ADDRESS(1,MATCH(_xlfn.MAXIFS(B129:CW129,metrics.est,"Coverage"),B129:CW129,0)+1)), ", ", INDIRECT(ADDRESS(2,MATCH(_xlfn.MAXIFS(B129:CW129,metrics.est,"Coverage"),B129:CW129,0)+1)))</f>
        <v>k=5, r=0.1</v>
      </c>
      <c r="DG129" s="11" t="str" cm="1">
        <f t="array" aca="1" ref="DG129" ca="1">CONCATENATE(INDIRECT(ADDRESS(1,MATCH(_xlfn.MINIFS(B129:CW129,metrics.est,"Time"),B129:CW129,0)+1)), ", ", INDIRECT(ADDRESS(2,MATCH(_xlfn.MINIFS(B129:CW129,metrics.est,"Time"),B129:CW129,0)+1)))</f>
        <v>k=5, r=0.9</v>
      </c>
    </row>
    <row r="130" spans="1:111" x14ac:dyDescent="0.2">
      <c r="A130" s="1" t="s">
        <v>125</v>
      </c>
      <c r="B130" s="4">
        <v>0.66890000000000005</v>
      </c>
      <c r="C130" s="4">
        <v>0.76800000000000002</v>
      </c>
      <c r="D130" s="4">
        <v>0.3211</v>
      </c>
      <c r="E130" s="4">
        <v>0.94920000000000004</v>
      </c>
      <c r="F130" s="4">
        <v>8.6099999999999996E-2</v>
      </c>
      <c r="G130" s="5">
        <v>0.67989999999999995</v>
      </c>
      <c r="H130" s="5">
        <v>0.79559999999999997</v>
      </c>
      <c r="I130" s="5">
        <v>0.32250000000000001</v>
      </c>
      <c r="J130" s="5">
        <v>0.93679999999999997</v>
      </c>
      <c r="K130" s="5">
        <v>6.0600000000000001E-2</v>
      </c>
      <c r="L130" s="4">
        <v>0.69299999999999995</v>
      </c>
      <c r="M130" s="4">
        <v>0.82469999999999999</v>
      </c>
      <c r="N130" s="4">
        <v>0.30830000000000002</v>
      </c>
      <c r="O130" s="4">
        <v>0.91180000000000005</v>
      </c>
      <c r="P130" s="4">
        <v>5.0099999999999999E-2</v>
      </c>
      <c r="Q130" s="5">
        <v>0.7268</v>
      </c>
      <c r="R130" s="5">
        <v>0.90059999999999996</v>
      </c>
      <c r="S130" s="5">
        <v>0.247</v>
      </c>
      <c r="T130" s="5">
        <v>0.85340000000000005</v>
      </c>
      <c r="U130" s="5">
        <v>3.3000000000000002E-2</v>
      </c>
      <c r="V130" s="4">
        <v>0.81940000000000002</v>
      </c>
      <c r="W130" s="4">
        <v>1.1368</v>
      </c>
      <c r="X130" s="4">
        <v>0.17150000000000001</v>
      </c>
      <c r="Y130" s="4">
        <v>0.57599999999999996</v>
      </c>
      <c r="Z130" s="4">
        <v>1.2999999999999999E-2</v>
      </c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>
        <f t="shared" si="15"/>
        <v>0.7175999999999999</v>
      </c>
      <c r="CY130" s="4">
        <f t="shared" si="16"/>
        <v>0.88514000000000004</v>
      </c>
      <c r="CZ130" s="4">
        <f t="shared" si="17"/>
        <v>0.27407999999999999</v>
      </c>
      <c r="DA130" s="4">
        <f t="shared" si="18"/>
        <v>0.84543999999999997</v>
      </c>
      <c r="DB130" s="4">
        <f t="shared" si="19"/>
        <v>4.8560000000000006E-2</v>
      </c>
      <c r="DC130" s="11" t="str" cm="1">
        <f t="array" aca="1" ref="DC130" ca="1">CONCATENATE(INDIRECT(ADDRESS(1,MATCH(_xlfn.MINIFS(B130:CW130,metrics.est,"MAE"),B130:CW130,0)+1)), ", ", INDIRECT(ADDRESS(2,MATCH(_xlfn.MINIFS(B130:CW130,metrics.est,"MAE"),B130:CW130,0)+1)))</f>
        <v>k=5, r=0.1</v>
      </c>
      <c r="DD130" s="11" t="str" cm="1">
        <f t="array" aca="1" ref="DD130" ca="1">CONCATENATE(INDIRECT(ADDRESS(1,MATCH(_xlfn.MINIFS(B130:CW130,metrics.est,"MSE"),B130:CW130,0)+1)), ", ", INDIRECT(ADDRESS(2,MATCH(_xlfn.MINIFS(B130:CW130,metrics.est,"MSE"),B130:CW130,0)+1)))</f>
        <v>k=5, r=0.1</v>
      </c>
      <c r="DE130" s="11" t="str" cm="1">
        <f t="array" aca="1" ref="DE130" ca="1">CONCATENATE(INDIRECT(ADDRESS(1,MATCH(_xlfn.MAXIFS(B130:CW130,metrics.est,"R"),B130:CW130,0)+1)), ", ", INDIRECT(ADDRESS(2,MATCH(_xlfn.MAXIFS(B130:CW130,metrics.est,"R"),B130:CW130,0)+1)))</f>
        <v>k=5, r=0.3</v>
      </c>
      <c r="DF130" s="11" t="str" cm="1">
        <f t="array" aca="1" ref="DF130" ca="1">CONCATENATE(INDIRECT(ADDRESS(1,MATCH(_xlfn.MAXIFS(B130:CW130,metrics.est,"Coverage"),B130:CW130,0)+1)), ", ", INDIRECT(ADDRESS(2,MATCH(_xlfn.MAXIFS(B130:CW130,metrics.est,"Coverage"),B130:CW130,0)+1)))</f>
        <v>k=5, r=0.1</v>
      </c>
      <c r="DG130" s="11" t="str" cm="1">
        <f t="array" aca="1" ref="DG130" ca="1">CONCATENATE(INDIRECT(ADDRESS(1,MATCH(_xlfn.MINIFS(B130:CW130,metrics.est,"Time"),B130:CW130,0)+1)), ", ", INDIRECT(ADDRESS(2,MATCH(_xlfn.MINIFS(B130:CW130,metrics.est,"Time"),B130:CW130,0)+1)))</f>
        <v>k=5, r=0.9</v>
      </c>
    </row>
    <row r="131" spans="1:111" x14ac:dyDescent="0.2">
      <c r="A131" s="1" t="s">
        <v>126</v>
      </c>
      <c r="B131" s="4">
        <v>0.67110000000000003</v>
      </c>
      <c r="C131" s="4">
        <v>0.7762</v>
      </c>
      <c r="D131" s="4">
        <v>0.32890000000000003</v>
      </c>
      <c r="E131" s="4">
        <v>0.95520000000000005</v>
      </c>
      <c r="F131" s="4">
        <v>5.0500000000000003E-2</v>
      </c>
      <c r="G131" s="5">
        <v>0.68120000000000003</v>
      </c>
      <c r="H131" s="5">
        <v>0.8014</v>
      </c>
      <c r="I131" s="5">
        <v>0.33339999999999997</v>
      </c>
      <c r="J131" s="5">
        <v>0.94420000000000004</v>
      </c>
      <c r="K131" s="5">
        <v>3.9E-2</v>
      </c>
      <c r="L131" s="4">
        <v>0.69310000000000005</v>
      </c>
      <c r="M131" s="4">
        <v>0.82830000000000004</v>
      </c>
      <c r="N131" s="4">
        <v>0.31940000000000002</v>
      </c>
      <c r="O131" s="4">
        <v>0.92390000000000005</v>
      </c>
      <c r="P131" s="4">
        <v>2.2700000000000001E-2</v>
      </c>
      <c r="Q131" s="5">
        <v>0.72209999999999996</v>
      </c>
      <c r="R131" s="5">
        <v>0.89219999999999999</v>
      </c>
      <c r="S131" s="5">
        <v>0.26240000000000002</v>
      </c>
      <c r="T131" s="5">
        <v>0.87929999999999997</v>
      </c>
      <c r="U131" s="5">
        <v>2.1399999999999999E-2</v>
      </c>
      <c r="V131" s="4">
        <v>0.80930000000000002</v>
      </c>
      <c r="W131" s="4">
        <v>1.1099000000000001</v>
      </c>
      <c r="X131" s="4">
        <v>0.1767</v>
      </c>
      <c r="Y131" s="4">
        <v>0.62780000000000002</v>
      </c>
      <c r="Z131" s="4">
        <v>7.4999999999999997E-3</v>
      </c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>
        <v>0.69350000000000001</v>
      </c>
      <c r="CJ131" s="5">
        <v>0.8296</v>
      </c>
      <c r="CK131" s="5">
        <v>0.31259999999999999</v>
      </c>
      <c r="CL131" s="5">
        <v>0.92449999999999999</v>
      </c>
      <c r="CM131" s="5">
        <v>1.78E-2</v>
      </c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>
        <f t="shared" si="15"/>
        <v>0.71171666666666666</v>
      </c>
      <c r="CY131" s="4">
        <f t="shared" si="16"/>
        <v>0.87293333333333323</v>
      </c>
      <c r="CZ131" s="4">
        <f t="shared" si="17"/>
        <v>0.28889999999999999</v>
      </c>
      <c r="DA131" s="4">
        <f t="shared" si="18"/>
        <v>0.87581666666666669</v>
      </c>
      <c r="DB131" s="4">
        <f t="shared" si="19"/>
        <v>2.6483333333333334E-2</v>
      </c>
      <c r="DC131" s="11" t="str" cm="1">
        <f t="array" aca="1" ref="DC131" ca="1">CONCATENATE(INDIRECT(ADDRESS(1,MATCH(_xlfn.MINIFS(B131:CW131,metrics.est,"MAE"),B131:CW131,0)+1)), ", ", INDIRECT(ADDRESS(2,MATCH(_xlfn.MINIFS(B131:CW131,metrics.est,"MAE"),B131:CW131,0)+1)))</f>
        <v>k=5, r=0.1</v>
      </c>
      <c r="DD131" s="11" t="str" cm="1">
        <f t="array" aca="1" ref="DD131" ca="1">CONCATENATE(INDIRECT(ADDRESS(1,MATCH(_xlfn.MINIFS(B131:CW131,metrics.est,"MSE"),B131:CW131,0)+1)), ", ", INDIRECT(ADDRESS(2,MATCH(_xlfn.MINIFS(B131:CW131,metrics.est,"MSE"),B131:CW131,0)+1)))</f>
        <v>k=5, r=0.1</v>
      </c>
      <c r="DE131" s="11" t="str" cm="1">
        <f t="array" aca="1" ref="DE131" ca="1">CONCATENATE(INDIRECT(ADDRESS(1,MATCH(_xlfn.MAXIFS(B131:CW131,metrics.est,"R"),B131:CW131,0)+1)), ", ", INDIRECT(ADDRESS(2,MATCH(_xlfn.MAXIFS(B131:CW131,metrics.est,"R"),B131:CW131,0)+1)))</f>
        <v>k=5, r=0.3</v>
      </c>
      <c r="DF131" s="11" t="str" cm="1">
        <f t="array" aca="1" ref="DF131" ca="1">CONCATENATE(INDIRECT(ADDRESS(1,MATCH(_xlfn.MAXIFS(B131:CW131,metrics.est,"Coverage"),B131:CW131,0)+1)), ", ", INDIRECT(ADDRESS(2,MATCH(_xlfn.MAXIFS(B131:CW131,metrics.est,"Coverage"),B131:CW131,0)+1)))</f>
        <v>k=5, r=0.1</v>
      </c>
      <c r="DG131" s="11" t="str" cm="1">
        <f t="array" aca="1" ref="DG131" ca="1">CONCATENATE(INDIRECT(ADDRESS(1,MATCH(_xlfn.MINIFS(B131:CW131,metrics.est,"Time"),B131:CW131,0)+1)), ", ", INDIRECT(ADDRESS(2,MATCH(_xlfn.MINIFS(B131:CW131,metrics.est,"Time"),B131:CW131,0)+1)))</f>
        <v>k=5, r=0.9</v>
      </c>
    </row>
    <row r="132" spans="1:111" x14ac:dyDescent="0.2">
      <c r="A132" s="1" t="s">
        <v>127</v>
      </c>
      <c r="B132" s="4">
        <v>0.70140000000000002</v>
      </c>
      <c r="C132" s="4">
        <v>0.8448</v>
      </c>
      <c r="D132" s="4">
        <v>0.28489999999999999</v>
      </c>
      <c r="E132" s="4">
        <v>0.94210000000000005</v>
      </c>
      <c r="F132" s="4">
        <v>6.6711999999999998</v>
      </c>
      <c r="G132" s="5">
        <v>0.70940000000000003</v>
      </c>
      <c r="H132" s="5">
        <v>0.86770000000000003</v>
      </c>
      <c r="I132" s="5">
        <v>0.2989</v>
      </c>
      <c r="J132" s="5">
        <v>0.92910000000000004</v>
      </c>
      <c r="K132" s="5">
        <v>3.7730000000000001</v>
      </c>
      <c r="L132" s="4">
        <v>0.71730000000000005</v>
      </c>
      <c r="M132" s="4">
        <v>0.88670000000000004</v>
      </c>
      <c r="N132" s="4">
        <v>0.29349999999999998</v>
      </c>
      <c r="O132" s="4">
        <v>0.91049999999999998</v>
      </c>
      <c r="P132" s="4">
        <v>1.9507000000000001</v>
      </c>
      <c r="Q132" s="5">
        <v>0.73780000000000001</v>
      </c>
      <c r="R132" s="5">
        <v>0.9355</v>
      </c>
      <c r="S132" s="5">
        <v>0.27089999999999997</v>
      </c>
      <c r="T132" s="5">
        <v>0.86960000000000004</v>
      </c>
      <c r="U132" s="5">
        <v>0.84289999999999998</v>
      </c>
      <c r="V132" s="4">
        <v>0.79890000000000005</v>
      </c>
      <c r="W132" s="4">
        <v>1.0914999999999999</v>
      </c>
      <c r="X132" s="4">
        <v>0.20649999999999999</v>
      </c>
      <c r="Y132" s="4">
        <v>0.71899999999999997</v>
      </c>
      <c r="Z132" s="4">
        <v>0.12889999999999999</v>
      </c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>
        <f t="shared" si="15"/>
        <v>0.73296000000000006</v>
      </c>
      <c r="CY132" s="4">
        <f t="shared" si="16"/>
        <v>0.92523999999999995</v>
      </c>
      <c r="CZ132" s="4">
        <f t="shared" si="17"/>
        <v>0.27093999999999996</v>
      </c>
      <c r="DA132" s="4">
        <f t="shared" si="18"/>
        <v>0.87406000000000006</v>
      </c>
      <c r="DB132" s="4">
        <f t="shared" si="19"/>
        <v>2.67334</v>
      </c>
      <c r="DC132" s="11" t="str" cm="1">
        <f t="array" aca="1" ref="DC132" ca="1">CONCATENATE(INDIRECT(ADDRESS(1,MATCH(_xlfn.MINIFS(B132:CW132,metrics.est,"MAE"),B132:CW132,0)+1)), ", ", INDIRECT(ADDRESS(2,MATCH(_xlfn.MINIFS(B132:CW132,metrics.est,"MAE"),B132:CW132,0)+1)))</f>
        <v>k=5, r=0.1</v>
      </c>
      <c r="DD132" s="11" t="str" cm="1">
        <f t="array" aca="1" ref="DD132" ca="1">CONCATENATE(INDIRECT(ADDRESS(1,MATCH(_xlfn.MINIFS(B132:CW132,metrics.est,"MSE"),B132:CW132,0)+1)), ", ", INDIRECT(ADDRESS(2,MATCH(_xlfn.MINIFS(B132:CW132,metrics.est,"MSE"),B132:CW132,0)+1)))</f>
        <v>k=5, r=0.1</v>
      </c>
      <c r="DE132" s="11" t="str" cm="1">
        <f t="array" aca="1" ref="DE132" ca="1">CONCATENATE(INDIRECT(ADDRESS(1,MATCH(_xlfn.MAXIFS(B132:CW132,metrics.est,"R"),B132:CW132,0)+1)), ", ", INDIRECT(ADDRESS(2,MATCH(_xlfn.MAXIFS(B132:CW132,metrics.est,"R"),B132:CW132,0)+1)))</f>
        <v>k=5, r=0.3</v>
      </c>
      <c r="DF132" s="11" t="str" cm="1">
        <f t="array" aca="1" ref="DF132" ca="1">CONCATENATE(INDIRECT(ADDRESS(1,MATCH(_xlfn.MAXIFS(B132:CW132,metrics.est,"Coverage"),B132:CW132,0)+1)), ", ", INDIRECT(ADDRESS(2,MATCH(_xlfn.MAXIFS(B132:CW132,metrics.est,"Coverage"),B132:CW132,0)+1)))</f>
        <v>k=5, r=0.1</v>
      </c>
      <c r="DG132" s="11" t="str" cm="1">
        <f t="array" aca="1" ref="DG132" ca="1">CONCATENATE(INDIRECT(ADDRESS(1,MATCH(_xlfn.MINIFS(B132:CW132,metrics.est,"Time"),B132:CW132,0)+1)), ", ", INDIRECT(ADDRESS(2,MATCH(_xlfn.MINIFS(B132:CW132,metrics.est,"Time"),B132:CW132,0)+1)))</f>
        <v>k=5, r=0.9</v>
      </c>
    </row>
    <row r="133" spans="1:111" x14ac:dyDescent="0.2">
      <c r="A133" s="1" t="s">
        <v>128</v>
      </c>
      <c r="B133" s="4">
        <v>0.77</v>
      </c>
      <c r="C133" s="4">
        <v>0.98429999999999995</v>
      </c>
      <c r="D133" s="4">
        <v>0.16789999999999999</v>
      </c>
      <c r="E133" s="4">
        <v>0.70720000000000005</v>
      </c>
      <c r="F133" s="4">
        <v>8.5699999999999998E-2</v>
      </c>
      <c r="G133" s="5">
        <v>0.77869999999999995</v>
      </c>
      <c r="H133" s="5">
        <v>1.0087999999999999</v>
      </c>
      <c r="I133" s="5">
        <v>0.17799999999999999</v>
      </c>
      <c r="J133" s="5">
        <v>0.6915</v>
      </c>
      <c r="K133" s="5">
        <v>6.8099999999999994E-2</v>
      </c>
      <c r="L133" s="4">
        <v>0.78639999999999999</v>
      </c>
      <c r="M133" s="4">
        <v>1.0346</v>
      </c>
      <c r="N133" s="4">
        <v>0.1779</v>
      </c>
      <c r="O133" s="4">
        <v>0.6754</v>
      </c>
      <c r="P133" s="4">
        <v>5.0299999999999997E-2</v>
      </c>
      <c r="Q133" s="5">
        <v>0.80730000000000002</v>
      </c>
      <c r="R133" s="5">
        <v>1.0951</v>
      </c>
      <c r="S133" s="5">
        <v>0.1203</v>
      </c>
      <c r="T133" s="5">
        <v>0.66520000000000001</v>
      </c>
      <c r="U133" s="5">
        <v>2.6200000000000001E-2</v>
      </c>
      <c r="V133" s="4">
        <v>0.89080000000000004</v>
      </c>
      <c r="W133" s="4">
        <v>1.3069</v>
      </c>
      <c r="X133" s="4">
        <v>4.8999999999999998E-3</v>
      </c>
      <c r="Y133" s="4">
        <v>0.60119999999999996</v>
      </c>
      <c r="Z133" s="4">
        <v>1.9400000000000001E-2</v>
      </c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>
        <f t="shared" si="15"/>
        <v>0.80664000000000002</v>
      </c>
      <c r="CY133" s="4">
        <f t="shared" si="16"/>
        <v>1.0859399999999999</v>
      </c>
      <c r="CZ133" s="4">
        <f t="shared" si="17"/>
        <v>0.1298</v>
      </c>
      <c r="DA133" s="4">
        <f t="shared" si="18"/>
        <v>0.66810000000000003</v>
      </c>
      <c r="DB133" s="4">
        <f t="shared" si="19"/>
        <v>4.9939999999999998E-2</v>
      </c>
      <c r="DC133" s="11" t="str" cm="1">
        <f t="array" aca="1" ref="DC133" ca="1">CONCATENATE(INDIRECT(ADDRESS(1,MATCH(_xlfn.MINIFS(B133:CW133,metrics.est,"MAE"),B133:CW133,0)+1)), ", ", INDIRECT(ADDRESS(2,MATCH(_xlfn.MINIFS(B133:CW133,metrics.est,"MAE"),B133:CW133,0)+1)))</f>
        <v>k=5, r=0.1</v>
      </c>
      <c r="DD133" s="11" t="str" cm="1">
        <f t="array" aca="1" ref="DD133" ca="1">CONCATENATE(INDIRECT(ADDRESS(1,MATCH(_xlfn.MINIFS(B133:CW133,metrics.est,"MSE"),B133:CW133,0)+1)), ", ", INDIRECT(ADDRESS(2,MATCH(_xlfn.MINIFS(B133:CW133,metrics.est,"MSE"),B133:CW133,0)+1)))</f>
        <v>k=5, r=0.1</v>
      </c>
      <c r="DE133" s="11" t="str" cm="1">
        <f t="array" aca="1" ref="DE133" ca="1">CONCATENATE(INDIRECT(ADDRESS(1,MATCH(_xlfn.MAXIFS(B133:CW133,metrics.est,"R"),B133:CW133,0)+1)), ", ", INDIRECT(ADDRESS(2,MATCH(_xlfn.MAXIFS(B133:CW133,metrics.est,"R"),B133:CW133,0)+1)))</f>
        <v>k=5, r=0.3</v>
      </c>
      <c r="DF133" s="11" t="str" cm="1">
        <f t="array" aca="1" ref="DF133" ca="1">CONCATENATE(INDIRECT(ADDRESS(1,MATCH(_xlfn.MAXIFS(B133:CW133,metrics.est,"Coverage"),B133:CW133,0)+1)), ", ", INDIRECT(ADDRESS(2,MATCH(_xlfn.MAXIFS(B133:CW133,metrics.est,"Coverage"),B133:CW133,0)+1)))</f>
        <v>k=5, r=0.1</v>
      </c>
      <c r="DG133" s="11" t="str" cm="1">
        <f t="array" aca="1" ref="DG133" ca="1">CONCATENATE(INDIRECT(ADDRESS(1,MATCH(_xlfn.MINIFS(B133:CW133,metrics.est,"Time"),B133:CW133,0)+1)), ", ", INDIRECT(ADDRESS(2,MATCH(_xlfn.MINIFS(B133:CW133,metrics.est,"Time"),B133:CW133,0)+1)))</f>
        <v>k=5, r=0.9</v>
      </c>
    </row>
    <row r="134" spans="1:111" x14ac:dyDescent="0.2">
      <c r="A134" s="1" t="s">
        <v>129</v>
      </c>
      <c r="B134" s="4">
        <v>0.67449999999999999</v>
      </c>
      <c r="C134" s="4">
        <v>0.77659999999999996</v>
      </c>
      <c r="D134" s="4">
        <v>0.30420000000000003</v>
      </c>
      <c r="E134" s="4">
        <v>0.94110000000000005</v>
      </c>
      <c r="F134" s="4">
        <v>6.54E-2</v>
      </c>
      <c r="G134" s="5">
        <v>0.68479999999999996</v>
      </c>
      <c r="H134" s="5">
        <v>0.80210000000000004</v>
      </c>
      <c r="I134" s="5">
        <v>0.29870000000000002</v>
      </c>
      <c r="J134" s="5">
        <v>0.92759999999999998</v>
      </c>
      <c r="K134" s="5">
        <v>5.16E-2</v>
      </c>
      <c r="L134" s="4">
        <v>0.69730000000000003</v>
      </c>
      <c r="M134" s="4">
        <v>0.83209999999999995</v>
      </c>
      <c r="N134" s="4">
        <v>0.28120000000000001</v>
      </c>
      <c r="O134" s="4">
        <v>0.90229999999999999</v>
      </c>
      <c r="P134" s="4">
        <v>3.09E-2</v>
      </c>
      <c r="Q134" s="5">
        <v>0.72640000000000005</v>
      </c>
      <c r="R134" s="5">
        <v>0.8972</v>
      </c>
      <c r="S134" s="5">
        <v>0.23669999999999999</v>
      </c>
      <c r="T134" s="5">
        <v>0.84930000000000005</v>
      </c>
      <c r="U134" s="5">
        <v>2.07E-2</v>
      </c>
      <c r="V134" s="4">
        <v>0.80959999999999999</v>
      </c>
      <c r="W134" s="4">
        <v>1.1092</v>
      </c>
      <c r="X134" s="4">
        <v>0.1744</v>
      </c>
      <c r="Y134" s="4">
        <v>0.59589999999999999</v>
      </c>
      <c r="Z134" s="4">
        <v>8.8999999999999999E-3</v>
      </c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>
        <f t="shared" si="15"/>
        <v>0.71852000000000005</v>
      </c>
      <c r="CY134" s="4">
        <f t="shared" si="16"/>
        <v>0.88343999999999989</v>
      </c>
      <c r="CZ134" s="4">
        <f t="shared" si="17"/>
        <v>0.25903999999999999</v>
      </c>
      <c r="DA134" s="4">
        <f t="shared" si="18"/>
        <v>0.84323999999999999</v>
      </c>
      <c r="DB134" s="4">
        <f t="shared" si="19"/>
        <v>3.5499999999999997E-2</v>
      </c>
      <c r="DC134" s="11" t="str" cm="1">
        <f t="array" aca="1" ref="DC134" ca="1">CONCATENATE(INDIRECT(ADDRESS(1,MATCH(_xlfn.MINIFS(B134:CW134,metrics.est,"MAE"),B134:CW134,0)+1)), ", ", INDIRECT(ADDRESS(2,MATCH(_xlfn.MINIFS(B134:CW134,metrics.est,"MAE"),B134:CW134,0)+1)))</f>
        <v>k=5, r=0.1</v>
      </c>
      <c r="DD134" s="11" t="str" cm="1">
        <f t="array" aca="1" ref="DD134" ca="1">CONCATENATE(INDIRECT(ADDRESS(1,MATCH(_xlfn.MINIFS(B134:CW134,metrics.est,"MSE"),B134:CW134,0)+1)), ", ", INDIRECT(ADDRESS(2,MATCH(_xlfn.MINIFS(B134:CW134,metrics.est,"MSE"),B134:CW134,0)+1)))</f>
        <v>k=5, r=0.1</v>
      </c>
      <c r="DE134" s="11" t="str" cm="1">
        <f t="array" aca="1" ref="DE134" ca="1">CONCATENATE(INDIRECT(ADDRESS(1,MATCH(_xlfn.MAXIFS(B134:CW134,metrics.est,"R"),B134:CW134,0)+1)), ", ", INDIRECT(ADDRESS(2,MATCH(_xlfn.MAXIFS(B134:CW134,metrics.est,"R"),B134:CW134,0)+1)))</f>
        <v>k=5, r=0.1</v>
      </c>
      <c r="DF134" s="11" t="str" cm="1">
        <f t="array" aca="1" ref="DF134" ca="1">CONCATENATE(INDIRECT(ADDRESS(1,MATCH(_xlfn.MAXIFS(B134:CW134,metrics.est,"Coverage"),B134:CW134,0)+1)), ", ", INDIRECT(ADDRESS(2,MATCH(_xlfn.MAXIFS(B134:CW134,metrics.est,"Coverage"),B134:CW134,0)+1)))</f>
        <v>k=5, r=0.1</v>
      </c>
      <c r="DG134" s="11" t="str" cm="1">
        <f t="array" aca="1" ref="DG134" ca="1">CONCATENATE(INDIRECT(ADDRESS(1,MATCH(_xlfn.MINIFS(B134:CW134,metrics.est,"Time"),B134:CW134,0)+1)), ", ", INDIRECT(ADDRESS(2,MATCH(_xlfn.MINIFS(B134:CW134,metrics.est,"Time"),B134:CW134,0)+1)))</f>
        <v>k=5, r=0.9</v>
      </c>
    </row>
    <row r="135" spans="1:111" x14ac:dyDescent="0.2">
      <c r="A135" s="1" t="s">
        <v>130</v>
      </c>
      <c r="B135" s="4">
        <v>0.67379999999999995</v>
      </c>
      <c r="C135" s="4">
        <v>0.7752</v>
      </c>
      <c r="D135" s="4">
        <v>0.30449999999999999</v>
      </c>
      <c r="E135" s="4">
        <v>0.9415</v>
      </c>
      <c r="F135" s="4">
        <v>3.8100000000000002E-2</v>
      </c>
      <c r="G135" s="5">
        <v>0.68340000000000001</v>
      </c>
      <c r="H135" s="5">
        <v>0.79890000000000005</v>
      </c>
      <c r="I135" s="5">
        <v>0.30570000000000003</v>
      </c>
      <c r="J135" s="5">
        <v>0.92720000000000002</v>
      </c>
      <c r="K135" s="5">
        <v>3.1899999999999998E-2</v>
      </c>
      <c r="L135" s="4">
        <v>0.69599999999999995</v>
      </c>
      <c r="M135" s="4">
        <v>0.82850000000000001</v>
      </c>
      <c r="N135" s="4">
        <v>0.28520000000000001</v>
      </c>
      <c r="O135" s="4">
        <v>0.90200000000000002</v>
      </c>
      <c r="P135" s="4">
        <v>2.1000000000000001E-2</v>
      </c>
      <c r="Q135" s="5">
        <v>0.72489999999999999</v>
      </c>
      <c r="R135" s="5">
        <v>0.89370000000000005</v>
      </c>
      <c r="S135" s="5">
        <v>0.2402</v>
      </c>
      <c r="T135" s="5">
        <v>0.84909999999999997</v>
      </c>
      <c r="U135" s="5">
        <v>1.52E-2</v>
      </c>
      <c r="V135" s="4">
        <v>0.81169999999999998</v>
      </c>
      <c r="W135" s="4">
        <v>1.1155999999999999</v>
      </c>
      <c r="X135" s="4">
        <v>0.1585</v>
      </c>
      <c r="Y135" s="4">
        <v>0.62880000000000003</v>
      </c>
      <c r="Z135" s="4">
        <v>6.1000000000000004E-3</v>
      </c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>
        <v>0.69599999999999995</v>
      </c>
      <c r="CJ135" s="5">
        <v>0.82909999999999995</v>
      </c>
      <c r="CK135" s="5">
        <v>0.28339999999999999</v>
      </c>
      <c r="CL135" s="5">
        <v>0.90249999999999997</v>
      </c>
      <c r="CM135" s="5">
        <v>1.4999999999999999E-2</v>
      </c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>
        <f t="shared" si="15"/>
        <v>0.71430000000000005</v>
      </c>
      <c r="CY135" s="4">
        <f t="shared" si="16"/>
        <v>0.87349999999999994</v>
      </c>
      <c r="CZ135" s="4">
        <f t="shared" si="17"/>
        <v>0.26291666666666669</v>
      </c>
      <c r="DA135" s="4">
        <f t="shared" si="18"/>
        <v>0.85851666666666659</v>
      </c>
      <c r="DB135" s="4">
        <f t="shared" si="19"/>
        <v>2.1216666666666672E-2</v>
      </c>
      <c r="DC135" s="11" t="str" cm="1">
        <f t="array" aca="1" ref="DC135" ca="1">CONCATENATE(INDIRECT(ADDRESS(1,MATCH(_xlfn.MINIFS(B135:CW135,metrics.est,"MAE"),B135:CW135,0)+1)), ", ", INDIRECT(ADDRESS(2,MATCH(_xlfn.MINIFS(B135:CW135,metrics.est,"MAE"),B135:CW135,0)+1)))</f>
        <v>k=5, r=0.1</v>
      </c>
      <c r="DD135" s="11" t="str" cm="1">
        <f t="array" aca="1" ref="DD135" ca="1">CONCATENATE(INDIRECT(ADDRESS(1,MATCH(_xlfn.MINIFS(B135:CW135,metrics.est,"MSE"),B135:CW135,0)+1)), ", ", INDIRECT(ADDRESS(2,MATCH(_xlfn.MINIFS(B135:CW135,metrics.est,"MSE"),B135:CW135,0)+1)))</f>
        <v>k=5, r=0.1</v>
      </c>
      <c r="DE135" s="11" t="str" cm="1">
        <f t="array" aca="1" ref="DE135" ca="1">CONCATENATE(INDIRECT(ADDRESS(1,MATCH(_xlfn.MAXIFS(B135:CW135,metrics.est,"R"),B135:CW135,0)+1)), ", ", INDIRECT(ADDRESS(2,MATCH(_xlfn.MAXIFS(B135:CW135,metrics.est,"R"),B135:CW135,0)+1)))</f>
        <v>k=5, r=0.3</v>
      </c>
      <c r="DF135" s="11" t="str" cm="1">
        <f t="array" aca="1" ref="DF135" ca="1">CONCATENATE(INDIRECT(ADDRESS(1,MATCH(_xlfn.MAXIFS(B135:CW135,metrics.est,"Coverage"),B135:CW135,0)+1)), ", ", INDIRECT(ADDRESS(2,MATCH(_xlfn.MAXIFS(B135:CW135,metrics.est,"Coverage"),B135:CW135,0)+1)))</f>
        <v>k=5, r=0.1</v>
      </c>
      <c r="DG135" s="11" t="str" cm="1">
        <f t="array" aca="1" ref="DG135" ca="1">CONCATENATE(INDIRECT(ADDRESS(1,MATCH(_xlfn.MINIFS(B135:CW135,metrics.est,"Time"),B135:CW135,0)+1)), ", ", INDIRECT(ADDRESS(2,MATCH(_xlfn.MINIFS(B135:CW135,metrics.est,"Time"),B135:CW135,0)+1)))</f>
        <v>k=5, r=0.9</v>
      </c>
    </row>
    <row r="136" spans="1:111" x14ac:dyDescent="0.2">
      <c r="A136" s="1" t="s">
        <v>131</v>
      </c>
      <c r="B136" s="4">
        <v>0.67530000000000001</v>
      </c>
      <c r="C136" s="4">
        <v>0.77929999999999999</v>
      </c>
      <c r="D136" s="4">
        <v>0.3034</v>
      </c>
      <c r="E136" s="4">
        <v>0.94130000000000003</v>
      </c>
      <c r="F136" s="4">
        <v>5.2600000000000001E-2</v>
      </c>
      <c r="G136" s="5">
        <v>0.68640000000000001</v>
      </c>
      <c r="H136" s="5">
        <v>0.80649999999999999</v>
      </c>
      <c r="I136" s="5">
        <v>0.29880000000000001</v>
      </c>
      <c r="J136" s="5">
        <v>0.92759999999999998</v>
      </c>
      <c r="K136" s="5">
        <v>4.2099999999999999E-2</v>
      </c>
      <c r="L136" s="4">
        <v>0.70009999999999994</v>
      </c>
      <c r="M136" s="4">
        <v>0.83860000000000001</v>
      </c>
      <c r="N136" s="4">
        <v>0.2752</v>
      </c>
      <c r="O136" s="4">
        <v>0.90239999999999998</v>
      </c>
      <c r="P136" s="4">
        <v>2.81E-2</v>
      </c>
      <c r="Q136" s="5">
        <v>0.73119999999999996</v>
      </c>
      <c r="R136" s="5">
        <v>0.90990000000000004</v>
      </c>
      <c r="S136" s="5">
        <v>0.22700000000000001</v>
      </c>
      <c r="T136" s="5">
        <v>0.84989999999999999</v>
      </c>
      <c r="U136" s="5">
        <v>1.83E-2</v>
      </c>
      <c r="V136" s="4">
        <v>0.82110000000000005</v>
      </c>
      <c r="W136" s="4">
        <v>1.1400999999999999</v>
      </c>
      <c r="X136" s="4">
        <v>0.1512</v>
      </c>
      <c r="Y136" s="4">
        <v>0.62870000000000004</v>
      </c>
      <c r="Z136" s="4">
        <v>1.0500000000000001E-2</v>
      </c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>
        <v>0.70020000000000004</v>
      </c>
      <c r="CJ136" s="5">
        <v>0.83930000000000005</v>
      </c>
      <c r="CK136" s="5">
        <v>0.27439999999999998</v>
      </c>
      <c r="CL136" s="5">
        <v>0.90310000000000001</v>
      </c>
      <c r="CM136" s="5">
        <v>2.24E-2</v>
      </c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>
        <f t="shared" si="15"/>
        <v>0.71904999999999986</v>
      </c>
      <c r="CY136" s="4">
        <f t="shared" si="16"/>
        <v>0.8856166666666665</v>
      </c>
      <c r="CZ136" s="4">
        <f t="shared" si="17"/>
        <v>0.255</v>
      </c>
      <c r="DA136" s="4">
        <f t="shared" si="18"/>
        <v>0.85883333333333345</v>
      </c>
      <c r="DB136" s="4">
        <f t="shared" si="19"/>
        <v>2.9000000000000001E-2</v>
      </c>
      <c r="DC136" s="11" t="str" cm="1">
        <f t="array" aca="1" ref="DC136" ca="1">CONCATENATE(INDIRECT(ADDRESS(1,MATCH(_xlfn.MINIFS(B136:CW136,metrics.est,"MAE"),B136:CW136,0)+1)), ", ", INDIRECT(ADDRESS(2,MATCH(_xlfn.MINIFS(B136:CW136,metrics.est,"MAE"),B136:CW136,0)+1)))</f>
        <v>k=5, r=0.1</v>
      </c>
      <c r="DD136" s="11" t="str" cm="1">
        <f t="array" aca="1" ref="DD136" ca="1">CONCATENATE(INDIRECT(ADDRESS(1,MATCH(_xlfn.MINIFS(B136:CW136,metrics.est,"MSE"),B136:CW136,0)+1)), ", ", INDIRECT(ADDRESS(2,MATCH(_xlfn.MINIFS(B136:CW136,metrics.est,"MSE"),B136:CW136,0)+1)))</f>
        <v>k=5, r=0.1</v>
      </c>
      <c r="DE136" s="11" t="str" cm="1">
        <f t="array" aca="1" ref="DE136" ca="1">CONCATENATE(INDIRECT(ADDRESS(1,MATCH(_xlfn.MAXIFS(B136:CW136,metrics.est,"R"),B136:CW136,0)+1)), ", ", INDIRECT(ADDRESS(2,MATCH(_xlfn.MAXIFS(B136:CW136,metrics.est,"R"),B136:CW136,0)+1)))</f>
        <v>k=5, r=0.1</v>
      </c>
      <c r="DF136" s="11" t="str" cm="1">
        <f t="array" aca="1" ref="DF136" ca="1">CONCATENATE(INDIRECT(ADDRESS(1,MATCH(_xlfn.MAXIFS(B136:CW136,metrics.est,"Coverage"),B136:CW136,0)+1)), ", ", INDIRECT(ADDRESS(2,MATCH(_xlfn.MAXIFS(B136:CW136,metrics.est,"Coverage"),B136:CW136,0)+1)))</f>
        <v>k=5, r=0.1</v>
      </c>
      <c r="DG136" s="11" t="str" cm="1">
        <f t="array" aca="1" ref="DG136" ca="1">CONCATENATE(INDIRECT(ADDRESS(1,MATCH(_xlfn.MINIFS(B136:CW136,metrics.est,"Time"),B136:CW136,0)+1)), ", ", INDIRECT(ADDRESS(2,MATCH(_xlfn.MINIFS(B136:CW136,metrics.est,"Time"),B136:CW136,0)+1)))</f>
        <v>k=5, r=0.9</v>
      </c>
    </row>
    <row r="137" spans="1:111" x14ac:dyDescent="0.2">
      <c r="A137" s="1" t="s">
        <v>132</v>
      </c>
      <c r="B137" s="4">
        <v>0.69579999999999997</v>
      </c>
      <c r="C137" s="4">
        <v>0.83330000000000004</v>
      </c>
      <c r="D137" s="4">
        <v>0.32069999999999999</v>
      </c>
      <c r="E137" s="4">
        <v>0.89380000000000004</v>
      </c>
      <c r="F137" s="4">
        <v>4.2900000000000001E-2</v>
      </c>
      <c r="G137" s="5">
        <v>0.70269999999999999</v>
      </c>
      <c r="H137" s="5">
        <v>0.85209999999999997</v>
      </c>
      <c r="I137" s="5">
        <v>0.33500000000000002</v>
      </c>
      <c r="J137" s="5">
        <v>0.88629999999999998</v>
      </c>
      <c r="K137" s="5">
        <v>3.5200000000000002E-2</v>
      </c>
      <c r="L137" s="4">
        <v>0.71689999999999998</v>
      </c>
      <c r="M137" s="4">
        <v>0.88519999999999999</v>
      </c>
      <c r="N137" s="4">
        <v>0.32119999999999999</v>
      </c>
      <c r="O137" s="4">
        <v>0.84940000000000004</v>
      </c>
      <c r="P137" s="4">
        <v>2.29E-2</v>
      </c>
      <c r="Q137" s="5">
        <v>0.75660000000000005</v>
      </c>
      <c r="R137" s="5">
        <v>0.97870000000000001</v>
      </c>
      <c r="S137" s="5">
        <v>0.26219999999999999</v>
      </c>
      <c r="T137" s="5">
        <v>0.76249999999999996</v>
      </c>
      <c r="U137" s="5">
        <v>1.47E-2</v>
      </c>
      <c r="V137" s="4">
        <v>0.85629999999999995</v>
      </c>
      <c r="W137" s="4">
        <v>1.2428999999999999</v>
      </c>
      <c r="X137" s="4">
        <v>9.1899999999999996E-2</v>
      </c>
      <c r="Y137" s="4">
        <v>0.57809999999999995</v>
      </c>
      <c r="Z137" s="4">
        <v>6.1000000000000004E-3</v>
      </c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>
        <f t="shared" ref="CX137:CX168" si="20">AVERAGEIFS(B137:CW137,metrics.est,"MAE")</f>
        <v>0.74565999999999999</v>
      </c>
      <c r="CY137" s="4">
        <f t="shared" ref="CY137:CY168" si="21">AVERAGEIFS(B137:CW137,metrics.est,"MSE")</f>
        <v>0.95843999999999985</v>
      </c>
      <c r="CZ137" s="4">
        <f t="shared" ref="CZ137:CZ168" si="22">AVERAGEIFS(B137:CW137,metrics.est,"R")</f>
        <v>0.26619999999999999</v>
      </c>
      <c r="DA137" s="4">
        <f t="shared" ref="DA137:DA168" si="23">AVERAGEIFS(B137:CW137,metrics.est,"Coverage")</f>
        <v>0.79402000000000006</v>
      </c>
      <c r="DB137" s="4">
        <f t="shared" ref="DB137:DB168" si="24">AVERAGEIFS(B137:CW137,metrics.est,"Time")</f>
        <v>2.436E-2</v>
      </c>
      <c r="DC137" s="11" t="str" cm="1">
        <f t="array" aca="1" ref="DC137" ca="1">CONCATENATE(INDIRECT(ADDRESS(1,MATCH(_xlfn.MINIFS(B137:CW137,metrics.est,"MAE"),B137:CW137,0)+1)), ", ", INDIRECT(ADDRESS(2,MATCH(_xlfn.MINIFS(B137:CW137,metrics.est,"MAE"),B137:CW137,0)+1)))</f>
        <v>k=5, r=0.1</v>
      </c>
      <c r="DD137" s="11" t="str" cm="1">
        <f t="array" aca="1" ref="DD137" ca="1">CONCATENATE(INDIRECT(ADDRESS(1,MATCH(_xlfn.MINIFS(B137:CW137,metrics.est,"MSE"),B137:CW137,0)+1)), ", ", INDIRECT(ADDRESS(2,MATCH(_xlfn.MINIFS(B137:CW137,metrics.est,"MSE"),B137:CW137,0)+1)))</f>
        <v>k=5, r=0.1</v>
      </c>
      <c r="DE137" s="11" t="str" cm="1">
        <f t="array" aca="1" ref="DE137" ca="1">CONCATENATE(INDIRECT(ADDRESS(1,MATCH(_xlfn.MAXIFS(B137:CW137,metrics.est,"R"),B137:CW137,0)+1)), ", ", INDIRECT(ADDRESS(2,MATCH(_xlfn.MAXIFS(B137:CW137,metrics.est,"R"),B137:CW137,0)+1)))</f>
        <v>k=5, r=0.3</v>
      </c>
      <c r="DF137" s="11" t="str" cm="1">
        <f t="array" aca="1" ref="DF137" ca="1">CONCATENATE(INDIRECT(ADDRESS(1,MATCH(_xlfn.MAXIFS(B137:CW137,metrics.est,"Coverage"),B137:CW137,0)+1)), ", ", INDIRECT(ADDRESS(2,MATCH(_xlfn.MAXIFS(B137:CW137,metrics.est,"Coverage"),B137:CW137,0)+1)))</f>
        <v>k=5, r=0.1</v>
      </c>
      <c r="DG137" s="11" t="str" cm="1">
        <f t="array" aca="1" ref="DG137" ca="1">CONCATENATE(INDIRECT(ADDRESS(1,MATCH(_xlfn.MINIFS(B137:CW137,metrics.est,"Time"),B137:CW137,0)+1)), ", ", INDIRECT(ADDRESS(2,MATCH(_xlfn.MINIFS(B137:CW137,metrics.est,"Time"),B137:CW137,0)+1)))</f>
        <v>k=5, r=0.9</v>
      </c>
    </row>
    <row r="138" spans="1:111" x14ac:dyDescent="0.2">
      <c r="A138" s="1" t="s">
        <v>133</v>
      </c>
      <c r="B138" s="4">
        <v>0.67190000000000005</v>
      </c>
      <c r="C138" s="4">
        <v>0.77459999999999996</v>
      </c>
      <c r="D138" s="4">
        <v>0.315</v>
      </c>
      <c r="E138" s="4">
        <v>0.95020000000000004</v>
      </c>
      <c r="F138" s="4">
        <v>5.2999999999999999E-2</v>
      </c>
      <c r="G138" s="5">
        <v>0.68240000000000001</v>
      </c>
      <c r="H138" s="5">
        <v>0.80059999999999998</v>
      </c>
      <c r="I138" s="5">
        <v>0.32050000000000001</v>
      </c>
      <c r="J138" s="5">
        <v>0.93779999999999997</v>
      </c>
      <c r="K138" s="5">
        <v>4.3999999999999997E-2</v>
      </c>
      <c r="L138" s="4">
        <v>0.6966</v>
      </c>
      <c r="M138" s="4">
        <v>0.83250000000000002</v>
      </c>
      <c r="N138" s="4">
        <v>0.30270000000000002</v>
      </c>
      <c r="O138" s="4">
        <v>0.91320000000000001</v>
      </c>
      <c r="P138" s="4">
        <v>3.1699999999999999E-2</v>
      </c>
      <c r="Q138" s="5">
        <v>0.73150000000000004</v>
      </c>
      <c r="R138" s="5">
        <v>0.9113</v>
      </c>
      <c r="S138" s="5">
        <v>0.24160000000000001</v>
      </c>
      <c r="T138" s="5">
        <v>0.85340000000000005</v>
      </c>
      <c r="U138" s="5">
        <v>1.7999999999999999E-2</v>
      </c>
      <c r="V138" s="4">
        <v>0.82720000000000005</v>
      </c>
      <c r="W138" s="4">
        <v>1.1574</v>
      </c>
      <c r="X138" s="4">
        <v>0.1532</v>
      </c>
      <c r="Y138" s="4">
        <v>0.59060000000000001</v>
      </c>
      <c r="Z138" s="4">
        <v>8.5000000000000006E-3</v>
      </c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>
        <f t="shared" si="20"/>
        <v>0.72192000000000001</v>
      </c>
      <c r="CY138" s="4">
        <f t="shared" si="21"/>
        <v>0.89527999999999996</v>
      </c>
      <c r="CZ138" s="4">
        <f t="shared" si="22"/>
        <v>0.2666</v>
      </c>
      <c r="DA138" s="4">
        <f t="shared" si="23"/>
        <v>0.84903999999999991</v>
      </c>
      <c r="DB138" s="4">
        <f t="shared" si="24"/>
        <v>3.1040000000000002E-2</v>
      </c>
      <c r="DC138" s="11" t="str" cm="1">
        <f t="array" aca="1" ref="DC138" ca="1">CONCATENATE(INDIRECT(ADDRESS(1,MATCH(_xlfn.MINIFS(B138:CW138,metrics.est,"MAE"),B138:CW138,0)+1)), ", ", INDIRECT(ADDRESS(2,MATCH(_xlfn.MINIFS(B138:CW138,metrics.est,"MAE"),B138:CW138,0)+1)))</f>
        <v>k=5, r=0.1</v>
      </c>
      <c r="DD138" s="11" t="str" cm="1">
        <f t="array" aca="1" ref="DD138" ca="1">CONCATENATE(INDIRECT(ADDRESS(1,MATCH(_xlfn.MINIFS(B138:CW138,metrics.est,"MSE"),B138:CW138,0)+1)), ", ", INDIRECT(ADDRESS(2,MATCH(_xlfn.MINIFS(B138:CW138,metrics.est,"MSE"),B138:CW138,0)+1)))</f>
        <v>k=5, r=0.1</v>
      </c>
      <c r="DE138" s="11" t="str" cm="1">
        <f t="array" aca="1" ref="DE138" ca="1">CONCATENATE(INDIRECT(ADDRESS(1,MATCH(_xlfn.MAXIFS(B138:CW138,metrics.est,"R"),B138:CW138,0)+1)), ", ", INDIRECT(ADDRESS(2,MATCH(_xlfn.MAXIFS(B138:CW138,metrics.est,"R"),B138:CW138,0)+1)))</f>
        <v>k=5, r=0.3</v>
      </c>
      <c r="DF138" s="11" t="str" cm="1">
        <f t="array" aca="1" ref="DF138" ca="1">CONCATENATE(INDIRECT(ADDRESS(1,MATCH(_xlfn.MAXIFS(B138:CW138,metrics.est,"Coverage"),B138:CW138,0)+1)), ", ", INDIRECT(ADDRESS(2,MATCH(_xlfn.MAXIFS(B138:CW138,metrics.est,"Coverage"),B138:CW138,0)+1)))</f>
        <v>k=5, r=0.1</v>
      </c>
      <c r="DG138" s="11" t="str" cm="1">
        <f t="array" aca="1" ref="DG138" ca="1">CONCATENATE(INDIRECT(ADDRESS(1,MATCH(_xlfn.MINIFS(B138:CW138,metrics.est,"Time"),B138:CW138,0)+1)), ", ", INDIRECT(ADDRESS(2,MATCH(_xlfn.MINIFS(B138:CW138,metrics.est,"Time"),B138:CW138,0)+1)))</f>
        <v>k=5, r=0.9</v>
      </c>
    </row>
    <row r="139" spans="1:111" x14ac:dyDescent="0.2">
      <c r="A139" s="1" t="s">
        <v>134</v>
      </c>
      <c r="B139" s="4">
        <v>0.67230000000000001</v>
      </c>
      <c r="C139" s="4">
        <v>0.77969999999999995</v>
      </c>
      <c r="D139" s="4">
        <v>0.3231</v>
      </c>
      <c r="E139" s="4">
        <v>0.95079999999999998</v>
      </c>
      <c r="F139" s="4">
        <v>0.04</v>
      </c>
      <c r="G139" s="5">
        <v>0.6835</v>
      </c>
      <c r="H139" s="5">
        <v>0.80640000000000001</v>
      </c>
      <c r="I139" s="5">
        <v>0.3271</v>
      </c>
      <c r="J139" s="5">
        <v>0.93930000000000002</v>
      </c>
      <c r="K139" s="5">
        <v>3.1699999999999999E-2</v>
      </c>
      <c r="L139" s="4">
        <v>0.69910000000000005</v>
      </c>
      <c r="M139" s="4">
        <v>0.84089999999999998</v>
      </c>
      <c r="N139" s="4">
        <v>0.30909999999999999</v>
      </c>
      <c r="O139" s="4">
        <v>0.91400000000000003</v>
      </c>
      <c r="P139" s="4">
        <v>2.7E-2</v>
      </c>
      <c r="Q139" s="5">
        <v>0.73980000000000001</v>
      </c>
      <c r="R139" s="5">
        <v>0.93210000000000004</v>
      </c>
      <c r="S139" s="5">
        <v>0.2414</v>
      </c>
      <c r="T139" s="5">
        <v>0.84850000000000003</v>
      </c>
      <c r="U139" s="5">
        <v>1.6799999999999999E-2</v>
      </c>
      <c r="V139" s="4">
        <v>0.83860000000000001</v>
      </c>
      <c r="W139" s="4">
        <v>1.1898</v>
      </c>
      <c r="X139" s="4">
        <v>0.15</v>
      </c>
      <c r="Y139" s="4">
        <v>0.5746</v>
      </c>
      <c r="Z139" s="4">
        <v>8.0999999999999996E-3</v>
      </c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>
        <f t="shared" si="20"/>
        <v>0.72665999999999997</v>
      </c>
      <c r="CY139" s="4">
        <f t="shared" si="21"/>
        <v>0.90977999999999992</v>
      </c>
      <c r="CZ139" s="4">
        <f t="shared" si="22"/>
        <v>0.27013999999999999</v>
      </c>
      <c r="DA139" s="4">
        <f t="shared" si="23"/>
        <v>0.84543999999999997</v>
      </c>
      <c r="DB139" s="4">
        <f t="shared" si="24"/>
        <v>2.4719999999999999E-2</v>
      </c>
      <c r="DC139" s="11" t="str" cm="1">
        <f t="array" aca="1" ref="DC139" ca="1">CONCATENATE(INDIRECT(ADDRESS(1,MATCH(_xlfn.MINIFS(B139:CW139,metrics.est,"MAE"),B139:CW139,0)+1)), ", ", INDIRECT(ADDRESS(2,MATCH(_xlfn.MINIFS(B139:CW139,metrics.est,"MAE"),B139:CW139,0)+1)))</f>
        <v>k=5, r=0.1</v>
      </c>
      <c r="DD139" s="11" t="str" cm="1">
        <f t="array" aca="1" ref="DD139" ca="1">CONCATENATE(INDIRECT(ADDRESS(1,MATCH(_xlfn.MINIFS(B139:CW139,metrics.est,"MSE"),B139:CW139,0)+1)), ", ", INDIRECT(ADDRESS(2,MATCH(_xlfn.MINIFS(B139:CW139,metrics.est,"MSE"),B139:CW139,0)+1)))</f>
        <v>k=5, r=0.1</v>
      </c>
      <c r="DE139" s="11" t="str" cm="1">
        <f t="array" aca="1" ref="DE139" ca="1">CONCATENATE(INDIRECT(ADDRESS(1,MATCH(_xlfn.MAXIFS(B139:CW139,metrics.est,"R"),B139:CW139,0)+1)), ", ", INDIRECT(ADDRESS(2,MATCH(_xlfn.MAXIFS(B139:CW139,metrics.est,"R"),B139:CW139,0)+1)))</f>
        <v>k=5, r=0.3</v>
      </c>
      <c r="DF139" s="11" t="str" cm="1">
        <f t="array" aca="1" ref="DF139" ca="1">CONCATENATE(INDIRECT(ADDRESS(1,MATCH(_xlfn.MAXIFS(B139:CW139,metrics.est,"Coverage"),B139:CW139,0)+1)), ", ", INDIRECT(ADDRESS(2,MATCH(_xlfn.MAXIFS(B139:CW139,metrics.est,"Coverage"),B139:CW139,0)+1)))</f>
        <v>k=5, r=0.1</v>
      </c>
      <c r="DG139" s="11" t="str" cm="1">
        <f t="array" aca="1" ref="DG139" ca="1">CONCATENATE(INDIRECT(ADDRESS(1,MATCH(_xlfn.MINIFS(B139:CW139,metrics.est,"Time"),B139:CW139,0)+1)), ", ", INDIRECT(ADDRESS(2,MATCH(_xlfn.MINIFS(B139:CW139,metrics.est,"Time"),B139:CW139,0)+1)))</f>
        <v>k=5, r=0.9</v>
      </c>
    </row>
    <row r="140" spans="1:111" x14ac:dyDescent="0.2">
      <c r="A140" s="1" t="s">
        <v>135</v>
      </c>
      <c r="B140" s="4">
        <v>0.68240000000000001</v>
      </c>
      <c r="C140" s="4">
        <v>0.79930000000000001</v>
      </c>
      <c r="D140" s="4">
        <v>0.29559999999999997</v>
      </c>
      <c r="E140" s="4">
        <v>0.94850000000000001</v>
      </c>
      <c r="F140" s="4">
        <v>5.8099999999999999E-2</v>
      </c>
      <c r="G140" s="5">
        <v>0.69689999999999996</v>
      </c>
      <c r="H140" s="5">
        <v>0.83279999999999998</v>
      </c>
      <c r="I140" s="5">
        <v>0.29099999999999998</v>
      </c>
      <c r="J140" s="5">
        <v>0.93589999999999995</v>
      </c>
      <c r="K140" s="5">
        <v>5.2999999999999999E-2</v>
      </c>
      <c r="L140" s="4">
        <v>0.71509999999999996</v>
      </c>
      <c r="M140" s="4">
        <v>0.87580000000000002</v>
      </c>
      <c r="N140" s="4">
        <v>0.26679999999999998</v>
      </c>
      <c r="O140" s="4">
        <v>0.91090000000000004</v>
      </c>
      <c r="P140" s="4">
        <v>3.1E-2</v>
      </c>
      <c r="Q140" s="5">
        <v>0.75560000000000005</v>
      </c>
      <c r="R140" s="5">
        <v>0.97019999999999995</v>
      </c>
      <c r="S140" s="5">
        <v>0.2087</v>
      </c>
      <c r="T140" s="5">
        <v>0.85399999999999998</v>
      </c>
      <c r="U140" s="5">
        <v>2.41E-2</v>
      </c>
      <c r="V140" s="4">
        <v>0.84560000000000002</v>
      </c>
      <c r="W140" s="4">
        <v>1.2074</v>
      </c>
      <c r="X140" s="4">
        <v>0.1421</v>
      </c>
      <c r="Y140" s="4">
        <v>0.60240000000000005</v>
      </c>
      <c r="Z140" s="4">
        <v>7.9000000000000008E-3</v>
      </c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>
        <f t="shared" si="20"/>
        <v>0.73912</v>
      </c>
      <c r="CY140" s="4">
        <f t="shared" si="21"/>
        <v>0.93709999999999982</v>
      </c>
      <c r="CZ140" s="4">
        <f t="shared" si="22"/>
        <v>0.24084000000000003</v>
      </c>
      <c r="DA140" s="4">
        <f t="shared" si="23"/>
        <v>0.8503400000000001</v>
      </c>
      <c r="DB140" s="4">
        <f t="shared" si="24"/>
        <v>3.4820000000000004E-2</v>
      </c>
      <c r="DC140" s="11" t="str" cm="1">
        <f t="array" aca="1" ref="DC140" ca="1">CONCATENATE(INDIRECT(ADDRESS(1,MATCH(_xlfn.MINIFS(B140:CW140,metrics.est,"MAE"),B140:CW140,0)+1)), ", ", INDIRECT(ADDRESS(2,MATCH(_xlfn.MINIFS(B140:CW140,metrics.est,"MAE"),B140:CW140,0)+1)))</f>
        <v>k=5, r=0.1</v>
      </c>
      <c r="DD140" s="11" t="str" cm="1">
        <f t="array" aca="1" ref="DD140" ca="1">CONCATENATE(INDIRECT(ADDRESS(1,MATCH(_xlfn.MINIFS(B140:CW140,metrics.est,"MSE"),B140:CW140,0)+1)), ", ", INDIRECT(ADDRESS(2,MATCH(_xlfn.MINIFS(B140:CW140,metrics.est,"MSE"),B140:CW140,0)+1)))</f>
        <v>k=5, r=0.1</v>
      </c>
      <c r="DE140" s="11" t="str" cm="1">
        <f t="array" aca="1" ref="DE140" ca="1">CONCATENATE(INDIRECT(ADDRESS(1,MATCH(_xlfn.MAXIFS(B140:CW140,metrics.est,"R"),B140:CW140,0)+1)), ", ", INDIRECT(ADDRESS(2,MATCH(_xlfn.MAXIFS(B140:CW140,metrics.est,"R"),B140:CW140,0)+1)))</f>
        <v>k=5, r=0.1</v>
      </c>
      <c r="DF140" s="11" t="str" cm="1">
        <f t="array" aca="1" ref="DF140" ca="1">CONCATENATE(INDIRECT(ADDRESS(1,MATCH(_xlfn.MAXIFS(B140:CW140,metrics.est,"Coverage"),B140:CW140,0)+1)), ", ", INDIRECT(ADDRESS(2,MATCH(_xlfn.MAXIFS(B140:CW140,metrics.est,"Coverage"),B140:CW140,0)+1)))</f>
        <v>k=5, r=0.1</v>
      </c>
      <c r="DG140" s="11" t="str" cm="1">
        <f t="array" aca="1" ref="DG140" ca="1">CONCATENATE(INDIRECT(ADDRESS(1,MATCH(_xlfn.MINIFS(B140:CW140,metrics.est,"Time"),B140:CW140,0)+1)), ", ", INDIRECT(ADDRESS(2,MATCH(_xlfn.MINIFS(B140:CW140,metrics.est,"Time"),B140:CW140,0)+1)))</f>
        <v>k=5, r=0.9</v>
      </c>
    </row>
    <row r="141" spans="1:111" x14ac:dyDescent="0.2">
      <c r="A141" s="1" t="s">
        <v>136</v>
      </c>
      <c r="B141" s="4">
        <v>0.67679999999999996</v>
      </c>
      <c r="C141" s="4">
        <v>0.78249999999999997</v>
      </c>
      <c r="D141" s="4">
        <v>0.29830000000000001</v>
      </c>
      <c r="E141" s="4">
        <v>0.94110000000000005</v>
      </c>
      <c r="F141" s="4">
        <v>5.2200000000000003E-2</v>
      </c>
      <c r="G141" s="5">
        <v>0.68789999999999996</v>
      </c>
      <c r="H141" s="5">
        <v>0.81</v>
      </c>
      <c r="I141" s="5">
        <v>0.2918</v>
      </c>
      <c r="J141" s="5">
        <v>0.92779999999999996</v>
      </c>
      <c r="K141" s="5">
        <v>4.3799999999999999E-2</v>
      </c>
      <c r="L141" s="4">
        <v>0.70120000000000005</v>
      </c>
      <c r="M141" s="4">
        <v>0.84140000000000004</v>
      </c>
      <c r="N141" s="4">
        <v>0.27260000000000001</v>
      </c>
      <c r="O141" s="4">
        <v>0.90259999999999996</v>
      </c>
      <c r="P141" s="4">
        <v>3.5000000000000003E-2</v>
      </c>
      <c r="Q141" s="5">
        <v>0.7329</v>
      </c>
      <c r="R141" s="5">
        <v>0.91369999999999996</v>
      </c>
      <c r="S141" s="5">
        <v>0.22520000000000001</v>
      </c>
      <c r="T141" s="5">
        <v>0.85029999999999994</v>
      </c>
      <c r="U141" s="5">
        <v>1.46E-2</v>
      </c>
      <c r="V141" s="4">
        <v>0.82179999999999997</v>
      </c>
      <c r="W141" s="4">
        <v>1.1424000000000001</v>
      </c>
      <c r="X141" s="4">
        <v>0.1507</v>
      </c>
      <c r="Y141" s="4">
        <v>0.62590000000000001</v>
      </c>
      <c r="Z141" s="4">
        <v>9.4000000000000004E-3</v>
      </c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>
        <f t="shared" si="20"/>
        <v>0.72411999999999999</v>
      </c>
      <c r="CY141" s="4">
        <f t="shared" si="21"/>
        <v>0.89800000000000002</v>
      </c>
      <c r="CZ141" s="4">
        <f t="shared" si="22"/>
        <v>0.24772000000000002</v>
      </c>
      <c r="DA141" s="4">
        <f t="shared" si="23"/>
        <v>0.84953999999999996</v>
      </c>
      <c r="DB141" s="4">
        <f t="shared" si="24"/>
        <v>3.1E-2</v>
      </c>
      <c r="DC141" s="11" t="str" cm="1">
        <f t="array" aca="1" ref="DC141" ca="1">CONCATENATE(INDIRECT(ADDRESS(1,MATCH(_xlfn.MINIFS(B141:CW141,metrics.est,"MAE"),B141:CW141,0)+1)), ", ", INDIRECT(ADDRESS(2,MATCH(_xlfn.MINIFS(B141:CW141,metrics.est,"MAE"),B141:CW141,0)+1)))</f>
        <v>k=5, r=0.1</v>
      </c>
      <c r="DD141" s="11" t="str" cm="1">
        <f t="array" aca="1" ref="DD141" ca="1">CONCATENATE(INDIRECT(ADDRESS(1,MATCH(_xlfn.MINIFS(B141:CW141,metrics.est,"MSE"),B141:CW141,0)+1)), ", ", INDIRECT(ADDRESS(2,MATCH(_xlfn.MINIFS(B141:CW141,metrics.est,"MSE"),B141:CW141,0)+1)))</f>
        <v>k=5, r=0.1</v>
      </c>
      <c r="DE141" s="11" t="str" cm="1">
        <f t="array" aca="1" ref="DE141" ca="1">CONCATENATE(INDIRECT(ADDRESS(1,MATCH(_xlfn.MAXIFS(B141:CW141,metrics.est,"R"),B141:CW141,0)+1)), ", ", INDIRECT(ADDRESS(2,MATCH(_xlfn.MAXIFS(B141:CW141,metrics.est,"R"),B141:CW141,0)+1)))</f>
        <v>k=5, r=0.1</v>
      </c>
      <c r="DF141" s="11" t="str" cm="1">
        <f t="array" aca="1" ref="DF141" ca="1">CONCATENATE(INDIRECT(ADDRESS(1,MATCH(_xlfn.MAXIFS(B141:CW141,metrics.est,"Coverage"),B141:CW141,0)+1)), ", ", INDIRECT(ADDRESS(2,MATCH(_xlfn.MAXIFS(B141:CW141,metrics.est,"Coverage"),B141:CW141,0)+1)))</f>
        <v>k=5, r=0.1</v>
      </c>
      <c r="DG141" s="11" t="str" cm="1">
        <f t="array" aca="1" ref="DG141" ca="1">CONCATENATE(INDIRECT(ADDRESS(1,MATCH(_xlfn.MINIFS(B141:CW141,metrics.est,"Time"),B141:CW141,0)+1)), ", ", INDIRECT(ADDRESS(2,MATCH(_xlfn.MINIFS(B141:CW141,metrics.est,"Time"),B141:CW141,0)+1)))</f>
        <v>k=5, r=0.9</v>
      </c>
    </row>
    <row r="142" spans="1:111" x14ac:dyDescent="0.2">
      <c r="A142" s="1" t="s">
        <v>137</v>
      </c>
      <c r="B142" s="4">
        <v>0.6734</v>
      </c>
      <c r="C142" s="4">
        <v>0.77439999999999998</v>
      </c>
      <c r="D142" s="4">
        <v>0.30990000000000001</v>
      </c>
      <c r="E142" s="4">
        <v>0.94199999999999995</v>
      </c>
      <c r="F142" s="4">
        <v>5.3400000000000003E-2</v>
      </c>
      <c r="G142" s="5">
        <v>0.68330000000000002</v>
      </c>
      <c r="H142" s="5">
        <v>0.79890000000000005</v>
      </c>
      <c r="I142" s="5">
        <v>0.31040000000000001</v>
      </c>
      <c r="J142" s="5">
        <v>0.92820000000000003</v>
      </c>
      <c r="K142" s="5">
        <v>3.8600000000000002E-2</v>
      </c>
      <c r="L142" s="4">
        <v>0.69579999999999997</v>
      </c>
      <c r="M142" s="4">
        <v>0.82840000000000003</v>
      </c>
      <c r="N142" s="4">
        <v>0.28549999999999998</v>
      </c>
      <c r="O142" s="4">
        <v>0.90300000000000002</v>
      </c>
      <c r="P142" s="4">
        <v>2.07E-2</v>
      </c>
      <c r="Q142" s="5">
        <v>0.72389999999999999</v>
      </c>
      <c r="R142" s="5">
        <v>0.89100000000000001</v>
      </c>
      <c r="S142" s="5">
        <v>0.24260000000000001</v>
      </c>
      <c r="T142" s="5">
        <v>0.85060000000000002</v>
      </c>
      <c r="U142" s="5">
        <v>1.5100000000000001E-2</v>
      </c>
      <c r="V142" s="4">
        <v>0.8075</v>
      </c>
      <c r="W142" s="4">
        <v>1.1037999999999999</v>
      </c>
      <c r="X142" s="4">
        <v>0.17519999999999999</v>
      </c>
      <c r="Y142" s="4">
        <v>0.60150000000000003</v>
      </c>
      <c r="Z142" s="4">
        <v>4.8999999999999998E-3</v>
      </c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>
        <f t="shared" si="20"/>
        <v>0.71678000000000008</v>
      </c>
      <c r="CY142" s="4">
        <f t="shared" si="21"/>
        <v>0.87929999999999997</v>
      </c>
      <c r="CZ142" s="4">
        <f t="shared" si="22"/>
        <v>0.26472000000000001</v>
      </c>
      <c r="DA142" s="4">
        <f t="shared" si="23"/>
        <v>0.84505999999999992</v>
      </c>
      <c r="DB142" s="4">
        <f t="shared" si="24"/>
        <v>2.6539999999999998E-2</v>
      </c>
      <c r="DC142" s="11" t="str" cm="1">
        <f t="array" aca="1" ref="DC142" ca="1">CONCATENATE(INDIRECT(ADDRESS(1,MATCH(_xlfn.MINIFS(B142:CW142,metrics.est,"MAE"),B142:CW142,0)+1)), ", ", INDIRECT(ADDRESS(2,MATCH(_xlfn.MINIFS(B142:CW142,metrics.est,"MAE"),B142:CW142,0)+1)))</f>
        <v>k=5, r=0.1</v>
      </c>
      <c r="DD142" s="11" t="str" cm="1">
        <f t="array" aca="1" ref="DD142" ca="1">CONCATENATE(INDIRECT(ADDRESS(1,MATCH(_xlfn.MINIFS(B142:CW142,metrics.est,"MSE"),B142:CW142,0)+1)), ", ", INDIRECT(ADDRESS(2,MATCH(_xlfn.MINIFS(B142:CW142,metrics.est,"MSE"),B142:CW142,0)+1)))</f>
        <v>k=5, r=0.1</v>
      </c>
      <c r="DE142" s="11" t="str" cm="1">
        <f t="array" aca="1" ref="DE142" ca="1">CONCATENATE(INDIRECT(ADDRESS(1,MATCH(_xlfn.MAXIFS(B142:CW142,metrics.est,"R"),B142:CW142,0)+1)), ", ", INDIRECT(ADDRESS(2,MATCH(_xlfn.MAXIFS(B142:CW142,metrics.est,"R"),B142:CW142,0)+1)))</f>
        <v>k=5, r=0.3</v>
      </c>
      <c r="DF142" s="11" t="str" cm="1">
        <f t="array" aca="1" ref="DF142" ca="1">CONCATENATE(INDIRECT(ADDRESS(1,MATCH(_xlfn.MAXIFS(B142:CW142,metrics.est,"Coverage"),B142:CW142,0)+1)), ", ", INDIRECT(ADDRESS(2,MATCH(_xlfn.MAXIFS(B142:CW142,metrics.est,"Coverage"),B142:CW142,0)+1)))</f>
        <v>k=5, r=0.1</v>
      </c>
      <c r="DG142" s="11" t="str" cm="1">
        <f t="array" aca="1" ref="DG142" ca="1">CONCATENATE(INDIRECT(ADDRESS(1,MATCH(_xlfn.MINIFS(B142:CW142,metrics.est,"Time"),B142:CW142,0)+1)), ", ", INDIRECT(ADDRESS(2,MATCH(_xlfn.MINIFS(B142:CW142,metrics.est,"Time"),B142:CW142,0)+1)))</f>
        <v>k=5, r=0.9</v>
      </c>
    </row>
    <row r="143" spans="1:111" x14ac:dyDescent="0.2">
      <c r="A143" s="1" t="s">
        <v>138</v>
      </c>
      <c r="B143" s="4">
        <v>0.73929999999999996</v>
      </c>
      <c r="C143" s="4">
        <v>0.92290000000000005</v>
      </c>
      <c r="D143" s="4">
        <v>0.2397</v>
      </c>
      <c r="E143" s="4">
        <v>0.71499999999999997</v>
      </c>
      <c r="F143" s="4">
        <v>3.0499999999999999E-2</v>
      </c>
      <c r="G143" s="5">
        <v>0.75719999999999998</v>
      </c>
      <c r="H143" s="5">
        <v>0.96599999999999997</v>
      </c>
      <c r="I143" s="5">
        <v>0.2447</v>
      </c>
      <c r="J143" s="5">
        <v>0.67800000000000005</v>
      </c>
      <c r="K143" s="5">
        <v>2.3800000000000002E-2</v>
      </c>
      <c r="L143" s="4">
        <v>0.77429999999999999</v>
      </c>
      <c r="M143" s="4">
        <v>1.0121</v>
      </c>
      <c r="N143" s="4">
        <v>0.2341</v>
      </c>
      <c r="O143" s="4">
        <v>0.64319999999999999</v>
      </c>
      <c r="P143" s="4">
        <v>1.32E-2</v>
      </c>
      <c r="Q143" s="5">
        <v>0.78710000000000002</v>
      </c>
      <c r="R143" s="5">
        <v>1.0499000000000001</v>
      </c>
      <c r="S143" s="5">
        <v>0.20619999999999999</v>
      </c>
      <c r="T143" s="5">
        <v>0.63300000000000001</v>
      </c>
      <c r="U143" s="5">
        <v>1.21E-2</v>
      </c>
      <c r="V143" s="4">
        <v>0.83199999999999996</v>
      </c>
      <c r="W143" s="4">
        <v>1.1681999999999999</v>
      </c>
      <c r="X143" s="4">
        <v>0.12479999999999999</v>
      </c>
      <c r="Y143" s="4">
        <v>0.55269999999999997</v>
      </c>
      <c r="Z143" s="4">
        <v>4.1999999999999997E-3</v>
      </c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>
        <f t="shared" si="20"/>
        <v>0.77798</v>
      </c>
      <c r="CY143" s="4">
        <f t="shared" si="21"/>
        <v>1.02382</v>
      </c>
      <c r="CZ143" s="4">
        <f t="shared" si="22"/>
        <v>0.20990000000000003</v>
      </c>
      <c r="DA143" s="4">
        <f t="shared" si="23"/>
        <v>0.64437999999999995</v>
      </c>
      <c r="DB143" s="4">
        <f t="shared" si="24"/>
        <v>1.6760000000000001E-2</v>
      </c>
      <c r="DC143" s="11" t="str" cm="1">
        <f t="array" aca="1" ref="DC143" ca="1">CONCATENATE(INDIRECT(ADDRESS(1,MATCH(_xlfn.MINIFS(B143:CW143,metrics.est,"MAE"),B143:CW143,0)+1)), ", ", INDIRECT(ADDRESS(2,MATCH(_xlfn.MINIFS(B143:CW143,metrics.est,"MAE"),B143:CW143,0)+1)))</f>
        <v>k=5, r=0.1</v>
      </c>
      <c r="DD143" s="11" t="str" cm="1">
        <f t="array" aca="1" ref="DD143" ca="1">CONCATENATE(INDIRECT(ADDRESS(1,MATCH(_xlfn.MINIFS(B143:CW143,metrics.est,"MSE"),B143:CW143,0)+1)), ", ", INDIRECT(ADDRESS(2,MATCH(_xlfn.MINIFS(B143:CW143,metrics.est,"MSE"),B143:CW143,0)+1)))</f>
        <v>k=5, r=0.1</v>
      </c>
      <c r="DE143" s="11" t="str" cm="1">
        <f t="array" aca="1" ref="DE143" ca="1">CONCATENATE(INDIRECT(ADDRESS(1,MATCH(_xlfn.MAXIFS(B143:CW143,metrics.est,"R"),B143:CW143,0)+1)), ", ", INDIRECT(ADDRESS(2,MATCH(_xlfn.MAXIFS(B143:CW143,metrics.est,"R"),B143:CW143,0)+1)))</f>
        <v>k=5, r=0.3</v>
      </c>
      <c r="DF143" s="11" t="str" cm="1">
        <f t="array" aca="1" ref="DF143" ca="1">CONCATENATE(INDIRECT(ADDRESS(1,MATCH(_xlfn.MAXIFS(B143:CW143,metrics.est,"Coverage"),B143:CW143,0)+1)), ", ", INDIRECT(ADDRESS(2,MATCH(_xlfn.MAXIFS(B143:CW143,metrics.est,"Coverage"),B143:CW143,0)+1)))</f>
        <v>k=5, r=0.1</v>
      </c>
      <c r="DG143" s="11" t="str" cm="1">
        <f t="array" aca="1" ref="DG143" ca="1">CONCATENATE(INDIRECT(ADDRESS(1,MATCH(_xlfn.MINIFS(B143:CW143,metrics.est,"Time"),B143:CW143,0)+1)), ", ", INDIRECT(ADDRESS(2,MATCH(_xlfn.MINIFS(B143:CW143,metrics.est,"Time"),B143:CW143,0)+1)))</f>
        <v>k=5, r=0.9</v>
      </c>
    </row>
    <row r="144" spans="1:111" x14ac:dyDescent="0.2">
      <c r="A144" s="1" t="s">
        <v>139</v>
      </c>
      <c r="B144" s="4">
        <v>0.66969999999999996</v>
      </c>
      <c r="C144" s="4">
        <v>0.76700000000000002</v>
      </c>
      <c r="D144" s="4">
        <v>0.32119999999999999</v>
      </c>
      <c r="E144" s="4">
        <v>0.92130000000000001</v>
      </c>
      <c r="F144" s="4">
        <v>4.5699999999999998E-2</v>
      </c>
      <c r="G144" s="5">
        <v>0.68230000000000002</v>
      </c>
      <c r="H144" s="5">
        <v>0.7974</v>
      </c>
      <c r="I144" s="5">
        <v>0.30640000000000001</v>
      </c>
      <c r="J144" s="5">
        <v>0.89959999999999996</v>
      </c>
      <c r="K144" s="5">
        <v>3.7600000000000001E-2</v>
      </c>
      <c r="L144" s="4">
        <v>0.69940000000000002</v>
      </c>
      <c r="M144" s="4">
        <v>0.83650000000000002</v>
      </c>
      <c r="N144" s="4">
        <v>0.27850000000000003</v>
      </c>
      <c r="O144" s="4">
        <v>0.86680000000000001</v>
      </c>
      <c r="P144" s="4">
        <v>2.2599999999999999E-2</v>
      </c>
      <c r="Q144" s="5">
        <v>0.73599999999999999</v>
      </c>
      <c r="R144" s="5">
        <v>0.92120000000000002</v>
      </c>
      <c r="S144" s="5">
        <v>0.21759999999999999</v>
      </c>
      <c r="T144" s="5">
        <v>0.80200000000000005</v>
      </c>
      <c r="U144" s="5">
        <v>1.49E-2</v>
      </c>
      <c r="V144" s="4">
        <v>0.83160000000000001</v>
      </c>
      <c r="W144" s="4">
        <v>1.1654</v>
      </c>
      <c r="X144" s="4">
        <v>0.1208</v>
      </c>
      <c r="Y144" s="4">
        <v>0.56340000000000001</v>
      </c>
      <c r="Z144" s="4">
        <v>4.8999999999999998E-3</v>
      </c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>
        <f t="shared" si="20"/>
        <v>0.7238</v>
      </c>
      <c r="CY144" s="4">
        <f t="shared" si="21"/>
        <v>0.89749999999999996</v>
      </c>
      <c r="CZ144" s="4">
        <f t="shared" si="22"/>
        <v>0.24889999999999998</v>
      </c>
      <c r="DA144" s="4">
        <f t="shared" si="23"/>
        <v>0.8106199999999999</v>
      </c>
      <c r="DB144" s="4">
        <f t="shared" si="24"/>
        <v>2.5139999999999996E-2</v>
      </c>
      <c r="DC144" s="11" t="str" cm="1">
        <f t="array" aca="1" ref="DC144" ca="1">CONCATENATE(INDIRECT(ADDRESS(1,MATCH(_xlfn.MINIFS(B144:CW144,metrics.est,"MAE"),B144:CW144,0)+1)), ", ", INDIRECT(ADDRESS(2,MATCH(_xlfn.MINIFS(B144:CW144,metrics.est,"MAE"),B144:CW144,0)+1)))</f>
        <v>k=5, r=0.1</v>
      </c>
      <c r="DD144" s="11" t="str" cm="1">
        <f t="array" aca="1" ref="DD144" ca="1">CONCATENATE(INDIRECT(ADDRESS(1,MATCH(_xlfn.MINIFS(B144:CW144,metrics.est,"MSE"),B144:CW144,0)+1)), ", ", INDIRECT(ADDRESS(2,MATCH(_xlfn.MINIFS(B144:CW144,metrics.est,"MSE"),B144:CW144,0)+1)))</f>
        <v>k=5, r=0.1</v>
      </c>
      <c r="DE144" s="11" t="str" cm="1">
        <f t="array" aca="1" ref="DE144" ca="1">CONCATENATE(INDIRECT(ADDRESS(1,MATCH(_xlfn.MAXIFS(B144:CW144,metrics.est,"R"),B144:CW144,0)+1)), ", ", INDIRECT(ADDRESS(2,MATCH(_xlfn.MAXIFS(B144:CW144,metrics.est,"R"),B144:CW144,0)+1)))</f>
        <v>k=5, r=0.1</v>
      </c>
      <c r="DF144" s="11" t="str" cm="1">
        <f t="array" aca="1" ref="DF144" ca="1">CONCATENATE(INDIRECT(ADDRESS(1,MATCH(_xlfn.MAXIFS(B144:CW144,metrics.est,"Coverage"),B144:CW144,0)+1)), ", ", INDIRECT(ADDRESS(2,MATCH(_xlfn.MAXIFS(B144:CW144,metrics.est,"Coverage"),B144:CW144,0)+1)))</f>
        <v>k=5, r=0.1</v>
      </c>
      <c r="DG144" s="11" t="str" cm="1">
        <f t="array" aca="1" ref="DG144" ca="1">CONCATENATE(INDIRECT(ADDRESS(1,MATCH(_xlfn.MINIFS(B144:CW144,metrics.est,"Time"),B144:CW144,0)+1)), ", ", INDIRECT(ADDRESS(2,MATCH(_xlfn.MINIFS(B144:CW144,metrics.est,"Time"),B144:CW144,0)+1)))</f>
        <v>k=5, r=0.9</v>
      </c>
    </row>
    <row r="145" spans="1:111" x14ac:dyDescent="0.2">
      <c r="A145" s="1" t="s">
        <v>140</v>
      </c>
      <c r="B145" s="4">
        <v>0.69530000000000003</v>
      </c>
      <c r="C145" s="4">
        <v>0.83109999999999995</v>
      </c>
      <c r="D145" s="4">
        <v>0.30690000000000001</v>
      </c>
      <c r="E145" s="4">
        <v>0.93610000000000004</v>
      </c>
      <c r="F145" s="4">
        <v>3.8199999999999998E-2</v>
      </c>
      <c r="G145" s="5">
        <v>0.71079999999999999</v>
      </c>
      <c r="H145" s="5">
        <v>0.86829999999999996</v>
      </c>
      <c r="I145" s="5">
        <v>0.29730000000000001</v>
      </c>
      <c r="J145" s="5">
        <v>0.91649999999999998</v>
      </c>
      <c r="K145" s="5">
        <v>3.8300000000000001E-2</v>
      </c>
      <c r="L145" s="4">
        <v>0.73</v>
      </c>
      <c r="M145" s="4">
        <v>0.91449999999999998</v>
      </c>
      <c r="N145" s="4">
        <v>0.28560000000000002</v>
      </c>
      <c r="O145" s="4">
        <v>0.88100000000000001</v>
      </c>
      <c r="P145" s="4">
        <v>1.9400000000000001E-2</v>
      </c>
      <c r="Q145" s="5">
        <v>0.75970000000000004</v>
      </c>
      <c r="R145" s="5">
        <v>0.98399999999999999</v>
      </c>
      <c r="S145" s="5">
        <v>0.22550000000000001</v>
      </c>
      <c r="T145" s="5">
        <v>0.81569999999999998</v>
      </c>
      <c r="U145" s="5">
        <v>1.2200000000000001E-2</v>
      </c>
      <c r="V145" s="4">
        <v>0.84219999999999995</v>
      </c>
      <c r="W145" s="4">
        <v>1.1882999999999999</v>
      </c>
      <c r="X145" s="4">
        <v>7.4399999999999994E-2</v>
      </c>
      <c r="Y145" s="4">
        <v>0.5978</v>
      </c>
      <c r="Z145" s="4">
        <v>7.4999999999999997E-3</v>
      </c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>
        <f t="shared" si="20"/>
        <v>0.74760000000000004</v>
      </c>
      <c r="CY145" s="4">
        <f t="shared" si="21"/>
        <v>0.95723999999999987</v>
      </c>
      <c r="CZ145" s="4">
        <f t="shared" si="22"/>
        <v>0.23794000000000004</v>
      </c>
      <c r="DA145" s="4">
        <f t="shared" si="23"/>
        <v>0.82942000000000005</v>
      </c>
      <c r="DB145" s="4">
        <f t="shared" si="24"/>
        <v>2.3120000000000002E-2</v>
      </c>
      <c r="DC145" s="11" t="str" cm="1">
        <f t="array" aca="1" ref="DC145" ca="1">CONCATENATE(INDIRECT(ADDRESS(1,MATCH(_xlfn.MINIFS(B145:CW145,metrics.est,"MAE"),B145:CW145,0)+1)), ", ", INDIRECT(ADDRESS(2,MATCH(_xlfn.MINIFS(B145:CW145,metrics.est,"MAE"),B145:CW145,0)+1)))</f>
        <v>k=5, r=0.1</v>
      </c>
      <c r="DD145" s="11" t="str" cm="1">
        <f t="array" aca="1" ref="DD145" ca="1">CONCATENATE(INDIRECT(ADDRESS(1,MATCH(_xlfn.MINIFS(B145:CW145,metrics.est,"MSE"),B145:CW145,0)+1)), ", ", INDIRECT(ADDRESS(2,MATCH(_xlfn.MINIFS(B145:CW145,metrics.est,"MSE"),B145:CW145,0)+1)))</f>
        <v>k=5, r=0.1</v>
      </c>
      <c r="DE145" s="11" t="str" cm="1">
        <f t="array" aca="1" ref="DE145" ca="1">CONCATENATE(INDIRECT(ADDRESS(1,MATCH(_xlfn.MAXIFS(B145:CW145,metrics.est,"R"),B145:CW145,0)+1)), ", ", INDIRECT(ADDRESS(2,MATCH(_xlfn.MAXIFS(B145:CW145,metrics.est,"R"),B145:CW145,0)+1)))</f>
        <v>k=5, r=0.1</v>
      </c>
      <c r="DF145" s="11" t="str" cm="1">
        <f t="array" aca="1" ref="DF145" ca="1">CONCATENATE(INDIRECT(ADDRESS(1,MATCH(_xlfn.MAXIFS(B145:CW145,metrics.est,"Coverage"),B145:CW145,0)+1)), ", ", INDIRECT(ADDRESS(2,MATCH(_xlfn.MAXIFS(B145:CW145,metrics.est,"Coverage"),B145:CW145,0)+1)))</f>
        <v>k=5, r=0.1</v>
      </c>
      <c r="DG145" s="11" t="str" cm="1">
        <f t="array" aca="1" ref="DG145" ca="1">CONCATENATE(INDIRECT(ADDRESS(1,MATCH(_xlfn.MINIFS(B145:CW145,metrics.est,"Time"),B145:CW145,0)+1)), ", ", INDIRECT(ADDRESS(2,MATCH(_xlfn.MINIFS(B145:CW145,metrics.est,"Time"),B145:CW145,0)+1)))</f>
        <v>k=5, r=0.9</v>
      </c>
    </row>
    <row r="146" spans="1:111" x14ac:dyDescent="0.2">
      <c r="A146" s="1" t="s">
        <v>141</v>
      </c>
      <c r="B146" s="4">
        <v>0.72509999999999997</v>
      </c>
      <c r="C146" s="4">
        <v>0.90229999999999999</v>
      </c>
      <c r="D146" s="4">
        <v>0.25459999999999999</v>
      </c>
      <c r="E146" s="4">
        <v>0.71079999999999999</v>
      </c>
      <c r="F146" s="4">
        <v>4.5600000000000002E-2</v>
      </c>
      <c r="G146" s="5">
        <v>0.76670000000000005</v>
      </c>
      <c r="H146" s="5">
        <v>1.0021</v>
      </c>
      <c r="I146" s="5">
        <v>0.22670000000000001</v>
      </c>
      <c r="J146" s="5">
        <v>0.64049999999999996</v>
      </c>
      <c r="K146" s="5">
        <v>3.8600000000000002E-2</v>
      </c>
      <c r="L146" s="4">
        <v>0.80210000000000004</v>
      </c>
      <c r="M146" s="4">
        <v>1.0912999999999999</v>
      </c>
      <c r="N146" s="4">
        <v>0.21410000000000001</v>
      </c>
      <c r="O146" s="4">
        <v>0.56920000000000004</v>
      </c>
      <c r="P146" s="4">
        <v>2.9000000000000001E-2</v>
      </c>
      <c r="Q146" s="5">
        <v>0.81059999999999999</v>
      </c>
      <c r="R146" s="5">
        <v>1.1155999999999999</v>
      </c>
      <c r="S146" s="5">
        <v>0.19339999999999999</v>
      </c>
      <c r="T146" s="5">
        <v>0.55130000000000001</v>
      </c>
      <c r="U146" s="5">
        <v>1.54E-2</v>
      </c>
      <c r="V146" s="4">
        <v>0.84299999999999997</v>
      </c>
      <c r="W146" s="4">
        <v>1.1890000000000001</v>
      </c>
      <c r="X146" s="4">
        <v>7.3999999999999996E-2</v>
      </c>
      <c r="Y146" s="4">
        <v>0.57530000000000003</v>
      </c>
      <c r="Z146" s="4">
        <v>5.5999999999999999E-3</v>
      </c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>
        <f t="shared" si="20"/>
        <v>0.78949999999999998</v>
      </c>
      <c r="CY146" s="4">
        <f t="shared" si="21"/>
        <v>1.06006</v>
      </c>
      <c r="CZ146" s="4">
        <f t="shared" si="22"/>
        <v>0.19256000000000001</v>
      </c>
      <c r="DA146" s="4">
        <f t="shared" si="23"/>
        <v>0.60941999999999996</v>
      </c>
      <c r="DB146" s="4">
        <f t="shared" si="24"/>
        <v>2.6839999999999996E-2</v>
      </c>
      <c r="DC146" s="11" t="str" cm="1">
        <f t="array" aca="1" ref="DC146" ca="1">CONCATENATE(INDIRECT(ADDRESS(1,MATCH(_xlfn.MINIFS(B146:CW146,metrics.est,"MAE"),B146:CW146,0)+1)), ", ", INDIRECT(ADDRESS(2,MATCH(_xlfn.MINIFS(B146:CW146,metrics.est,"MAE"),B146:CW146,0)+1)))</f>
        <v>k=5, r=0.1</v>
      </c>
      <c r="DD146" s="11" t="str" cm="1">
        <f t="array" aca="1" ref="DD146" ca="1">CONCATENATE(INDIRECT(ADDRESS(1,MATCH(_xlfn.MINIFS(B146:CW146,metrics.est,"MSE"),B146:CW146,0)+1)), ", ", INDIRECT(ADDRESS(2,MATCH(_xlfn.MINIFS(B146:CW146,metrics.est,"MSE"),B146:CW146,0)+1)))</f>
        <v>k=5, r=0.1</v>
      </c>
      <c r="DE146" s="11" t="str" cm="1">
        <f t="array" aca="1" ref="DE146" ca="1">CONCATENATE(INDIRECT(ADDRESS(1,MATCH(_xlfn.MAXIFS(B146:CW146,metrics.est,"R"),B146:CW146,0)+1)), ", ", INDIRECT(ADDRESS(2,MATCH(_xlfn.MAXIFS(B146:CW146,metrics.est,"R"),B146:CW146,0)+1)))</f>
        <v>k=5, r=0.1</v>
      </c>
      <c r="DF146" s="11" t="str" cm="1">
        <f t="array" aca="1" ref="DF146" ca="1">CONCATENATE(INDIRECT(ADDRESS(1,MATCH(_xlfn.MAXIFS(B146:CW146,metrics.est,"Coverage"),B146:CW146,0)+1)), ", ", INDIRECT(ADDRESS(2,MATCH(_xlfn.MAXIFS(B146:CW146,metrics.est,"Coverage"),B146:CW146,0)+1)))</f>
        <v>k=5, r=0.1</v>
      </c>
      <c r="DG146" s="11" t="str" cm="1">
        <f t="array" aca="1" ref="DG146" ca="1">CONCATENATE(INDIRECT(ADDRESS(1,MATCH(_xlfn.MINIFS(B146:CW146,metrics.est,"Time"),B146:CW146,0)+1)), ", ", INDIRECT(ADDRESS(2,MATCH(_xlfn.MINIFS(B146:CW146,metrics.est,"Time"),B146:CW146,0)+1)))</f>
        <v>k=5, r=0.9</v>
      </c>
    </row>
    <row r="147" spans="1:111" x14ac:dyDescent="0.2">
      <c r="A147" s="1" t="s">
        <v>142</v>
      </c>
      <c r="B147" s="4">
        <v>0.91259999999999997</v>
      </c>
      <c r="C147" s="4">
        <v>1.1195999999999999</v>
      </c>
      <c r="D147" s="4">
        <v>0.32579999999999998</v>
      </c>
      <c r="E147" s="4">
        <v>5.9999999999999995E-4</v>
      </c>
      <c r="F147" s="4">
        <v>1.619</v>
      </c>
      <c r="G147" s="5">
        <v>0.95150000000000001</v>
      </c>
      <c r="H147" s="5">
        <v>1.2369000000000001</v>
      </c>
      <c r="I147" s="5">
        <v>0.31209999999999999</v>
      </c>
      <c r="J147" s="5">
        <v>1E-4</v>
      </c>
      <c r="K147" s="5">
        <v>1.0765</v>
      </c>
      <c r="L147" s="20">
        <v>0.76190000000000002</v>
      </c>
      <c r="M147" s="20">
        <v>0.77549999999999997</v>
      </c>
      <c r="N147" s="20"/>
      <c r="O147" s="20">
        <v>0</v>
      </c>
      <c r="P147" s="20">
        <v>0.51739999999999997</v>
      </c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>
        <f t="shared" si="20"/>
        <v>0.87533333333333341</v>
      </c>
      <c r="CY147" s="4">
        <f t="shared" si="21"/>
        <v>1.044</v>
      </c>
      <c r="CZ147" s="4">
        <f t="shared" si="22"/>
        <v>0.31894999999999996</v>
      </c>
      <c r="DA147" s="4">
        <f t="shared" si="23"/>
        <v>2.3333333333333333E-4</v>
      </c>
      <c r="DB147" s="4">
        <f t="shared" si="24"/>
        <v>1.0709666666666666</v>
      </c>
      <c r="DC147" s="11" t="str" cm="1">
        <f t="array" aca="1" ref="DC147" ca="1">CONCATENATE(INDIRECT(ADDRESS(1,MATCH(_xlfn.MINIFS(B147:CW147,metrics.est,"MAE"),B147:CW147,0)+1)), ", ", INDIRECT(ADDRESS(2,MATCH(_xlfn.MINIFS(B147:CW147,metrics.est,"MAE"),B147:CW147,0)+1)))</f>
        <v>k=5, r=0.5</v>
      </c>
      <c r="DD147" s="11" t="str" cm="1">
        <f t="array" aca="1" ref="DD147" ca="1">CONCATENATE(INDIRECT(ADDRESS(1,MATCH(_xlfn.MINIFS(B147:CW147,metrics.est,"MSE"),B147:CW147,0)+1)), ", ", INDIRECT(ADDRESS(2,MATCH(_xlfn.MINIFS(B147:CW147,metrics.est,"MSE"),B147:CW147,0)+1)))</f>
        <v>k=5, r=0.5</v>
      </c>
      <c r="DE147" s="11" t="str" cm="1">
        <f t="array" aca="1" ref="DE147" ca="1">CONCATENATE(INDIRECT(ADDRESS(1,MATCH(_xlfn.MAXIFS(B147:CW147,metrics.est,"R"),B147:CW147,0)+1)), ", ", INDIRECT(ADDRESS(2,MATCH(_xlfn.MAXIFS(B147:CW147,metrics.est,"R"),B147:CW147,0)+1)))</f>
        <v>k=5, r=0.1</v>
      </c>
      <c r="DF147" s="11" t="str" cm="1">
        <f t="array" aca="1" ref="DF147" ca="1">CONCATENATE(INDIRECT(ADDRESS(1,MATCH(_xlfn.MAXIFS(B147:CW147,metrics.est,"Coverage"),B147:CW147,0)+1)), ", ", INDIRECT(ADDRESS(2,MATCH(_xlfn.MAXIFS(B147:CW147,metrics.est,"Coverage"),B147:CW147,0)+1)))</f>
        <v>k=5, r=0.1</v>
      </c>
      <c r="DG147" s="11" t="str" cm="1">
        <f t="array" aca="1" ref="DG147" ca="1">CONCATENATE(INDIRECT(ADDRESS(1,MATCH(_xlfn.MINIFS(B147:CW147,metrics.est,"Time"),B147:CW147,0)+1)), ", ", INDIRECT(ADDRESS(2,MATCH(_xlfn.MINIFS(B147:CW147,metrics.est,"Time"),B147:CW147,0)+1)))</f>
        <v>k=5, r=0.5</v>
      </c>
    </row>
    <row r="148" spans="1:111" x14ac:dyDescent="0.2">
      <c r="A148" s="1" t="s">
        <v>143</v>
      </c>
      <c r="B148" s="4">
        <v>0.76329999999999998</v>
      </c>
      <c r="C148" s="4">
        <v>1.0001</v>
      </c>
      <c r="D148" s="4">
        <v>0.27700000000000002</v>
      </c>
      <c r="E148" s="4">
        <v>0.70840000000000003</v>
      </c>
      <c r="F148" s="4">
        <v>3.5200000000000002E-2</v>
      </c>
      <c r="G148" s="5">
        <v>0.77790000000000004</v>
      </c>
      <c r="H148" s="5">
        <v>1.0496000000000001</v>
      </c>
      <c r="I148" s="5">
        <v>0.28689999999999999</v>
      </c>
      <c r="J148" s="5">
        <v>0.64590000000000003</v>
      </c>
      <c r="K148" s="5">
        <v>3.5299999999999998E-2</v>
      </c>
      <c r="L148" s="4">
        <v>0.79339999999999999</v>
      </c>
      <c r="M148" s="4">
        <v>1.0903</v>
      </c>
      <c r="N148" s="4">
        <v>0.27629999999999999</v>
      </c>
      <c r="O148" s="4">
        <v>0.58169999999999999</v>
      </c>
      <c r="P148" s="4">
        <v>2.69E-2</v>
      </c>
      <c r="Q148" s="5">
        <v>0.81399999999999995</v>
      </c>
      <c r="R148" s="5">
        <v>1.1425000000000001</v>
      </c>
      <c r="S148" s="5">
        <v>0.2515</v>
      </c>
      <c r="T148" s="5">
        <v>0.48570000000000002</v>
      </c>
      <c r="U148" s="5">
        <v>1.29E-2</v>
      </c>
      <c r="V148" s="4">
        <v>0.86199999999999999</v>
      </c>
      <c r="W148" s="4">
        <v>1.2782</v>
      </c>
      <c r="X148" s="4">
        <v>0.1867</v>
      </c>
      <c r="Y148" s="4">
        <v>0.30470000000000003</v>
      </c>
      <c r="Z148" s="4">
        <v>5.1999999999999998E-3</v>
      </c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>
        <f t="shared" si="20"/>
        <v>0.80212000000000006</v>
      </c>
      <c r="CY148" s="4">
        <f t="shared" si="21"/>
        <v>1.1121400000000001</v>
      </c>
      <c r="CZ148" s="4">
        <f t="shared" si="22"/>
        <v>0.25568000000000002</v>
      </c>
      <c r="DA148" s="4">
        <f t="shared" si="23"/>
        <v>0.54527999999999999</v>
      </c>
      <c r="DB148" s="4">
        <f t="shared" si="24"/>
        <v>2.3100000000000002E-2</v>
      </c>
      <c r="DC148" s="11" t="str" cm="1">
        <f t="array" aca="1" ref="DC148" ca="1">CONCATENATE(INDIRECT(ADDRESS(1,MATCH(_xlfn.MINIFS(B148:CW148,metrics.est,"MAE"),B148:CW148,0)+1)), ", ", INDIRECT(ADDRESS(2,MATCH(_xlfn.MINIFS(B148:CW148,metrics.est,"MAE"),B148:CW148,0)+1)))</f>
        <v>k=5, r=0.1</v>
      </c>
      <c r="DD148" s="11" t="str" cm="1">
        <f t="array" aca="1" ref="DD148" ca="1">CONCATENATE(INDIRECT(ADDRESS(1,MATCH(_xlfn.MINIFS(B148:CW148,metrics.est,"MSE"),B148:CW148,0)+1)), ", ", INDIRECT(ADDRESS(2,MATCH(_xlfn.MINIFS(B148:CW148,metrics.est,"MSE"),B148:CW148,0)+1)))</f>
        <v>k=5, r=0.1</v>
      </c>
      <c r="DE148" s="11" t="str" cm="1">
        <f t="array" aca="1" ref="DE148" ca="1">CONCATENATE(INDIRECT(ADDRESS(1,MATCH(_xlfn.MAXIFS(B148:CW148,metrics.est,"R"),B148:CW148,0)+1)), ", ", INDIRECT(ADDRESS(2,MATCH(_xlfn.MAXIFS(B148:CW148,metrics.est,"R"),B148:CW148,0)+1)))</f>
        <v>k=5, r=0.3</v>
      </c>
      <c r="DF148" s="11" t="str" cm="1">
        <f t="array" aca="1" ref="DF148" ca="1">CONCATENATE(INDIRECT(ADDRESS(1,MATCH(_xlfn.MAXIFS(B148:CW148,metrics.est,"Coverage"),B148:CW148,0)+1)), ", ", INDIRECT(ADDRESS(2,MATCH(_xlfn.MAXIFS(B148:CW148,metrics.est,"Coverage"),B148:CW148,0)+1)))</f>
        <v>k=5, r=0.1</v>
      </c>
      <c r="DG148" s="11" t="str" cm="1">
        <f t="array" aca="1" ref="DG148" ca="1">CONCATENATE(INDIRECT(ADDRESS(1,MATCH(_xlfn.MINIFS(B148:CW148,metrics.est,"Time"),B148:CW148,0)+1)), ", ", INDIRECT(ADDRESS(2,MATCH(_xlfn.MINIFS(B148:CW148,metrics.est,"Time"),B148:CW148,0)+1)))</f>
        <v>k=5, r=0.9</v>
      </c>
    </row>
    <row r="149" spans="1:111" x14ac:dyDescent="0.2">
      <c r="A149" s="1" t="s">
        <v>144</v>
      </c>
      <c r="B149" s="4">
        <v>0.70050000000000001</v>
      </c>
      <c r="C149" s="4">
        <v>0.84670000000000001</v>
      </c>
      <c r="D149" s="4">
        <v>0.31740000000000002</v>
      </c>
      <c r="E149" s="4">
        <v>0.88980000000000004</v>
      </c>
      <c r="F149" s="4">
        <v>3.5299999999999998E-2</v>
      </c>
      <c r="G149" s="5">
        <v>0.70630000000000004</v>
      </c>
      <c r="H149" s="5">
        <v>0.86280000000000001</v>
      </c>
      <c r="I149" s="5">
        <v>0.3337</v>
      </c>
      <c r="J149" s="5">
        <v>0.88019999999999998</v>
      </c>
      <c r="K149" s="5">
        <v>3.39E-2</v>
      </c>
      <c r="L149" s="4">
        <v>0.72060000000000002</v>
      </c>
      <c r="M149" s="4">
        <v>0.89510000000000001</v>
      </c>
      <c r="N149" s="4">
        <v>0.3216</v>
      </c>
      <c r="O149" s="4">
        <v>0.84160000000000001</v>
      </c>
      <c r="P149" s="4">
        <v>2.6200000000000001E-2</v>
      </c>
      <c r="Q149" s="5">
        <v>0.7591</v>
      </c>
      <c r="R149" s="5">
        <v>0.9849</v>
      </c>
      <c r="S149" s="5">
        <v>0.26590000000000003</v>
      </c>
      <c r="T149" s="5">
        <v>0.75590000000000002</v>
      </c>
      <c r="U149" s="5">
        <v>1.32E-2</v>
      </c>
      <c r="V149" s="4">
        <v>0.83050000000000002</v>
      </c>
      <c r="W149" s="4">
        <v>1.1697</v>
      </c>
      <c r="X149" s="4">
        <v>0.16289999999999999</v>
      </c>
      <c r="Y149" s="4">
        <v>0.55069999999999997</v>
      </c>
      <c r="Z149" s="4">
        <v>7.1000000000000004E-3</v>
      </c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>
        <f t="shared" si="20"/>
        <v>0.74340000000000006</v>
      </c>
      <c r="CY149" s="4">
        <f t="shared" si="21"/>
        <v>0.95184000000000002</v>
      </c>
      <c r="CZ149" s="4">
        <f t="shared" si="22"/>
        <v>0.28029999999999999</v>
      </c>
      <c r="DA149" s="4">
        <f t="shared" si="23"/>
        <v>0.78364</v>
      </c>
      <c r="DB149" s="4">
        <f t="shared" si="24"/>
        <v>2.3140000000000001E-2</v>
      </c>
      <c r="DC149" s="11" t="str" cm="1">
        <f t="array" aca="1" ref="DC149" ca="1">CONCATENATE(INDIRECT(ADDRESS(1,MATCH(_xlfn.MINIFS(B149:CW149,metrics.est,"MAE"),B149:CW149,0)+1)), ", ", INDIRECT(ADDRESS(2,MATCH(_xlfn.MINIFS(B149:CW149,metrics.est,"MAE"),B149:CW149,0)+1)))</f>
        <v>k=5, r=0.1</v>
      </c>
      <c r="DD149" s="11" t="str" cm="1">
        <f t="array" aca="1" ref="DD149" ca="1">CONCATENATE(INDIRECT(ADDRESS(1,MATCH(_xlfn.MINIFS(B149:CW149,metrics.est,"MSE"),B149:CW149,0)+1)), ", ", INDIRECT(ADDRESS(2,MATCH(_xlfn.MINIFS(B149:CW149,metrics.est,"MSE"),B149:CW149,0)+1)))</f>
        <v>k=5, r=0.1</v>
      </c>
      <c r="DE149" s="11" t="str" cm="1">
        <f t="array" aca="1" ref="DE149" ca="1">CONCATENATE(INDIRECT(ADDRESS(1,MATCH(_xlfn.MAXIFS(B149:CW149,metrics.est,"R"),B149:CW149,0)+1)), ", ", INDIRECT(ADDRESS(2,MATCH(_xlfn.MAXIFS(B149:CW149,metrics.est,"R"),B149:CW149,0)+1)))</f>
        <v>k=5, r=0.3</v>
      </c>
      <c r="DF149" s="11" t="str" cm="1">
        <f t="array" aca="1" ref="DF149" ca="1">CONCATENATE(INDIRECT(ADDRESS(1,MATCH(_xlfn.MAXIFS(B149:CW149,metrics.est,"Coverage"),B149:CW149,0)+1)), ", ", INDIRECT(ADDRESS(2,MATCH(_xlfn.MAXIFS(B149:CW149,metrics.est,"Coverage"),B149:CW149,0)+1)))</f>
        <v>k=5, r=0.1</v>
      </c>
      <c r="DG149" s="11" t="str" cm="1">
        <f t="array" aca="1" ref="DG149" ca="1">CONCATENATE(INDIRECT(ADDRESS(1,MATCH(_xlfn.MINIFS(B149:CW149,metrics.est,"Time"),B149:CW149,0)+1)), ", ", INDIRECT(ADDRESS(2,MATCH(_xlfn.MINIFS(B149:CW149,metrics.est,"Time"),B149:CW149,0)+1)))</f>
        <v>k=5, r=0.9</v>
      </c>
    </row>
    <row r="150" spans="1:111" x14ac:dyDescent="0.2">
      <c r="A150" s="1" t="s">
        <v>145</v>
      </c>
      <c r="B150" s="4">
        <v>0.6734</v>
      </c>
      <c r="C150" s="4">
        <v>0.78159999999999996</v>
      </c>
      <c r="D150" s="4">
        <v>0.31990000000000002</v>
      </c>
      <c r="E150" s="4">
        <v>0.95020000000000004</v>
      </c>
      <c r="F150" s="4">
        <v>3.8199999999999998E-2</v>
      </c>
      <c r="G150" s="5">
        <v>0.68320000000000003</v>
      </c>
      <c r="H150" s="5">
        <v>0.80510000000000004</v>
      </c>
      <c r="I150" s="5">
        <v>0.32529999999999998</v>
      </c>
      <c r="J150" s="5">
        <v>0.93889999999999996</v>
      </c>
      <c r="K150" s="5">
        <v>3.5400000000000001E-2</v>
      </c>
      <c r="L150" s="4">
        <v>0.69769999999999999</v>
      </c>
      <c r="M150" s="4">
        <v>0.83679999999999999</v>
      </c>
      <c r="N150" s="4">
        <v>0.3075</v>
      </c>
      <c r="O150" s="4">
        <v>0.91400000000000003</v>
      </c>
      <c r="P150" s="4">
        <v>2.63E-2</v>
      </c>
      <c r="Q150" s="5">
        <v>0.73419999999999996</v>
      </c>
      <c r="R150" s="5">
        <v>0.91830000000000001</v>
      </c>
      <c r="S150" s="5">
        <v>0.2437</v>
      </c>
      <c r="T150" s="5">
        <v>0.85260000000000002</v>
      </c>
      <c r="U150" s="5">
        <v>1.24E-2</v>
      </c>
      <c r="V150" s="4">
        <v>0.82950000000000002</v>
      </c>
      <c r="W150" s="4">
        <v>1.1637</v>
      </c>
      <c r="X150" s="4">
        <v>0.15509999999999999</v>
      </c>
      <c r="Y150" s="4">
        <v>0.58919999999999995</v>
      </c>
      <c r="Z150" s="4">
        <v>6.8999999999999999E-3</v>
      </c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>
        <f t="shared" si="20"/>
        <v>0.72360000000000002</v>
      </c>
      <c r="CY150" s="4">
        <f t="shared" si="21"/>
        <v>0.9010999999999999</v>
      </c>
      <c r="CZ150" s="4">
        <f t="shared" si="22"/>
        <v>0.27029999999999998</v>
      </c>
      <c r="DA150" s="4">
        <f t="shared" si="23"/>
        <v>0.84898000000000007</v>
      </c>
      <c r="DB150" s="4">
        <f t="shared" si="24"/>
        <v>2.384E-2</v>
      </c>
      <c r="DC150" s="11" t="str" cm="1">
        <f t="array" aca="1" ref="DC150" ca="1">CONCATENATE(INDIRECT(ADDRESS(1,MATCH(_xlfn.MINIFS(B150:CW150,metrics.est,"MAE"),B150:CW150,0)+1)), ", ", INDIRECT(ADDRESS(2,MATCH(_xlfn.MINIFS(B150:CW150,metrics.est,"MAE"),B150:CW150,0)+1)))</f>
        <v>k=5, r=0.1</v>
      </c>
      <c r="DD150" s="11" t="str" cm="1">
        <f t="array" aca="1" ref="DD150" ca="1">CONCATENATE(INDIRECT(ADDRESS(1,MATCH(_xlfn.MINIFS(B150:CW150,metrics.est,"MSE"),B150:CW150,0)+1)), ", ", INDIRECT(ADDRESS(2,MATCH(_xlfn.MINIFS(B150:CW150,metrics.est,"MSE"),B150:CW150,0)+1)))</f>
        <v>k=5, r=0.1</v>
      </c>
      <c r="DE150" s="11" t="str" cm="1">
        <f t="array" aca="1" ref="DE150" ca="1">CONCATENATE(INDIRECT(ADDRESS(1,MATCH(_xlfn.MAXIFS(B150:CW150,metrics.est,"R"),B150:CW150,0)+1)), ", ", INDIRECT(ADDRESS(2,MATCH(_xlfn.MAXIFS(B150:CW150,metrics.est,"R"),B150:CW150,0)+1)))</f>
        <v>k=5, r=0.3</v>
      </c>
      <c r="DF150" s="11" t="str" cm="1">
        <f t="array" aca="1" ref="DF150" ca="1">CONCATENATE(INDIRECT(ADDRESS(1,MATCH(_xlfn.MAXIFS(B150:CW150,metrics.est,"Coverage"),B150:CW150,0)+1)), ", ", INDIRECT(ADDRESS(2,MATCH(_xlfn.MAXIFS(B150:CW150,metrics.est,"Coverage"),B150:CW150,0)+1)))</f>
        <v>k=5, r=0.1</v>
      </c>
      <c r="DG150" s="11" t="str" cm="1">
        <f t="array" aca="1" ref="DG150" ca="1">CONCATENATE(INDIRECT(ADDRESS(1,MATCH(_xlfn.MINIFS(B150:CW150,metrics.est,"Time"),B150:CW150,0)+1)), ", ", INDIRECT(ADDRESS(2,MATCH(_xlfn.MINIFS(B150:CW150,metrics.est,"Time"),B150:CW150,0)+1)))</f>
        <v>k=5, r=0.9</v>
      </c>
    </row>
    <row r="151" spans="1:111" x14ac:dyDescent="0.2">
      <c r="A151" s="1" t="s">
        <v>146</v>
      </c>
      <c r="B151" s="4">
        <v>0.64359999999999995</v>
      </c>
      <c r="C151" s="4">
        <v>0.71030000000000004</v>
      </c>
      <c r="D151" s="4">
        <v>0.372</v>
      </c>
      <c r="E151" s="4">
        <v>0.96430000000000005</v>
      </c>
      <c r="F151" s="4">
        <v>0.30109999999999998</v>
      </c>
      <c r="G151" s="5">
        <v>0.65620000000000001</v>
      </c>
      <c r="H151" s="5">
        <v>0.74070000000000003</v>
      </c>
      <c r="I151" s="5">
        <v>0.37669999999999998</v>
      </c>
      <c r="J151" s="5">
        <v>0.95550000000000002</v>
      </c>
      <c r="K151" s="5">
        <v>0.49390000000000001</v>
      </c>
      <c r="L151" s="4">
        <v>0.67100000000000004</v>
      </c>
      <c r="M151" s="4">
        <v>0.77239999999999998</v>
      </c>
      <c r="N151" s="4">
        <v>0.35870000000000002</v>
      </c>
      <c r="O151" s="4">
        <v>0.94169999999999998</v>
      </c>
      <c r="P151" s="4">
        <v>0.38640000000000002</v>
      </c>
      <c r="Q151" s="5">
        <v>0.70369999999999999</v>
      </c>
      <c r="R151" s="5">
        <v>0.85050000000000003</v>
      </c>
      <c r="S151" s="5">
        <v>0.30840000000000001</v>
      </c>
      <c r="T151" s="5">
        <v>0.91469999999999996</v>
      </c>
      <c r="U151" s="5">
        <v>0.27950000000000003</v>
      </c>
      <c r="V151" s="4">
        <v>0.82069999999999999</v>
      </c>
      <c r="W151" s="4">
        <v>1.1524000000000001</v>
      </c>
      <c r="X151" s="4">
        <v>0.2218</v>
      </c>
      <c r="Y151" s="4">
        <v>0.80930000000000002</v>
      </c>
      <c r="Z151" s="4">
        <v>9.1399999999999995E-2</v>
      </c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>
        <f t="shared" si="20"/>
        <v>0.69903999999999999</v>
      </c>
      <c r="CY151" s="4">
        <f t="shared" si="21"/>
        <v>0.84526000000000001</v>
      </c>
      <c r="CZ151" s="4">
        <f t="shared" si="22"/>
        <v>0.32751999999999998</v>
      </c>
      <c r="DA151" s="4">
        <f t="shared" si="23"/>
        <v>0.91709999999999992</v>
      </c>
      <c r="DB151" s="4">
        <f t="shared" si="24"/>
        <v>0.31046000000000001</v>
      </c>
      <c r="DC151" s="11" t="str" cm="1">
        <f t="array" aca="1" ref="DC151" ca="1">CONCATENATE(INDIRECT(ADDRESS(1,MATCH(_xlfn.MINIFS(B151:CW151,metrics.est,"MAE"),B151:CW151,0)+1)), ", ", INDIRECT(ADDRESS(2,MATCH(_xlfn.MINIFS(B151:CW151,metrics.est,"MAE"),B151:CW151,0)+1)))</f>
        <v>k=5, r=0.1</v>
      </c>
      <c r="DD151" s="11" t="str" cm="1">
        <f t="array" aca="1" ref="DD151" ca="1">CONCATENATE(INDIRECT(ADDRESS(1,MATCH(_xlfn.MINIFS(B151:CW151,metrics.est,"MSE"),B151:CW151,0)+1)), ", ", INDIRECT(ADDRESS(2,MATCH(_xlfn.MINIFS(B151:CW151,metrics.est,"MSE"),B151:CW151,0)+1)))</f>
        <v>k=5, r=0.1</v>
      </c>
      <c r="DE151" s="11" t="str" cm="1">
        <f t="array" aca="1" ref="DE151" ca="1">CONCATENATE(INDIRECT(ADDRESS(1,MATCH(_xlfn.MAXIFS(B151:CW151,metrics.est,"R"),B151:CW151,0)+1)), ", ", INDIRECT(ADDRESS(2,MATCH(_xlfn.MAXIFS(B151:CW151,metrics.est,"R"),B151:CW151,0)+1)))</f>
        <v>k=5, r=0.3</v>
      </c>
      <c r="DF151" s="11" t="str" cm="1">
        <f t="array" aca="1" ref="DF151" ca="1">CONCATENATE(INDIRECT(ADDRESS(1,MATCH(_xlfn.MAXIFS(B151:CW151,metrics.est,"Coverage"),B151:CW151,0)+1)), ", ", INDIRECT(ADDRESS(2,MATCH(_xlfn.MAXIFS(B151:CW151,metrics.est,"Coverage"),B151:CW151,0)+1)))</f>
        <v>k=5, r=0.1</v>
      </c>
      <c r="DG151" s="11" t="str" cm="1">
        <f t="array" aca="1" ref="DG151" ca="1">CONCATENATE(INDIRECT(ADDRESS(1,MATCH(_xlfn.MINIFS(B151:CW151,metrics.est,"Time"),B151:CW151,0)+1)), ", ", INDIRECT(ADDRESS(2,MATCH(_xlfn.MINIFS(B151:CW151,metrics.est,"Time"),B151:CW151,0)+1)))</f>
        <v>k=5, r=0.9</v>
      </c>
    </row>
    <row r="152" spans="1:111" x14ac:dyDescent="0.2">
      <c r="A152" s="1" t="s">
        <v>147</v>
      </c>
      <c r="B152" s="4">
        <v>0.65239999999999998</v>
      </c>
      <c r="C152" s="4">
        <v>0.72889999999999999</v>
      </c>
      <c r="D152" s="4">
        <v>0.3543</v>
      </c>
      <c r="E152" s="4">
        <v>0.96419999999999995</v>
      </c>
      <c r="F152" s="4">
        <v>0.26819999999999999</v>
      </c>
      <c r="G152" s="5">
        <v>0.66379999999999995</v>
      </c>
      <c r="H152" s="5">
        <v>0.75719999999999998</v>
      </c>
      <c r="I152" s="5">
        <v>0.36270000000000002</v>
      </c>
      <c r="J152" s="5">
        <v>0.95540000000000003</v>
      </c>
      <c r="K152" s="5">
        <v>0.44979999999999998</v>
      </c>
      <c r="L152" s="4">
        <v>0.67700000000000005</v>
      </c>
      <c r="M152" s="4">
        <v>0.78420000000000001</v>
      </c>
      <c r="N152" s="4">
        <v>0.35160000000000002</v>
      </c>
      <c r="O152" s="4">
        <v>0.94110000000000005</v>
      </c>
      <c r="P152" s="4">
        <v>0.3664</v>
      </c>
      <c r="Q152" s="5">
        <v>0.70379999999999998</v>
      </c>
      <c r="R152" s="5">
        <v>0.84730000000000005</v>
      </c>
      <c r="S152" s="5">
        <v>0.31090000000000001</v>
      </c>
      <c r="T152" s="5">
        <v>0.91</v>
      </c>
      <c r="U152" s="5">
        <v>0.2727</v>
      </c>
      <c r="V152" s="4">
        <v>0.79379999999999995</v>
      </c>
      <c r="W152" s="4">
        <v>1.0762</v>
      </c>
      <c r="X152" s="4">
        <v>0.2321</v>
      </c>
      <c r="Y152" s="4">
        <v>0.68110000000000004</v>
      </c>
      <c r="Z152" s="4">
        <v>8.5800000000000001E-2</v>
      </c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>
        <f t="shared" si="20"/>
        <v>0.69816</v>
      </c>
      <c r="CY152" s="4">
        <f t="shared" si="21"/>
        <v>0.83875999999999995</v>
      </c>
      <c r="CZ152" s="4">
        <f t="shared" si="22"/>
        <v>0.32232</v>
      </c>
      <c r="DA152" s="4">
        <f t="shared" si="23"/>
        <v>0.89036000000000004</v>
      </c>
      <c r="DB152" s="4">
        <f t="shared" si="24"/>
        <v>0.28858</v>
      </c>
      <c r="DC152" s="11" t="str" cm="1">
        <f t="array" aca="1" ref="DC152" ca="1">CONCATENATE(INDIRECT(ADDRESS(1,MATCH(_xlfn.MINIFS(B152:CW152,metrics.est,"MAE"),B152:CW152,0)+1)), ", ", INDIRECT(ADDRESS(2,MATCH(_xlfn.MINIFS(B152:CW152,metrics.est,"MAE"),B152:CW152,0)+1)))</f>
        <v>k=5, r=0.1</v>
      </c>
      <c r="DD152" s="11" t="str" cm="1">
        <f t="array" aca="1" ref="DD152" ca="1">CONCATENATE(INDIRECT(ADDRESS(1,MATCH(_xlfn.MINIFS(B152:CW152,metrics.est,"MSE"),B152:CW152,0)+1)), ", ", INDIRECT(ADDRESS(2,MATCH(_xlfn.MINIFS(B152:CW152,metrics.est,"MSE"),B152:CW152,0)+1)))</f>
        <v>k=5, r=0.1</v>
      </c>
      <c r="DE152" s="11" t="str" cm="1">
        <f t="array" aca="1" ref="DE152" ca="1">CONCATENATE(INDIRECT(ADDRESS(1,MATCH(_xlfn.MAXIFS(B152:CW152,metrics.est,"R"),B152:CW152,0)+1)), ", ", INDIRECT(ADDRESS(2,MATCH(_xlfn.MAXIFS(B152:CW152,metrics.est,"R"),B152:CW152,0)+1)))</f>
        <v>k=5, r=0.3</v>
      </c>
      <c r="DF152" s="11" t="str" cm="1">
        <f t="array" aca="1" ref="DF152" ca="1">CONCATENATE(INDIRECT(ADDRESS(1,MATCH(_xlfn.MAXIFS(B152:CW152,metrics.est,"Coverage"),B152:CW152,0)+1)), ", ", INDIRECT(ADDRESS(2,MATCH(_xlfn.MAXIFS(B152:CW152,metrics.est,"Coverage"),B152:CW152,0)+1)))</f>
        <v>k=5, r=0.1</v>
      </c>
      <c r="DG152" s="11" t="str" cm="1">
        <f t="array" aca="1" ref="DG152" ca="1">CONCATENATE(INDIRECT(ADDRESS(1,MATCH(_xlfn.MINIFS(B152:CW152,metrics.est,"Time"),B152:CW152,0)+1)), ", ", INDIRECT(ADDRESS(2,MATCH(_xlfn.MINIFS(B152:CW152,metrics.est,"Time"),B152:CW152,0)+1)))</f>
        <v>k=5, r=0.9</v>
      </c>
    </row>
    <row r="153" spans="1:111" x14ac:dyDescent="0.2">
      <c r="A153" s="1" t="s">
        <v>148</v>
      </c>
      <c r="B153" s="4">
        <v>0.65300000000000002</v>
      </c>
      <c r="C153" s="4">
        <v>0.7278</v>
      </c>
      <c r="D153" s="4">
        <v>0.36609999999999998</v>
      </c>
      <c r="E153" s="4">
        <v>0.96419999999999995</v>
      </c>
      <c r="F153" s="4">
        <v>0.2752</v>
      </c>
      <c r="G153" s="5">
        <v>0.66290000000000004</v>
      </c>
      <c r="H153" s="5">
        <v>0.75339999999999996</v>
      </c>
      <c r="I153" s="5">
        <v>0.3745</v>
      </c>
      <c r="J153" s="5">
        <v>0.95540000000000003</v>
      </c>
      <c r="K153" s="5">
        <v>0.44690000000000002</v>
      </c>
      <c r="L153" s="4">
        <v>0.67510000000000003</v>
      </c>
      <c r="M153" s="4">
        <v>0.77900000000000003</v>
      </c>
      <c r="N153" s="4">
        <v>0.35980000000000001</v>
      </c>
      <c r="O153" s="4">
        <v>0.94110000000000005</v>
      </c>
      <c r="P153" s="4">
        <v>0.37019999999999997</v>
      </c>
      <c r="Q153" s="5">
        <v>0.70379999999999998</v>
      </c>
      <c r="R153" s="5">
        <v>0.84750000000000003</v>
      </c>
      <c r="S153" s="5">
        <v>0.31219999999999998</v>
      </c>
      <c r="T153" s="5">
        <v>0.91</v>
      </c>
      <c r="U153" s="5">
        <v>0.2359</v>
      </c>
      <c r="V153" s="4">
        <v>0.79859999999999998</v>
      </c>
      <c r="W153" s="4">
        <v>1.0896999999999999</v>
      </c>
      <c r="X153" s="4">
        <v>0.22950000000000001</v>
      </c>
      <c r="Y153" s="4">
        <v>0.68110000000000004</v>
      </c>
      <c r="Z153" s="4">
        <v>8.1100000000000005E-2</v>
      </c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>
        <f t="shared" si="20"/>
        <v>0.69867999999999997</v>
      </c>
      <c r="CY153" s="4">
        <f t="shared" si="21"/>
        <v>0.83948</v>
      </c>
      <c r="CZ153" s="4">
        <f t="shared" si="22"/>
        <v>0.32842000000000005</v>
      </c>
      <c r="DA153" s="4">
        <f t="shared" si="23"/>
        <v>0.89036000000000004</v>
      </c>
      <c r="DB153" s="4">
        <f t="shared" si="24"/>
        <v>0.28185999999999994</v>
      </c>
      <c r="DC153" s="11" t="str" cm="1">
        <f t="array" aca="1" ref="DC153" ca="1">CONCATENATE(INDIRECT(ADDRESS(1,MATCH(_xlfn.MINIFS(B153:CW153,metrics.est,"MAE"),B153:CW153,0)+1)), ", ", INDIRECT(ADDRESS(2,MATCH(_xlfn.MINIFS(B153:CW153,metrics.est,"MAE"),B153:CW153,0)+1)))</f>
        <v>k=5, r=0.1</v>
      </c>
      <c r="DD153" s="11" t="str" cm="1">
        <f t="array" aca="1" ref="DD153" ca="1">CONCATENATE(INDIRECT(ADDRESS(1,MATCH(_xlfn.MINIFS(B153:CW153,metrics.est,"MSE"),B153:CW153,0)+1)), ", ", INDIRECT(ADDRESS(2,MATCH(_xlfn.MINIFS(B153:CW153,metrics.est,"MSE"),B153:CW153,0)+1)))</f>
        <v>k=5, r=0.1</v>
      </c>
      <c r="DE153" s="11" t="str" cm="1">
        <f t="array" aca="1" ref="DE153" ca="1">CONCATENATE(INDIRECT(ADDRESS(1,MATCH(_xlfn.MAXIFS(B153:CW153,metrics.est,"R"),B153:CW153,0)+1)), ", ", INDIRECT(ADDRESS(2,MATCH(_xlfn.MAXIFS(B153:CW153,metrics.est,"R"),B153:CW153,0)+1)))</f>
        <v>k=5, r=0.3</v>
      </c>
      <c r="DF153" s="11" t="str" cm="1">
        <f t="array" aca="1" ref="DF153" ca="1">CONCATENATE(INDIRECT(ADDRESS(1,MATCH(_xlfn.MAXIFS(B153:CW153,metrics.est,"Coverage"),B153:CW153,0)+1)), ", ", INDIRECT(ADDRESS(2,MATCH(_xlfn.MAXIFS(B153:CW153,metrics.est,"Coverage"),B153:CW153,0)+1)))</f>
        <v>k=5, r=0.1</v>
      </c>
      <c r="DG153" s="11" t="str" cm="1">
        <f t="array" aca="1" ref="DG153" ca="1">CONCATENATE(INDIRECT(ADDRESS(1,MATCH(_xlfn.MINIFS(B153:CW153,metrics.est,"Time"),B153:CW153,0)+1)), ", ", INDIRECT(ADDRESS(2,MATCH(_xlfn.MINIFS(B153:CW153,metrics.est,"Time"),B153:CW153,0)+1)))</f>
        <v>k=5, r=0.9</v>
      </c>
    </row>
    <row r="154" spans="1:111" x14ac:dyDescent="0.2">
      <c r="A154" s="1" t="s">
        <v>149</v>
      </c>
      <c r="B154" s="4">
        <v>0.64610000000000001</v>
      </c>
      <c r="C154" s="4">
        <v>0.71230000000000004</v>
      </c>
      <c r="D154" s="4">
        <v>0.37080000000000002</v>
      </c>
      <c r="E154" s="4">
        <v>0.93059999999999998</v>
      </c>
      <c r="F154" s="4">
        <v>0.30680000000000002</v>
      </c>
      <c r="G154" s="5">
        <v>0.66320000000000001</v>
      </c>
      <c r="H154" s="5">
        <v>0.75170000000000003</v>
      </c>
      <c r="I154" s="5">
        <v>0.36840000000000001</v>
      </c>
      <c r="J154" s="5">
        <v>0.91339999999999999</v>
      </c>
      <c r="K154" s="5">
        <v>0.50429999999999997</v>
      </c>
      <c r="L154" s="4">
        <v>0.68840000000000001</v>
      </c>
      <c r="M154" s="4">
        <v>0.80449999999999999</v>
      </c>
      <c r="N154" s="4">
        <v>0.34499999999999997</v>
      </c>
      <c r="O154" s="4">
        <v>0.88649999999999995</v>
      </c>
      <c r="P154" s="4">
        <v>0.40150000000000002</v>
      </c>
      <c r="Q154" s="5">
        <v>0.73640000000000005</v>
      </c>
      <c r="R154" s="5">
        <v>0.91579999999999995</v>
      </c>
      <c r="S154" s="5">
        <v>0.29189999999999999</v>
      </c>
      <c r="T154" s="5">
        <v>0.83499999999999996</v>
      </c>
      <c r="U154" s="5">
        <v>0.26769999999999999</v>
      </c>
      <c r="V154" s="4">
        <v>0.83779999999999999</v>
      </c>
      <c r="W154" s="4">
        <v>1.1813</v>
      </c>
      <c r="X154" s="4">
        <v>0.20330000000000001</v>
      </c>
      <c r="Y154" s="4">
        <v>0.57779999999999998</v>
      </c>
      <c r="Z154" s="4">
        <v>7.7200000000000005E-2</v>
      </c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>
        <f t="shared" si="20"/>
        <v>0.71438000000000001</v>
      </c>
      <c r="CY154" s="4">
        <f t="shared" si="21"/>
        <v>0.8731199999999999</v>
      </c>
      <c r="CZ154" s="4">
        <f t="shared" si="22"/>
        <v>0.31588000000000005</v>
      </c>
      <c r="DA154" s="4">
        <f t="shared" si="23"/>
        <v>0.82865999999999995</v>
      </c>
      <c r="DB154" s="4">
        <f t="shared" si="24"/>
        <v>0.3115</v>
      </c>
      <c r="DC154" s="11" t="str" cm="1">
        <f t="array" aca="1" ref="DC154" ca="1">CONCATENATE(INDIRECT(ADDRESS(1,MATCH(_xlfn.MINIFS(B154:CW154,metrics.est,"MAE"),B154:CW154,0)+1)), ", ", INDIRECT(ADDRESS(2,MATCH(_xlfn.MINIFS(B154:CW154,metrics.est,"MAE"),B154:CW154,0)+1)))</f>
        <v>k=5, r=0.1</v>
      </c>
      <c r="DD154" s="11" t="str" cm="1">
        <f t="array" aca="1" ref="DD154" ca="1">CONCATENATE(INDIRECT(ADDRESS(1,MATCH(_xlfn.MINIFS(B154:CW154,metrics.est,"MSE"),B154:CW154,0)+1)), ", ", INDIRECT(ADDRESS(2,MATCH(_xlfn.MINIFS(B154:CW154,metrics.est,"MSE"),B154:CW154,0)+1)))</f>
        <v>k=5, r=0.1</v>
      </c>
      <c r="DE154" s="11" t="str" cm="1">
        <f t="array" aca="1" ref="DE154" ca="1">CONCATENATE(INDIRECT(ADDRESS(1,MATCH(_xlfn.MAXIFS(B154:CW154,metrics.est,"R"),B154:CW154,0)+1)), ", ", INDIRECT(ADDRESS(2,MATCH(_xlfn.MAXIFS(B154:CW154,metrics.est,"R"),B154:CW154,0)+1)))</f>
        <v>k=5, r=0.1</v>
      </c>
      <c r="DF154" s="11" t="str" cm="1">
        <f t="array" aca="1" ref="DF154" ca="1">CONCATENATE(INDIRECT(ADDRESS(1,MATCH(_xlfn.MAXIFS(B154:CW154,metrics.est,"Coverage"),B154:CW154,0)+1)), ", ", INDIRECT(ADDRESS(2,MATCH(_xlfn.MAXIFS(B154:CW154,metrics.est,"Coverage"),B154:CW154,0)+1)))</f>
        <v>k=5, r=0.1</v>
      </c>
      <c r="DG154" s="11" t="str" cm="1">
        <f t="array" aca="1" ref="DG154" ca="1">CONCATENATE(INDIRECT(ADDRESS(1,MATCH(_xlfn.MINIFS(B154:CW154,metrics.est,"Time"),B154:CW154,0)+1)), ", ", INDIRECT(ADDRESS(2,MATCH(_xlfn.MINIFS(B154:CW154,metrics.est,"Time"),B154:CW154,0)+1)))</f>
        <v>k=5, r=0.9</v>
      </c>
    </row>
    <row r="155" spans="1:111" x14ac:dyDescent="0.2">
      <c r="A155" s="1" t="s">
        <v>150</v>
      </c>
      <c r="B155" s="4">
        <v>0.64880000000000004</v>
      </c>
      <c r="C155" s="4">
        <v>0.72160000000000002</v>
      </c>
      <c r="D155" s="4">
        <v>0.35620000000000002</v>
      </c>
      <c r="E155" s="4">
        <v>0.96419999999999995</v>
      </c>
      <c r="F155" s="4">
        <v>0.28079999999999999</v>
      </c>
      <c r="G155" s="5">
        <v>0.66110000000000002</v>
      </c>
      <c r="H155" s="5">
        <v>0.75070000000000003</v>
      </c>
      <c r="I155" s="5">
        <v>0.3644</v>
      </c>
      <c r="J155" s="5">
        <v>0.95540000000000003</v>
      </c>
      <c r="K155" s="5">
        <v>0.4451</v>
      </c>
      <c r="L155" s="4">
        <v>0.67449999999999999</v>
      </c>
      <c r="M155" s="4">
        <v>0.7782</v>
      </c>
      <c r="N155" s="4">
        <v>0.35349999999999998</v>
      </c>
      <c r="O155" s="4">
        <v>0.94110000000000005</v>
      </c>
      <c r="P155" s="4">
        <v>0.37159999999999999</v>
      </c>
      <c r="Q155" s="5">
        <v>0.70199999999999996</v>
      </c>
      <c r="R155" s="5">
        <v>0.84260000000000002</v>
      </c>
      <c r="S155" s="5">
        <v>0.31169999999999998</v>
      </c>
      <c r="T155" s="5">
        <v>0.91</v>
      </c>
      <c r="U155" s="5">
        <v>0.22509999999999999</v>
      </c>
      <c r="V155" s="4">
        <v>0.79320000000000002</v>
      </c>
      <c r="W155" s="4">
        <v>1.0745</v>
      </c>
      <c r="X155" s="4">
        <v>0.23139999999999999</v>
      </c>
      <c r="Y155" s="4">
        <v>0.68110000000000004</v>
      </c>
      <c r="Z155" s="4">
        <v>6.9599999999999995E-2</v>
      </c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>
        <f t="shared" si="20"/>
        <v>0.69591999999999998</v>
      </c>
      <c r="CY155" s="4">
        <f t="shared" si="21"/>
        <v>0.83352000000000004</v>
      </c>
      <c r="CZ155" s="4">
        <f t="shared" si="22"/>
        <v>0.32344000000000006</v>
      </c>
      <c r="DA155" s="4">
        <f t="shared" si="23"/>
        <v>0.89036000000000004</v>
      </c>
      <c r="DB155" s="4">
        <f t="shared" si="24"/>
        <v>0.27843999999999997</v>
      </c>
      <c r="DC155" s="11" t="str" cm="1">
        <f t="array" aca="1" ref="DC155" ca="1">CONCATENATE(INDIRECT(ADDRESS(1,MATCH(_xlfn.MINIFS(B155:CW155,metrics.est,"MAE"),B155:CW155,0)+1)), ", ", INDIRECT(ADDRESS(2,MATCH(_xlfn.MINIFS(B155:CW155,metrics.est,"MAE"),B155:CW155,0)+1)))</f>
        <v>k=5, r=0.1</v>
      </c>
      <c r="DD155" s="11" t="str" cm="1">
        <f t="array" aca="1" ref="DD155" ca="1">CONCATENATE(INDIRECT(ADDRESS(1,MATCH(_xlfn.MINIFS(B155:CW155,metrics.est,"MSE"),B155:CW155,0)+1)), ", ", INDIRECT(ADDRESS(2,MATCH(_xlfn.MINIFS(B155:CW155,metrics.est,"MSE"),B155:CW155,0)+1)))</f>
        <v>k=5, r=0.1</v>
      </c>
      <c r="DE155" s="11" t="str" cm="1">
        <f t="array" aca="1" ref="DE155" ca="1">CONCATENATE(INDIRECT(ADDRESS(1,MATCH(_xlfn.MAXIFS(B155:CW155,metrics.est,"R"),B155:CW155,0)+1)), ", ", INDIRECT(ADDRESS(2,MATCH(_xlfn.MAXIFS(B155:CW155,metrics.est,"R"),B155:CW155,0)+1)))</f>
        <v>k=5, r=0.3</v>
      </c>
      <c r="DF155" s="11" t="str" cm="1">
        <f t="array" aca="1" ref="DF155" ca="1">CONCATENATE(INDIRECT(ADDRESS(1,MATCH(_xlfn.MAXIFS(B155:CW155,metrics.est,"Coverage"),B155:CW155,0)+1)), ", ", INDIRECT(ADDRESS(2,MATCH(_xlfn.MAXIFS(B155:CW155,metrics.est,"Coverage"),B155:CW155,0)+1)))</f>
        <v>k=5, r=0.1</v>
      </c>
      <c r="DG155" s="11" t="str" cm="1">
        <f t="array" aca="1" ref="DG155" ca="1">CONCATENATE(INDIRECT(ADDRESS(1,MATCH(_xlfn.MINIFS(B155:CW155,metrics.est,"Time"),B155:CW155,0)+1)), ", ", INDIRECT(ADDRESS(2,MATCH(_xlfn.MINIFS(B155:CW155,metrics.est,"Time"),B155:CW155,0)+1)))</f>
        <v>k=5, r=0.9</v>
      </c>
    </row>
    <row r="156" spans="1:111" x14ac:dyDescent="0.2">
      <c r="A156" s="1" t="s">
        <v>151</v>
      </c>
      <c r="B156" s="4">
        <v>0.6452</v>
      </c>
      <c r="C156" s="4">
        <v>0.71309999999999996</v>
      </c>
      <c r="D156" s="4">
        <v>0.36959999999999998</v>
      </c>
      <c r="E156" s="4">
        <v>0.95699999999999996</v>
      </c>
      <c r="F156" s="4">
        <v>0.20749999999999999</v>
      </c>
      <c r="G156" s="5">
        <v>0.66069999999999995</v>
      </c>
      <c r="H156" s="5">
        <v>0.74890000000000001</v>
      </c>
      <c r="I156" s="5">
        <v>0.37109999999999999</v>
      </c>
      <c r="J156" s="5">
        <v>0.94610000000000005</v>
      </c>
      <c r="K156" s="5">
        <v>0.34649999999999997</v>
      </c>
      <c r="L156" s="4">
        <v>0.68069999999999997</v>
      </c>
      <c r="M156" s="4">
        <v>0.79149999999999998</v>
      </c>
      <c r="N156" s="4">
        <v>0.35270000000000001</v>
      </c>
      <c r="O156" s="4">
        <v>0.92869999999999997</v>
      </c>
      <c r="P156" s="4">
        <v>0.2949</v>
      </c>
      <c r="Q156" s="5">
        <v>0.71830000000000005</v>
      </c>
      <c r="R156" s="5">
        <v>0.88160000000000005</v>
      </c>
      <c r="S156" s="5">
        <v>0.29149999999999998</v>
      </c>
      <c r="T156" s="5">
        <v>0.88919999999999999</v>
      </c>
      <c r="U156" s="5">
        <v>0.1784</v>
      </c>
      <c r="V156" s="4">
        <v>0.82179999999999997</v>
      </c>
      <c r="W156" s="4">
        <v>1.1513</v>
      </c>
      <c r="X156" s="4">
        <v>0.2024</v>
      </c>
      <c r="Y156" s="4">
        <v>0.60619999999999996</v>
      </c>
      <c r="Z156" s="4">
        <v>5.7099999999999998E-2</v>
      </c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>
        <f t="shared" si="20"/>
        <v>0.70533999999999997</v>
      </c>
      <c r="CY156" s="4">
        <f t="shared" si="21"/>
        <v>0.85728000000000004</v>
      </c>
      <c r="CZ156" s="4">
        <f t="shared" si="22"/>
        <v>0.31745999999999996</v>
      </c>
      <c r="DA156" s="4">
        <f t="shared" si="23"/>
        <v>0.8654400000000001</v>
      </c>
      <c r="DB156" s="4">
        <f t="shared" si="24"/>
        <v>0.21687999999999996</v>
      </c>
      <c r="DC156" s="11" t="str" cm="1">
        <f t="array" aca="1" ref="DC156" ca="1">CONCATENATE(INDIRECT(ADDRESS(1,MATCH(_xlfn.MINIFS(B156:CW156,metrics.est,"MAE"),B156:CW156,0)+1)), ", ", INDIRECT(ADDRESS(2,MATCH(_xlfn.MINIFS(B156:CW156,metrics.est,"MAE"),B156:CW156,0)+1)))</f>
        <v>k=5, r=0.1</v>
      </c>
      <c r="DD156" s="11" t="str" cm="1">
        <f t="array" aca="1" ref="DD156" ca="1">CONCATENATE(INDIRECT(ADDRESS(1,MATCH(_xlfn.MINIFS(B156:CW156,metrics.est,"MSE"),B156:CW156,0)+1)), ", ", INDIRECT(ADDRESS(2,MATCH(_xlfn.MINIFS(B156:CW156,metrics.est,"MSE"),B156:CW156,0)+1)))</f>
        <v>k=5, r=0.1</v>
      </c>
      <c r="DE156" s="11" t="str" cm="1">
        <f t="array" aca="1" ref="DE156" ca="1">CONCATENATE(INDIRECT(ADDRESS(1,MATCH(_xlfn.MAXIFS(B156:CW156,metrics.est,"R"),B156:CW156,0)+1)), ", ", INDIRECT(ADDRESS(2,MATCH(_xlfn.MAXIFS(B156:CW156,metrics.est,"R"),B156:CW156,0)+1)))</f>
        <v>k=5, r=0.3</v>
      </c>
      <c r="DF156" s="11" t="str" cm="1">
        <f t="array" aca="1" ref="DF156" ca="1">CONCATENATE(INDIRECT(ADDRESS(1,MATCH(_xlfn.MAXIFS(B156:CW156,metrics.est,"Coverage"),B156:CW156,0)+1)), ", ", INDIRECT(ADDRESS(2,MATCH(_xlfn.MAXIFS(B156:CW156,metrics.est,"Coverage"),B156:CW156,0)+1)))</f>
        <v>k=5, r=0.1</v>
      </c>
      <c r="DG156" s="11" t="str" cm="1">
        <f t="array" aca="1" ref="DG156" ca="1">CONCATENATE(INDIRECT(ADDRESS(1,MATCH(_xlfn.MINIFS(B156:CW156,metrics.est,"Time"),B156:CW156,0)+1)), ", ", INDIRECT(ADDRESS(2,MATCH(_xlfn.MINIFS(B156:CW156,metrics.est,"Time"),B156:CW156,0)+1)))</f>
        <v>k=5, r=0.9</v>
      </c>
    </row>
    <row r="157" spans="1:111" x14ac:dyDescent="0.2">
      <c r="A157" s="1" t="s">
        <v>152</v>
      </c>
      <c r="B157" s="4">
        <v>0.65769999999999995</v>
      </c>
      <c r="C157" s="4">
        <v>0.73799999999999999</v>
      </c>
      <c r="D157" s="4">
        <v>0.35659999999999997</v>
      </c>
      <c r="E157" s="4">
        <v>0.96430000000000005</v>
      </c>
      <c r="F157" s="4">
        <v>0.24360000000000001</v>
      </c>
      <c r="G157" s="5">
        <v>0.6673</v>
      </c>
      <c r="H157" s="5">
        <v>0.76319999999999999</v>
      </c>
      <c r="I157" s="5">
        <v>0.36699999999999999</v>
      </c>
      <c r="J157" s="5">
        <v>0.95550000000000002</v>
      </c>
      <c r="K157" s="5">
        <v>0.4</v>
      </c>
      <c r="L157" s="4">
        <v>0.67859999999999998</v>
      </c>
      <c r="M157" s="4">
        <v>0.78710000000000002</v>
      </c>
      <c r="N157" s="4">
        <v>0.35339999999999999</v>
      </c>
      <c r="O157" s="4">
        <v>0.94169999999999998</v>
      </c>
      <c r="P157" s="4">
        <v>0.33479999999999999</v>
      </c>
      <c r="Q157" s="5">
        <v>0.70540000000000003</v>
      </c>
      <c r="R157" s="5">
        <v>0.85150000000000003</v>
      </c>
      <c r="S157" s="5">
        <v>0.31340000000000001</v>
      </c>
      <c r="T157" s="5">
        <v>0.91469999999999996</v>
      </c>
      <c r="U157" s="5">
        <v>0.20019999999999999</v>
      </c>
      <c r="V157" s="4">
        <v>0.81630000000000003</v>
      </c>
      <c r="W157" s="4">
        <v>1.1404000000000001</v>
      </c>
      <c r="X157" s="4">
        <v>0.2248</v>
      </c>
      <c r="Y157" s="4">
        <v>0.80930000000000002</v>
      </c>
      <c r="Z157" s="4">
        <v>6.9000000000000006E-2</v>
      </c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>
        <f t="shared" si="20"/>
        <v>0.70506000000000002</v>
      </c>
      <c r="CY157" s="4">
        <f t="shared" si="21"/>
        <v>0.85604000000000013</v>
      </c>
      <c r="CZ157" s="4">
        <f t="shared" si="22"/>
        <v>0.32304000000000005</v>
      </c>
      <c r="DA157" s="4">
        <f t="shared" si="23"/>
        <v>0.91709999999999992</v>
      </c>
      <c r="DB157" s="4">
        <f t="shared" si="24"/>
        <v>0.24952000000000002</v>
      </c>
      <c r="DC157" s="11" t="str" cm="1">
        <f t="array" aca="1" ref="DC157" ca="1">CONCATENATE(INDIRECT(ADDRESS(1,MATCH(_xlfn.MINIFS(B157:CW157,metrics.est,"MAE"),B157:CW157,0)+1)), ", ", INDIRECT(ADDRESS(2,MATCH(_xlfn.MINIFS(B157:CW157,metrics.est,"MAE"),B157:CW157,0)+1)))</f>
        <v>k=5, r=0.1</v>
      </c>
      <c r="DD157" s="11" t="str" cm="1">
        <f t="array" aca="1" ref="DD157" ca="1">CONCATENATE(INDIRECT(ADDRESS(1,MATCH(_xlfn.MINIFS(B157:CW157,metrics.est,"MSE"),B157:CW157,0)+1)), ", ", INDIRECT(ADDRESS(2,MATCH(_xlfn.MINIFS(B157:CW157,metrics.est,"MSE"),B157:CW157,0)+1)))</f>
        <v>k=5, r=0.1</v>
      </c>
      <c r="DE157" s="11" t="str" cm="1">
        <f t="array" aca="1" ref="DE157" ca="1">CONCATENATE(INDIRECT(ADDRESS(1,MATCH(_xlfn.MAXIFS(B157:CW157,metrics.est,"R"),B157:CW157,0)+1)), ", ", INDIRECT(ADDRESS(2,MATCH(_xlfn.MAXIFS(B157:CW157,metrics.est,"R"),B157:CW157,0)+1)))</f>
        <v>k=5, r=0.3</v>
      </c>
      <c r="DF157" s="11" t="str" cm="1">
        <f t="array" aca="1" ref="DF157" ca="1">CONCATENATE(INDIRECT(ADDRESS(1,MATCH(_xlfn.MAXIFS(B157:CW157,metrics.est,"Coverage"),B157:CW157,0)+1)), ", ", INDIRECT(ADDRESS(2,MATCH(_xlfn.MAXIFS(B157:CW157,metrics.est,"Coverage"),B157:CW157,0)+1)))</f>
        <v>k=5, r=0.1</v>
      </c>
      <c r="DG157" s="11" t="str" cm="1">
        <f t="array" aca="1" ref="DG157" ca="1">CONCATENATE(INDIRECT(ADDRESS(1,MATCH(_xlfn.MINIFS(B157:CW157,metrics.est,"Time"),B157:CW157,0)+1)), ", ", INDIRECT(ADDRESS(2,MATCH(_xlfn.MINIFS(B157:CW157,metrics.est,"Time"),B157:CW157,0)+1)))</f>
        <v>k=5, r=0.9</v>
      </c>
    </row>
    <row r="158" spans="1:111" x14ac:dyDescent="0.2">
      <c r="A158" s="1" t="s">
        <v>153</v>
      </c>
      <c r="B158" s="4">
        <v>0.64629999999999999</v>
      </c>
      <c r="C158" s="4">
        <v>0.71650000000000003</v>
      </c>
      <c r="D158" s="4">
        <v>0.36180000000000001</v>
      </c>
      <c r="E158" s="4">
        <v>0.96419999999999995</v>
      </c>
      <c r="F158" s="4">
        <v>0.20930000000000001</v>
      </c>
      <c r="G158" s="5">
        <v>0.65859999999999996</v>
      </c>
      <c r="H158" s="5">
        <v>0.74580000000000002</v>
      </c>
      <c r="I158" s="5">
        <v>0.36969999999999997</v>
      </c>
      <c r="J158" s="5">
        <v>0.95540000000000003</v>
      </c>
      <c r="K158" s="5">
        <v>0.3775</v>
      </c>
      <c r="L158" s="4">
        <v>0.67230000000000001</v>
      </c>
      <c r="M158" s="4">
        <v>0.77410000000000001</v>
      </c>
      <c r="N158" s="4">
        <v>0.3569</v>
      </c>
      <c r="O158" s="4">
        <v>0.94110000000000005</v>
      </c>
      <c r="P158" s="4">
        <v>0.29530000000000001</v>
      </c>
      <c r="Q158" s="5">
        <v>0.7006</v>
      </c>
      <c r="R158" s="5">
        <v>0.84030000000000005</v>
      </c>
      <c r="S158" s="5">
        <v>0.3125</v>
      </c>
      <c r="T158" s="5">
        <v>0.91</v>
      </c>
      <c r="U158" s="5">
        <v>0.17879999999999999</v>
      </c>
      <c r="V158" s="4">
        <v>0.79479999999999995</v>
      </c>
      <c r="W158" s="4">
        <v>1.0795999999999999</v>
      </c>
      <c r="X158" s="4">
        <v>0.2301</v>
      </c>
      <c r="Y158" s="4">
        <v>0.68110000000000004</v>
      </c>
      <c r="Z158" s="4">
        <v>6.0400000000000002E-2</v>
      </c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>
        <f t="shared" si="20"/>
        <v>0.69452000000000003</v>
      </c>
      <c r="CY158" s="4">
        <f t="shared" si="21"/>
        <v>0.83126</v>
      </c>
      <c r="CZ158" s="4">
        <f t="shared" si="22"/>
        <v>0.32619999999999999</v>
      </c>
      <c r="DA158" s="4">
        <f t="shared" si="23"/>
        <v>0.89036000000000004</v>
      </c>
      <c r="DB158" s="4">
        <f t="shared" si="24"/>
        <v>0.22425999999999999</v>
      </c>
      <c r="DC158" s="11" t="str" cm="1">
        <f t="array" aca="1" ref="DC158" ca="1">CONCATENATE(INDIRECT(ADDRESS(1,MATCH(_xlfn.MINIFS(B158:CW158,metrics.est,"MAE"),B158:CW158,0)+1)), ", ", INDIRECT(ADDRESS(2,MATCH(_xlfn.MINIFS(B158:CW158,metrics.est,"MAE"),B158:CW158,0)+1)))</f>
        <v>k=5, r=0.1</v>
      </c>
      <c r="DD158" s="11" t="str" cm="1">
        <f t="array" aca="1" ref="DD158" ca="1">CONCATENATE(INDIRECT(ADDRESS(1,MATCH(_xlfn.MINIFS(B158:CW158,metrics.est,"MSE"),B158:CW158,0)+1)), ", ", INDIRECT(ADDRESS(2,MATCH(_xlfn.MINIFS(B158:CW158,metrics.est,"MSE"),B158:CW158,0)+1)))</f>
        <v>k=5, r=0.1</v>
      </c>
      <c r="DE158" s="11" t="str" cm="1">
        <f t="array" aca="1" ref="DE158" ca="1">CONCATENATE(INDIRECT(ADDRESS(1,MATCH(_xlfn.MAXIFS(B158:CW158,metrics.est,"R"),B158:CW158,0)+1)), ", ", INDIRECT(ADDRESS(2,MATCH(_xlfn.MAXIFS(B158:CW158,metrics.est,"R"),B158:CW158,0)+1)))</f>
        <v>k=5, r=0.3</v>
      </c>
      <c r="DF158" s="11" t="str" cm="1">
        <f t="array" aca="1" ref="DF158" ca="1">CONCATENATE(INDIRECT(ADDRESS(1,MATCH(_xlfn.MAXIFS(B158:CW158,metrics.est,"Coverage"),B158:CW158,0)+1)), ", ", INDIRECT(ADDRESS(2,MATCH(_xlfn.MAXIFS(B158:CW158,metrics.est,"Coverage"),B158:CW158,0)+1)))</f>
        <v>k=5, r=0.1</v>
      </c>
      <c r="DG158" s="11" t="str" cm="1">
        <f t="array" aca="1" ref="DG158" ca="1">CONCATENATE(INDIRECT(ADDRESS(1,MATCH(_xlfn.MINIFS(B158:CW158,metrics.est,"Time"),B158:CW158,0)+1)), ", ", INDIRECT(ADDRESS(2,MATCH(_xlfn.MINIFS(B158:CW158,metrics.est,"Time"),B158:CW158,0)+1)))</f>
        <v>k=5, r=0.9</v>
      </c>
    </row>
    <row r="159" spans="1:111" x14ac:dyDescent="0.2">
      <c r="A159" s="1" t="s">
        <v>154</v>
      </c>
      <c r="B159" s="4">
        <v>0.63490000000000002</v>
      </c>
      <c r="C159" s="4">
        <v>0.69499999999999995</v>
      </c>
      <c r="D159" s="4">
        <v>0.38600000000000001</v>
      </c>
      <c r="E159" s="4">
        <v>0.96430000000000005</v>
      </c>
      <c r="F159" s="4">
        <v>0.31459999999999999</v>
      </c>
      <c r="G159" s="5">
        <v>0.65029999999999999</v>
      </c>
      <c r="H159" s="5">
        <v>0.73119999999999996</v>
      </c>
      <c r="I159" s="5">
        <v>0.3866</v>
      </c>
      <c r="J159" s="5">
        <v>0.95550000000000002</v>
      </c>
      <c r="K159" s="5">
        <v>0.46110000000000001</v>
      </c>
      <c r="L159" s="4">
        <v>0.66879999999999995</v>
      </c>
      <c r="M159" s="4">
        <v>0.77200000000000002</v>
      </c>
      <c r="N159" s="4">
        <v>0.35970000000000002</v>
      </c>
      <c r="O159" s="4">
        <v>0.94169999999999998</v>
      </c>
      <c r="P159" s="4">
        <v>0.33939999999999998</v>
      </c>
      <c r="Q159" s="5">
        <v>0.71060000000000001</v>
      </c>
      <c r="R159" s="5">
        <v>0.87239999999999995</v>
      </c>
      <c r="S159" s="5">
        <v>0.29899999999999999</v>
      </c>
      <c r="T159" s="5">
        <v>0.91469999999999996</v>
      </c>
      <c r="U159" s="5">
        <v>0.19239999999999999</v>
      </c>
      <c r="V159" s="4">
        <v>0.83379999999999999</v>
      </c>
      <c r="W159" s="4">
        <v>1.1890000000000001</v>
      </c>
      <c r="X159" s="4">
        <v>0.2175</v>
      </c>
      <c r="Y159" s="4">
        <v>0.80930000000000002</v>
      </c>
      <c r="Z159" s="4">
        <v>6.7599999999999993E-2</v>
      </c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>
        <f t="shared" si="20"/>
        <v>0.69968000000000008</v>
      </c>
      <c r="CY159" s="4">
        <f t="shared" si="21"/>
        <v>0.85192000000000001</v>
      </c>
      <c r="CZ159" s="4">
        <f t="shared" si="22"/>
        <v>0.32975999999999994</v>
      </c>
      <c r="DA159" s="4">
        <f t="shared" si="23"/>
        <v>0.91709999999999992</v>
      </c>
      <c r="DB159" s="4">
        <f t="shared" si="24"/>
        <v>0.27501999999999993</v>
      </c>
      <c r="DC159" s="11" t="str" cm="1">
        <f t="array" aca="1" ref="DC159" ca="1">CONCATENATE(INDIRECT(ADDRESS(1,MATCH(_xlfn.MINIFS(B159:CW159,metrics.est,"MAE"),B159:CW159,0)+1)), ", ", INDIRECT(ADDRESS(2,MATCH(_xlfn.MINIFS(B159:CW159,metrics.est,"MAE"),B159:CW159,0)+1)))</f>
        <v>k=5, r=0.1</v>
      </c>
      <c r="DD159" s="11" t="str" cm="1">
        <f t="array" aca="1" ref="DD159" ca="1">CONCATENATE(INDIRECT(ADDRESS(1,MATCH(_xlfn.MINIFS(B159:CW159,metrics.est,"MSE"),B159:CW159,0)+1)), ", ", INDIRECT(ADDRESS(2,MATCH(_xlfn.MINIFS(B159:CW159,metrics.est,"MSE"),B159:CW159,0)+1)))</f>
        <v>k=5, r=0.1</v>
      </c>
      <c r="DE159" s="11" t="str" cm="1">
        <f t="array" aca="1" ref="DE159" ca="1">CONCATENATE(INDIRECT(ADDRESS(1,MATCH(_xlfn.MAXIFS(B159:CW159,metrics.est,"R"),B159:CW159,0)+1)), ", ", INDIRECT(ADDRESS(2,MATCH(_xlfn.MAXIFS(B159:CW159,metrics.est,"R"),B159:CW159,0)+1)))</f>
        <v>k=5, r=0.3</v>
      </c>
      <c r="DF159" s="11" t="str" cm="1">
        <f t="array" aca="1" ref="DF159" ca="1">CONCATENATE(INDIRECT(ADDRESS(1,MATCH(_xlfn.MAXIFS(B159:CW159,metrics.est,"Coverage"),B159:CW159,0)+1)), ", ", INDIRECT(ADDRESS(2,MATCH(_xlfn.MAXIFS(B159:CW159,metrics.est,"Coverage"),B159:CW159,0)+1)))</f>
        <v>k=5, r=0.1</v>
      </c>
      <c r="DG159" s="11" t="str" cm="1">
        <f t="array" aca="1" ref="DG159" ca="1">CONCATENATE(INDIRECT(ADDRESS(1,MATCH(_xlfn.MINIFS(B159:CW159,metrics.est,"Time"),B159:CW159,0)+1)), ", ", INDIRECT(ADDRESS(2,MATCH(_xlfn.MINIFS(B159:CW159,metrics.est,"Time"),B159:CW159,0)+1)))</f>
        <v>k=5, r=0.9</v>
      </c>
    </row>
    <row r="160" spans="1:111" x14ac:dyDescent="0.2">
      <c r="A160" s="1" t="s">
        <v>155</v>
      </c>
      <c r="B160" s="4">
        <v>0.6371</v>
      </c>
      <c r="C160" s="4">
        <v>0.69969999999999999</v>
      </c>
      <c r="D160" s="4">
        <v>0.38340000000000002</v>
      </c>
      <c r="E160" s="4">
        <v>0.96430000000000005</v>
      </c>
      <c r="F160" s="4">
        <v>0.4249</v>
      </c>
      <c r="G160" s="5">
        <v>0.65229999999999999</v>
      </c>
      <c r="H160" s="5">
        <v>0.73550000000000004</v>
      </c>
      <c r="I160" s="5">
        <v>0.38500000000000001</v>
      </c>
      <c r="J160" s="5">
        <v>0.95550000000000002</v>
      </c>
      <c r="K160" s="5">
        <v>0.5262</v>
      </c>
      <c r="L160" s="4">
        <v>0.67069999999999996</v>
      </c>
      <c r="M160" s="4">
        <v>0.77569999999999995</v>
      </c>
      <c r="N160" s="4">
        <v>0.35880000000000001</v>
      </c>
      <c r="O160" s="4">
        <v>0.94169999999999998</v>
      </c>
      <c r="P160" s="4">
        <v>0.3957</v>
      </c>
      <c r="Q160" s="5">
        <v>0.7117</v>
      </c>
      <c r="R160" s="5">
        <v>0.87429999999999997</v>
      </c>
      <c r="S160" s="5">
        <v>0.29899999999999999</v>
      </c>
      <c r="T160" s="5">
        <v>0.91469999999999996</v>
      </c>
      <c r="U160" s="5">
        <v>0.22109999999999999</v>
      </c>
      <c r="V160" s="4">
        <v>0.83340000000000003</v>
      </c>
      <c r="W160" s="4">
        <v>1.1870000000000001</v>
      </c>
      <c r="X160" s="4">
        <v>0.21779999999999999</v>
      </c>
      <c r="Y160" s="4">
        <v>0.80930000000000002</v>
      </c>
      <c r="Z160" s="4">
        <v>6.3100000000000003E-2</v>
      </c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>
        <f t="shared" si="20"/>
        <v>0.70104000000000011</v>
      </c>
      <c r="CY160" s="4">
        <f t="shared" si="21"/>
        <v>0.85443999999999998</v>
      </c>
      <c r="CZ160" s="4">
        <f t="shared" si="22"/>
        <v>0.32879999999999998</v>
      </c>
      <c r="DA160" s="4">
        <f t="shared" si="23"/>
        <v>0.91709999999999992</v>
      </c>
      <c r="DB160" s="4">
        <f t="shared" si="24"/>
        <v>0.32619999999999999</v>
      </c>
      <c r="DC160" s="11" t="str" cm="1">
        <f t="array" aca="1" ref="DC160" ca="1">CONCATENATE(INDIRECT(ADDRESS(1,MATCH(_xlfn.MINIFS(B160:CW160,metrics.est,"MAE"),B160:CW160,0)+1)), ", ", INDIRECT(ADDRESS(2,MATCH(_xlfn.MINIFS(B160:CW160,metrics.est,"MAE"),B160:CW160,0)+1)))</f>
        <v>k=5, r=0.1</v>
      </c>
      <c r="DD160" s="11" t="str" cm="1">
        <f t="array" aca="1" ref="DD160" ca="1">CONCATENATE(INDIRECT(ADDRESS(1,MATCH(_xlfn.MINIFS(B160:CW160,metrics.est,"MSE"),B160:CW160,0)+1)), ", ", INDIRECT(ADDRESS(2,MATCH(_xlfn.MINIFS(B160:CW160,metrics.est,"MSE"),B160:CW160,0)+1)))</f>
        <v>k=5, r=0.1</v>
      </c>
      <c r="DE160" s="11" t="str" cm="1">
        <f t="array" aca="1" ref="DE160" ca="1">CONCATENATE(INDIRECT(ADDRESS(1,MATCH(_xlfn.MAXIFS(B160:CW160,metrics.est,"R"),B160:CW160,0)+1)), ", ", INDIRECT(ADDRESS(2,MATCH(_xlfn.MAXIFS(B160:CW160,metrics.est,"R"),B160:CW160,0)+1)))</f>
        <v>k=5, r=0.3</v>
      </c>
      <c r="DF160" s="11" t="str" cm="1">
        <f t="array" aca="1" ref="DF160" ca="1">CONCATENATE(INDIRECT(ADDRESS(1,MATCH(_xlfn.MAXIFS(B160:CW160,metrics.est,"Coverage"),B160:CW160,0)+1)), ", ", INDIRECT(ADDRESS(2,MATCH(_xlfn.MAXIFS(B160:CW160,metrics.est,"Coverage"),B160:CW160,0)+1)))</f>
        <v>k=5, r=0.1</v>
      </c>
      <c r="DG160" s="11" t="str" cm="1">
        <f t="array" aca="1" ref="DG160" ca="1">CONCATENATE(INDIRECT(ADDRESS(1,MATCH(_xlfn.MINIFS(B160:CW160,metrics.est,"Time"),B160:CW160,0)+1)), ", ", INDIRECT(ADDRESS(2,MATCH(_xlfn.MINIFS(B160:CW160,metrics.est,"Time"),B160:CW160,0)+1)))</f>
        <v>k=5, r=0.9</v>
      </c>
    </row>
    <row r="161" spans="1:111" x14ac:dyDescent="0.2">
      <c r="A161" s="1" t="s">
        <v>156</v>
      </c>
      <c r="B161" s="4">
        <v>0.65349999999999997</v>
      </c>
      <c r="C161" s="4">
        <v>0.73050000000000004</v>
      </c>
      <c r="D161" s="4">
        <v>0.35849999999999999</v>
      </c>
      <c r="E161" s="4">
        <v>0.96430000000000005</v>
      </c>
      <c r="F161" s="4">
        <v>0.35899999999999999</v>
      </c>
      <c r="G161" s="5">
        <v>0.66320000000000001</v>
      </c>
      <c r="H161" s="5">
        <v>0.75549999999999995</v>
      </c>
      <c r="I161" s="5">
        <v>0.36799999999999999</v>
      </c>
      <c r="J161" s="5">
        <v>0.95550000000000002</v>
      </c>
      <c r="K161" s="5">
        <v>0.45129999999999998</v>
      </c>
      <c r="L161" s="4">
        <v>0.67510000000000003</v>
      </c>
      <c r="M161" s="4">
        <v>0.78069999999999995</v>
      </c>
      <c r="N161" s="4">
        <v>0.35439999999999999</v>
      </c>
      <c r="O161" s="4">
        <v>0.94169999999999998</v>
      </c>
      <c r="P161" s="4">
        <v>0.32640000000000002</v>
      </c>
      <c r="Q161" s="5">
        <v>0.70250000000000001</v>
      </c>
      <c r="R161" s="5">
        <v>0.84670000000000001</v>
      </c>
      <c r="S161" s="5">
        <v>0.313</v>
      </c>
      <c r="T161" s="5">
        <v>0.91469999999999996</v>
      </c>
      <c r="U161" s="5">
        <v>0.19070000000000001</v>
      </c>
      <c r="V161" s="4">
        <v>0.81579999999999997</v>
      </c>
      <c r="W161" s="4">
        <v>1.1418999999999999</v>
      </c>
      <c r="X161" s="4">
        <v>0.22459999999999999</v>
      </c>
      <c r="Y161" s="4">
        <v>0.80930000000000002</v>
      </c>
      <c r="Z161" s="4">
        <v>6.5600000000000006E-2</v>
      </c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>
        <f t="shared" si="20"/>
        <v>0.70201999999999998</v>
      </c>
      <c r="CY161" s="4">
        <f t="shared" si="21"/>
        <v>0.85106000000000004</v>
      </c>
      <c r="CZ161" s="4">
        <f t="shared" si="22"/>
        <v>0.32369999999999999</v>
      </c>
      <c r="DA161" s="4">
        <f t="shared" si="23"/>
        <v>0.91709999999999992</v>
      </c>
      <c r="DB161" s="4">
        <f t="shared" si="24"/>
        <v>0.27860000000000007</v>
      </c>
      <c r="DC161" s="11" t="str" cm="1">
        <f t="array" aca="1" ref="DC161" ca="1">CONCATENATE(INDIRECT(ADDRESS(1,MATCH(_xlfn.MINIFS(B161:CW161,metrics.est,"MAE"),B161:CW161,0)+1)), ", ", INDIRECT(ADDRESS(2,MATCH(_xlfn.MINIFS(B161:CW161,metrics.est,"MAE"),B161:CW161,0)+1)))</f>
        <v>k=5, r=0.1</v>
      </c>
      <c r="DD161" s="11" t="str" cm="1">
        <f t="array" aca="1" ref="DD161" ca="1">CONCATENATE(INDIRECT(ADDRESS(1,MATCH(_xlfn.MINIFS(B161:CW161,metrics.est,"MSE"),B161:CW161,0)+1)), ", ", INDIRECT(ADDRESS(2,MATCH(_xlfn.MINIFS(B161:CW161,metrics.est,"MSE"),B161:CW161,0)+1)))</f>
        <v>k=5, r=0.1</v>
      </c>
      <c r="DE161" s="11" t="str" cm="1">
        <f t="array" aca="1" ref="DE161" ca="1">CONCATENATE(INDIRECT(ADDRESS(1,MATCH(_xlfn.MAXIFS(B161:CW161,metrics.est,"R"),B161:CW161,0)+1)), ", ", INDIRECT(ADDRESS(2,MATCH(_xlfn.MAXIFS(B161:CW161,metrics.est,"R"),B161:CW161,0)+1)))</f>
        <v>k=5, r=0.3</v>
      </c>
      <c r="DF161" s="11" t="str" cm="1">
        <f t="array" aca="1" ref="DF161" ca="1">CONCATENATE(INDIRECT(ADDRESS(1,MATCH(_xlfn.MAXIFS(B161:CW161,metrics.est,"Coverage"),B161:CW161,0)+1)), ", ", INDIRECT(ADDRESS(2,MATCH(_xlfn.MAXIFS(B161:CW161,metrics.est,"Coverage"),B161:CW161,0)+1)))</f>
        <v>k=5, r=0.1</v>
      </c>
      <c r="DG161" s="11" t="str" cm="1">
        <f t="array" aca="1" ref="DG161" ca="1">CONCATENATE(INDIRECT(ADDRESS(1,MATCH(_xlfn.MINIFS(B161:CW161,metrics.est,"Time"),B161:CW161,0)+1)), ", ", INDIRECT(ADDRESS(2,MATCH(_xlfn.MINIFS(B161:CW161,metrics.est,"Time"),B161:CW161,0)+1)))</f>
        <v>k=5, r=0.9</v>
      </c>
    </row>
    <row r="162" spans="1:111" x14ac:dyDescent="0.2">
      <c r="A162" s="1" t="s">
        <v>157</v>
      </c>
      <c r="B162" s="4">
        <v>0.65659999999999996</v>
      </c>
      <c r="C162" s="4">
        <v>0.73680000000000001</v>
      </c>
      <c r="D162" s="4">
        <v>0.35560000000000003</v>
      </c>
      <c r="E162" s="4">
        <v>0.96430000000000005</v>
      </c>
      <c r="F162" s="4">
        <v>0.39889999999999998</v>
      </c>
      <c r="G162" s="5">
        <v>0.66600000000000004</v>
      </c>
      <c r="H162" s="5">
        <v>0.76149999999999995</v>
      </c>
      <c r="I162" s="5">
        <v>0.36609999999999998</v>
      </c>
      <c r="J162" s="5">
        <v>0.95550000000000002</v>
      </c>
      <c r="K162" s="5">
        <v>0.51239999999999997</v>
      </c>
      <c r="L162" s="4">
        <v>0.67749999999999999</v>
      </c>
      <c r="M162" s="4">
        <v>0.78569999999999995</v>
      </c>
      <c r="N162" s="4">
        <v>0.3533</v>
      </c>
      <c r="O162" s="4">
        <v>0.94169999999999998</v>
      </c>
      <c r="P162" s="4">
        <v>0.36120000000000002</v>
      </c>
      <c r="Q162" s="5">
        <v>0.70479999999999998</v>
      </c>
      <c r="R162" s="5">
        <v>0.8508</v>
      </c>
      <c r="S162" s="5">
        <v>0.31330000000000002</v>
      </c>
      <c r="T162" s="5">
        <v>0.91410000000000002</v>
      </c>
      <c r="U162" s="5">
        <v>0.23669999999999999</v>
      </c>
      <c r="V162" s="4">
        <v>0.82379999999999998</v>
      </c>
      <c r="W162" s="4">
        <v>1.1614</v>
      </c>
      <c r="X162" s="4">
        <v>0.21959999999999999</v>
      </c>
      <c r="Y162" s="4">
        <v>0.81010000000000004</v>
      </c>
      <c r="Z162" s="4">
        <v>7.0900000000000005E-2</v>
      </c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>
        <f t="shared" si="20"/>
        <v>0.70573999999999992</v>
      </c>
      <c r="CY162" s="4">
        <f t="shared" si="21"/>
        <v>0.85924</v>
      </c>
      <c r="CZ162" s="4">
        <f t="shared" si="22"/>
        <v>0.32158000000000003</v>
      </c>
      <c r="DA162" s="4">
        <f t="shared" si="23"/>
        <v>0.91714000000000007</v>
      </c>
      <c r="DB162" s="4">
        <f t="shared" si="24"/>
        <v>0.31601999999999997</v>
      </c>
      <c r="DC162" s="11" t="str" cm="1">
        <f t="array" aca="1" ref="DC162" ca="1">CONCATENATE(INDIRECT(ADDRESS(1,MATCH(_xlfn.MINIFS(B162:CW162,metrics.est,"MAE"),B162:CW162,0)+1)), ", ", INDIRECT(ADDRESS(2,MATCH(_xlfn.MINIFS(B162:CW162,metrics.est,"MAE"),B162:CW162,0)+1)))</f>
        <v>k=5, r=0.1</v>
      </c>
      <c r="DD162" s="11" t="str" cm="1">
        <f t="array" aca="1" ref="DD162" ca="1">CONCATENATE(INDIRECT(ADDRESS(1,MATCH(_xlfn.MINIFS(B162:CW162,metrics.est,"MSE"),B162:CW162,0)+1)), ", ", INDIRECT(ADDRESS(2,MATCH(_xlfn.MINIFS(B162:CW162,metrics.est,"MSE"),B162:CW162,0)+1)))</f>
        <v>k=5, r=0.1</v>
      </c>
      <c r="DE162" s="11" t="str" cm="1">
        <f t="array" aca="1" ref="DE162" ca="1">CONCATENATE(INDIRECT(ADDRESS(1,MATCH(_xlfn.MAXIFS(B162:CW162,metrics.est,"R"),B162:CW162,0)+1)), ", ", INDIRECT(ADDRESS(2,MATCH(_xlfn.MAXIFS(B162:CW162,metrics.est,"R"),B162:CW162,0)+1)))</f>
        <v>k=5, r=0.3</v>
      </c>
      <c r="DF162" s="11" t="str" cm="1">
        <f t="array" aca="1" ref="DF162" ca="1">CONCATENATE(INDIRECT(ADDRESS(1,MATCH(_xlfn.MAXIFS(B162:CW162,metrics.est,"Coverage"),B162:CW162,0)+1)), ", ", INDIRECT(ADDRESS(2,MATCH(_xlfn.MAXIFS(B162:CW162,metrics.est,"Coverage"),B162:CW162,0)+1)))</f>
        <v>k=5, r=0.1</v>
      </c>
      <c r="DG162" s="11" t="str" cm="1">
        <f t="array" aca="1" ref="DG162" ca="1">CONCATENATE(INDIRECT(ADDRESS(1,MATCH(_xlfn.MINIFS(B162:CW162,metrics.est,"Time"),B162:CW162,0)+1)), ", ", INDIRECT(ADDRESS(2,MATCH(_xlfn.MINIFS(B162:CW162,metrics.est,"Time"),B162:CW162,0)+1)))</f>
        <v>k=5, r=0.9</v>
      </c>
    </row>
    <row r="163" spans="1:111" x14ac:dyDescent="0.2">
      <c r="A163" s="1" t="s">
        <v>158</v>
      </c>
      <c r="B163" s="4">
        <v>0.6472</v>
      </c>
      <c r="C163" s="4">
        <v>0.71679999999999999</v>
      </c>
      <c r="D163" s="4">
        <v>0.37159999999999999</v>
      </c>
      <c r="E163" s="4">
        <v>0.96430000000000005</v>
      </c>
      <c r="F163" s="4">
        <v>0.33079999999999998</v>
      </c>
      <c r="G163" s="5">
        <v>0.65820000000000001</v>
      </c>
      <c r="H163" s="5">
        <v>0.74460000000000004</v>
      </c>
      <c r="I163" s="5">
        <v>0.37940000000000002</v>
      </c>
      <c r="J163" s="5">
        <v>0.95550000000000002</v>
      </c>
      <c r="K163" s="5">
        <v>0.44069999999999998</v>
      </c>
      <c r="L163" s="4">
        <v>0.67169999999999996</v>
      </c>
      <c r="M163" s="4">
        <v>0.77380000000000004</v>
      </c>
      <c r="N163" s="4">
        <v>0.36109999999999998</v>
      </c>
      <c r="O163" s="4">
        <v>0.94169999999999998</v>
      </c>
      <c r="P163" s="4">
        <v>0.3201</v>
      </c>
      <c r="Q163" s="5">
        <v>0.70350000000000001</v>
      </c>
      <c r="R163" s="5">
        <v>0.85050000000000003</v>
      </c>
      <c r="S163" s="5">
        <v>0.31059999999999999</v>
      </c>
      <c r="T163" s="5">
        <v>0.91469999999999996</v>
      </c>
      <c r="U163" s="5">
        <v>0.20169999999999999</v>
      </c>
      <c r="V163" s="4">
        <v>0.82099999999999995</v>
      </c>
      <c r="W163" s="4">
        <v>1.1551</v>
      </c>
      <c r="X163" s="4">
        <v>0.22220000000000001</v>
      </c>
      <c r="Y163" s="4">
        <v>0.80930000000000002</v>
      </c>
      <c r="Z163" s="4">
        <v>6.3799999999999996E-2</v>
      </c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>
        <f t="shared" si="20"/>
        <v>0.70031999999999994</v>
      </c>
      <c r="CY163" s="4">
        <f t="shared" si="21"/>
        <v>0.84816000000000003</v>
      </c>
      <c r="CZ163" s="4">
        <f t="shared" si="22"/>
        <v>0.32897999999999994</v>
      </c>
      <c r="DA163" s="4">
        <f t="shared" si="23"/>
        <v>0.91709999999999992</v>
      </c>
      <c r="DB163" s="4">
        <f t="shared" si="24"/>
        <v>0.27141999999999999</v>
      </c>
      <c r="DC163" s="11" t="str" cm="1">
        <f t="array" aca="1" ref="DC163" ca="1">CONCATENATE(INDIRECT(ADDRESS(1,MATCH(_xlfn.MINIFS(B163:CW163,metrics.est,"MAE"),B163:CW163,0)+1)), ", ", INDIRECT(ADDRESS(2,MATCH(_xlfn.MINIFS(B163:CW163,metrics.est,"MAE"),B163:CW163,0)+1)))</f>
        <v>k=5, r=0.1</v>
      </c>
      <c r="DD163" s="11" t="str" cm="1">
        <f t="array" aca="1" ref="DD163" ca="1">CONCATENATE(INDIRECT(ADDRESS(1,MATCH(_xlfn.MINIFS(B163:CW163,metrics.est,"MSE"),B163:CW163,0)+1)), ", ", INDIRECT(ADDRESS(2,MATCH(_xlfn.MINIFS(B163:CW163,metrics.est,"MSE"),B163:CW163,0)+1)))</f>
        <v>k=5, r=0.1</v>
      </c>
      <c r="DE163" s="11" t="str" cm="1">
        <f t="array" aca="1" ref="DE163" ca="1">CONCATENATE(INDIRECT(ADDRESS(1,MATCH(_xlfn.MAXIFS(B163:CW163,metrics.est,"R"),B163:CW163,0)+1)), ", ", INDIRECT(ADDRESS(2,MATCH(_xlfn.MAXIFS(B163:CW163,metrics.est,"R"),B163:CW163,0)+1)))</f>
        <v>k=5, r=0.3</v>
      </c>
      <c r="DF163" s="11" t="str" cm="1">
        <f t="array" aca="1" ref="DF163" ca="1">CONCATENATE(INDIRECT(ADDRESS(1,MATCH(_xlfn.MAXIFS(B163:CW163,metrics.est,"Coverage"),B163:CW163,0)+1)), ", ", INDIRECT(ADDRESS(2,MATCH(_xlfn.MAXIFS(B163:CW163,metrics.est,"Coverage"),B163:CW163,0)+1)))</f>
        <v>k=5, r=0.1</v>
      </c>
      <c r="DG163" s="11" t="str" cm="1">
        <f t="array" aca="1" ref="DG163" ca="1">CONCATENATE(INDIRECT(ADDRESS(1,MATCH(_xlfn.MINIFS(B163:CW163,metrics.est,"Time"),B163:CW163,0)+1)), ", ", INDIRECT(ADDRESS(2,MATCH(_xlfn.MINIFS(B163:CW163,metrics.est,"Time"),B163:CW163,0)+1)))</f>
        <v>k=5, r=0.9</v>
      </c>
    </row>
    <row r="164" spans="1:111" x14ac:dyDescent="0.2">
      <c r="A164" s="1" t="s">
        <v>159</v>
      </c>
      <c r="B164" s="4">
        <v>0.6502</v>
      </c>
      <c r="C164" s="4">
        <v>0.72319999999999995</v>
      </c>
      <c r="D164" s="4">
        <v>0.37069999999999997</v>
      </c>
      <c r="E164" s="4">
        <v>0.96430000000000005</v>
      </c>
      <c r="F164" s="4">
        <v>0.3533</v>
      </c>
      <c r="G164" s="5">
        <v>0.66090000000000004</v>
      </c>
      <c r="H164" s="5">
        <v>0.75039999999999996</v>
      </c>
      <c r="I164" s="5">
        <v>0.37730000000000002</v>
      </c>
      <c r="J164" s="5">
        <v>0.95550000000000002</v>
      </c>
      <c r="K164" s="5">
        <v>0.50649999999999995</v>
      </c>
      <c r="L164" s="4">
        <v>0.67400000000000004</v>
      </c>
      <c r="M164" s="4">
        <v>0.77859999999999996</v>
      </c>
      <c r="N164" s="4">
        <v>0.35980000000000001</v>
      </c>
      <c r="O164" s="4">
        <v>0.94169999999999998</v>
      </c>
      <c r="P164" s="4">
        <v>0.35310000000000002</v>
      </c>
      <c r="Q164" s="5">
        <v>0.70509999999999995</v>
      </c>
      <c r="R164" s="5">
        <v>0.8538</v>
      </c>
      <c r="S164" s="5">
        <v>0.31090000000000001</v>
      </c>
      <c r="T164" s="5">
        <v>0.91469999999999996</v>
      </c>
      <c r="U164" s="5">
        <v>0.19370000000000001</v>
      </c>
      <c r="V164" s="4">
        <v>0.82079999999999997</v>
      </c>
      <c r="W164" s="4">
        <v>1.1536</v>
      </c>
      <c r="X164" s="4">
        <v>0.22259999999999999</v>
      </c>
      <c r="Y164" s="4">
        <v>0.80930000000000002</v>
      </c>
      <c r="Z164" s="4">
        <v>5.0900000000000001E-2</v>
      </c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>
        <f t="shared" si="20"/>
        <v>0.70220000000000005</v>
      </c>
      <c r="CY164" s="4">
        <f t="shared" si="21"/>
        <v>0.85192000000000001</v>
      </c>
      <c r="CZ164" s="4">
        <f t="shared" si="22"/>
        <v>0.32826</v>
      </c>
      <c r="DA164" s="4">
        <f t="shared" si="23"/>
        <v>0.91709999999999992</v>
      </c>
      <c r="DB164" s="4">
        <f t="shared" si="24"/>
        <v>0.29149999999999998</v>
      </c>
      <c r="DC164" s="11" t="str" cm="1">
        <f t="array" aca="1" ref="DC164" ca="1">CONCATENATE(INDIRECT(ADDRESS(1,MATCH(_xlfn.MINIFS(B164:CW164,metrics.est,"MAE"),B164:CW164,0)+1)), ", ", INDIRECT(ADDRESS(2,MATCH(_xlfn.MINIFS(B164:CW164,metrics.est,"MAE"),B164:CW164,0)+1)))</f>
        <v>k=5, r=0.1</v>
      </c>
      <c r="DD164" s="11" t="str" cm="1">
        <f t="array" aca="1" ref="DD164" ca="1">CONCATENATE(INDIRECT(ADDRESS(1,MATCH(_xlfn.MINIFS(B164:CW164,metrics.est,"MSE"),B164:CW164,0)+1)), ", ", INDIRECT(ADDRESS(2,MATCH(_xlfn.MINIFS(B164:CW164,metrics.est,"MSE"),B164:CW164,0)+1)))</f>
        <v>k=5, r=0.1</v>
      </c>
      <c r="DE164" s="11" t="str" cm="1">
        <f t="array" aca="1" ref="DE164" ca="1">CONCATENATE(INDIRECT(ADDRESS(1,MATCH(_xlfn.MAXIFS(B164:CW164,metrics.est,"R"),B164:CW164,0)+1)), ", ", INDIRECT(ADDRESS(2,MATCH(_xlfn.MAXIFS(B164:CW164,metrics.est,"R"),B164:CW164,0)+1)))</f>
        <v>k=5, r=0.3</v>
      </c>
      <c r="DF164" s="11" t="str" cm="1">
        <f t="array" aca="1" ref="DF164" ca="1">CONCATENATE(INDIRECT(ADDRESS(1,MATCH(_xlfn.MAXIFS(B164:CW164,metrics.est,"Coverage"),B164:CW164,0)+1)), ", ", INDIRECT(ADDRESS(2,MATCH(_xlfn.MAXIFS(B164:CW164,metrics.est,"Coverage"),B164:CW164,0)+1)))</f>
        <v>k=5, r=0.1</v>
      </c>
      <c r="DG164" s="11" t="str" cm="1">
        <f t="array" aca="1" ref="DG164" ca="1">CONCATENATE(INDIRECT(ADDRESS(1,MATCH(_xlfn.MINIFS(B164:CW164,metrics.est,"Time"),B164:CW164,0)+1)), ", ", INDIRECT(ADDRESS(2,MATCH(_xlfn.MINIFS(B164:CW164,metrics.est,"Time"),B164:CW164,0)+1)))</f>
        <v>k=5, r=0.9</v>
      </c>
    </row>
    <row r="165" spans="1:111" x14ac:dyDescent="0.2">
      <c r="A165" s="1" t="s">
        <v>160</v>
      </c>
      <c r="B165" s="4">
        <v>0.64059999999999995</v>
      </c>
      <c r="C165" s="4">
        <v>0.70169999999999999</v>
      </c>
      <c r="D165" s="4">
        <v>0.3785</v>
      </c>
      <c r="E165" s="4">
        <v>0.93059999999999998</v>
      </c>
      <c r="F165" s="4">
        <v>0.25069999999999998</v>
      </c>
      <c r="G165" s="5">
        <v>0.6573</v>
      </c>
      <c r="H165" s="5">
        <v>0.7399</v>
      </c>
      <c r="I165" s="5">
        <v>0.37369999999999998</v>
      </c>
      <c r="J165" s="5">
        <v>0.91339999999999999</v>
      </c>
      <c r="K165" s="5">
        <v>0.4204</v>
      </c>
      <c r="L165" s="4">
        <v>0.68520000000000003</v>
      </c>
      <c r="M165" s="4">
        <v>0.80120000000000002</v>
      </c>
      <c r="N165" s="4">
        <v>0.34370000000000001</v>
      </c>
      <c r="O165" s="4">
        <v>0.88880000000000003</v>
      </c>
      <c r="P165" s="4">
        <v>0.33139999999999997</v>
      </c>
      <c r="Q165" s="5">
        <v>0.72709999999999997</v>
      </c>
      <c r="R165" s="5">
        <v>0.8962</v>
      </c>
      <c r="S165" s="5">
        <v>0.29349999999999998</v>
      </c>
      <c r="T165" s="5">
        <v>0.83499999999999996</v>
      </c>
      <c r="U165" s="5">
        <v>0.22370000000000001</v>
      </c>
      <c r="V165" s="4">
        <v>0.83550000000000002</v>
      </c>
      <c r="W165" s="4">
        <v>1.1783999999999999</v>
      </c>
      <c r="X165" s="4">
        <v>0.2029</v>
      </c>
      <c r="Y165" s="4">
        <v>0.57779999999999998</v>
      </c>
      <c r="Z165" s="4">
        <v>6.2799999999999995E-2</v>
      </c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>
        <f t="shared" si="20"/>
        <v>0.70913999999999999</v>
      </c>
      <c r="CY165" s="4">
        <f t="shared" si="21"/>
        <v>0.8634799999999998</v>
      </c>
      <c r="CZ165" s="4">
        <f t="shared" si="22"/>
        <v>0.31845999999999997</v>
      </c>
      <c r="DA165" s="4">
        <f t="shared" si="23"/>
        <v>0.82911999999999997</v>
      </c>
      <c r="DB165" s="4">
        <f t="shared" si="24"/>
        <v>0.25779999999999997</v>
      </c>
      <c r="DC165" s="11" t="str" cm="1">
        <f t="array" aca="1" ref="DC165" ca="1">CONCATENATE(INDIRECT(ADDRESS(1,MATCH(_xlfn.MINIFS(B165:CW165,metrics.est,"MAE"),B165:CW165,0)+1)), ", ", INDIRECT(ADDRESS(2,MATCH(_xlfn.MINIFS(B165:CW165,metrics.est,"MAE"),B165:CW165,0)+1)))</f>
        <v>k=5, r=0.1</v>
      </c>
      <c r="DD165" s="11" t="str" cm="1">
        <f t="array" aca="1" ref="DD165" ca="1">CONCATENATE(INDIRECT(ADDRESS(1,MATCH(_xlfn.MINIFS(B165:CW165,metrics.est,"MSE"),B165:CW165,0)+1)), ", ", INDIRECT(ADDRESS(2,MATCH(_xlfn.MINIFS(B165:CW165,metrics.est,"MSE"),B165:CW165,0)+1)))</f>
        <v>k=5, r=0.1</v>
      </c>
      <c r="DE165" s="11" t="str" cm="1">
        <f t="array" aca="1" ref="DE165" ca="1">CONCATENATE(INDIRECT(ADDRESS(1,MATCH(_xlfn.MAXIFS(B165:CW165,metrics.est,"R"),B165:CW165,0)+1)), ", ", INDIRECT(ADDRESS(2,MATCH(_xlfn.MAXIFS(B165:CW165,metrics.est,"R"),B165:CW165,0)+1)))</f>
        <v>k=5, r=0.1</v>
      </c>
      <c r="DF165" s="11" t="str" cm="1">
        <f t="array" aca="1" ref="DF165" ca="1">CONCATENATE(INDIRECT(ADDRESS(1,MATCH(_xlfn.MAXIFS(B165:CW165,metrics.est,"Coverage"),B165:CW165,0)+1)), ", ", INDIRECT(ADDRESS(2,MATCH(_xlfn.MAXIFS(B165:CW165,metrics.est,"Coverage"),B165:CW165,0)+1)))</f>
        <v>k=5, r=0.1</v>
      </c>
      <c r="DG165" s="11" t="str" cm="1">
        <f t="array" aca="1" ref="DG165" ca="1">CONCATENATE(INDIRECT(ADDRESS(1,MATCH(_xlfn.MINIFS(B165:CW165,metrics.est,"Time"),B165:CW165,0)+1)), ", ", INDIRECT(ADDRESS(2,MATCH(_xlfn.MINIFS(B165:CW165,metrics.est,"Time"),B165:CW165,0)+1)))</f>
        <v>k=5, r=0.9</v>
      </c>
    </row>
    <row r="166" spans="1:111" x14ac:dyDescent="0.2">
      <c r="A166" s="1" t="s">
        <v>161</v>
      </c>
      <c r="B166" s="4">
        <v>0.6472</v>
      </c>
      <c r="C166" s="4">
        <v>0.71760000000000002</v>
      </c>
      <c r="D166" s="4">
        <v>0.36670000000000003</v>
      </c>
      <c r="E166" s="4">
        <v>0.95699999999999996</v>
      </c>
      <c r="F166" s="4">
        <v>0.20910000000000001</v>
      </c>
      <c r="G166" s="5">
        <v>0.66369999999999996</v>
      </c>
      <c r="H166" s="5">
        <v>0.75629999999999997</v>
      </c>
      <c r="I166" s="5">
        <v>0.36899999999999999</v>
      </c>
      <c r="J166" s="5">
        <v>0.94610000000000005</v>
      </c>
      <c r="K166" s="5">
        <v>0.35270000000000001</v>
      </c>
      <c r="L166" s="4">
        <v>0.68720000000000003</v>
      </c>
      <c r="M166" s="4">
        <v>0.80940000000000001</v>
      </c>
      <c r="N166" s="4">
        <v>0.35460000000000003</v>
      </c>
      <c r="O166" s="4">
        <v>0.92659999999999998</v>
      </c>
      <c r="P166" s="4">
        <v>0.30480000000000002</v>
      </c>
      <c r="Q166" s="5">
        <v>0.7278</v>
      </c>
      <c r="R166" s="5">
        <v>0.90359999999999996</v>
      </c>
      <c r="S166" s="5">
        <v>0.28939999999999999</v>
      </c>
      <c r="T166" s="5">
        <v>0.88919999999999999</v>
      </c>
      <c r="U166" s="5">
        <v>0.17910000000000001</v>
      </c>
      <c r="V166" s="4">
        <v>0.82840000000000003</v>
      </c>
      <c r="W166" s="4">
        <v>1.1658999999999999</v>
      </c>
      <c r="X166" s="4">
        <v>0.20119999999999999</v>
      </c>
      <c r="Y166" s="4">
        <v>0.60619999999999996</v>
      </c>
      <c r="Z166" s="4">
        <v>5.9400000000000001E-2</v>
      </c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>
        <f t="shared" si="20"/>
        <v>0.71086000000000005</v>
      </c>
      <c r="CY166" s="4">
        <f t="shared" si="21"/>
        <v>0.87056</v>
      </c>
      <c r="CZ166" s="4">
        <f t="shared" si="22"/>
        <v>0.31618000000000002</v>
      </c>
      <c r="DA166" s="4">
        <f t="shared" si="23"/>
        <v>0.86502000000000001</v>
      </c>
      <c r="DB166" s="4">
        <f t="shared" si="24"/>
        <v>0.22101999999999999</v>
      </c>
      <c r="DC166" s="11" t="str" cm="1">
        <f t="array" aca="1" ref="DC166" ca="1">CONCATENATE(INDIRECT(ADDRESS(1,MATCH(_xlfn.MINIFS(B166:CW166,metrics.est,"MAE"),B166:CW166,0)+1)), ", ", INDIRECT(ADDRESS(2,MATCH(_xlfn.MINIFS(B166:CW166,metrics.est,"MAE"),B166:CW166,0)+1)))</f>
        <v>k=5, r=0.1</v>
      </c>
      <c r="DD166" s="11" t="str" cm="1">
        <f t="array" aca="1" ref="DD166" ca="1">CONCATENATE(INDIRECT(ADDRESS(1,MATCH(_xlfn.MINIFS(B166:CW166,metrics.est,"MSE"),B166:CW166,0)+1)), ", ", INDIRECT(ADDRESS(2,MATCH(_xlfn.MINIFS(B166:CW166,metrics.est,"MSE"),B166:CW166,0)+1)))</f>
        <v>k=5, r=0.1</v>
      </c>
      <c r="DE166" s="11" t="str" cm="1">
        <f t="array" aca="1" ref="DE166" ca="1">CONCATENATE(INDIRECT(ADDRESS(1,MATCH(_xlfn.MAXIFS(B166:CW166,metrics.est,"R"),B166:CW166,0)+1)), ", ", INDIRECT(ADDRESS(2,MATCH(_xlfn.MAXIFS(B166:CW166,metrics.est,"R"),B166:CW166,0)+1)))</f>
        <v>k=5, r=0.3</v>
      </c>
      <c r="DF166" s="11" t="str" cm="1">
        <f t="array" aca="1" ref="DF166" ca="1">CONCATENATE(INDIRECT(ADDRESS(1,MATCH(_xlfn.MAXIFS(B166:CW166,metrics.est,"Coverage"),B166:CW166,0)+1)), ", ", INDIRECT(ADDRESS(2,MATCH(_xlfn.MAXIFS(B166:CW166,metrics.est,"Coverage"),B166:CW166,0)+1)))</f>
        <v>k=5, r=0.1</v>
      </c>
      <c r="DG166" s="11" t="str" cm="1">
        <f t="array" aca="1" ref="DG166" ca="1">CONCATENATE(INDIRECT(ADDRESS(1,MATCH(_xlfn.MINIFS(B166:CW166,metrics.est,"Time"),B166:CW166,0)+1)), ", ", INDIRECT(ADDRESS(2,MATCH(_xlfn.MINIFS(B166:CW166,metrics.est,"Time"),B166:CW166,0)+1)))</f>
        <v>k=5, r=0.9</v>
      </c>
    </row>
    <row r="167" spans="1:111" x14ac:dyDescent="0.2">
      <c r="A167" s="1" t="s">
        <v>162</v>
      </c>
      <c r="B167" s="4">
        <v>0.66149999999999998</v>
      </c>
      <c r="C167" s="4">
        <v>0.74580000000000002</v>
      </c>
      <c r="D167" s="4">
        <v>0.35399999999999998</v>
      </c>
      <c r="E167" s="4">
        <v>0.96430000000000005</v>
      </c>
      <c r="F167" s="4">
        <v>0.22950000000000001</v>
      </c>
      <c r="G167" s="5">
        <v>0.6704</v>
      </c>
      <c r="H167" s="5">
        <v>0.76980000000000004</v>
      </c>
      <c r="I167" s="5">
        <v>0.3644</v>
      </c>
      <c r="J167" s="5">
        <v>0.95550000000000002</v>
      </c>
      <c r="K167" s="5">
        <v>0.38879999999999998</v>
      </c>
      <c r="L167" s="4">
        <v>0.68140000000000001</v>
      </c>
      <c r="M167" s="4">
        <v>0.79300000000000004</v>
      </c>
      <c r="N167" s="4">
        <v>0.3513</v>
      </c>
      <c r="O167" s="4">
        <v>0.94169999999999998</v>
      </c>
      <c r="P167" s="4">
        <v>0.30809999999999998</v>
      </c>
      <c r="Q167" s="5">
        <v>0.70750000000000002</v>
      </c>
      <c r="R167" s="5">
        <v>0.85619999999999996</v>
      </c>
      <c r="S167" s="5">
        <v>0.31230000000000002</v>
      </c>
      <c r="T167" s="5">
        <v>0.91469999999999996</v>
      </c>
      <c r="U167" s="5">
        <v>0.20680000000000001</v>
      </c>
      <c r="V167" s="4">
        <v>0.81659999999999999</v>
      </c>
      <c r="W167" s="4">
        <v>1.1407</v>
      </c>
      <c r="X167" s="4">
        <v>0.22550000000000001</v>
      </c>
      <c r="Y167" s="4">
        <v>0.80930000000000002</v>
      </c>
      <c r="Z167" s="4">
        <v>6.6600000000000006E-2</v>
      </c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>
        <f t="shared" si="20"/>
        <v>0.70748</v>
      </c>
      <c r="CY167" s="4">
        <f t="shared" si="21"/>
        <v>0.86110000000000009</v>
      </c>
      <c r="CZ167" s="4">
        <f t="shared" si="22"/>
        <v>0.32150000000000001</v>
      </c>
      <c r="DA167" s="4">
        <f t="shared" si="23"/>
        <v>0.91709999999999992</v>
      </c>
      <c r="DB167" s="4">
        <f t="shared" si="24"/>
        <v>0.23996000000000001</v>
      </c>
      <c r="DC167" s="11" t="str" cm="1">
        <f t="array" aca="1" ref="DC167" ca="1">CONCATENATE(INDIRECT(ADDRESS(1,MATCH(_xlfn.MINIFS(B167:CW167,metrics.est,"MAE"),B167:CW167,0)+1)), ", ", INDIRECT(ADDRESS(2,MATCH(_xlfn.MINIFS(B167:CW167,metrics.est,"MAE"),B167:CW167,0)+1)))</f>
        <v>k=5, r=0.1</v>
      </c>
      <c r="DD167" s="11" t="str" cm="1">
        <f t="array" aca="1" ref="DD167" ca="1">CONCATENATE(INDIRECT(ADDRESS(1,MATCH(_xlfn.MINIFS(B167:CW167,metrics.est,"MSE"),B167:CW167,0)+1)), ", ", INDIRECT(ADDRESS(2,MATCH(_xlfn.MINIFS(B167:CW167,metrics.est,"MSE"),B167:CW167,0)+1)))</f>
        <v>k=5, r=0.1</v>
      </c>
      <c r="DE167" s="11" t="str" cm="1">
        <f t="array" aca="1" ref="DE167" ca="1">CONCATENATE(INDIRECT(ADDRESS(1,MATCH(_xlfn.MAXIFS(B167:CW167,metrics.est,"R"),B167:CW167,0)+1)), ", ", INDIRECT(ADDRESS(2,MATCH(_xlfn.MAXIFS(B167:CW167,metrics.est,"R"),B167:CW167,0)+1)))</f>
        <v>k=5, r=0.3</v>
      </c>
      <c r="DF167" s="11" t="str" cm="1">
        <f t="array" aca="1" ref="DF167" ca="1">CONCATENATE(INDIRECT(ADDRESS(1,MATCH(_xlfn.MAXIFS(B167:CW167,metrics.est,"Coverage"),B167:CW167,0)+1)), ", ", INDIRECT(ADDRESS(2,MATCH(_xlfn.MAXIFS(B167:CW167,metrics.est,"Coverage"),B167:CW167,0)+1)))</f>
        <v>k=5, r=0.1</v>
      </c>
      <c r="DG167" s="11" t="str" cm="1">
        <f t="array" aca="1" ref="DG167" ca="1">CONCATENATE(INDIRECT(ADDRESS(1,MATCH(_xlfn.MINIFS(B167:CW167,metrics.est,"Time"),B167:CW167,0)+1)), ", ", INDIRECT(ADDRESS(2,MATCH(_xlfn.MINIFS(B167:CW167,metrics.est,"Time"),B167:CW167,0)+1)))</f>
        <v>k=5, r=0.9</v>
      </c>
    </row>
    <row r="168" spans="1:111" x14ac:dyDescent="0.2">
      <c r="A168" s="1" t="s">
        <v>163</v>
      </c>
      <c r="B168" s="4">
        <v>0.64959999999999996</v>
      </c>
      <c r="C168" s="4">
        <v>0.72330000000000005</v>
      </c>
      <c r="D168" s="4">
        <v>0.36070000000000002</v>
      </c>
      <c r="E168" s="4">
        <v>0.96419999999999995</v>
      </c>
      <c r="F168" s="4">
        <v>0.21840000000000001</v>
      </c>
      <c r="G168" s="5">
        <v>0.66159999999999997</v>
      </c>
      <c r="H168" s="5">
        <v>0.75260000000000005</v>
      </c>
      <c r="I168" s="5">
        <v>0.3679</v>
      </c>
      <c r="J168" s="5">
        <v>0.95540000000000003</v>
      </c>
      <c r="K168" s="5">
        <v>0.34760000000000002</v>
      </c>
      <c r="L168" s="4">
        <v>0.67520000000000002</v>
      </c>
      <c r="M168" s="4">
        <v>0.78029999999999999</v>
      </c>
      <c r="N168" s="4">
        <v>0.35489999999999999</v>
      </c>
      <c r="O168" s="4">
        <v>0.94110000000000005</v>
      </c>
      <c r="P168" s="4">
        <v>0.26529999999999998</v>
      </c>
      <c r="Q168" s="5">
        <v>0.70289999999999997</v>
      </c>
      <c r="R168" s="5">
        <v>0.84560000000000002</v>
      </c>
      <c r="S168" s="5">
        <v>0.31159999999999999</v>
      </c>
      <c r="T168" s="5">
        <v>0.91</v>
      </c>
      <c r="U168" s="5">
        <v>0.18079999999999999</v>
      </c>
      <c r="V168" s="4">
        <v>0.7954</v>
      </c>
      <c r="W168" s="4">
        <v>1.0807</v>
      </c>
      <c r="X168" s="4">
        <v>0.23130000000000001</v>
      </c>
      <c r="Y168" s="4">
        <v>0.68110000000000004</v>
      </c>
      <c r="Z168" s="4">
        <v>6.2100000000000002E-2</v>
      </c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>
        <f t="shared" si="20"/>
        <v>0.69693999999999989</v>
      </c>
      <c r="CY168" s="4">
        <f t="shared" si="21"/>
        <v>0.83650000000000002</v>
      </c>
      <c r="CZ168" s="4">
        <f t="shared" si="22"/>
        <v>0.32527999999999996</v>
      </c>
      <c r="DA168" s="4">
        <f t="shared" si="23"/>
        <v>0.89036000000000004</v>
      </c>
      <c r="DB168" s="4">
        <f t="shared" si="24"/>
        <v>0.21484</v>
      </c>
      <c r="DC168" s="11" t="str" cm="1">
        <f t="array" aca="1" ref="DC168" ca="1">CONCATENATE(INDIRECT(ADDRESS(1,MATCH(_xlfn.MINIFS(B168:CW168,metrics.est,"MAE"),B168:CW168,0)+1)), ", ", INDIRECT(ADDRESS(2,MATCH(_xlfn.MINIFS(B168:CW168,metrics.est,"MAE"),B168:CW168,0)+1)))</f>
        <v>k=5, r=0.1</v>
      </c>
      <c r="DD168" s="11" t="str" cm="1">
        <f t="array" aca="1" ref="DD168" ca="1">CONCATENATE(INDIRECT(ADDRESS(1,MATCH(_xlfn.MINIFS(B168:CW168,metrics.est,"MSE"),B168:CW168,0)+1)), ", ", INDIRECT(ADDRESS(2,MATCH(_xlfn.MINIFS(B168:CW168,metrics.est,"MSE"),B168:CW168,0)+1)))</f>
        <v>k=5, r=0.1</v>
      </c>
      <c r="DE168" s="11" t="str" cm="1">
        <f t="array" aca="1" ref="DE168" ca="1">CONCATENATE(INDIRECT(ADDRESS(1,MATCH(_xlfn.MAXIFS(B168:CW168,metrics.est,"R"),B168:CW168,0)+1)), ", ", INDIRECT(ADDRESS(2,MATCH(_xlfn.MAXIFS(B168:CW168,metrics.est,"R"),B168:CW168,0)+1)))</f>
        <v>k=5, r=0.3</v>
      </c>
      <c r="DF168" s="11" t="str" cm="1">
        <f t="array" aca="1" ref="DF168" ca="1">CONCATENATE(INDIRECT(ADDRESS(1,MATCH(_xlfn.MAXIFS(B168:CW168,metrics.est,"Coverage"),B168:CW168,0)+1)), ", ", INDIRECT(ADDRESS(2,MATCH(_xlfn.MAXIFS(B168:CW168,metrics.est,"Coverage"),B168:CW168,0)+1)))</f>
        <v>k=5, r=0.1</v>
      </c>
      <c r="DG168" s="11" t="str" cm="1">
        <f t="array" aca="1" ref="DG168" ca="1">CONCATENATE(INDIRECT(ADDRESS(1,MATCH(_xlfn.MINIFS(B168:CW168,metrics.est,"Time"),B168:CW168,0)+1)), ", ", INDIRECT(ADDRESS(2,MATCH(_xlfn.MINIFS(B168:CW168,metrics.est,"Time"),B168:CW168,0)+1)))</f>
        <v>k=5, r=0.9</v>
      </c>
    </row>
    <row r="169" spans="1:111" x14ac:dyDescent="0.2">
      <c r="A169" s="1" t="s">
        <v>164</v>
      </c>
      <c r="B169" s="4">
        <v>0.63700000000000001</v>
      </c>
      <c r="C169" s="4">
        <v>0.69920000000000004</v>
      </c>
      <c r="D169" s="4">
        <v>0.38440000000000002</v>
      </c>
      <c r="E169" s="4">
        <v>0.96430000000000005</v>
      </c>
      <c r="F169" s="4">
        <v>0.35070000000000001</v>
      </c>
      <c r="G169" s="5">
        <v>0.6522</v>
      </c>
      <c r="H169" s="5">
        <v>0.73540000000000005</v>
      </c>
      <c r="I169" s="5">
        <v>0.3846</v>
      </c>
      <c r="J169" s="5">
        <v>0.95550000000000002</v>
      </c>
      <c r="K169" s="5">
        <v>0.4355</v>
      </c>
      <c r="L169" s="4">
        <v>0.67059999999999997</v>
      </c>
      <c r="M169" s="4">
        <v>0.77580000000000005</v>
      </c>
      <c r="N169" s="4">
        <v>0.35830000000000001</v>
      </c>
      <c r="O169" s="4">
        <v>0.94169999999999998</v>
      </c>
      <c r="P169" s="4">
        <v>0.2923</v>
      </c>
      <c r="Q169" s="5">
        <v>0.71189999999999998</v>
      </c>
      <c r="R169" s="5">
        <v>0.87549999999999994</v>
      </c>
      <c r="S169" s="5">
        <v>0.2984</v>
      </c>
      <c r="T169" s="5">
        <v>0.91469999999999996</v>
      </c>
      <c r="U169" s="5">
        <v>0.17730000000000001</v>
      </c>
      <c r="V169" s="4">
        <v>0.83360000000000001</v>
      </c>
      <c r="W169" s="4">
        <v>1.1884999999999999</v>
      </c>
      <c r="X169" s="4">
        <v>0.21809999999999999</v>
      </c>
      <c r="Y169" s="4">
        <v>0.80930000000000002</v>
      </c>
      <c r="Z169" s="4">
        <v>5.1900000000000002E-2</v>
      </c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>
        <f t="shared" ref="CX169:CX200" si="25">AVERAGEIFS(B169:CW169,metrics.est,"MAE")</f>
        <v>0.70106000000000002</v>
      </c>
      <c r="CY169" s="4">
        <f t="shared" ref="CY169:CY201" si="26">AVERAGEIFS(B169:CW169,metrics.est,"MSE")</f>
        <v>0.85487999999999997</v>
      </c>
      <c r="CZ169" s="4">
        <f t="shared" ref="CZ169:CZ201" si="27">AVERAGEIFS(B169:CW169,metrics.est,"R")</f>
        <v>0.32876</v>
      </c>
      <c r="DA169" s="4">
        <f t="shared" ref="DA169:DA201" si="28">AVERAGEIFS(B169:CW169,metrics.est,"Coverage")</f>
        <v>0.91709999999999992</v>
      </c>
      <c r="DB169" s="4">
        <f t="shared" ref="DB169:DB201" si="29">AVERAGEIFS(B169:CW169,metrics.est,"Time")</f>
        <v>0.26153999999999999</v>
      </c>
      <c r="DC169" s="11" t="str" cm="1">
        <f t="array" aca="1" ref="DC169" ca="1">CONCATENATE(INDIRECT(ADDRESS(1,MATCH(_xlfn.MINIFS(B169:CW169,metrics.est,"MAE"),B169:CW169,0)+1)), ", ", INDIRECT(ADDRESS(2,MATCH(_xlfn.MINIFS(B169:CW169,metrics.est,"MAE"),B169:CW169,0)+1)))</f>
        <v>k=5, r=0.1</v>
      </c>
      <c r="DD169" s="11" t="str" cm="1">
        <f t="array" aca="1" ref="DD169" ca="1">CONCATENATE(INDIRECT(ADDRESS(1,MATCH(_xlfn.MINIFS(B169:CW169,metrics.est,"MSE"),B169:CW169,0)+1)), ", ", INDIRECT(ADDRESS(2,MATCH(_xlfn.MINIFS(B169:CW169,metrics.est,"MSE"),B169:CW169,0)+1)))</f>
        <v>k=5, r=0.1</v>
      </c>
      <c r="DE169" s="11" t="str" cm="1">
        <f t="array" aca="1" ref="DE169" ca="1">CONCATENATE(INDIRECT(ADDRESS(1,MATCH(_xlfn.MAXIFS(B169:CW169,metrics.est,"R"),B169:CW169,0)+1)), ", ", INDIRECT(ADDRESS(2,MATCH(_xlfn.MAXIFS(B169:CW169,metrics.est,"R"),B169:CW169,0)+1)))</f>
        <v>k=5, r=0.3</v>
      </c>
      <c r="DF169" s="11" t="str" cm="1">
        <f t="array" aca="1" ref="DF169" ca="1">CONCATENATE(INDIRECT(ADDRESS(1,MATCH(_xlfn.MAXIFS(B169:CW169,metrics.est,"Coverage"),B169:CW169,0)+1)), ", ", INDIRECT(ADDRESS(2,MATCH(_xlfn.MAXIFS(B169:CW169,metrics.est,"Coverage"),B169:CW169,0)+1)))</f>
        <v>k=5, r=0.1</v>
      </c>
      <c r="DG169" s="11" t="str" cm="1">
        <f t="array" aca="1" ref="DG169" ca="1">CONCATENATE(INDIRECT(ADDRESS(1,MATCH(_xlfn.MINIFS(B169:CW169,metrics.est,"Time"),B169:CW169,0)+1)), ", ", INDIRECT(ADDRESS(2,MATCH(_xlfn.MINIFS(B169:CW169,metrics.est,"Time"),B169:CW169,0)+1)))</f>
        <v>k=5, r=0.9</v>
      </c>
    </row>
    <row r="170" spans="1:111" x14ac:dyDescent="0.2">
      <c r="A170" s="1" t="s">
        <v>165</v>
      </c>
      <c r="B170" s="4">
        <v>0.63949999999999996</v>
      </c>
      <c r="C170" s="4">
        <v>0.70450000000000002</v>
      </c>
      <c r="D170" s="4">
        <v>0.38090000000000002</v>
      </c>
      <c r="E170" s="4">
        <v>0.96430000000000005</v>
      </c>
      <c r="F170" s="4">
        <v>0.4088</v>
      </c>
      <c r="G170" s="5">
        <v>0.65449999999999997</v>
      </c>
      <c r="H170" s="5">
        <v>0.74019999999999997</v>
      </c>
      <c r="I170" s="5">
        <v>0.38279999999999997</v>
      </c>
      <c r="J170" s="5">
        <v>0.95550000000000002</v>
      </c>
      <c r="K170" s="5">
        <v>0.51919999999999999</v>
      </c>
      <c r="L170" s="4">
        <v>0.67269999999999996</v>
      </c>
      <c r="M170" s="4">
        <v>0.78</v>
      </c>
      <c r="N170" s="4">
        <v>0.35720000000000002</v>
      </c>
      <c r="O170" s="4">
        <v>0.94169999999999998</v>
      </c>
      <c r="P170" s="4">
        <v>0.32950000000000002</v>
      </c>
      <c r="Q170" s="5">
        <v>0.71330000000000005</v>
      </c>
      <c r="R170" s="5">
        <v>0.87809999999999999</v>
      </c>
      <c r="S170" s="5">
        <v>0.29830000000000001</v>
      </c>
      <c r="T170" s="5">
        <v>0.91469999999999996</v>
      </c>
      <c r="U170" s="5">
        <v>0.1968</v>
      </c>
      <c r="V170" s="4">
        <v>0.83340000000000003</v>
      </c>
      <c r="W170" s="4">
        <v>1.1871</v>
      </c>
      <c r="X170" s="4">
        <v>0.21840000000000001</v>
      </c>
      <c r="Y170" s="4">
        <v>0.80930000000000002</v>
      </c>
      <c r="Z170" s="4">
        <v>5.5500000000000001E-2</v>
      </c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>
        <f t="shared" si="25"/>
        <v>0.70267999999999997</v>
      </c>
      <c r="CY170" s="4">
        <f t="shared" si="26"/>
        <v>0.85798000000000008</v>
      </c>
      <c r="CZ170" s="4">
        <f t="shared" si="27"/>
        <v>0.32751999999999998</v>
      </c>
      <c r="DA170" s="4">
        <f t="shared" si="28"/>
        <v>0.91709999999999992</v>
      </c>
      <c r="DB170" s="4">
        <f t="shared" si="29"/>
        <v>0.30196000000000001</v>
      </c>
      <c r="DC170" s="11" t="str" cm="1">
        <f t="array" aca="1" ref="DC170" ca="1">CONCATENATE(INDIRECT(ADDRESS(1,MATCH(_xlfn.MINIFS(B170:CW170,metrics.est,"MAE"),B170:CW170,0)+1)), ", ", INDIRECT(ADDRESS(2,MATCH(_xlfn.MINIFS(B170:CW170,metrics.est,"MAE"),B170:CW170,0)+1)))</f>
        <v>k=5, r=0.1</v>
      </c>
      <c r="DD170" s="11" t="str" cm="1">
        <f t="array" aca="1" ref="DD170" ca="1">CONCATENATE(INDIRECT(ADDRESS(1,MATCH(_xlfn.MINIFS(B170:CW170,metrics.est,"MSE"),B170:CW170,0)+1)), ", ", INDIRECT(ADDRESS(2,MATCH(_xlfn.MINIFS(B170:CW170,metrics.est,"MSE"),B170:CW170,0)+1)))</f>
        <v>k=5, r=0.1</v>
      </c>
      <c r="DE170" s="11" t="str" cm="1">
        <f t="array" aca="1" ref="DE170" ca="1">CONCATENATE(INDIRECT(ADDRESS(1,MATCH(_xlfn.MAXIFS(B170:CW170,metrics.est,"R"),B170:CW170,0)+1)), ", ", INDIRECT(ADDRESS(2,MATCH(_xlfn.MAXIFS(B170:CW170,metrics.est,"R"),B170:CW170,0)+1)))</f>
        <v>k=5, r=0.3</v>
      </c>
      <c r="DF170" s="11" t="str" cm="1">
        <f t="array" aca="1" ref="DF170" ca="1">CONCATENATE(INDIRECT(ADDRESS(1,MATCH(_xlfn.MAXIFS(B170:CW170,metrics.est,"Coverage"),B170:CW170,0)+1)), ", ", INDIRECT(ADDRESS(2,MATCH(_xlfn.MAXIFS(B170:CW170,metrics.est,"Coverage"),B170:CW170,0)+1)))</f>
        <v>k=5, r=0.1</v>
      </c>
      <c r="DG170" s="11" t="str" cm="1">
        <f t="array" aca="1" ref="DG170" ca="1">CONCATENATE(INDIRECT(ADDRESS(1,MATCH(_xlfn.MINIFS(B170:CW170,metrics.est,"Time"),B170:CW170,0)+1)), ", ", INDIRECT(ADDRESS(2,MATCH(_xlfn.MINIFS(B170:CW170,metrics.est,"Time"),B170:CW170,0)+1)))</f>
        <v>k=5, r=0.9</v>
      </c>
    </row>
    <row r="171" spans="1:111" x14ac:dyDescent="0.2">
      <c r="A171" s="1" t="s">
        <v>166</v>
      </c>
      <c r="B171" s="4">
        <v>0.65610000000000002</v>
      </c>
      <c r="C171" s="4">
        <v>0.73570000000000002</v>
      </c>
      <c r="D171" s="4">
        <v>0.35539999999999999</v>
      </c>
      <c r="E171" s="4">
        <v>0.96430000000000005</v>
      </c>
      <c r="F171" s="4">
        <v>0.3407</v>
      </c>
      <c r="G171" s="5">
        <v>0.66549999999999998</v>
      </c>
      <c r="H171" s="5">
        <v>0.76039999999999996</v>
      </c>
      <c r="I171" s="5">
        <v>0.36620000000000003</v>
      </c>
      <c r="J171" s="5">
        <v>0.95550000000000002</v>
      </c>
      <c r="K171" s="5">
        <v>0.38969999999999999</v>
      </c>
      <c r="L171" s="4">
        <v>0.67720000000000002</v>
      </c>
      <c r="M171" s="4">
        <v>0.78520000000000001</v>
      </c>
      <c r="N171" s="4">
        <v>0.35249999999999998</v>
      </c>
      <c r="O171" s="4">
        <v>0.94169999999999998</v>
      </c>
      <c r="P171" s="4">
        <v>0.2752</v>
      </c>
      <c r="Q171" s="5">
        <v>0.70409999999999995</v>
      </c>
      <c r="R171" s="5">
        <v>0.85019999999999996</v>
      </c>
      <c r="S171" s="5">
        <v>0.31230000000000002</v>
      </c>
      <c r="T171" s="5">
        <v>0.91469999999999996</v>
      </c>
      <c r="U171" s="5">
        <v>0.17180000000000001</v>
      </c>
      <c r="V171" s="4">
        <v>0.81540000000000001</v>
      </c>
      <c r="W171" s="4">
        <v>1.1406000000000001</v>
      </c>
      <c r="X171" s="4">
        <v>0.22539999999999999</v>
      </c>
      <c r="Y171" s="4">
        <v>0.80930000000000002</v>
      </c>
      <c r="Z171" s="4">
        <v>5.3199999999999997E-2</v>
      </c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>
        <f t="shared" si="25"/>
        <v>0.70365999999999995</v>
      </c>
      <c r="CY171" s="4">
        <f t="shared" si="26"/>
        <v>0.85441999999999996</v>
      </c>
      <c r="CZ171" s="4">
        <f t="shared" si="27"/>
        <v>0.32236000000000004</v>
      </c>
      <c r="DA171" s="4">
        <f t="shared" si="28"/>
        <v>0.91709999999999992</v>
      </c>
      <c r="DB171" s="4">
        <f t="shared" si="29"/>
        <v>0.24611999999999995</v>
      </c>
      <c r="DC171" s="11" t="str" cm="1">
        <f t="array" aca="1" ref="DC171" ca="1">CONCATENATE(INDIRECT(ADDRESS(1,MATCH(_xlfn.MINIFS(B171:CW171,metrics.est,"MAE"),B171:CW171,0)+1)), ", ", INDIRECT(ADDRESS(2,MATCH(_xlfn.MINIFS(B171:CW171,metrics.est,"MAE"),B171:CW171,0)+1)))</f>
        <v>k=5, r=0.1</v>
      </c>
      <c r="DD171" s="11" t="str" cm="1">
        <f t="array" aca="1" ref="DD171" ca="1">CONCATENATE(INDIRECT(ADDRESS(1,MATCH(_xlfn.MINIFS(B171:CW171,metrics.est,"MSE"),B171:CW171,0)+1)), ", ", INDIRECT(ADDRESS(2,MATCH(_xlfn.MINIFS(B171:CW171,metrics.est,"MSE"),B171:CW171,0)+1)))</f>
        <v>k=5, r=0.1</v>
      </c>
      <c r="DE171" s="11" t="str" cm="1">
        <f t="array" aca="1" ref="DE171" ca="1">CONCATENATE(INDIRECT(ADDRESS(1,MATCH(_xlfn.MAXIFS(B171:CW171,metrics.est,"R"),B171:CW171,0)+1)), ", ", INDIRECT(ADDRESS(2,MATCH(_xlfn.MAXIFS(B171:CW171,metrics.est,"R"),B171:CW171,0)+1)))</f>
        <v>k=5, r=0.3</v>
      </c>
      <c r="DF171" s="11" t="str" cm="1">
        <f t="array" aca="1" ref="DF171" ca="1">CONCATENATE(INDIRECT(ADDRESS(1,MATCH(_xlfn.MAXIFS(B171:CW171,metrics.est,"Coverage"),B171:CW171,0)+1)), ", ", INDIRECT(ADDRESS(2,MATCH(_xlfn.MAXIFS(B171:CW171,metrics.est,"Coverage"),B171:CW171,0)+1)))</f>
        <v>k=5, r=0.1</v>
      </c>
      <c r="DG171" s="11" t="str" cm="1">
        <f t="array" aca="1" ref="DG171" ca="1">CONCATENATE(INDIRECT(ADDRESS(1,MATCH(_xlfn.MINIFS(B171:CW171,metrics.est,"Time"),B171:CW171,0)+1)), ", ", INDIRECT(ADDRESS(2,MATCH(_xlfn.MINIFS(B171:CW171,metrics.est,"Time"),B171:CW171,0)+1)))</f>
        <v>k=5, r=0.9</v>
      </c>
    </row>
    <row r="172" spans="1:111" x14ac:dyDescent="0.2">
      <c r="A172" s="1" t="s">
        <v>167</v>
      </c>
      <c r="B172" s="4">
        <v>0.65990000000000004</v>
      </c>
      <c r="C172" s="4">
        <v>0.74380000000000002</v>
      </c>
      <c r="D172" s="4">
        <v>0.35389999999999999</v>
      </c>
      <c r="E172" s="4">
        <v>0.96430000000000005</v>
      </c>
      <c r="F172" s="4">
        <v>0.41449999999999998</v>
      </c>
      <c r="G172" s="5">
        <v>0.66879999999999995</v>
      </c>
      <c r="H172" s="5">
        <v>0.76749999999999996</v>
      </c>
      <c r="I172" s="5">
        <v>0.36420000000000002</v>
      </c>
      <c r="J172" s="5">
        <v>0.95550000000000002</v>
      </c>
      <c r="K172" s="5">
        <v>0.439</v>
      </c>
      <c r="L172" s="4">
        <v>0.67989999999999995</v>
      </c>
      <c r="M172" s="4">
        <v>0.79100000000000004</v>
      </c>
      <c r="N172" s="4">
        <v>0.35139999999999999</v>
      </c>
      <c r="O172" s="4">
        <v>0.94169999999999998</v>
      </c>
      <c r="P172" s="4">
        <v>0.32079999999999997</v>
      </c>
      <c r="Q172" s="5">
        <v>0.70609999999999995</v>
      </c>
      <c r="R172" s="5">
        <v>0.85440000000000005</v>
      </c>
      <c r="S172" s="5">
        <v>0.31219999999999998</v>
      </c>
      <c r="T172" s="5">
        <v>0.91469999999999996</v>
      </c>
      <c r="U172" s="5">
        <v>0.192</v>
      </c>
      <c r="V172" s="4">
        <v>0.8155</v>
      </c>
      <c r="W172" s="4">
        <v>1.1402000000000001</v>
      </c>
      <c r="X172" s="4">
        <v>0.22570000000000001</v>
      </c>
      <c r="Y172" s="4">
        <v>0.80930000000000002</v>
      </c>
      <c r="Z172" s="4">
        <v>5.4199999999999998E-2</v>
      </c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>
        <f t="shared" si="25"/>
        <v>0.70604</v>
      </c>
      <c r="CY172" s="4">
        <f t="shared" si="26"/>
        <v>0.85938000000000003</v>
      </c>
      <c r="CZ172" s="4">
        <f t="shared" si="27"/>
        <v>0.32147999999999999</v>
      </c>
      <c r="DA172" s="4">
        <f t="shared" si="28"/>
        <v>0.91709999999999992</v>
      </c>
      <c r="DB172" s="4">
        <f t="shared" si="29"/>
        <v>0.28409999999999996</v>
      </c>
      <c r="DC172" s="11" t="str" cm="1">
        <f t="array" aca="1" ref="DC172" ca="1">CONCATENATE(INDIRECT(ADDRESS(1,MATCH(_xlfn.MINIFS(B172:CW172,metrics.est,"MAE"),B172:CW172,0)+1)), ", ", INDIRECT(ADDRESS(2,MATCH(_xlfn.MINIFS(B172:CW172,metrics.est,"MAE"),B172:CW172,0)+1)))</f>
        <v>k=5, r=0.1</v>
      </c>
      <c r="DD172" s="11" t="str" cm="1">
        <f t="array" aca="1" ref="DD172" ca="1">CONCATENATE(INDIRECT(ADDRESS(1,MATCH(_xlfn.MINIFS(B172:CW172,metrics.est,"MSE"),B172:CW172,0)+1)), ", ", INDIRECT(ADDRESS(2,MATCH(_xlfn.MINIFS(B172:CW172,metrics.est,"MSE"),B172:CW172,0)+1)))</f>
        <v>k=5, r=0.1</v>
      </c>
      <c r="DE172" s="11" t="str" cm="1">
        <f t="array" aca="1" ref="DE172" ca="1">CONCATENATE(INDIRECT(ADDRESS(1,MATCH(_xlfn.MAXIFS(B172:CW172,metrics.est,"R"),B172:CW172,0)+1)), ", ", INDIRECT(ADDRESS(2,MATCH(_xlfn.MAXIFS(B172:CW172,metrics.est,"R"),B172:CW172,0)+1)))</f>
        <v>k=5, r=0.3</v>
      </c>
      <c r="DF172" s="11" t="str" cm="1">
        <f t="array" aca="1" ref="DF172" ca="1">CONCATENATE(INDIRECT(ADDRESS(1,MATCH(_xlfn.MAXIFS(B172:CW172,metrics.est,"Coverage"),B172:CW172,0)+1)), ", ", INDIRECT(ADDRESS(2,MATCH(_xlfn.MAXIFS(B172:CW172,metrics.est,"Coverage"),B172:CW172,0)+1)))</f>
        <v>k=5, r=0.1</v>
      </c>
      <c r="DG172" s="11" t="str" cm="1">
        <f t="array" aca="1" ref="DG172" ca="1">CONCATENATE(INDIRECT(ADDRESS(1,MATCH(_xlfn.MINIFS(B172:CW172,metrics.est,"Time"),B172:CW172,0)+1)), ", ", INDIRECT(ADDRESS(2,MATCH(_xlfn.MINIFS(B172:CW172,metrics.est,"Time"),B172:CW172,0)+1)))</f>
        <v>k=5, r=0.9</v>
      </c>
    </row>
    <row r="173" spans="1:111" x14ac:dyDescent="0.2">
      <c r="A173" s="1" t="s">
        <v>168</v>
      </c>
      <c r="B173" s="4">
        <v>0.64959999999999996</v>
      </c>
      <c r="C173" s="4">
        <v>0.7218</v>
      </c>
      <c r="D173" s="4">
        <v>0.36870000000000003</v>
      </c>
      <c r="E173" s="4">
        <v>0.96430000000000005</v>
      </c>
      <c r="F173" s="4">
        <v>0.30320000000000003</v>
      </c>
      <c r="G173" s="5">
        <v>0.66039999999999999</v>
      </c>
      <c r="H173" s="5">
        <v>0.74939999999999996</v>
      </c>
      <c r="I173" s="5">
        <v>0.37690000000000001</v>
      </c>
      <c r="J173" s="5">
        <v>0.95550000000000002</v>
      </c>
      <c r="K173" s="5">
        <v>0.38279999999999997</v>
      </c>
      <c r="L173" s="4">
        <v>0.67379999999999995</v>
      </c>
      <c r="M173" s="4">
        <v>0.7782</v>
      </c>
      <c r="N173" s="4">
        <v>0.35909999999999997</v>
      </c>
      <c r="O173" s="4">
        <v>0.94169999999999998</v>
      </c>
      <c r="P173" s="4">
        <v>0.28199999999999997</v>
      </c>
      <c r="Q173" s="5">
        <v>0.70509999999999995</v>
      </c>
      <c r="R173" s="5">
        <v>0.85399999999999998</v>
      </c>
      <c r="S173" s="5">
        <v>0.30990000000000001</v>
      </c>
      <c r="T173" s="5">
        <v>0.91469999999999996</v>
      </c>
      <c r="U173" s="5">
        <v>0.17749999999999999</v>
      </c>
      <c r="V173" s="4">
        <v>0.8206</v>
      </c>
      <c r="W173" s="4">
        <v>1.1539999999999999</v>
      </c>
      <c r="X173" s="4">
        <v>0.223</v>
      </c>
      <c r="Y173" s="4">
        <v>0.80930000000000002</v>
      </c>
      <c r="Z173" s="4">
        <v>5.2299999999999999E-2</v>
      </c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>
        <f t="shared" si="25"/>
        <v>0.70189999999999997</v>
      </c>
      <c r="CY173" s="4">
        <f t="shared" si="26"/>
        <v>0.85148000000000013</v>
      </c>
      <c r="CZ173" s="4">
        <f t="shared" si="27"/>
        <v>0.32752000000000003</v>
      </c>
      <c r="DA173" s="4">
        <f t="shared" si="28"/>
        <v>0.91709999999999992</v>
      </c>
      <c r="DB173" s="4">
        <f t="shared" si="29"/>
        <v>0.23956</v>
      </c>
      <c r="DC173" s="11" t="str" cm="1">
        <f t="array" aca="1" ref="DC173" ca="1">CONCATENATE(INDIRECT(ADDRESS(1,MATCH(_xlfn.MINIFS(B173:CW173,metrics.est,"MAE"),B173:CW173,0)+1)), ", ", INDIRECT(ADDRESS(2,MATCH(_xlfn.MINIFS(B173:CW173,metrics.est,"MAE"),B173:CW173,0)+1)))</f>
        <v>k=5, r=0.1</v>
      </c>
      <c r="DD173" s="11" t="str" cm="1">
        <f t="array" aca="1" ref="DD173" ca="1">CONCATENATE(INDIRECT(ADDRESS(1,MATCH(_xlfn.MINIFS(B173:CW173,metrics.est,"MSE"),B173:CW173,0)+1)), ", ", INDIRECT(ADDRESS(2,MATCH(_xlfn.MINIFS(B173:CW173,metrics.est,"MSE"),B173:CW173,0)+1)))</f>
        <v>k=5, r=0.1</v>
      </c>
      <c r="DE173" s="11" t="str" cm="1">
        <f t="array" aca="1" ref="DE173" ca="1">CONCATENATE(INDIRECT(ADDRESS(1,MATCH(_xlfn.MAXIFS(B173:CW173,metrics.est,"R"),B173:CW173,0)+1)), ", ", INDIRECT(ADDRESS(2,MATCH(_xlfn.MAXIFS(B173:CW173,metrics.est,"R"),B173:CW173,0)+1)))</f>
        <v>k=5, r=0.3</v>
      </c>
      <c r="DF173" s="11" t="str" cm="1">
        <f t="array" aca="1" ref="DF173" ca="1">CONCATENATE(INDIRECT(ADDRESS(1,MATCH(_xlfn.MAXIFS(B173:CW173,metrics.est,"Coverage"),B173:CW173,0)+1)), ", ", INDIRECT(ADDRESS(2,MATCH(_xlfn.MAXIFS(B173:CW173,metrics.est,"Coverage"),B173:CW173,0)+1)))</f>
        <v>k=5, r=0.1</v>
      </c>
      <c r="DG173" s="11" t="str" cm="1">
        <f t="array" aca="1" ref="DG173" ca="1">CONCATENATE(INDIRECT(ADDRESS(1,MATCH(_xlfn.MINIFS(B173:CW173,metrics.est,"Time"),B173:CW173,0)+1)), ", ", INDIRECT(ADDRESS(2,MATCH(_xlfn.MINIFS(B173:CW173,metrics.est,"Time"),B173:CW173,0)+1)))</f>
        <v>k=5, r=0.9</v>
      </c>
    </row>
    <row r="174" spans="1:111" x14ac:dyDescent="0.2">
      <c r="A174" s="1" t="s">
        <v>169</v>
      </c>
      <c r="B174" s="4">
        <v>0.65300000000000002</v>
      </c>
      <c r="C174" s="4">
        <v>0.72919999999999996</v>
      </c>
      <c r="D174" s="4">
        <v>0.36709999999999998</v>
      </c>
      <c r="E174" s="4">
        <v>0.96430000000000005</v>
      </c>
      <c r="F174" s="4">
        <v>0.37390000000000001</v>
      </c>
      <c r="G174" s="5">
        <v>0.6633</v>
      </c>
      <c r="H174" s="5">
        <v>0.75580000000000003</v>
      </c>
      <c r="I174" s="5">
        <v>0.37480000000000002</v>
      </c>
      <c r="J174" s="5">
        <v>0.95550000000000002</v>
      </c>
      <c r="K174" s="5">
        <v>0.44629999999999997</v>
      </c>
      <c r="L174" s="4">
        <v>0.67630000000000001</v>
      </c>
      <c r="M174" s="4">
        <v>0.78359999999999996</v>
      </c>
      <c r="N174" s="4">
        <v>0.35780000000000001</v>
      </c>
      <c r="O174" s="4">
        <v>0.94169999999999998</v>
      </c>
      <c r="P174" s="4">
        <v>0.32290000000000002</v>
      </c>
      <c r="Q174" s="5">
        <v>0.70689999999999997</v>
      </c>
      <c r="R174" s="5">
        <v>0.85780000000000001</v>
      </c>
      <c r="S174" s="5">
        <v>0.30990000000000001</v>
      </c>
      <c r="T174" s="5">
        <v>0.91469999999999996</v>
      </c>
      <c r="U174" s="5">
        <v>0.18260000000000001</v>
      </c>
      <c r="V174" s="4">
        <v>0.82069999999999999</v>
      </c>
      <c r="W174" s="4">
        <v>1.1531</v>
      </c>
      <c r="X174" s="4">
        <v>0.22339999999999999</v>
      </c>
      <c r="Y174" s="4">
        <v>0.80930000000000002</v>
      </c>
      <c r="Z174" s="4">
        <v>5.8000000000000003E-2</v>
      </c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>
        <f t="shared" si="25"/>
        <v>0.70404</v>
      </c>
      <c r="CY174" s="4">
        <f t="shared" si="26"/>
        <v>0.85589999999999988</v>
      </c>
      <c r="CZ174" s="4">
        <f t="shared" si="27"/>
        <v>0.3266</v>
      </c>
      <c r="DA174" s="4">
        <f t="shared" si="28"/>
        <v>0.91709999999999992</v>
      </c>
      <c r="DB174" s="4">
        <f t="shared" si="29"/>
        <v>0.27674000000000004</v>
      </c>
      <c r="DC174" s="11" t="str" cm="1">
        <f t="array" aca="1" ref="DC174" ca="1">CONCATENATE(INDIRECT(ADDRESS(1,MATCH(_xlfn.MINIFS(B174:CW174,metrics.est,"MAE"),B174:CW174,0)+1)), ", ", INDIRECT(ADDRESS(2,MATCH(_xlfn.MINIFS(B174:CW174,metrics.est,"MAE"),B174:CW174,0)+1)))</f>
        <v>k=5, r=0.1</v>
      </c>
      <c r="DD174" s="11" t="str" cm="1">
        <f t="array" aca="1" ref="DD174" ca="1">CONCATENATE(INDIRECT(ADDRESS(1,MATCH(_xlfn.MINIFS(B174:CW174,metrics.est,"MSE"),B174:CW174,0)+1)), ", ", INDIRECT(ADDRESS(2,MATCH(_xlfn.MINIFS(B174:CW174,metrics.est,"MSE"),B174:CW174,0)+1)))</f>
        <v>k=5, r=0.1</v>
      </c>
      <c r="DE174" s="11" t="str" cm="1">
        <f t="array" aca="1" ref="DE174" ca="1">CONCATENATE(INDIRECT(ADDRESS(1,MATCH(_xlfn.MAXIFS(B174:CW174,metrics.est,"R"),B174:CW174,0)+1)), ", ", INDIRECT(ADDRESS(2,MATCH(_xlfn.MAXIFS(B174:CW174,metrics.est,"R"),B174:CW174,0)+1)))</f>
        <v>k=5, r=0.3</v>
      </c>
      <c r="DF174" s="11" t="str" cm="1">
        <f t="array" aca="1" ref="DF174" ca="1">CONCATENATE(INDIRECT(ADDRESS(1,MATCH(_xlfn.MAXIFS(B174:CW174,metrics.est,"Coverage"),B174:CW174,0)+1)), ", ", INDIRECT(ADDRESS(2,MATCH(_xlfn.MAXIFS(B174:CW174,metrics.est,"Coverage"),B174:CW174,0)+1)))</f>
        <v>k=5, r=0.1</v>
      </c>
      <c r="DG174" s="11" t="str" cm="1">
        <f t="array" aca="1" ref="DG174" ca="1">CONCATENATE(INDIRECT(ADDRESS(1,MATCH(_xlfn.MINIFS(B174:CW174,metrics.est,"Time"),B174:CW174,0)+1)), ", ", INDIRECT(ADDRESS(2,MATCH(_xlfn.MINIFS(B174:CW174,metrics.est,"Time"),B174:CW174,0)+1)))</f>
        <v>k=5, r=0.9</v>
      </c>
    </row>
    <row r="175" spans="1:111" x14ac:dyDescent="0.2">
      <c r="A175" s="1" t="s">
        <v>170</v>
      </c>
      <c r="B175" s="4">
        <v>0.64329999999999998</v>
      </c>
      <c r="C175" s="4">
        <v>0.70689999999999997</v>
      </c>
      <c r="D175" s="4">
        <v>0.376</v>
      </c>
      <c r="E175" s="4">
        <v>0.93059999999999998</v>
      </c>
      <c r="F175" s="4">
        <v>0.25280000000000002</v>
      </c>
      <c r="G175" s="5">
        <v>0.66069999999999995</v>
      </c>
      <c r="H175" s="5">
        <v>0.74690000000000001</v>
      </c>
      <c r="I175" s="5">
        <v>0.37280000000000002</v>
      </c>
      <c r="J175" s="5">
        <v>0.91339999999999999</v>
      </c>
      <c r="K175" s="5">
        <v>0.35649999999999998</v>
      </c>
      <c r="L175" s="4">
        <v>0.68620000000000003</v>
      </c>
      <c r="M175" s="4">
        <v>0.8004</v>
      </c>
      <c r="N175" s="4">
        <v>0.34799999999999998</v>
      </c>
      <c r="O175" s="4">
        <v>0.88649999999999995</v>
      </c>
      <c r="P175" s="4">
        <v>0.29899999999999999</v>
      </c>
      <c r="Q175" s="5">
        <v>0.73560000000000003</v>
      </c>
      <c r="R175" s="5">
        <v>0.91500000000000004</v>
      </c>
      <c r="S175" s="5">
        <v>0.29249999999999998</v>
      </c>
      <c r="T175" s="5">
        <v>0.83499999999999996</v>
      </c>
      <c r="U175" s="5">
        <v>0.214</v>
      </c>
      <c r="V175" s="4">
        <v>0.83989999999999998</v>
      </c>
      <c r="W175" s="4">
        <v>1.1874</v>
      </c>
      <c r="X175" s="4">
        <v>0.2026</v>
      </c>
      <c r="Y175" s="4">
        <v>0.57779999999999998</v>
      </c>
      <c r="Z175" s="4">
        <v>6.5699999999999995E-2</v>
      </c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>
        <f t="shared" si="25"/>
        <v>0.71313999999999989</v>
      </c>
      <c r="CY175" s="4">
        <f t="shared" si="26"/>
        <v>0.87132000000000009</v>
      </c>
      <c r="CZ175" s="4">
        <f t="shared" si="27"/>
        <v>0.31838</v>
      </c>
      <c r="DA175" s="4">
        <f t="shared" si="28"/>
        <v>0.82865999999999995</v>
      </c>
      <c r="DB175" s="4">
        <f t="shared" si="29"/>
        <v>0.23759999999999998</v>
      </c>
      <c r="DC175" s="11" t="str" cm="1">
        <f t="array" aca="1" ref="DC175" ca="1">CONCATENATE(INDIRECT(ADDRESS(1,MATCH(_xlfn.MINIFS(B175:CW175,metrics.est,"MAE"),B175:CW175,0)+1)), ", ", INDIRECT(ADDRESS(2,MATCH(_xlfn.MINIFS(B175:CW175,metrics.est,"MAE"),B175:CW175,0)+1)))</f>
        <v>k=5, r=0.1</v>
      </c>
      <c r="DD175" s="11" t="str" cm="1">
        <f t="array" aca="1" ref="DD175" ca="1">CONCATENATE(INDIRECT(ADDRESS(1,MATCH(_xlfn.MINIFS(B175:CW175,metrics.est,"MSE"),B175:CW175,0)+1)), ", ", INDIRECT(ADDRESS(2,MATCH(_xlfn.MINIFS(B175:CW175,metrics.est,"MSE"),B175:CW175,0)+1)))</f>
        <v>k=5, r=0.1</v>
      </c>
      <c r="DE175" s="11" t="str" cm="1">
        <f t="array" aca="1" ref="DE175" ca="1">CONCATENATE(INDIRECT(ADDRESS(1,MATCH(_xlfn.MAXIFS(B175:CW175,metrics.est,"R"),B175:CW175,0)+1)), ", ", INDIRECT(ADDRESS(2,MATCH(_xlfn.MAXIFS(B175:CW175,metrics.est,"R"),B175:CW175,0)+1)))</f>
        <v>k=5, r=0.1</v>
      </c>
      <c r="DF175" s="11" t="str" cm="1">
        <f t="array" aca="1" ref="DF175" ca="1">CONCATENATE(INDIRECT(ADDRESS(1,MATCH(_xlfn.MAXIFS(B175:CW175,metrics.est,"Coverage"),B175:CW175,0)+1)), ", ", INDIRECT(ADDRESS(2,MATCH(_xlfn.MAXIFS(B175:CW175,metrics.est,"Coverage"),B175:CW175,0)+1)))</f>
        <v>k=5, r=0.1</v>
      </c>
      <c r="DG175" s="11" t="str" cm="1">
        <f t="array" aca="1" ref="DG175" ca="1">CONCATENATE(INDIRECT(ADDRESS(1,MATCH(_xlfn.MINIFS(B175:CW175,metrics.est,"Time"),B175:CW175,0)+1)), ", ", INDIRECT(ADDRESS(2,MATCH(_xlfn.MINIFS(B175:CW175,metrics.est,"Time"),B175:CW175,0)+1)))</f>
        <v>k=5, r=0.9</v>
      </c>
    </row>
    <row r="176" spans="1:111" x14ac:dyDescent="0.2">
      <c r="A176" s="1" t="s">
        <v>171</v>
      </c>
      <c r="B176" s="4">
        <v>0.67310000000000003</v>
      </c>
      <c r="C176" s="4">
        <v>0.77429999999999999</v>
      </c>
      <c r="D176" s="4">
        <v>0.311</v>
      </c>
      <c r="E176" s="4">
        <v>0.94399999999999995</v>
      </c>
      <c r="F176" s="4">
        <v>9.2200000000000004E-2</v>
      </c>
      <c r="G176" s="5">
        <v>0.68330000000000002</v>
      </c>
      <c r="H176" s="5">
        <v>0.79959999999999998</v>
      </c>
      <c r="I176" s="5">
        <v>0.30559999999999998</v>
      </c>
      <c r="J176" s="5">
        <v>0.93089999999999995</v>
      </c>
      <c r="K176" s="5">
        <v>6.4100000000000004E-2</v>
      </c>
      <c r="L176" s="4">
        <v>0.69620000000000004</v>
      </c>
      <c r="M176" s="4">
        <v>0.83020000000000005</v>
      </c>
      <c r="N176" s="4">
        <v>0.28410000000000002</v>
      </c>
      <c r="O176" s="4">
        <v>0.90639999999999998</v>
      </c>
      <c r="P176" s="4">
        <v>4.3499999999999997E-2</v>
      </c>
      <c r="Q176" s="5">
        <v>0.72629999999999995</v>
      </c>
      <c r="R176" s="5">
        <v>0.89810000000000001</v>
      </c>
      <c r="S176" s="5">
        <v>0.23530000000000001</v>
      </c>
      <c r="T176" s="5">
        <v>0.85519999999999996</v>
      </c>
      <c r="U176" s="5">
        <v>3.9199999999999999E-2</v>
      </c>
      <c r="V176" s="4">
        <v>0.81599999999999995</v>
      </c>
      <c r="W176" s="4">
        <v>1.1268</v>
      </c>
      <c r="X176" s="4">
        <v>0.1552</v>
      </c>
      <c r="Y176" s="4">
        <v>0.63190000000000002</v>
      </c>
      <c r="Z176" s="4">
        <v>1.1299999999999999E-2</v>
      </c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>
        <f t="shared" si="25"/>
        <v>0.71897999999999995</v>
      </c>
      <c r="CY176" s="4">
        <f t="shared" si="26"/>
        <v>0.88580000000000003</v>
      </c>
      <c r="CZ176" s="4">
        <f t="shared" si="27"/>
        <v>0.25824000000000003</v>
      </c>
      <c r="DA176" s="4">
        <f t="shared" si="28"/>
        <v>0.85367999999999999</v>
      </c>
      <c r="DB176" s="4">
        <f t="shared" si="29"/>
        <v>5.0059999999999993E-2</v>
      </c>
      <c r="DC176" s="11" t="str" cm="1">
        <f t="array" aca="1" ref="DC176" ca="1">CONCATENATE(INDIRECT(ADDRESS(1,MATCH(_xlfn.MINIFS(B176:CW176,metrics.est,"MAE"),B176:CW176,0)+1)), ", ", INDIRECT(ADDRESS(2,MATCH(_xlfn.MINIFS(B176:CW176,metrics.est,"MAE"),B176:CW176,0)+1)))</f>
        <v>k=5, r=0.1</v>
      </c>
      <c r="DD176" s="11" t="str" cm="1">
        <f t="array" aca="1" ref="DD176" ca="1">CONCATENATE(INDIRECT(ADDRESS(1,MATCH(_xlfn.MINIFS(B176:CW176,metrics.est,"MSE"),B176:CW176,0)+1)), ", ", INDIRECT(ADDRESS(2,MATCH(_xlfn.MINIFS(B176:CW176,metrics.est,"MSE"),B176:CW176,0)+1)))</f>
        <v>k=5, r=0.1</v>
      </c>
      <c r="DE176" s="11" t="str" cm="1">
        <f t="array" aca="1" ref="DE176" ca="1">CONCATENATE(INDIRECT(ADDRESS(1,MATCH(_xlfn.MAXIFS(B176:CW176,metrics.est,"R"),B176:CW176,0)+1)), ", ", INDIRECT(ADDRESS(2,MATCH(_xlfn.MAXIFS(B176:CW176,metrics.est,"R"),B176:CW176,0)+1)))</f>
        <v>k=5, r=0.1</v>
      </c>
      <c r="DF176" s="11" t="str" cm="1">
        <f t="array" aca="1" ref="DF176" ca="1">CONCATENATE(INDIRECT(ADDRESS(1,MATCH(_xlfn.MAXIFS(B176:CW176,metrics.est,"Coverage"),B176:CW176,0)+1)), ", ", INDIRECT(ADDRESS(2,MATCH(_xlfn.MAXIFS(B176:CW176,metrics.est,"Coverage"),B176:CW176,0)+1)))</f>
        <v>k=5, r=0.1</v>
      </c>
      <c r="DG176" s="11" t="str" cm="1">
        <f t="array" aca="1" ref="DG176" ca="1">CONCATENATE(INDIRECT(ADDRESS(1,MATCH(_xlfn.MINIFS(B176:CW176,metrics.est,"Time"),B176:CW176,0)+1)), ", ", INDIRECT(ADDRESS(2,MATCH(_xlfn.MINIFS(B176:CW176,metrics.est,"Time"),B176:CW176,0)+1)))</f>
        <v>k=5, r=0.9</v>
      </c>
    </row>
    <row r="177" spans="1:111" x14ac:dyDescent="0.2">
      <c r="A177" s="1" t="s">
        <v>172</v>
      </c>
      <c r="B177" s="4">
        <v>0.67190000000000005</v>
      </c>
      <c r="C177" s="4">
        <v>0.77190000000000003</v>
      </c>
      <c r="D177" s="4">
        <v>0.32390000000000002</v>
      </c>
      <c r="E177" s="4">
        <v>0.94869999999999999</v>
      </c>
      <c r="F177" s="4">
        <v>8.0500000000000002E-2</v>
      </c>
      <c r="G177" s="5">
        <v>0.68130000000000002</v>
      </c>
      <c r="H177" s="5">
        <v>0.7954</v>
      </c>
      <c r="I177" s="5">
        <v>0.31459999999999999</v>
      </c>
      <c r="J177" s="5">
        <v>0.93620000000000003</v>
      </c>
      <c r="K177" s="5">
        <v>5.6500000000000002E-2</v>
      </c>
      <c r="L177" s="4">
        <v>0.69310000000000005</v>
      </c>
      <c r="M177" s="4">
        <v>0.82350000000000001</v>
      </c>
      <c r="N177" s="4">
        <v>0.29399999999999998</v>
      </c>
      <c r="O177" s="4">
        <v>0.91320000000000001</v>
      </c>
      <c r="P177" s="4">
        <v>3.95E-2</v>
      </c>
      <c r="Q177" s="5">
        <v>0.72119999999999995</v>
      </c>
      <c r="R177" s="5">
        <v>0.88600000000000001</v>
      </c>
      <c r="S177" s="5">
        <v>0.24560000000000001</v>
      </c>
      <c r="T177" s="5">
        <v>0.86180000000000001</v>
      </c>
      <c r="U177" s="5">
        <v>3.5900000000000001E-2</v>
      </c>
      <c r="V177" s="4">
        <v>0.80569999999999997</v>
      </c>
      <c r="W177" s="4">
        <v>1.0998000000000001</v>
      </c>
      <c r="X177" s="4">
        <v>0.17879999999999999</v>
      </c>
      <c r="Y177" s="4">
        <v>0.60019999999999996</v>
      </c>
      <c r="Z177" s="4">
        <v>9.4000000000000004E-3</v>
      </c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>
        <f t="shared" si="25"/>
        <v>0.71464000000000005</v>
      </c>
      <c r="CY177" s="4">
        <f t="shared" si="26"/>
        <v>0.87531999999999999</v>
      </c>
      <c r="CZ177" s="4">
        <f t="shared" si="27"/>
        <v>0.27138000000000007</v>
      </c>
      <c r="DA177" s="4">
        <f t="shared" si="28"/>
        <v>0.85201999999999989</v>
      </c>
      <c r="DB177" s="4">
        <f t="shared" si="29"/>
        <v>4.4360000000000004E-2</v>
      </c>
      <c r="DC177" s="11" t="str" cm="1">
        <f t="array" aca="1" ref="DC177" ca="1">CONCATENATE(INDIRECT(ADDRESS(1,MATCH(_xlfn.MINIFS(B177:CW177,metrics.est,"MAE"),B177:CW177,0)+1)), ", ", INDIRECT(ADDRESS(2,MATCH(_xlfn.MINIFS(B177:CW177,metrics.est,"MAE"),B177:CW177,0)+1)))</f>
        <v>k=5, r=0.1</v>
      </c>
      <c r="DD177" s="11" t="str" cm="1">
        <f t="array" aca="1" ref="DD177" ca="1">CONCATENATE(INDIRECT(ADDRESS(1,MATCH(_xlfn.MINIFS(B177:CW177,metrics.est,"MSE"),B177:CW177,0)+1)), ", ", INDIRECT(ADDRESS(2,MATCH(_xlfn.MINIFS(B177:CW177,metrics.est,"MSE"),B177:CW177,0)+1)))</f>
        <v>k=5, r=0.1</v>
      </c>
      <c r="DE177" s="11" t="str" cm="1">
        <f t="array" aca="1" ref="DE177" ca="1">CONCATENATE(INDIRECT(ADDRESS(1,MATCH(_xlfn.MAXIFS(B177:CW177,metrics.est,"R"),B177:CW177,0)+1)), ", ", INDIRECT(ADDRESS(2,MATCH(_xlfn.MAXIFS(B177:CW177,metrics.est,"R"),B177:CW177,0)+1)))</f>
        <v>k=5, r=0.1</v>
      </c>
      <c r="DF177" s="11" t="str" cm="1">
        <f t="array" aca="1" ref="DF177" ca="1">CONCATENATE(INDIRECT(ADDRESS(1,MATCH(_xlfn.MAXIFS(B177:CW177,metrics.est,"Coverage"),B177:CW177,0)+1)), ", ", INDIRECT(ADDRESS(2,MATCH(_xlfn.MAXIFS(B177:CW177,metrics.est,"Coverage"),B177:CW177,0)+1)))</f>
        <v>k=5, r=0.1</v>
      </c>
      <c r="DG177" s="11" t="str" cm="1">
        <f t="array" aca="1" ref="DG177" ca="1">CONCATENATE(INDIRECT(ADDRESS(1,MATCH(_xlfn.MINIFS(B177:CW177,metrics.est,"Time"),B177:CW177,0)+1)), ", ", INDIRECT(ADDRESS(2,MATCH(_xlfn.MINIFS(B177:CW177,metrics.est,"Time"),B177:CW177,0)+1)))</f>
        <v>k=5, r=0.9</v>
      </c>
    </row>
    <row r="178" spans="1:111" x14ac:dyDescent="0.2">
      <c r="A178" s="1" t="s">
        <v>173</v>
      </c>
      <c r="B178" s="4">
        <v>0.67230000000000001</v>
      </c>
      <c r="C178" s="4">
        <v>0.78080000000000005</v>
      </c>
      <c r="D178" s="4">
        <v>0.3372</v>
      </c>
      <c r="E178" s="4">
        <v>0.95640000000000003</v>
      </c>
      <c r="F178" s="4">
        <v>8.1299999999999997E-2</v>
      </c>
      <c r="G178" s="5">
        <v>0.68079999999999996</v>
      </c>
      <c r="H178" s="5">
        <v>0.80249999999999999</v>
      </c>
      <c r="I178" s="5">
        <v>0.34460000000000002</v>
      </c>
      <c r="J178" s="5">
        <v>0.94589999999999996</v>
      </c>
      <c r="K178" s="5">
        <v>5.8900000000000001E-2</v>
      </c>
      <c r="L178" s="4">
        <v>0.69140000000000001</v>
      </c>
      <c r="M178" s="4">
        <v>0.82650000000000001</v>
      </c>
      <c r="N178" s="4">
        <v>0.33019999999999999</v>
      </c>
      <c r="O178" s="4">
        <v>0.92679999999999996</v>
      </c>
      <c r="P178" s="4">
        <v>3.9800000000000002E-2</v>
      </c>
      <c r="Q178" s="5">
        <v>0.71840000000000004</v>
      </c>
      <c r="R178" s="5">
        <v>0.88560000000000005</v>
      </c>
      <c r="S178" s="5">
        <v>0.27529999999999999</v>
      </c>
      <c r="T178" s="5">
        <v>0.88400000000000001</v>
      </c>
      <c r="U178" s="5">
        <v>3.4000000000000002E-2</v>
      </c>
      <c r="V178" s="4">
        <v>0.80369999999999997</v>
      </c>
      <c r="W178" s="4">
        <v>1.0961000000000001</v>
      </c>
      <c r="X178" s="4">
        <v>0.18279999999999999</v>
      </c>
      <c r="Y178" s="4">
        <v>0.63329999999999997</v>
      </c>
      <c r="Z178" s="4">
        <v>1.03E-2</v>
      </c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>
        <f t="shared" si="25"/>
        <v>0.71332000000000007</v>
      </c>
      <c r="CY178" s="4">
        <f t="shared" si="26"/>
        <v>0.87829999999999997</v>
      </c>
      <c r="CZ178" s="4">
        <f t="shared" si="27"/>
        <v>0.29402000000000006</v>
      </c>
      <c r="DA178" s="4">
        <f t="shared" si="28"/>
        <v>0.86928000000000005</v>
      </c>
      <c r="DB178" s="4">
        <f t="shared" si="29"/>
        <v>4.4859999999999997E-2</v>
      </c>
      <c r="DC178" s="11" t="str" cm="1">
        <f t="array" aca="1" ref="DC178" ca="1">CONCATENATE(INDIRECT(ADDRESS(1,MATCH(_xlfn.MINIFS(B178:CW178,metrics.est,"MAE"),B178:CW178,0)+1)), ", ", INDIRECT(ADDRESS(2,MATCH(_xlfn.MINIFS(B178:CW178,metrics.est,"MAE"),B178:CW178,0)+1)))</f>
        <v>k=5, r=0.1</v>
      </c>
      <c r="DD178" s="11" t="str" cm="1">
        <f t="array" aca="1" ref="DD178" ca="1">CONCATENATE(INDIRECT(ADDRESS(1,MATCH(_xlfn.MINIFS(B178:CW178,metrics.est,"MSE"),B178:CW178,0)+1)), ", ", INDIRECT(ADDRESS(2,MATCH(_xlfn.MINIFS(B178:CW178,metrics.est,"MSE"),B178:CW178,0)+1)))</f>
        <v>k=5, r=0.1</v>
      </c>
      <c r="DE178" s="11" t="str" cm="1">
        <f t="array" aca="1" ref="DE178" ca="1">CONCATENATE(INDIRECT(ADDRESS(1,MATCH(_xlfn.MAXIFS(B178:CW178,metrics.est,"R"),B178:CW178,0)+1)), ", ", INDIRECT(ADDRESS(2,MATCH(_xlfn.MAXIFS(B178:CW178,metrics.est,"R"),B178:CW178,0)+1)))</f>
        <v>k=5, r=0.3</v>
      </c>
      <c r="DF178" s="11" t="str" cm="1">
        <f t="array" aca="1" ref="DF178" ca="1">CONCATENATE(INDIRECT(ADDRESS(1,MATCH(_xlfn.MAXIFS(B178:CW178,metrics.est,"Coverage"),B178:CW178,0)+1)), ", ", INDIRECT(ADDRESS(2,MATCH(_xlfn.MAXIFS(B178:CW178,metrics.est,"Coverage"),B178:CW178,0)+1)))</f>
        <v>k=5, r=0.1</v>
      </c>
      <c r="DG178" s="11" t="str" cm="1">
        <f t="array" aca="1" ref="DG178" ca="1">CONCATENATE(INDIRECT(ADDRESS(1,MATCH(_xlfn.MINIFS(B178:CW178,metrics.est,"Time"),B178:CW178,0)+1)), ", ", INDIRECT(ADDRESS(2,MATCH(_xlfn.MINIFS(B178:CW178,metrics.est,"Time"),B178:CW178,0)+1)))</f>
        <v>k=5, r=0.9</v>
      </c>
    </row>
    <row r="179" spans="1:111" x14ac:dyDescent="0.2">
      <c r="A179" s="1" t="s">
        <v>174</v>
      </c>
      <c r="B179" s="4">
        <v>0.66459999999999997</v>
      </c>
      <c r="C179" s="4">
        <v>0.75949999999999995</v>
      </c>
      <c r="D179" s="4">
        <v>0.33729999999999999</v>
      </c>
      <c r="E179" s="4">
        <v>0.92049999999999998</v>
      </c>
      <c r="F179" s="4">
        <v>8.7900000000000006E-2</v>
      </c>
      <c r="G179" s="5">
        <v>0.68020000000000003</v>
      </c>
      <c r="H179" s="5">
        <v>0.7974</v>
      </c>
      <c r="I179" s="5">
        <v>0.31590000000000001</v>
      </c>
      <c r="J179" s="5">
        <v>0.89839999999999998</v>
      </c>
      <c r="K179" s="5">
        <v>6.4699999999999994E-2</v>
      </c>
      <c r="L179" s="4">
        <v>0.70089999999999997</v>
      </c>
      <c r="M179" s="4">
        <v>0.84379999999999999</v>
      </c>
      <c r="N179" s="4">
        <v>0.28489999999999999</v>
      </c>
      <c r="O179" s="4">
        <v>0.86450000000000005</v>
      </c>
      <c r="P179" s="4">
        <v>4.3900000000000002E-2</v>
      </c>
      <c r="Q179" s="5">
        <v>0.73709999999999998</v>
      </c>
      <c r="R179" s="5">
        <v>0.92530000000000001</v>
      </c>
      <c r="S179" s="5">
        <v>0.22159999999999999</v>
      </c>
      <c r="T179" s="5">
        <v>0.79920000000000002</v>
      </c>
      <c r="U179" s="5">
        <v>4.4900000000000002E-2</v>
      </c>
      <c r="V179" s="4">
        <v>0.83709999999999996</v>
      </c>
      <c r="W179" s="4">
        <v>1.1719999999999999</v>
      </c>
      <c r="X179" s="4">
        <v>7.1800000000000003E-2</v>
      </c>
      <c r="Y179" s="4">
        <v>0.58919999999999995</v>
      </c>
      <c r="Z179" s="4">
        <v>1.9400000000000001E-2</v>
      </c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>
        <f t="shared" si="25"/>
        <v>0.72397999999999996</v>
      </c>
      <c r="CY179" s="4">
        <f t="shared" si="26"/>
        <v>0.89960000000000007</v>
      </c>
      <c r="CZ179" s="4">
        <f t="shared" si="27"/>
        <v>0.24630000000000002</v>
      </c>
      <c r="DA179" s="4">
        <f t="shared" si="28"/>
        <v>0.81435999999999997</v>
      </c>
      <c r="DB179" s="4">
        <f t="shared" si="29"/>
        <v>5.2160000000000005E-2</v>
      </c>
      <c r="DC179" s="11" t="str" cm="1">
        <f t="array" aca="1" ref="DC179" ca="1">CONCATENATE(INDIRECT(ADDRESS(1,MATCH(_xlfn.MINIFS(B179:CW179,metrics.est,"MAE"),B179:CW179,0)+1)), ", ", INDIRECT(ADDRESS(2,MATCH(_xlfn.MINIFS(B179:CW179,metrics.est,"MAE"),B179:CW179,0)+1)))</f>
        <v>k=5, r=0.1</v>
      </c>
      <c r="DD179" s="11" t="str" cm="1">
        <f t="array" aca="1" ref="DD179" ca="1">CONCATENATE(INDIRECT(ADDRESS(1,MATCH(_xlfn.MINIFS(B179:CW179,metrics.est,"MSE"),B179:CW179,0)+1)), ", ", INDIRECT(ADDRESS(2,MATCH(_xlfn.MINIFS(B179:CW179,metrics.est,"MSE"),B179:CW179,0)+1)))</f>
        <v>k=5, r=0.1</v>
      </c>
      <c r="DE179" s="11" t="str" cm="1">
        <f t="array" aca="1" ref="DE179" ca="1">CONCATENATE(INDIRECT(ADDRESS(1,MATCH(_xlfn.MAXIFS(B179:CW179,metrics.est,"R"),B179:CW179,0)+1)), ", ", INDIRECT(ADDRESS(2,MATCH(_xlfn.MAXIFS(B179:CW179,metrics.est,"R"),B179:CW179,0)+1)))</f>
        <v>k=5, r=0.1</v>
      </c>
      <c r="DF179" s="11" t="str" cm="1">
        <f t="array" aca="1" ref="DF179" ca="1">CONCATENATE(INDIRECT(ADDRESS(1,MATCH(_xlfn.MAXIFS(B179:CW179,metrics.est,"Coverage"),B179:CW179,0)+1)), ", ", INDIRECT(ADDRESS(2,MATCH(_xlfn.MAXIFS(B179:CW179,metrics.est,"Coverage"),B179:CW179,0)+1)))</f>
        <v>k=5, r=0.1</v>
      </c>
      <c r="DG179" s="11" t="str" cm="1">
        <f t="array" aca="1" ref="DG179" ca="1">CONCATENATE(INDIRECT(ADDRESS(1,MATCH(_xlfn.MINIFS(B179:CW179,metrics.est,"Time"),B179:CW179,0)+1)), ", ", INDIRECT(ADDRESS(2,MATCH(_xlfn.MINIFS(B179:CW179,metrics.est,"Time"),B179:CW179,0)+1)))</f>
        <v>k=5, r=0.9</v>
      </c>
    </row>
    <row r="180" spans="1:111" x14ac:dyDescent="0.2">
      <c r="A180" s="1" t="s">
        <v>175</v>
      </c>
      <c r="B180" s="4">
        <v>0.67110000000000003</v>
      </c>
      <c r="C180" s="4">
        <v>0.77</v>
      </c>
      <c r="D180" s="4">
        <v>0.32429999999999998</v>
      </c>
      <c r="E180" s="4">
        <v>0.94820000000000004</v>
      </c>
      <c r="F180" s="4">
        <v>8.3699999999999997E-2</v>
      </c>
      <c r="G180" s="5">
        <v>0.6804</v>
      </c>
      <c r="H180" s="5">
        <v>0.79379999999999995</v>
      </c>
      <c r="I180" s="5">
        <v>0.32090000000000002</v>
      </c>
      <c r="J180" s="5">
        <v>0.93540000000000001</v>
      </c>
      <c r="K180" s="5">
        <v>5.9900000000000002E-2</v>
      </c>
      <c r="L180" s="4">
        <v>0.69189999999999996</v>
      </c>
      <c r="M180" s="4">
        <v>0.82179999999999997</v>
      </c>
      <c r="N180" s="4">
        <v>0.30059999999999998</v>
      </c>
      <c r="O180" s="4">
        <v>0.91259999999999997</v>
      </c>
      <c r="P180" s="4">
        <v>3.9E-2</v>
      </c>
      <c r="Q180" s="5">
        <v>0.71960000000000002</v>
      </c>
      <c r="R180" s="5">
        <v>0.88239999999999996</v>
      </c>
      <c r="S180" s="5">
        <v>0.25359999999999999</v>
      </c>
      <c r="T180" s="5">
        <v>0.86270000000000002</v>
      </c>
      <c r="U180" s="5">
        <v>4.0300000000000002E-2</v>
      </c>
      <c r="V180" s="4">
        <v>0.80300000000000005</v>
      </c>
      <c r="W180" s="4">
        <v>1.0929</v>
      </c>
      <c r="X180" s="4">
        <v>0.18079999999999999</v>
      </c>
      <c r="Y180" s="4">
        <v>0.60850000000000004</v>
      </c>
      <c r="Z180" s="4">
        <v>1.35E-2</v>
      </c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>
        <f t="shared" si="25"/>
        <v>0.71319999999999995</v>
      </c>
      <c r="CY180" s="4">
        <f t="shared" si="26"/>
        <v>0.87217999999999996</v>
      </c>
      <c r="CZ180" s="4">
        <f t="shared" si="27"/>
        <v>0.27604000000000001</v>
      </c>
      <c r="DA180" s="4">
        <f t="shared" si="28"/>
        <v>0.85348000000000002</v>
      </c>
      <c r="DB180" s="4">
        <f t="shared" si="29"/>
        <v>4.7280000000000003E-2</v>
      </c>
      <c r="DC180" s="11" t="str" cm="1">
        <f t="array" aca="1" ref="DC180" ca="1">CONCATENATE(INDIRECT(ADDRESS(1,MATCH(_xlfn.MINIFS(B180:CW180,metrics.est,"MAE"),B180:CW180,0)+1)), ", ", INDIRECT(ADDRESS(2,MATCH(_xlfn.MINIFS(B180:CW180,metrics.est,"MAE"),B180:CW180,0)+1)))</f>
        <v>k=5, r=0.1</v>
      </c>
      <c r="DD180" s="11" t="str" cm="1">
        <f t="array" aca="1" ref="DD180" ca="1">CONCATENATE(INDIRECT(ADDRESS(1,MATCH(_xlfn.MINIFS(B180:CW180,metrics.est,"MSE"),B180:CW180,0)+1)), ", ", INDIRECT(ADDRESS(2,MATCH(_xlfn.MINIFS(B180:CW180,metrics.est,"MSE"),B180:CW180,0)+1)))</f>
        <v>k=5, r=0.1</v>
      </c>
      <c r="DE180" s="11" t="str" cm="1">
        <f t="array" aca="1" ref="DE180" ca="1">CONCATENATE(INDIRECT(ADDRESS(1,MATCH(_xlfn.MAXIFS(B180:CW180,metrics.est,"R"),B180:CW180,0)+1)), ", ", INDIRECT(ADDRESS(2,MATCH(_xlfn.MAXIFS(B180:CW180,metrics.est,"R"),B180:CW180,0)+1)))</f>
        <v>k=5, r=0.1</v>
      </c>
      <c r="DF180" s="11" t="str" cm="1">
        <f t="array" aca="1" ref="DF180" ca="1">CONCATENATE(INDIRECT(ADDRESS(1,MATCH(_xlfn.MAXIFS(B180:CW180,metrics.est,"Coverage"),B180:CW180,0)+1)), ", ", INDIRECT(ADDRESS(2,MATCH(_xlfn.MAXIFS(B180:CW180,metrics.est,"Coverage"),B180:CW180,0)+1)))</f>
        <v>k=5, r=0.1</v>
      </c>
      <c r="DG180" s="11" t="str" cm="1">
        <f t="array" aca="1" ref="DG180" ca="1">CONCATENATE(INDIRECT(ADDRESS(1,MATCH(_xlfn.MINIFS(B180:CW180,metrics.est,"Time"),B180:CW180,0)+1)), ", ", INDIRECT(ADDRESS(2,MATCH(_xlfn.MINIFS(B180:CW180,metrics.est,"Time"),B180:CW180,0)+1)))</f>
        <v>k=5, r=0.9</v>
      </c>
    </row>
    <row r="181" spans="1:111" x14ac:dyDescent="0.2">
      <c r="A181" s="1" t="s">
        <v>176</v>
      </c>
      <c r="B181" s="4">
        <v>0.6673</v>
      </c>
      <c r="C181" s="4">
        <v>0.7591</v>
      </c>
      <c r="D181" s="4">
        <v>0.32490000000000002</v>
      </c>
      <c r="E181" s="4">
        <v>0.92949999999999999</v>
      </c>
      <c r="F181" s="4">
        <v>5.21E-2</v>
      </c>
      <c r="G181" s="5">
        <v>0.67949999999999999</v>
      </c>
      <c r="H181" s="5">
        <v>0.7903</v>
      </c>
      <c r="I181" s="5">
        <v>0.31119999999999998</v>
      </c>
      <c r="J181" s="5">
        <v>0.91020000000000001</v>
      </c>
      <c r="K181" s="5">
        <v>3.3300000000000003E-2</v>
      </c>
      <c r="L181" s="4">
        <v>0.69489999999999996</v>
      </c>
      <c r="M181" s="4">
        <v>0.82479999999999998</v>
      </c>
      <c r="N181" s="4">
        <v>0.28310000000000002</v>
      </c>
      <c r="O181" s="4">
        <v>0.88019999999999998</v>
      </c>
      <c r="P181" s="4">
        <v>2.2800000000000001E-2</v>
      </c>
      <c r="Q181" s="5">
        <v>0.73019999999999996</v>
      </c>
      <c r="R181" s="5">
        <v>0.90610000000000002</v>
      </c>
      <c r="S181" s="5">
        <v>0.222</v>
      </c>
      <c r="T181" s="5">
        <v>0.81789999999999996</v>
      </c>
      <c r="U181" s="5">
        <v>2.63E-2</v>
      </c>
      <c r="V181" s="4">
        <v>0.82709999999999995</v>
      </c>
      <c r="W181" s="4">
        <v>1.1536</v>
      </c>
      <c r="X181" s="4">
        <v>0.12690000000000001</v>
      </c>
      <c r="Y181" s="4">
        <v>0.55969999999999998</v>
      </c>
      <c r="Z181" s="4">
        <v>9.4000000000000004E-3</v>
      </c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>
        <f t="shared" si="25"/>
        <v>0.7198</v>
      </c>
      <c r="CY181" s="4">
        <f t="shared" si="26"/>
        <v>0.8867799999999999</v>
      </c>
      <c r="CZ181" s="4">
        <f t="shared" si="27"/>
        <v>0.25362000000000001</v>
      </c>
      <c r="DA181" s="4">
        <f t="shared" si="28"/>
        <v>0.81950000000000001</v>
      </c>
      <c r="DB181" s="4">
        <f t="shared" si="29"/>
        <v>2.878E-2</v>
      </c>
      <c r="DC181" s="11" t="str" cm="1">
        <f t="array" aca="1" ref="DC181" ca="1">CONCATENATE(INDIRECT(ADDRESS(1,MATCH(_xlfn.MINIFS(B181:CW181,metrics.est,"MAE"),B181:CW181,0)+1)), ", ", INDIRECT(ADDRESS(2,MATCH(_xlfn.MINIFS(B181:CW181,metrics.est,"MAE"),B181:CW181,0)+1)))</f>
        <v>k=5, r=0.1</v>
      </c>
      <c r="DD181" s="11" t="str" cm="1">
        <f t="array" aca="1" ref="DD181" ca="1">CONCATENATE(INDIRECT(ADDRESS(1,MATCH(_xlfn.MINIFS(B181:CW181,metrics.est,"MSE"),B181:CW181,0)+1)), ", ", INDIRECT(ADDRESS(2,MATCH(_xlfn.MINIFS(B181:CW181,metrics.est,"MSE"),B181:CW181,0)+1)))</f>
        <v>k=5, r=0.1</v>
      </c>
      <c r="DE181" s="11" t="str" cm="1">
        <f t="array" aca="1" ref="DE181" ca="1">CONCATENATE(INDIRECT(ADDRESS(1,MATCH(_xlfn.MAXIFS(B181:CW181,metrics.est,"R"),B181:CW181,0)+1)), ", ", INDIRECT(ADDRESS(2,MATCH(_xlfn.MAXIFS(B181:CW181,metrics.est,"R"),B181:CW181,0)+1)))</f>
        <v>k=5, r=0.1</v>
      </c>
      <c r="DF181" s="11" t="str" cm="1">
        <f t="array" aca="1" ref="DF181" ca="1">CONCATENATE(INDIRECT(ADDRESS(1,MATCH(_xlfn.MAXIFS(B181:CW181,metrics.est,"Coverage"),B181:CW181,0)+1)), ", ", INDIRECT(ADDRESS(2,MATCH(_xlfn.MAXIFS(B181:CW181,metrics.est,"Coverage"),B181:CW181,0)+1)))</f>
        <v>k=5, r=0.1</v>
      </c>
      <c r="DG181" s="11" t="str" cm="1">
        <f t="array" aca="1" ref="DG181" ca="1">CONCATENATE(INDIRECT(ADDRESS(1,MATCH(_xlfn.MINIFS(B181:CW181,metrics.est,"Time"),B181:CW181,0)+1)), ", ", INDIRECT(ADDRESS(2,MATCH(_xlfn.MINIFS(B181:CW181,metrics.est,"Time"),B181:CW181,0)+1)))</f>
        <v>k=5, r=0.9</v>
      </c>
    </row>
    <row r="182" spans="1:111" x14ac:dyDescent="0.2">
      <c r="A182" s="1" t="s">
        <v>177</v>
      </c>
      <c r="B182" s="4">
        <v>0.67200000000000004</v>
      </c>
      <c r="C182" s="4">
        <v>0.77829999999999999</v>
      </c>
      <c r="D182" s="4">
        <v>0.33239999999999997</v>
      </c>
      <c r="E182" s="4">
        <v>0.95589999999999997</v>
      </c>
      <c r="F182" s="4">
        <v>6.2700000000000006E-2</v>
      </c>
      <c r="G182" s="5">
        <v>0.68100000000000005</v>
      </c>
      <c r="H182" s="5">
        <v>0.80120000000000002</v>
      </c>
      <c r="I182" s="5">
        <v>0.34139999999999998</v>
      </c>
      <c r="J182" s="5">
        <v>0.94569999999999999</v>
      </c>
      <c r="K182" s="5">
        <v>0.04</v>
      </c>
      <c r="L182" s="4">
        <v>0.69099999999999995</v>
      </c>
      <c r="M182" s="4">
        <v>0.82420000000000004</v>
      </c>
      <c r="N182" s="4">
        <v>0.3281</v>
      </c>
      <c r="O182" s="4">
        <v>0.92659999999999998</v>
      </c>
      <c r="P182" s="4">
        <v>3.04E-2</v>
      </c>
      <c r="Q182" s="5">
        <v>0.71650000000000003</v>
      </c>
      <c r="R182" s="5">
        <v>0.88009999999999999</v>
      </c>
      <c r="S182" s="5">
        <v>0.2762</v>
      </c>
      <c r="T182" s="5">
        <v>0.8861</v>
      </c>
      <c r="U182" s="5">
        <v>3.0300000000000001E-2</v>
      </c>
      <c r="V182" s="4">
        <v>0.79700000000000004</v>
      </c>
      <c r="W182" s="4">
        <v>1.0803</v>
      </c>
      <c r="X182" s="4">
        <v>0.1691</v>
      </c>
      <c r="Y182" s="4">
        <v>0.6835</v>
      </c>
      <c r="Z182" s="4">
        <v>1.24E-2</v>
      </c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>
        <f t="shared" si="25"/>
        <v>0.71150000000000002</v>
      </c>
      <c r="CY182" s="4">
        <f t="shared" si="26"/>
        <v>0.87281999999999993</v>
      </c>
      <c r="CZ182" s="4">
        <f t="shared" si="27"/>
        <v>0.28944000000000003</v>
      </c>
      <c r="DA182" s="4">
        <f t="shared" si="28"/>
        <v>0.87956000000000001</v>
      </c>
      <c r="DB182" s="4">
        <f t="shared" si="29"/>
        <v>3.5160000000000004E-2</v>
      </c>
      <c r="DC182" s="11" t="str" cm="1">
        <f t="array" aca="1" ref="DC182" ca="1">CONCATENATE(INDIRECT(ADDRESS(1,MATCH(_xlfn.MINIFS(B182:CW182,metrics.est,"MAE"),B182:CW182,0)+1)), ", ", INDIRECT(ADDRESS(2,MATCH(_xlfn.MINIFS(B182:CW182,metrics.est,"MAE"),B182:CW182,0)+1)))</f>
        <v>k=5, r=0.1</v>
      </c>
      <c r="DD182" s="11" t="str" cm="1">
        <f t="array" aca="1" ref="DD182" ca="1">CONCATENATE(INDIRECT(ADDRESS(1,MATCH(_xlfn.MINIFS(B182:CW182,metrics.est,"MSE"),B182:CW182,0)+1)), ", ", INDIRECT(ADDRESS(2,MATCH(_xlfn.MINIFS(B182:CW182,metrics.est,"MSE"),B182:CW182,0)+1)))</f>
        <v>k=5, r=0.1</v>
      </c>
      <c r="DE182" s="11" t="str" cm="1">
        <f t="array" aca="1" ref="DE182" ca="1">CONCATENATE(INDIRECT(ADDRESS(1,MATCH(_xlfn.MAXIFS(B182:CW182,metrics.est,"R"),B182:CW182,0)+1)), ", ", INDIRECT(ADDRESS(2,MATCH(_xlfn.MAXIFS(B182:CW182,metrics.est,"R"),B182:CW182,0)+1)))</f>
        <v>k=5, r=0.3</v>
      </c>
      <c r="DF182" s="11" t="str" cm="1">
        <f t="array" aca="1" ref="DF182" ca="1">CONCATENATE(INDIRECT(ADDRESS(1,MATCH(_xlfn.MAXIFS(B182:CW182,metrics.est,"Coverage"),B182:CW182,0)+1)), ", ", INDIRECT(ADDRESS(2,MATCH(_xlfn.MAXIFS(B182:CW182,metrics.est,"Coverage"),B182:CW182,0)+1)))</f>
        <v>k=5, r=0.1</v>
      </c>
      <c r="DG182" s="11" t="str" cm="1">
        <f t="array" aca="1" ref="DG182" ca="1">CONCATENATE(INDIRECT(ADDRESS(1,MATCH(_xlfn.MINIFS(B182:CW182,metrics.est,"Time"),B182:CW182,0)+1)), ", ", INDIRECT(ADDRESS(2,MATCH(_xlfn.MINIFS(B182:CW182,metrics.est,"Time"),B182:CW182,0)+1)))</f>
        <v>k=5, r=0.9</v>
      </c>
    </row>
    <row r="183" spans="1:111" x14ac:dyDescent="0.2">
      <c r="A183" s="1" t="s">
        <v>178</v>
      </c>
      <c r="B183" s="4">
        <v>0.67249999999999999</v>
      </c>
      <c r="C183" s="4">
        <v>0.77229999999999999</v>
      </c>
      <c r="D183" s="4">
        <v>0.30840000000000001</v>
      </c>
      <c r="E183" s="4">
        <v>0.94130000000000003</v>
      </c>
      <c r="F183" s="4">
        <v>4.8899999999999999E-2</v>
      </c>
      <c r="G183" s="5">
        <v>0.68240000000000001</v>
      </c>
      <c r="H183" s="5">
        <v>0.7964</v>
      </c>
      <c r="I183" s="5">
        <v>0.30819999999999997</v>
      </c>
      <c r="J183" s="5">
        <v>0.92700000000000005</v>
      </c>
      <c r="K183" s="5">
        <v>3.3700000000000001E-2</v>
      </c>
      <c r="L183" s="4">
        <v>0.69499999999999995</v>
      </c>
      <c r="M183" s="4">
        <v>0.82589999999999997</v>
      </c>
      <c r="N183" s="4">
        <v>0.28610000000000002</v>
      </c>
      <c r="O183" s="4">
        <v>0.90129999999999999</v>
      </c>
      <c r="P183" s="4">
        <v>2.6700000000000002E-2</v>
      </c>
      <c r="Q183" s="5">
        <v>0.72399999999999998</v>
      </c>
      <c r="R183" s="5">
        <v>0.89139999999999997</v>
      </c>
      <c r="S183" s="5">
        <v>0.24030000000000001</v>
      </c>
      <c r="T183" s="5">
        <v>0.84719999999999995</v>
      </c>
      <c r="U183" s="5">
        <v>2.63E-2</v>
      </c>
      <c r="V183" s="4">
        <v>0.80930000000000002</v>
      </c>
      <c r="W183" s="4">
        <v>1.1079000000000001</v>
      </c>
      <c r="X183" s="4">
        <v>0.17499999999999999</v>
      </c>
      <c r="Y183" s="4">
        <v>0.59670000000000001</v>
      </c>
      <c r="Z183" s="4">
        <v>9.4000000000000004E-3</v>
      </c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>
        <f t="shared" si="25"/>
        <v>0.71664000000000005</v>
      </c>
      <c r="CY183" s="4">
        <f t="shared" si="26"/>
        <v>0.87878000000000012</v>
      </c>
      <c r="CZ183" s="4">
        <f t="shared" si="27"/>
        <v>0.2636</v>
      </c>
      <c r="DA183" s="4">
        <f t="shared" si="28"/>
        <v>0.8427</v>
      </c>
      <c r="DB183" s="4">
        <f t="shared" si="29"/>
        <v>2.8999999999999998E-2</v>
      </c>
      <c r="DC183" s="11" t="str" cm="1">
        <f t="array" aca="1" ref="DC183" ca="1">CONCATENATE(INDIRECT(ADDRESS(1,MATCH(_xlfn.MINIFS(B183:CW183,metrics.est,"MAE"),B183:CW183,0)+1)), ", ", INDIRECT(ADDRESS(2,MATCH(_xlfn.MINIFS(B183:CW183,metrics.est,"MAE"),B183:CW183,0)+1)))</f>
        <v>k=5, r=0.1</v>
      </c>
      <c r="DD183" s="11" t="str" cm="1">
        <f t="array" aca="1" ref="DD183" ca="1">CONCATENATE(INDIRECT(ADDRESS(1,MATCH(_xlfn.MINIFS(B183:CW183,metrics.est,"MSE"),B183:CW183,0)+1)), ", ", INDIRECT(ADDRESS(2,MATCH(_xlfn.MINIFS(B183:CW183,metrics.est,"MSE"),B183:CW183,0)+1)))</f>
        <v>k=5, r=0.1</v>
      </c>
      <c r="DE183" s="11" t="str" cm="1">
        <f t="array" aca="1" ref="DE183" ca="1">CONCATENATE(INDIRECT(ADDRESS(1,MATCH(_xlfn.MAXIFS(B183:CW183,metrics.est,"R"),B183:CW183,0)+1)), ", ", INDIRECT(ADDRESS(2,MATCH(_xlfn.MAXIFS(B183:CW183,metrics.est,"R"),B183:CW183,0)+1)))</f>
        <v>k=5, r=0.1</v>
      </c>
      <c r="DF183" s="11" t="str" cm="1">
        <f t="array" aca="1" ref="DF183" ca="1">CONCATENATE(INDIRECT(ADDRESS(1,MATCH(_xlfn.MAXIFS(B183:CW183,metrics.est,"Coverage"),B183:CW183,0)+1)), ", ", INDIRECT(ADDRESS(2,MATCH(_xlfn.MAXIFS(B183:CW183,metrics.est,"Coverage"),B183:CW183,0)+1)))</f>
        <v>k=5, r=0.1</v>
      </c>
      <c r="DG183" s="11" t="str" cm="1">
        <f t="array" aca="1" ref="DG183" ca="1">CONCATENATE(INDIRECT(ADDRESS(1,MATCH(_xlfn.MINIFS(B183:CW183,metrics.est,"Time"),B183:CW183,0)+1)), ", ", INDIRECT(ADDRESS(2,MATCH(_xlfn.MINIFS(B183:CW183,metrics.est,"Time"),B183:CW183,0)+1)))</f>
        <v>k=5, r=0.9</v>
      </c>
    </row>
    <row r="184" spans="1:111" x14ac:dyDescent="0.2">
      <c r="A184" s="1" t="s">
        <v>179</v>
      </c>
      <c r="B184" s="4">
        <v>0.68110000000000004</v>
      </c>
      <c r="C184" s="4">
        <v>0.79320000000000002</v>
      </c>
      <c r="D184" s="4">
        <v>0.2908</v>
      </c>
      <c r="E184" s="4">
        <v>0.93930000000000002</v>
      </c>
      <c r="F184" s="4">
        <v>9.1399999999999995E-2</v>
      </c>
      <c r="G184" s="5">
        <v>0.69269999999999998</v>
      </c>
      <c r="H184" s="5">
        <v>0.82079999999999997</v>
      </c>
      <c r="I184" s="5">
        <v>0.28710000000000002</v>
      </c>
      <c r="J184" s="5">
        <v>0.92479999999999996</v>
      </c>
      <c r="K184" s="5">
        <v>5.8799999999999998E-2</v>
      </c>
      <c r="L184" s="4">
        <v>0.70760000000000001</v>
      </c>
      <c r="M184" s="4">
        <v>0.85580000000000001</v>
      </c>
      <c r="N184" s="4">
        <v>0.26429999999999998</v>
      </c>
      <c r="O184" s="4">
        <v>0.89959999999999996</v>
      </c>
      <c r="P184" s="4">
        <v>3.85E-2</v>
      </c>
      <c r="Q184" s="5">
        <v>0.74099999999999999</v>
      </c>
      <c r="R184" s="5">
        <v>0.93359999999999999</v>
      </c>
      <c r="S184" s="5">
        <v>0.21659999999999999</v>
      </c>
      <c r="T184" s="5">
        <v>0.84819999999999995</v>
      </c>
      <c r="U184" s="5">
        <v>3.5999999999999997E-2</v>
      </c>
      <c r="V184" s="4">
        <v>0.82899999999999996</v>
      </c>
      <c r="W184" s="4">
        <v>1.1619999999999999</v>
      </c>
      <c r="X184" s="4">
        <v>0.14729999999999999</v>
      </c>
      <c r="Y184" s="4">
        <v>0.6371</v>
      </c>
      <c r="Z184" s="4">
        <v>8.6E-3</v>
      </c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>
        <f t="shared" si="25"/>
        <v>0.73028000000000015</v>
      </c>
      <c r="CY184" s="4">
        <f t="shared" si="26"/>
        <v>0.91307999999999989</v>
      </c>
      <c r="CZ184" s="4">
        <f t="shared" si="27"/>
        <v>0.24121999999999999</v>
      </c>
      <c r="DA184" s="4">
        <f t="shared" si="28"/>
        <v>0.84979999999999989</v>
      </c>
      <c r="DB184" s="4">
        <f t="shared" si="29"/>
        <v>4.666E-2</v>
      </c>
      <c r="DC184" s="11" t="str" cm="1">
        <f t="array" aca="1" ref="DC184" ca="1">CONCATENATE(INDIRECT(ADDRESS(1,MATCH(_xlfn.MINIFS(B184:CW184,metrics.est,"MAE"),B184:CW184,0)+1)), ", ", INDIRECT(ADDRESS(2,MATCH(_xlfn.MINIFS(B184:CW184,metrics.est,"MAE"),B184:CW184,0)+1)))</f>
        <v>k=5, r=0.1</v>
      </c>
      <c r="DD184" s="11" t="str" cm="1">
        <f t="array" aca="1" ref="DD184" ca="1">CONCATENATE(INDIRECT(ADDRESS(1,MATCH(_xlfn.MINIFS(B184:CW184,metrics.est,"MSE"),B184:CW184,0)+1)), ", ", INDIRECT(ADDRESS(2,MATCH(_xlfn.MINIFS(B184:CW184,metrics.est,"MSE"),B184:CW184,0)+1)))</f>
        <v>k=5, r=0.1</v>
      </c>
      <c r="DE184" s="11" t="str" cm="1">
        <f t="array" aca="1" ref="DE184" ca="1">CONCATENATE(INDIRECT(ADDRESS(1,MATCH(_xlfn.MAXIFS(B184:CW184,metrics.est,"R"),B184:CW184,0)+1)), ", ", INDIRECT(ADDRESS(2,MATCH(_xlfn.MAXIFS(B184:CW184,metrics.est,"R"),B184:CW184,0)+1)))</f>
        <v>k=5, r=0.1</v>
      </c>
      <c r="DF184" s="11" t="str" cm="1">
        <f t="array" aca="1" ref="DF184" ca="1">CONCATENATE(INDIRECT(ADDRESS(1,MATCH(_xlfn.MAXIFS(B184:CW184,metrics.est,"Coverage"),B184:CW184,0)+1)), ", ", INDIRECT(ADDRESS(2,MATCH(_xlfn.MAXIFS(B184:CW184,metrics.est,"Coverage"),B184:CW184,0)+1)))</f>
        <v>k=5, r=0.1</v>
      </c>
      <c r="DG184" s="11" t="str" cm="1">
        <f t="array" aca="1" ref="DG184" ca="1">CONCATENATE(INDIRECT(ADDRESS(1,MATCH(_xlfn.MINIFS(B184:CW184,metrics.est,"Time"),B184:CW184,0)+1)), ", ", INDIRECT(ADDRESS(2,MATCH(_xlfn.MINIFS(B184:CW184,metrics.est,"Time"),B184:CW184,0)+1)))</f>
        <v>k=5, r=0.9</v>
      </c>
    </row>
    <row r="185" spans="1:111" x14ac:dyDescent="0.2">
      <c r="A185" s="1" t="s">
        <v>180</v>
      </c>
      <c r="B185" s="4">
        <v>0.67949999999999999</v>
      </c>
      <c r="C185" s="4">
        <v>0.78979999999999995</v>
      </c>
      <c r="D185" s="4">
        <v>0.29630000000000001</v>
      </c>
      <c r="E185" s="4">
        <v>0.93930000000000002</v>
      </c>
      <c r="F185" s="4">
        <v>0.1118</v>
      </c>
      <c r="G185" s="5">
        <v>0.69099999999999995</v>
      </c>
      <c r="H185" s="5">
        <v>0.81799999999999995</v>
      </c>
      <c r="I185" s="5">
        <v>0.2883</v>
      </c>
      <c r="J185" s="5">
        <v>0.92520000000000002</v>
      </c>
      <c r="K185" s="5">
        <v>7.6399999999999996E-2</v>
      </c>
      <c r="L185" s="4">
        <v>0.70599999999999996</v>
      </c>
      <c r="M185" s="4">
        <v>0.85329999999999995</v>
      </c>
      <c r="N185" s="4">
        <v>0.26540000000000002</v>
      </c>
      <c r="O185" s="4">
        <v>0.9002</v>
      </c>
      <c r="P185" s="4">
        <v>4.99E-2</v>
      </c>
      <c r="Q185" s="5">
        <v>0.73919999999999997</v>
      </c>
      <c r="R185" s="5">
        <v>0.93059999999999998</v>
      </c>
      <c r="S185" s="5">
        <v>0.2167</v>
      </c>
      <c r="T185" s="5">
        <v>0.84899999999999998</v>
      </c>
      <c r="U185" s="5">
        <v>4.4499999999999998E-2</v>
      </c>
      <c r="V185" s="4">
        <v>0.8276</v>
      </c>
      <c r="W185" s="4">
        <v>1.159</v>
      </c>
      <c r="X185" s="4">
        <v>0.14680000000000001</v>
      </c>
      <c r="Y185" s="4">
        <v>0.6381</v>
      </c>
      <c r="Z185" s="4">
        <v>1.04E-2</v>
      </c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>
        <f t="shared" si="25"/>
        <v>0.72865999999999986</v>
      </c>
      <c r="CY185" s="4">
        <f t="shared" si="26"/>
        <v>0.91013999999999995</v>
      </c>
      <c r="CZ185" s="4">
        <f t="shared" si="27"/>
        <v>0.2427</v>
      </c>
      <c r="DA185" s="4">
        <f t="shared" si="28"/>
        <v>0.85035999999999989</v>
      </c>
      <c r="DB185" s="4">
        <f t="shared" si="29"/>
        <v>5.8599999999999999E-2</v>
      </c>
      <c r="DC185" s="11" t="str" cm="1">
        <f t="array" aca="1" ref="DC185" ca="1">CONCATENATE(INDIRECT(ADDRESS(1,MATCH(_xlfn.MINIFS(B185:CW185,metrics.est,"MAE"),B185:CW185,0)+1)), ", ", INDIRECT(ADDRESS(2,MATCH(_xlfn.MINIFS(B185:CW185,metrics.est,"MAE"),B185:CW185,0)+1)))</f>
        <v>k=5, r=0.1</v>
      </c>
      <c r="DD185" s="11" t="str" cm="1">
        <f t="array" aca="1" ref="DD185" ca="1">CONCATENATE(INDIRECT(ADDRESS(1,MATCH(_xlfn.MINIFS(B185:CW185,metrics.est,"MSE"),B185:CW185,0)+1)), ", ", INDIRECT(ADDRESS(2,MATCH(_xlfn.MINIFS(B185:CW185,metrics.est,"MSE"),B185:CW185,0)+1)))</f>
        <v>k=5, r=0.1</v>
      </c>
      <c r="DE185" s="11" t="str" cm="1">
        <f t="array" aca="1" ref="DE185" ca="1">CONCATENATE(INDIRECT(ADDRESS(1,MATCH(_xlfn.MAXIFS(B185:CW185,metrics.est,"R"),B185:CW185,0)+1)), ", ", INDIRECT(ADDRESS(2,MATCH(_xlfn.MAXIFS(B185:CW185,metrics.est,"R"),B185:CW185,0)+1)))</f>
        <v>k=5, r=0.1</v>
      </c>
      <c r="DF185" s="11" t="str" cm="1">
        <f t="array" aca="1" ref="DF185" ca="1">CONCATENATE(INDIRECT(ADDRESS(1,MATCH(_xlfn.MAXIFS(B185:CW185,metrics.est,"Coverage"),B185:CW185,0)+1)), ", ", INDIRECT(ADDRESS(2,MATCH(_xlfn.MAXIFS(B185:CW185,metrics.est,"Coverage"),B185:CW185,0)+1)))</f>
        <v>k=5, r=0.1</v>
      </c>
      <c r="DG185" s="11" t="str" cm="1">
        <f t="array" aca="1" ref="DG185" ca="1">CONCATENATE(INDIRECT(ADDRESS(1,MATCH(_xlfn.MINIFS(B185:CW185,metrics.est,"Time"),B185:CW185,0)+1)), ", ", INDIRECT(ADDRESS(2,MATCH(_xlfn.MINIFS(B185:CW185,metrics.est,"Time"),B185:CW185,0)+1)))</f>
        <v>k=5, r=0.9</v>
      </c>
    </row>
    <row r="186" spans="1:111" x14ac:dyDescent="0.2">
      <c r="A186" s="1" t="s">
        <v>181</v>
      </c>
      <c r="B186" s="4">
        <v>0.6724</v>
      </c>
      <c r="C186" s="4">
        <v>0.77859999999999996</v>
      </c>
      <c r="D186" s="4">
        <v>0.33090000000000003</v>
      </c>
      <c r="E186" s="4">
        <v>0.95569999999999999</v>
      </c>
      <c r="F186" s="4">
        <v>0.1007</v>
      </c>
      <c r="G186" s="5">
        <v>0.68120000000000003</v>
      </c>
      <c r="H186" s="5">
        <v>0.80069999999999997</v>
      </c>
      <c r="I186" s="5">
        <v>0.33460000000000001</v>
      </c>
      <c r="J186" s="5">
        <v>0.94479999999999997</v>
      </c>
      <c r="K186" s="5">
        <v>6.0199999999999997E-2</v>
      </c>
      <c r="L186" s="4">
        <v>0.69140000000000001</v>
      </c>
      <c r="M186" s="4">
        <v>0.8236</v>
      </c>
      <c r="N186" s="4">
        <v>0.32279999999999998</v>
      </c>
      <c r="O186" s="4">
        <v>0.92510000000000003</v>
      </c>
      <c r="P186" s="4">
        <v>3.8199999999999998E-2</v>
      </c>
      <c r="Q186" s="5">
        <v>0.71699999999999997</v>
      </c>
      <c r="R186" s="5">
        <v>0.88080000000000003</v>
      </c>
      <c r="S186" s="5">
        <v>0.2752</v>
      </c>
      <c r="T186" s="5">
        <v>0.8841</v>
      </c>
      <c r="U186" s="5">
        <v>3.4299999999999997E-2</v>
      </c>
      <c r="V186" s="4">
        <v>0.79779999999999995</v>
      </c>
      <c r="W186" s="4">
        <v>1.0818000000000001</v>
      </c>
      <c r="X186" s="4">
        <v>0.1694</v>
      </c>
      <c r="Y186" s="4">
        <v>0.68240000000000001</v>
      </c>
      <c r="Z186" s="4">
        <v>9.4999999999999998E-3</v>
      </c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>
        <f t="shared" si="25"/>
        <v>0.71196000000000004</v>
      </c>
      <c r="CY186" s="4">
        <f t="shared" si="26"/>
        <v>0.87309999999999999</v>
      </c>
      <c r="CZ186" s="4">
        <f t="shared" si="27"/>
        <v>0.28658</v>
      </c>
      <c r="DA186" s="4">
        <f t="shared" si="28"/>
        <v>0.87841999999999998</v>
      </c>
      <c r="DB186" s="4">
        <f t="shared" si="29"/>
        <v>4.8579999999999998E-2</v>
      </c>
      <c r="DC186" s="11" t="str" cm="1">
        <f t="array" aca="1" ref="DC186" ca="1">CONCATENATE(INDIRECT(ADDRESS(1,MATCH(_xlfn.MINIFS(B186:CW186,metrics.est,"MAE"),B186:CW186,0)+1)), ", ", INDIRECT(ADDRESS(2,MATCH(_xlfn.MINIFS(B186:CW186,metrics.est,"MAE"),B186:CW186,0)+1)))</f>
        <v>k=5, r=0.1</v>
      </c>
      <c r="DD186" s="11" t="str" cm="1">
        <f t="array" aca="1" ref="DD186" ca="1">CONCATENATE(INDIRECT(ADDRESS(1,MATCH(_xlfn.MINIFS(B186:CW186,metrics.est,"MSE"),B186:CW186,0)+1)), ", ", INDIRECT(ADDRESS(2,MATCH(_xlfn.MINIFS(B186:CW186,metrics.est,"MSE"),B186:CW186,0)+1)))</f>
        <v>k=5, r=0.1</v>
      </c>
      <c r="DE186" s="11" t="str" cm="1">
        <f t="array" aca="1" ref="DE186" ca="1">CONCATENATE(INDIRECT(ADDRESS(1,MATCH(_xlfn.MAXIFS(B186:CW186,metrics.est,"R"),B186:CW186,0)+1)), ", ", INDIRECT(ADDRESS(2,MATCH(_xlfn.MAXIFS(B186:CW186,metrics.est,"R"),B186:CW186,0)+1)))</f>
        <v>k=5, r=0.3</v>
      </c>
      <c r="DF186" s="11" t="str" cm="1">
        <f t="array" aca="1" ref="DF186" ca="1">CONCATENATE(INDIRECT(ADDRESS(1,MATCH(_xlfn.MAXIFS(B186:CW186,metrics.est,"Coverage"),B186:CW186,0)+1)), ", ", INDIRECT(ADDRESS(2,MATCH(_xlfn.MAXIFS(B186:CW186,metrics.est,"Coverage"),B186:CW186,0)+1)))</f>
        <v>k=5, r=0.1</v>
      </c>
      <c r="DG186" s="11" t="str" cm="1">
        <f t="array" aca="1" ref="DG186" ca="1">CONCATENATE(INDIRECT(ADDRESS(1,MATCH(_xlfn.MINIFS(B186:CW186,metrics.est,"Time"),B186:CW186,0)+1)), ", ", INDIRECT(ADDRESS(2,MATCH(_xlfn.MINIFS(B186:CW186,metrics.est,"Time"),B186:CW186,0)+1)))</f>
        <v>k=5, r=0.9</v>
      </c>
    </row>
    <row r="187" spans="1:111" x14ac:dyDescent="0.2">
      <c r="A187" s="1" t="s">
        <v>182</v>
      </c>
      <c r="B187" s="4">
        <v>0.67120000000000002</v>
      </c>
      <c r="C187" s="4">
        <v>0.77690000000000003</v>
      </c>
      <c r="D187" s="4">
        <v>0.3301</v>
      </c>
      <c r="E187" s="4">
        <v>0.95579999999999998</v>
      </c>
      <c r="F187" s="4">
        <v>0.11600000000000001</v>
      </c>
      <c r="G187" s="5">
        <v>0.68030000000000002</v>
      </c>
      <c r="H187" s="5">
        <v>0.8004</v>
      </c>
      <c r="I187" s="5">
        <v>0.33810000000000001</v>
      </c>
      <c r="J187" s="5">
        <v>0.94530000000000003</v>
      </c>
      <c r="K187" s="5">
        <v>7.6200000000000004E-2</v>
      </c>
      <c r="L187" s="4">
        <v>0.69</v>
      </c>
      <c r="M187" s="4">
        <v>0.82230000000000003</v>
      </c>
      <c r="N187" s="4">
        <v>0.32750000000000001</v>
      </c>
      <c r="O187" s="4">
        <v>0.92600000000000005</v>
      </c>
      <c r="P187" s="4">
        <v>4.5400000000000003E-2</v>
      </c>
      <c r="Q187" s="5">
        <v>0.71519999999999995</v>
      </c>
      <c r="R187" s="5">
        <v>0.87860000000000005</v>
      </c>
      <c r="S187" s="5">
        <v>0.27700000000000002</v>
      </c>
      <c r="T187" s="5">
        <v>0.88560000000000005</v>
      </c>
      <c r="U187" s="5">
        <v>4.9299999999999997E-2</v>
      </c>
      <c r="V187" s="4">
        <v>0.79590000000000005</v>
      </c>
      <c r="W187" s="4">
        <v>1.0786</v>
      </c>
      <c r="X187" s="4">
        <v>0.16950000000000001</v>
      </c>
      <c r="Y187" s="4">
        <v>0.68369999999999997</v>
      </c>
      <c r="Z187" s="4">
        <v>8.9999999999999993E-3</v>
      </c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>
        <f t="shared" si="25"/>
        <v>0.71052000000000004</v>
      </c>
      <c r="CY187" s="4">
        <f t="shared" si="26"/>
        <v>0.87136000000000013</v>
      </c>
      <c r="CZ187" s="4">
        <f t="shared" si="27"/>
        <v>0.28843999999999997</v>
      </c>
      <c r="DA187" s="4">
        <f t="shared" si="28"/>
        <v>0.87927999999999995</v>
      </c>
      <c r="DB187" s="4">
        <f t="shared" si="29"/>
        <v>5.9179999999999996E-2</v>
      </c>
      <c r="DC187" s="11" t="str" cm="1">
        <f t="array" aca="1" ref="DC187" ca="1">CONCATENATE(INDIRECT(ADDRESS(1,MATCH(_xlfn.MINIFS(B187:CW187,metrics.est,"MAE"),B187:CW187,0)+1)), ", ", INDIRECT(ADDRESS(2,MATCH(_xlfn.MINIFS(B187:CW187,metrics.est,"MAE"),B187:CW187,0)+1)))</f>
        <v>k=5, r=0.1</v>
      </c>
      <c r="DD187" s="11" t="str" cm="1">
        <f t="array" aca="1" ref="DD187" ca="1">CONCATENATE(INDIRECT(ADDRESS(1,MATCH(_xlfn.MINIFS(B187:CW187,metrics.est,"MSE"),B187:CW187,0)+1)), ", ", INDIRECT(ADDRESS(2,MATCH(_xlfn.MINIFS(B187:CW187,metrics.est,"MSE"),B187:CW187,0)+1)))</f>
        <v>k=5, r=0.1</v>
      </c>
      <c r="DE187" s="11" t="str" cm="1">
        <f t="array" aca="1" ref="DE187" ca="1">CONCATENATE(INDIRECT(ADDRESS(1,MATCH(_xlfn.MAXIFS(B187:CW187,metrics.est,"R"),B187:CW187,0)+1)), ", ", INDIRECT(ADDRESS(2,MATCH(_xlfn.MAXIFS(B187:CW187,metrics.est,"R"),B187:CW187,0)+1)))</f>
        <v>k=5, r=0.3</v>
      </c>
      <c r="DF187" s="11" t="str" cm="1">
        <f t="array" aca="1" ref="DF187" ca="1">CONCATENATE(INDIRECT(ADDRESS(1,MATCH(_xlfn.MAXIFS(B187:CW187,metrics.est,"Coverage"),B187:CW187,0)+1)), ", ", INDIRECT(ADDRESS(2,MATCH(_xlfn.MAXIFS(B187:CW187,metrics.est,"Coverage"),B187:CW187,0)+1)))</f>
        <v>k=5, r=0.1</v>
      </c>
      <c r="DG187" s="11" t="str" cm="1">
        <f t="array" aca="1" ref="DG187" ca="1">CONCATENATE(INDIRECT(ADDRESS(1,MATCH(_xlfn.MINIFS(B187:CW187,metrics.est,"Time"),B187:CW187,0)+1)), ", ", INDIRECT(ADDRESS(2,MATCH(_xlfn.MINIFS(B187:CW187,metrics.est,"Time"),B187:CW187,0)+1)))</f>
        <v>k=5, r=0.9</v>
      </c>
    </row>
    <row r="188" spans="1:111" x14ac:dyDescent="0.2">
      <c r="A188" s="1" t="s">
        <v>183</v>
      </c>
      <c r="B188" s="4">
        <v>0.67159999999999997</v>
      </c>
      <c r="C188" s="4">
        <v>0.77690000000000003</v>
      </c>
      <c r="D188" s="4">
        <v>0.33279999999999998</v>
      </c>
      <c r="E188" s="4">
        <v>0.95479999999999998</v>
      </c>
      <c r="F188" s="4">
        <v>9.5500000000000002E-2</v>
      </c>
      <c r="G188" s="5">
        <v>0.68179999999999996</v>
      </c>
      <c r="H188" s="5">
        <v>0.80189999999999995</v>
      </c>
      <c r="I188" s="5">
        <v>0.33129999999999998</v>
      </c>
      <c r="J188" s="5">
        <v>0.94379999999999997</v>
      </c>
      <c r="K188" s="5">
        <v>5.2900000000000003E-2</v>
      </c>
      <c r="L188" s="4">
        <v>0.69389999999999996</v>
      </c>
      <c r="M188" s="4">
        <v>0.82909999999999995</v>
      </c>
      <c r="N188" s="4">
        <v>0.31580000000000003</v>
      </c>
      <c r="O188" s="4">
        <v>0.92320000000000002</v>
      </c>
      <c r="P188" s="4">
        <v>3.9399999999999998E-2</v>
      </c>
      <c r="Q188" s="5">
        <v>0.72330000000000005</v>
      </c>
      <c r="R188" s="5">
        <v>0.89439999999999997</v>
      </c>
      <c r="S188" s="5">
        <v>0.2596</v>
      </c>
      <c r="T188" s="5">
        <v>0.87860000000000005</v>
      </c>
      <c r="U188" s="5">
        <v>3.7699999999999997E-2</v>
      </c>
      <c r="V188" s="4">
        <v>0.81220000000000003</v>
      </c>
      <c r="W188" s="4">
        <v>1.1180000000000001</v>
      </c>
      <c r="X188" s="4">
        <v>0.16070000000000001</v>
      </c>
      <c r="Y188" s="4">
        <v>0.65710000000000002</v>
      </c>
      <c r="Z188" s="4">
        <v>8.3999999999999995E-3</v>
      </c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>
        <f t="shared" si="25"/>
        <v>0.71655999999999997</v>
      </c>
      <c r="CY188" s="4">
        <f t="shared" si="26"/>
        <v>0.88406000000000007</v>
      </c>
      <c r="CZ188" s="4">
        <f t="shared" si="27"/>
        <v>0.28004000000000001</v>
      </c>
      <c r="DA188" s="4">
        <f t="shared" si="28"/>
        <v>0.87149999999999994</v>
      </c>
      <c r="DB188" s="4">
        <f t="shared" si="29"/>
        <v>4.6779999999999995E-2</v>
      </c>
      <c r="DC188" s="11" t="str" cm="1">
        <f t="array" aca="1" ref="DC188" ca="1">CONCATENATE(INDIRECT(ADDRESS(1,MATCH(_xlfn.MINIFS(B188:CW188,metrics.est,"MAE"),B188:CW188,0)+1)), ", ", INDIRECT(ADDRESS(2,MATCH(_xlfn.MINIFS(B188:CW188,metrics.est,"MAE"),B188:CW188,0)+1)))</f>
        <v>k=5, r=0.1</v>
      </c>
      <c r="DD188" s="11" t="str" cm="1">
        <f t="array" aca="1" ref="DD188" ca="1">CONCATENATE(INDIRECT(ADDRESS(1,MATCH(_xlfn.MINIFS(B188:CW188,metrics.est,"MSE"),B188:CW188,0)+1)), ", ", INDIRECT(ADDRESS(2,MATCH(_xlfn.MINIFS(B188:CW188,metrics.est,"MSE"),B188:CW188,0)+1)))</f>
        <v>k=5, r=0.1</v>
      </c>
      <c r="DE188" s="11" t="str" cm="1">
        <f t="array" aca="1" ref="DE188" ca="1">CONCATENATE(INDIRECT(ADDRESS(1,MATCH(_xlfn.MAXIFS(B188:CW188,metrics.est,"R"),B188:CW188,0)+1)), ", ", INDIRECT(ADDRESS(2,MATCH(_xlfn.MAXIFS(B188:CW188,metrics.est,"R"),B188:CW188,0)+1)))</f>
        <v>k=5, r=0.1</v>
      </c>
      <c r="DF188" s="11" t="str" cm="1">
        <f t="array" aca="1" ref="DF188" ca="1">CONCATENATE(INDIRECT(ADDRESS(1,MATCH(_xlfn.MAXIFS(B188:CW188,metrics.est,"Coverage"),B188:CW188,0)+1)), ", ", INDIRECT(ADDRESS(2,MATCH(_xlfn.MAXIFS(B188:CW188,metrics.est,"Coverage"),B188:CW188,0)+1)))</f>
        <v>k=5, r=0.1</v>
      </c>
      <c r="DG188" s="11" t="str" cm="1">
        <f t="array" aca="1" ref="DG188" ca="1">CONCATENATE(INDIRECT(ADDRESS(1,MATCH(_xlfn.MINIFS(B188:CW188,metrics.est,"Time"),B188:CW188,0)+1)), ", ", INDIRECT(ADDRESS(2,MATCH(_xlfn.MINIFS(B188:CW188,metrics.est,"Time"),B188:CW188,0)+1)))</f>
        <v>k=5, r=0.9</v>
      </c>
    </row>
    <row r="189" spans="1:111" x14ac:dyDescent="0.2">
      <c r="A189" s="1" t="s">
        <v>184</v>
      </c>
      <c r="B189" s="4">
        <v>0.67049999999999998</v>
      </c>
      <c r="C189" s="4">
        <v>0.77559999999999996</v>
      </c>
      <c r="D189" s="4">
        <v>0.32829999999999998</v>
      </c>
      <c r="E189" s="4">
        <v>0.95489999999999997</v>
      </c>
      <c r="F189" s="4">
        <v>0.1183</v>
      </c>
      <c r="G189" s="5">
        <v>0.68079999999999996</v>
      </c>
      <c r="H189" s="5">
        <v>0.80120000000000002</v>
      </c>
      <c r="I189" s="5">
        <v>0.33129999999999998</v>
      </c>
      <c r="J189" s="5">
        <v>0.94399999999999995</v>
      </c>
      <c r="K189" s="5">
        <v>7.1900000000000006E-2</v>
      </c>
      <c r="L189" s="4">
        <v>0.69269999999999998</v>
      </c>
      <c r="M189" s="4">
        <v>0.82779999999999998</v>
      </c>
      <c r="N189" s="4">
        <v>0.31929999999999997</v>
      </c>
      <c r="O189" s="4">
        <v>0.92379999999999995</v>
      </c>
      <c r="P189" s="4">
        <v>5.28E-2</v>
      </c>
      <c r="Q189" s="5">
        <v>0.72170000000000001</v>
      </c>
      <c r="R189" s="5">
        <v>0.8921</v>
      </c>
      <c r="S189" s="5">
        <v>0.26090000000000002</v>
      </c>
      <c r="T189" s="5">
        <v>0.87960000000000005</v>
      </c>
      <c r="U189" s="5">
        <v>5.6500000000000002E-2</v>
      </c>
      <c r="V189" s="4">
        <v>0.8105</v>
      </c>
      <c r="W189" s="4">
        <v>1.1146</v>
      </c>
      <c r="X189" s="4">
        <v>0.16059999999999999</v>
      </c>
      <c r="Y189" s="4">
        <v>0.65800000000000003</v>
      </c>
      <c r="Z189" s="4">
        <v>9.1000000000000004E-3</v>
      </c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>
        <f t="shared" si="25"/>
        <v>0.71523999999999999</v>
      </c>
      <c r="CY189" s="4">
        <f t="shared" si="26"/>
        <v>0.88225999999999993</v>
      </c>
      <c r="CZ189" s="4">
        <f t="shared" si="27"/>
        <v>0.28008</v>
      </c>
      <c r="DA189" s="4">
        <f t="shared" si="28"/>
        <v>0.87205999999999995</v>
      </c>
      <c r="DB189" s="4">
        <f t="shared" si="29"/>
        <v>6.1719999999999997E-2</v>
      </c>
      <c r="DC189" s="11" t="str" cm="1">
        <f t="array" aca="1" ref="DC189" ca="1">CONCATENATE(INDIRECT(ADDRESS(1,MATCH(_xlfn.MINIFS(B189:CW189,metrics.est,"MAE"),B189:CW189,0)+1)), ", ", INDIRECT(ADDRESS(2,MATCH(_xlfn.MINIFS(B189:CW189,metrics.est,"MAE"),B189:CW189,0)+1)))</f>
        <v>k=5, r=0.1</v>
      </c>
      <c r="DD189" s="11" t="str" cm="1">
        <f t="array" aca="1" ref="DD189" ca="1">CONCATENATE(INDIRECT(ADDRESS(1,MATCH(_xlfn.MINIFS(B189:CW189,metrics.est,"MSE"),B189:CW189,0)+1)), ", ", INDIRECT(ADDRESS(2,MATCH(_xlfn.MINIFS(B189:CW189,metrics.est,"MSE"),B189:CW189,0)+1)))</f>
        <v>k=5, r=0.1</v>
      </c>
      <c r="DE189" s="11" t="str" cm="1">
        <f t="array" aca="1" ref="DE189" ca="1">CONCATENATE(INDIRECT(ADDRESS(1,MATCH(_xlfn.MAXIFS(B189:CW189,metrics.est,"R"),B189:CW189,0)+1)), ", ", INDIRECT(ADDRESS(2,MATCH(_xlfn.MAXIFS(B189:CW189,metrics.est,"R"),B189:CW189,0)+1)))</f>
        <v>k=5, r=0.3</v>
      </c>
      <c r="DF189" s="11" t="str" cm="1">
        <f t="array" aca="1" ref="DF189" ca="1">CONCATENATE(INDIRECT(ADDRESS(1,MATCH(_xlfn.MAXIFS(B189:CW189,metrics.est,"Coverage"),B189:CW189,0)+1)), ", ", INDIRECT(ADDRESS(2,MATCH(_xlfn.MAXIFS(B189:CW189,metrics.est,"Coverage"),B189:CW189,0)+1)))</f>
        <v>k=5, r=0.1</v>
      </c>
      <c r="DG189" s="11" t="str" cm="1">
        <f t="array" aca="1" ref="DG189" ca="1">CONCATENATE(INDIRECT(ADDRESS(1,MATCH(_xlfn.MINIFS(B189:CW189,metrics.est,"Time"),B189:CW189,0)+1)), ", ", INDIRECT(ADDRESS(2,MATCH(_xlfn.MINIFS(B189:CW189,metrics.est,"Time"),B189:CW189,0)+1)))</f>
        <v>k=5, r=0.9</v>
      </c>
    </row>
    <row r="190" spans="1:111" x14ac:dyDescent="0.2">
      <c r="A190" s="1" t="s">
        <v>185</v>
      </c>
      <c r="B190" s="4">
        <v>0.66339999999999999</v>
      </c>
      <c r="C190" s="4">
        <v>0.75660000000000005</v>
      </c>
      <c r="D190" s="4">
        <v>0.33329999999999999</v>
      </c>
      <c r="E190" s="4">
        <v>0.92669999999999997</v>
      </c>
      <c r="F190" s="4">
        <v>7.6100000000000001E-2</v>
      </c>
      <c r="G190" s="5">
        <v>0.67849999999999999</v>
      </c>
      <c r="H190" s="5">
        <v>0.79269999999999996</v>
      </c>
      <c r="I190" s="5">
        <v>0.31340000000000001</v>
      </c>
      <c r="J190" s="5">
        <v>0.90710000000000002</v>
      </c>
      <c r="K190" s="5">
        <v>3.8399999999999997E-2</v>
      </c>
      <c r="L190" s="4">
        <v>0.69820000000000004</v>
      </c>
      <c r="M190" s="4">
        <v>0.83630000000000004</v>
      </c>
      <c r="N190" s="4">
        <v>0.28489999999999999</v>
      </c>
      <c r="O190" s="4">
        <v>0.87250000000000005</v>
      </c>
      <c r="P190" s="4">
        <v>3.2800000000000003E-2</v>
      </c>
      <c r="Q190" s="5">
        <v>0.73519999999999996</v>
      </c>
      <c r="R190" s="5">
        <v>0.92010000000000003</v>
      </c>
      <c r="S190" s="5">
        <v>0.22070000000000001</v>
      </c>
      <c r="T190" s="5">
        <v>0.80869999999999997</v>
      </c>
      <c r="U190" s="5">
        <v>4.1799999999999997E-2</v>
      </c>
      <c r="V190" s="4">
        <v>0.8387</v>
      </c>
      <c r="W190" s="4">
        <v>1.1771</v>
      </c>
      <c r="X190" s="4">
        <v>7.7200000000000005E-2</v>
      </c>
      <c r="Y190" s="4">
        <v>0.59430000000000005</v>
      </c>
      <c r="Z190" s="4">
        <v>1.1599999999999999E-2</v>
      </c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>
        <f t="shared" si="25"/>
        <v>0.7228</v>
      </c>
      <c r="CY190" s="4">
        <f t="shared" si="26"/>
        <v>0.89656000000000002</v>
      </c>
      <c r="CZ190" s="4">
        <f t="shared" si="27"/>
        <v>0.24589999999999995</v>
      </c>
      <c r="DA190" s="4">
        <f t="shared" si="28"/>
        <v>0.82186000000000003</v>
      </c>
      <c r="DB190" s="4">
        <f t="shared" si="29"/>
        <v>4.0139999999999995E-2</v>
      </c>
      <c r="DC190" s="11" t="str" cm="1">
        <f t="array" aca="1" ref="DC190" ca="1">CONCATENATE(INDIRECT(ADDRESS(1,MATCH(_xlfn.MINIFS(B190:CW190,metrics.est,"MAE"),B190:CW190,0)+1)), ", ", INDIRECT(ADDRESS(2,MATCH(_xlfn.MINIFS(B190:CW190,metrics.est,"MAE"),B190:CW190,0)+1)))</f>
        <v>k=5, r=0.1</v>
      </c>
      <c r="DD190" s="11" t="str" cm="1">
        <f t="array" aca="1" ref="DD190" ca="1">CONCATENATE(INDIRECT(ADDRESS(1,MATCH(_xlfn.MINIFS(B190:CW190,metrics.est,"MSE"),B190:CW190,0)+1)), ", ", INDIRECT(ADDRESS(2,MATCH(_xlfn.MINIFS(B190:CW190,metrics.est,"MSE"),B190:CW190,0)+1)))</f>
        <v>k=5, r=0.1</v>
      </c>
      <c r="DE190" s="11" t="str" cm="1">
        <f t="array" aca="1" ref="DE190" ca="1">CONCATENATE(INDIRECT(ADDRESS(1,MATCH(_xlfn.MAXIFS(B190:CW190,metrics.est,"R"),B190:CW190,0)+1)), ", ", INDIRECT(ADDRESS(2,MATCH(_xlfn.MAXIFS(B190:CW190,metrics.est,"R"),B190:CW190,0)+1)))</f>
        <v>k=5, r=0.1</v>
      </c>
      <c r="DF190" s="11" t="str" cm="1">
        <f t="array" aca="1" ref="DF190" ca="1">CONCATENATE(INDIRECT(ADDRESS(1,MATCH(_xlfn.MAXIFS(B190:CW190,metrics.est,"Coverage"),B190:CW190,0)+1)), ", ", INDIRECT(ADDRESS(2,MATCH(_xlfn.MAXIFS(B190:CW190,metrics.est,"Coverage"),B190:CW190,0)+1)))</f>
        <v>k=5, r=0.1</v>
      </c>
      <c r="DG190" s="11" t="str" cm="1">
        <f t="array" aca="1" ref="DG190" ca="1">CONCATENATE(INDIRECT(ADDRESS(1,MATCH(_xlfn.MINIFS(B190:CW190,metrics.est,"Time"),B190:CW190,0)+1)), ", ", INDIRECT(ADDRESS(2,MATCH(_xlfn.MINIFS(B190:CW190,metrics.est,"Time"),B190:CW190,0)+1)))</f>
        <v>k=5, r=0.9</v>
      </c>
    </row>
    <row r="191" spans="1:111" x14ac:dyDescent="0.2">
      <c r="A191" s="1" t="s">
        <v>186</v>
      </c>
      <c r="B191" s="4">
        <v>0.6472</v>
      </c>
      <c r="C191" s="4">
        <v>0.71760000000000002</v>
      </c>
      <c r="D191" s="4">
        <v>0.36670000000000003</v>
      </c>
      <c r="E191" s="4">
        <v>0.95699999999999996</v>
      </c>
      <c r="F191" s="4">
        <v>0.21940000000000001</v>
      </c>
      <c r="G191" s="5">
        <v>0.66369999999999996</v>
      </c>
      <c r="H191" s="5">
        <v>0.75629999999999997</v>
      </c>
      <c r="I191" s="5">
        <v>0.36899999999999999</v>
      </c>
      <c r="J191" s="5">
        <v>0.94610000000000005</v>
      </c>
      <c r="K191" s="5">
        <v>0.31759999999999999</v>
      </c>
      <c r="L191" s="4">
        <v>0.6865</v>
      </c>
      <c r="M191" s="4">
        <v>0.80489999999999995</v>
      </c>
      <c r="N191" s="4">
        <v>0.35020000000000001</v>
      </c>
      <c r="O191" s="4">
        <v>0.92869999999999997</v>
      </c>
      <c r="P191" s="4">
        <v>0.26450000000000001</v>
      </c>
      <c r="Q191" s="5">
        <v>0.7278</v>
      </c>
      <c r="R191" s="5">
        <v>0.90359999999999996</v>
      </c>
      <c r="S191" s="5">
        <v>0.28939999999999999</v>
      </c>
      <c r="T191" s="5">
        <v>0.88919999999999999</v>
      </c>
      <c r="U191" s="5">
        <v>0.19650000000000001</v>
      </c>
      <c r="V191" s="4">
        <v>0.82840000000000003</v>
      </c>
      <c r="W191" s="4">
        <v>1.1658999999999999</v>
      </c>
      <c r="X191" s="4">
        <v>0.20119999999999999</v>
      </c>
      <c r="Y191" s="4">
        <v>0.60619999999999996</v>
      </c>
      <c r="Z191" s="4">
        <v>6.7299999999999999E-2</v>
      </c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>
        <f t="shared" si="25"/>
        <v>0.71072000000000002</v>
      </c>
      <c r="CY191" s="4">
        <f t="shared" si="26"/>
        <v>0.86965999999999999</v>
      </c>
      <c r="CZ191" s="4">
        <f t="shared" si="27"/>
        <v>0.31530000000000002</v>
      </c>
      <c r="DA191" s="4">
        <f t="shared" si="28"/>
        <v>0.8654400000000001</v>
      </c>
      <c r="DB191" s="4">
        <f t="shared" si="29"/>
        <v>0.21306000000000003</v>
      </c>
      <c r="DC191" s="11" t="str" cm="1">
        <f t="array" aca="1" ref="DC191" ca="1">CONCATENATE(INDIRECT(ADDRESS(1,MATCH(_xlfn.MINIFS(B191:CW191,metrics.est,"MAE"),B191:CW191,0)+1)), ", ", INDIRECT(ADDRESS(2,MATCH(_xlfn.MINIFS(B191:CW191,metrics.est,"MAE"),B191:CW191,0)+1)))</f>
        <v>k=5, r=0.1</v>
      </c>
      <c r="DD191" s="11" t="str" cm="1">
        <f t="array" aca="1" ref="DD191" ca="1">CONCATENATE(INDIRECT(ADDRESS(1,MATCH(_xlfn.MINIFS(B191:CW191,metrics.est,"MSE"),B191:CW191,0)+1)), ", ", INDIRECT(ADDRESS(2,MATCH(_xlfn.MINIFS(B191:CW191,metrics.est,"MSE"),B191:CW191,0)+1)))</f>
        <v>k=5, r=0.1</v>
      </c>
      <c r="DE191" s="11" t="str" cm="1">
        <f t="array" aca="1" ref="DE191" ca="1">CONCATENATE(INDIRECT(ADDRESS(1,MATCH(_xlfn.MAXIFS(B191:CW191,metrics.est,"R"),B191:CW191,0)+1)), ", ", INDIRECT(ADDRESS(2,MATCH(_xlfn.MAXIFS(B191:CW191,metrics.est,"R"),B191:CW191,0)+1)))</f>
        <v>k=5, r=0.3</v>
      </c>
      <c r="DF191" s="11" t="str" cm="1">
        <f t="array" aca="1" ref="DF191" ca="1">CONCATENATE(INDIRECT(ADDRESS(1,MATCH(_xlfn.MAXIFS(B191:CW191,metrics.est,"Coverage"),B191:CW191,0)+1)), ", ", INDIRECT(ADDRESS(2,MATCH(_xlfn.MAXIFS(B191:CW191,metrics.est,"Coverage"),B191:CW191,0)+1)))</f>
        <v>k=5, r=0.1</v>
      </c>
      <c r="DG191" s="11" t="str" cm="1">
        <f t="array" aca="1" ref="DG191" ca="1">CONCATENATE(INDIRECT(ADDRESS(1,MATCH(_xlfn.MINIFS(B191:CW191,metrics.est,"Time"),B191:CW191,0)+1)), ", ", INDIRECT(ADDRESS(2,MATCH(_xlfn.MINIFS(B191:CW191,metrics.est,"Time"),B191:CW191,0)+1)))</f>
        <v>k=5, r=0.9</v>
      </c>
    </row>
    <row r="192" spans="1:111" x14ac:dyDescent="0.2">
      <c r="A192" s="1" t="s">
        <v>187</v>
      </c>
      <c r="B192" s="4">
        <v>0.67349999999999999</v>
      </c>
      <c r="C192" s="4">
        <v>0.78169999999999995</v>
      </c>
      <c r="D192" s="4">
        <v>0.33</v>
      </c>
      <c r="E192" s="4">
        <v>0.95630000000000004</v>
      </c>
      <c r="F192" s="4">
        <v>7.9000000000000001E-2</v>
      </c>
      <c r="G192" s="5">
        <v>0.68230000000000002</v>
      </c>
      <c r="H192" s="5">
        <v>0.80420000000000003</v>
      </c>
      <c r="I192" s="5">
        <v>0.33800000000000002</v>
      </c>
      <c r="J192" s="5">
        <v>0.94610000000000005</v>
      </c>
      <c r="K192" s="5">
        <v>4.3999999999999997E-2</v>
      </c>
      <c r="L192" s="4">
        <v>0.69210000000000005</v>
      </c>
      <c r="M192" s="4">
        <v>0.82669999999999999</v>
      </c>
      <c r="N192" s="4">
        <v>0.32690000000000002</v>
      </c>
      <c r="O192" s="4">
        <v>0.92700000000000005</v>
      </c>
      <c r="P192" s="4">
        <v>3.0599999999999999E-2</v>
      </c>
      <c r="Q192" s="5">
        <v>0.71760000000000002</v>
      </c>
      <c r="R192" s="5">
        <v>0.88300000000000001</v>
      </c>
      <c r="S192" s="5">
        <v>0.27329999999999999</v>
      </c>
      <c r="T192" s="5">
        <v>0.88680000000000003</v>
      </c>
      <c r="U192" s="5">
        <v>4.1099999999999998E-2</v>
      </c>
      <c r="V192" s="4">
        <v>0.79630000000000001</v>
      </c>
      <c r="W192" s="4">
        <v>1.0787</v>
      </c>
      <c r="X192" s="4">
        <v>0.16900000000000001</v>
      </c>
      <c r="Y192" s="4">
        <v>0.68620000000000003</v>
      </c>
      <c r="Z192" s="4">
        <v>1.35E-2</v>
      </c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>
        <f t="shared" si="25"/>
        <v>0.71235999999999999</v>
      </c>
      <c r="CY192" s="4">
        <f t="shared" si="26"/>
        <v>0.87485999999999997</v>
      </c>
      <c r="CZ192" s="4">
        <f t="shared" si="27"/>
        <v>0.28744000000000003</v>
      </c>
      <c r="DA192" s="4">
        <f t="shared" si="28"/>
        <v>0.88048000000000004</v>
      </c>
      <c r="DB192" s="4">
        <f t="shared" si="29"/>
        <v>4.1639999999999996E-2</v>
      </c>
      <c r="DC192" s="11" t="str" cm="1">
        <f t="array" aca="1" ref="DC192" ca="1">CONCATENATE(INDIRECT(ADDRESS(1,MATCH(_xlfn.MINIFS(B192:CW192,metrics.est,"MAE"),B192:CW192,0)+1)), ", ", INDIRECT(ADDRESS(2,MATCH(_xlfn.MINIFS(B192:CW192,metrics.est,"MAE"),B192:CW192,0)+1)))</f>
        <v>k=5, r=0.1</v>
      </c>
      <c r="DD192" s="11" t="str" cm="1">
        <f t="array" aca="1" ref="DD192" ca="1">CONCATENATE(INDIRECT(ADDRESS(1,MATCH(_xlfn.MINIFS(B192:CW192,metrics.est,"MSE"),B192:CW192,0)+1)), ", ", INDIRECT(ADDRESS(2,MATCH(_xlfn.MINIFS(B192:CW192,metrics.est,"MSE"),B192:CW192,0)+1)))</f>
        <v>k=5, r=0.1</v>
      </c>
      <c r="DE192" s="11" t="str" cm="1">
        <f t="array" aca="1" ref="DE192" ca="1">CONCATENATE(INDIRECT(ADDRESS(1,MATCH(_xlfn.MAXIFS(B192:CW192,metrics.est,"R"),B192:CW192,0)+1)), ", ", INDIRECT(ADDRESS(2,MATCH(_xlfn.MAXIFS(B192:CW192,metrics.est,"R"),B192:CW192,0)+1)))</f>
        <v>k=5, r=0.3</v>
      </c>
      <c r="DF192" s="11" t="str" cm="1">
        <f t="array" aca="1" ref="DF192" ca="1">CONCATENATE(INDIRECT(ADDRESS(1,MATCH(_xlfn.MAXIFS(B192:CW192,metrics.est,"Coverage"),B192:CW192,0)+1)), ", ", INDIRECT(ADDRESS(2,MATCH(_xlfn.MAXIFS(B192:CW192,metrics.est,"Coverage"),B192:CW192,0)+1)))</f>
        <v>k=5, r=0.1</v>
      </c>
      <c r="DG192" s="11" t="str" cm="1">
        <f t="array" aca="1" ref="DG192" ca="1">CONCATENATE(INDIRECT(ADDRESS(1,MATCH(_xlfn.MINIFS(B192:CW192,metrics.est,"Time"),B192:CW192,0)+1)), ", ", INDIRECT(ADDRESS(2,MATCH(_xlfn.MINIFS(B192:CW192,metrics.est,"Time"),B192:CW192,0)+1)))</f>
        <v>k=5, r=0.9</v>
      </c>
    </row>
    <row r="193" spans="1:111" x14ac:dyDescent="0.2">
      <c r="A193" s="1" t="s">
        <v>188</v>
      </c>
      <c r="B193" s="4">
        <v>0.64959999999999996</v>
      </c>
      <c r="C193" s="4">
        <v>0.72330000000000005</v>
      </c>
      <c r="D193" s="4">
        <v>0.36070000000000002</v>
      </c>
      <c r="E193" s="4">
        <v>0.96419999999999995</v>
      </c>
      <c r="F193" s="4">
        <v>0.2235</v>
      </c>
      <c r="G193" s="5">
        <v>0.66159999999999997</v>
      </c>
      <c r="H193" s="5">
        <v>0.75260000000000005</v>
      </c>
      <c r="I193" s="5">
        <v>0.3679</v>
      </c>
      <c r="J193" s="5">
        <v>0.95540000000000003</v>
      </c>
      <c r="K193" s="5">
        <v>0.31940000000000002</v>
      </c>
      <c r="L193" s="4">
        <v>0.67520000000000002</v>
      </c>
      <c r="M193" s="4">
        <v>0.78029999999999999</v>
      </c>
      <c r="N193" s="4">
        <v>0.35489999999999999</v>
      </c>
      <c r="O193" s="4">
        <v>0.94110000000000005</v>
      </c>
      <c r="P193" s="4">
        <v>0.26279999999999998</v>
      </c>
      <c r="Q193" s="5">
        <v>0.70289999999999997</v>
      </c>
      <c r="R193" s="5">
        <v>0.84560000000000002</v>
      </c>
      <c r="S193" s="5">
        <v>0.31159999999999999</v>
      </c>
      <c r="T193" s="5">
        <v>0.91</v>
      </c>
      <c r="U193" s="5">
        <v>0.20019999999999999</v>
      </c>
      <c r="V193" s="4">
        <v>0.7954</v>
      </c>
      <c r="W193" s="4">
        <v>1.0807</v>
      </c>
      <c r="X193" s="4">
        <v>0.23130000000000001</v>
      </c>
      <c r="Y193" s="4">
        <v>0.68110000000000004</v>
      </c>
      <c r="Z193" s="4">
        <v>7.0199999999999999E-2</v>
      </c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>
        <f t="shared" si="25"/>
        <v>0.69693999999999989</v>
      </c>
      <c r="CY193" s="4">
        <f t="shared" si="26"/>
        <v>0.83650000000000002</v>
      </c>
      <c r="CZ193" s="4">
        <f t="shared" si="27"/>
        <v>0.32527999999999996</v>
      </c>
      <c r="DA193" s="4">
        <f t="shared" si="28"/>
        <v>0.89036000000000004</v>
      </c>
      <c r="DB193" s="4">
        <f t="shared" si="29"/>
        <v>0.21522000000000002</v>
      </c>
      <c r="DC193" s="11" t="str" cm="1">
        <f t="array" aca="1" ref="DC193" ca="1">CONCATENATE(INDIRECT(ADDRESS(1,MATCH(_xlfn.MINIFS(B193:CW193,metrics.est,"MAE"),B193:CW193,0)+1)), ", ", INDIRECT(ADDRESS(2,MATCH(_xlfn.MINIFS(B193:CW193,metrics.est,"MAE"),B193:CW193,0)+1)))</f>
        <v>k=5, r=0.1</v>
      </c>
      <c r="DD193" s="11" t="str" cm="1">
        <f t="array" aca="1" ref="DD193" ca="1">CONCATENATE(INDIRECT(ADDRESS(1,MATCH(_xlfn.MINIFS(B193:CW193,metrics.est,"MSE"),B193:CW193,0)+1)), ", ", INDIRECT(ADDRESS(2,MATCH(_xlfn.MINIFS(B193:CW193,metrics.est,"MSE"),B193:CW193,0)+1)))</f>
        <v>k=5, r=0.1</v>
      </c>
      <c r="DE193" s="11" t="str" cm="1">
        <f t="array" aca="1" ref="DE193" ca="1">CONCATENATE(INDIRECT(ADDRESS(1,MATCH(_xlfn.MAXIFS(B193:CW193,metrics.est,"R"),B193:CW193,0)+1)), ", ", INDIRECT(ADDRESS(2,MATCH(_xlfn.MAXIFS(B193:CW193,metrics.est,"R"),B193:CW193,0)+1)))</f>
        <v>k=5, r=0.3</v>
      </c>
      <c r="DF193" s="11" t="str" cm="1">
        <f t="array" aca="1" ref="DF193" ca="1">CONCATENATE(INDIRECT(ADDRESS(1,MATCH(_xlfn.MAXIFS(B193:CW193,metrics.est,"Coverage"),B193:CW193,0)+1)), ", ", INDIRECT(ADDRESS(2,MATCH(_xlfn.MAXIFS(B193:CW193,metrics.est,"Coverage"),B193:CW193,0)+1)))</f>
        <v>k=5, r=0.1</v>
      </c>
      <c r="DG193" s="11" t="str" cm="1">
        <f t="array" aca="1" ref="DG193" ca="1">CONCATENATE(INDIRECT(ADDRESS(1,MATCH(_xlfn.MINIFS(B193:CW193,metrics.est,"Time"),B193:CW193,0)+1)), ", ", INDIRECT(ADDRESS(2,MATCH(_xlfn.MINIFS(B193:CW193,metrics.est,"Time"),B193:CW193,0)+1)))</f>
        <v>k=5, r=0.9</v>
      </c>
    </row>
    <row r="194" spans="1:111" x14ac:dyDescent="0.2">
      <c r="A194" s="1" t="s">
        <v>189</v>
      </c>
      <c r="B194" s="4">
        <v>0.63700000000000001</v>
      </c>
      <c r="C194" s="4">
        <v>0.69920000000000004</v>
      </c>
      <c r="D194" s="4">
        <v>0.38440000000000002</v>
      </c>
      <c r="E194" s="4">
        <v>0.96430000000000005</v>
      </c>
      <c r="F194" s="4">
        <v>0.318</v>
      </c>
      <c r="G194" s="5">
        <v>0.6522</v>
      </c>
      <c r="H194" s="5">
        <v>0.73540000000000005</v>
      </c>
      <c r="I194" s="5">
        <v>0.3846</v>
      </c>
      <c r="J194" s="5">
        <v>0.95550000000000002</v>
      </c>
      <c r="K194" s="5">
        <v>0.41149999999999998</v>
      </c>
      <c r="L194" s="4">
        <v>0.67059999999999997</v>
      </c>
      <c r="M194" s="4">
        <v>0.77580000000000005</v>
      </c>
      <c r="N194" s="4">
        <v>0.35830000000000001</v>
      </c>
      <c r="O194" s="4">
        <v>0.94169999999999998</v>
      </c>
      <c r="P194" s="4">
        <v>0.3</v>
      </c>
      <c r="Q194" s="5">
        <v>0.71189999999999998</v>
      </c>
      <c r="R194" s="5">
        <v>0.87549999999999994</v>
      </c>
      <c r="S194" s="5">
        <v>0.2984</v>
      </c>
      <c r="T194" s="5">
        <v>0.91469999999999996</v>
      </c>
      <c r="U194" s="5">
        <v>0.16830000000000001</v>
      </c>
      <c r="V194" s="4">
        <v>0.83360000000000001</v>
      </c>
      <c r="W194" s="4">
        <v>1.1884999999999999</v>
      </c>
      <c r="X194" s="4">
        <v>0.21809999999999999</v>
      </c>
      <c r="Y194" s="4">
        <v>0.80930000000000002</v>
      </c>
      <c r="Z194" s="4">
        <v>6.3299999999999995E-2</v>
      </c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>
        <f t="shared" si="25"/>
        <v>0.70106000000000002</v>
      </c>
      <c r="CY194" s="4">
        <f t="shared" si="26"/>
        <v>0.85487999999999997</v>
      </c>
      <c r="CZ194" s="4">
        <f t="shared" si="27"/>
        <v>0.32876</v>
      </c>
      <c r="DA194" s="4">
        <f t="shared" si="28"/>
        <v>0.91709999999999992</v>
      </c>
      <c r="DB194" s="4">
        <f t="shared" si="29"/>
        <v>0.25222</v>
      </c>
      <c r="DC194" s="11" t="str" cm="1">
        <f t="array" aca="1" ref="DC194" ca="1">CONCATENATE(INDIRECT(ADDRESS(1,MATCH(_xlfn.MINIFS(B194:CW194,metrics.est,"MAE"),B194:CW194,0)+1)), ", ", INDIRECT(ADDRESS(2,MATCH(_xlfn.MINIFS(B194:CW194,metrics.est,"MAE"),B194:CW194,0)+1)))</f>
        <v>k=5, r=0.1</v>
      </c>
      <c r="DD194" s="11" t="str" cm="1">
        <f t="array" aca="1" ref="DD194" ca="1">CONCATENATE(INDIRECT(ADDRESS(1,MATCH(_xlfn.MINIFS(B194:CW194,metrics.est,"MSE"),B194:CW194,0)+1)), ", ", INDIRECT(ADDRESS(2,MATCH(_xlfn.MINIFS(B194:CW194,metrics.est,"MSE"),B194:CW194,0)+1)))</f>
        <v>k=5, r=0.1</v>
      </c>
      <c r="DE194" s="11" t="str" cm="1">
        <f t="array" aca="1" ref="DE194" ca="1">CONCATENATE(INDIRECT(ADDRESS(1,MATCH(_xlfn.MAXIFS(B194:CW194,metrics.est,"R"),B194:CW194,0)+1)), ", ", INDIRECT(ADDRESS(2,MATCH(_xlfn.MAXIFS(B194:CW194,metrics.est,"R"),B194:CW194,0)+1)))</f>
        <v>k=5, r=0.3</v>
      </c>
      <c r="DF194" s="11" t="str" cm="1">
        <f t="array" aca="1" ref="DF194" ca="1">CONCATENATE(INDIRECT(ADDRESS(1,MATCH(_xlfn.MAXIFS(B194:CW194,metrics.est,"Coverage"),B194:CW194,0)+1)), ", ", INDIRECT(ADDRESS(2,MATCH(_xlfn.MAXIFS(B194:CW194,metrics.est,"Coverage"),B194:CW194,0)+1)))</f>
        <v>k=5, r=0.1</v>
      </c>
      <c r="DG194" s="11" t="str" cm="1">
        <f t="array" aca="1" ref="DG194" ca="1">CONCATENATE(INDIRECT(ADDRESS(1,MATCH(_xlfn.MINIFS(B194:CW194,metrics.est,"Time"),B194:CW194,0)+1)), ", ", INDIRECT(ADDRESS(2,MATCH(_xlfn.MINIFS(B194:CW194,metrics.est,"Time"),B194:CW194,0)+1)))</f>
        <v>k=5, r=0.9</v>
      </c>
    </row>
    <row r="195" spans="1:111" x14ac:dyDescent="0.2">
      <c r="A195" s="1" t="s">
        <v>190</v>
      </c>
      <c r="B195" s="4">
        <v>0.63949999999999996</v>
      </c>
      <c r="C195" s="4">
        <v>0.70450000000000002</v>
      </c>
      <c r="D195" s="4">
        <v>0.38090000000000002</v>
      </c>
      <c r="E195" s="4">
        <v>0.96430000000000005</v>
      </c>
      <c r="F195" s="4">
        <v>0.39550000000000002</v>
      </c>
      <c r="G195" s="5">
        <v>0.65449999999999997</v>
      </c>
      <c r="H195" s="5">
        <v>0.74019999999999997</v>
      </c>
      <c r="I195" s="5">
        <v>0.38279999999999997</v>
      </c>
      <c r="J195" s="5">
        <v>0.95550000000000002</v>
      </c>
      <c r="K195" s="5">
        <v>0.4677</v>
      </c>
      <c r="L195" s="4">
        <v>0.67269999999999996</v>
      </c>
      <c r="M195" s="4">
        <v>0.78</v>
      </c>
      <c r="N195" s="4">
        <v>0.35720000000000002</v>
      </c>
      <c r="O195" s="4">
        <v>0.94169999999999998</v>
      </c>
      <c r="P195" s="4">
        <v>0.33279999999999998</v>
      </c>
      <c r="Q195" s="5">
        <v>0.71330000000000005</v>
      </c>
      <c r="R195" s="5">
        <v>0.87809999999999999</v>
      </c>
      <c r="S195" s="5">
        <v>0.29830000000000001</v>
      </c>
      <c r="T195" s="5">
        <v>0.91469999999999996</v>
      </c>
      <c r="U195" s="5">
        <v>0.2036</v>
      </c>
      <c r="V195" s="4">
        <v>0.83340000000000003</v>
      </c>
      <c r="W195" s="4">
        <v>1.1871</v>
      </c>
      <c r="X195" s="4">
        <v>0.21840000000000001</v>
      </c>
      <c r="Y195" s="4">
        <v>0.80930000000000002</v>
      </c>
      <c r="Z195" s="4">
        <v>6.9099999999999995E-2</v>
      </c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>
        <f t="shared" si="25"/>
        <v>0.70267999999999997</v>
      </c>
      <c r="CY195" s="4">
        <f t="shared" si="26"/>
        <v>0.85798000000000008</v>
      </c>
      <c r="CZ195" s="4">
        <f t="shared" si="27"/>
        <v>0.32751999999999998</v>
      </c>
      <c r="DA195" s="4">
        <f t="shared" si="28"/>
        <v>0.91709999999999992</v>
      </c>
      <c r="DB195" s="4">
        <f t="shared" si="29"/>
        <v>0.29374</v>
      </c>
      <c r="DC195" s="11" t="str" cm="1">
        <f t="array" aca="1" ref="DC195" ca="1">CONCATENATE(INDIRECT(ADDRESS(1,MATCH(_xlfn.MINIFS(B195:CW195,metrics.est,"MAE"),B195:CW195,0)+1)), ", ", INDIRECT(ADDRESS(2,MATCH(_xlfn.MINIFS(B195:CW195,metrics.est,"MAE"),B195:CW195,0)+1)))</f>
        <v>k=5, r=0.1</v>
      </c>
      <c r="DD195" s="11" t="str" cm="1">
        <f t="array" aca="1" ref="DD195" ca="1">CONCATENATE(INDIRECT(ADDRESS(1,MATCH(_xlfn.MINIFS(B195:CW195,metrics.est,"MSE"),B195:CW195,0)+1)), ", ", INDIRECT(ADDRESS(2,MATCH(_xlfn.MINIFS(B195:CW195,metrics.est,"MSE"),B195:CW195,0)+1)))</f>
        <v>k=5, r=0.1</v>
      </c>
      <c r="DE195" s="11" t="str" cm="1">
        <f t="array" aca="1" ref="DE195" ca="1">CONCATENATE(INDIRECT(ADDRESS(1,MATCH(_xlfn.MAXIFS(B195:CW195,metrics.est,"R"),B195:CW195,0)+1)), ", ", INDIRECT(ADDRESS(2,MATCH(_xlfn.MAXIFS(B195:CW195,metrics.est,"R"),B195:CW195,0)+1)))</f>
        <v>k=5, r=0.3</v>
      </c>
      <c r="DF195" s="11" t="str" cm="1">
        <f t="array" aca="1" ref="DF195" ca="1">CONCATENATE(INDIRECT(ADDRESS(1,MATCH(_xlfn.MAXIFS(B195:CW195,metrics.est,"Coverage"),B195:CW195,0)+1)), ", ", INDIRECT(ADDRESS(2,MATCH(_xlfn.MAXIFS(B195:CW195,metrics.est,"Coverage"),B195:CW195,0)+1)))</f>
        <v>k=5, r=0.1</v>
      </c>
      <c r="DG195" s="11" t="str" cm="1">
        <f t="array" aca="1" ref="DG195" ca="1">CONCATENATE(INDIRECT(ADDRESS(1,MATCH(_xlfn.MINIFS(B195:CW195,metrics.est,"Time"),B195:CW195,0)+1)), ", ", INDIRECT(ADDRESS(2,MATCH(_xlfn.MINIFS(B195:CW195,metrics.est,"Time"),B195:CW195,0)+1)))</f>
        <v>k=5, r=0.9</v>
      </c>
    </row>
    <row r="196" spans="1:111" x14ac:dyDescent="0.2">
      <c r="A196" s="1" t="s">
        <v>191</v>
      </c>
      <c r="B196" s="4">
        <v>0.65610000000000002</v>
      </c>
      <c r="C196" s="4">
        <v>0.73570000000000002</v>
      </c>
      <c r="D196" s="4">
        <v>0.35539999999999999</v>
      </c>
      <c r="E196" s="4">
        <v>0.96430000000000005</v>
      </c>
      <c r="F196" s="4">
        <v>0.3019</v>
      </c>
      <c r="G196" s="5">
        <v>0.66549999999999998</v>
      </c>
      <c r="H196" s="5">
        <v>0.76039999999999996</v>
      </c>
      <c r="I196" s="5">
        <v>0.36620000000000003</v>
      </c>
      <c r="J196" s="5">
        <v>0.95550000000000002</v>
      </c>
      <c r="K196" s="5">
        <v>0.3906</v>
      </c>
      <c r="L196" s="4">
        <v>0.67720000000000002</v>
      </c>
      <c r="M196" s="4">
        <v>0.78520000000000001</v>
      </c>
      <c r="N196" s="4">
        <v>0.35249999999999998</v>
      </c>
      <c r="O196" s="4">
        <v>0.94169999999999998</v>
      </c>
      <c r="P196" s="4">
        <v>0.29299999999999998</v>
      </c>
      <c r="Q196" s="5">
        <v>0.70409999999999995</v>
      </c>
      <c r="R196" s="5">
        <v>0.85019999999999996</v>
      </c>
      <c r="S196" s="5">
        <v>0.31230000000000002</v>
      </c>
      <c r="T196" s="5">
        <v>0.91469999999999996</v>
      </c>
      <c r="U196" s="5">
        <v>0.17399999999999999</v>
      </c>
      <c r="V196" s="4">
        <v>0.81540000000000001</v>
      </c>
      <c r="W196" s="4">
        <v>1.1406000000000001</v>
      </c>
      <c r="X196" s="4">
        <v>0.22539999999999999</v>
      </c>
      <c r="Y196" s="4">
        <v>0.80930000000000002</v>
      </c>
      <c r="Z196" s="4">
        <v>6.7400000000000002E-2</v>
      </c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>
        <f t="shared" si="25"/>
        <v>0.70365999999999995</v>
      </c>
      <c r="CY196" s="4">
        <f t="shared" si="26"/>
        <v>0.85441999999999996</v>
      </c>
      <c r="CZ196" s="4">
        <f t="shared" si="27"/>
        <v>0.32236000000000004</v>
      </c>
      <c r="DA196" s="4">
        <f t="shared" si="28"/>
        <v>0.91709999999999992</v>
      </c>
      <c r="DB196" s="4">
        <f t="shared" si="29"/>
        <v>0.24537999999999999</v>
      </c>
      <c r="DC196" s="11" t="str" cm="1">
        <f t="array" aca="1" ref="DC196" ca="1">CONCATENATE(INDIRECT(ADDRESS(1,MATCH(_xlfn.MINIFS(B196:CW196,metrics.est,"MAE"),B196:CW196,0)+1)), ", ", INDIRECT(ADDRESS(2,MATCH(_xlfn.MINIFS(B196:CW196,metrics.est,"MAE"),B196:CW196,0)+1)))</f>
        <v>k=5, r=0.1</v>
      </c>
      <c r="DD196" s="11" t="str" cm="1">
        <f t="array" aca="1" ref="DD196" ca="1">CONCATENATE(INDIRECT(ADDRESS(1,MATCH(_xlfn.MINIFS(B196:CW196,metrics.est,"MSE"),B196:CW196,0)+1)), ", ", INDIRECT(ADDRESS(2,MATCH(_xlfn.MINIFS(B196:CW196,metrics.est,"MSE"),B196:CW196,0)+1)))</f>
        <v>k=5, r=0.1</v>
      </c>
      <c r="DE196" s="11" t="str" cm="1">
        <f t="array" aca="1" ref="DE196" ca="1">CONCATENATE(INDIRECT(ADDRESS(1,MATCH(_xlfn.MAXIFS(B196:CW196,metrics.est,"R"),B196:CW196,0)+1)), ", ", INDIRECT(ADDRESS(2,MATCH(_xlfn.MAXIFS(B196:CW196,metrics.est,"R"),B196:CW196,0)+1)))</f>
        <v>k=5, r=0.3</v>
      </c>
      <c r="DF196" s="11" t="str" cm="1">
        <f t="array" aca="1" ref="DF196" ca="1">CONCATENATE(INDIRECT(ADDRESS(1,MATCH(_xlfn.MAXIFS(B196:CW196,metrics.est,"Coverage"),B196:CW196,0)+1)), ", ", INDIRECT(ADDRESS(2,MATCH(_xlfn.MAXIFS(B196:CW196,metrics.est,"Coverage"),B196:CW196,0)+1)))</f>
        <v>k=5, r=0.1</v>
      </c>
      <c r="DG196" s="11" t="str" cm="1">
        <f t="array" aca="1" ref="DG196" ca="1">CONCATENATE(INDIRECT(ADDRESS(1,MATCH(_xlfn.MINIFS(B196:CW196,metrics.est,"Time"),B196:CW196,0)+1)), ", ", INDIRECT(ADDRESS(2,MATCH(_xlfn.MINIFS(B196:CW196,metrics.est,"Time"),B196:CW196,0)+1)))</f>
        <v>k=5, r=0.9</v>
      </c>
    </row>
    <row r="197" spans="1:111" x14ac:dyDescent="0.2">
      <c r="A197" s="1" t="s">
        <v>192</v>
      </c>
      <c r="B197" s="4">
        <v>0.65990000000000004</v>
      </c>
      <c r="C197" s="4">
        <v>0.74380000000000002</v>
      </c>
      <c r="D197" s="4">
        <v>0.35389999999999999</v>
      </c>
      <c r="E197" s="4">
        <v>0.96430000000000005</v>
      </c>
      <c r="F197" s="4">
        <v>0.3755</v>
      </c>
      <c r="G197" s="5">
        <v>0.66879999999999995</v>
      </c>
      <c r="H197" s="5">
        <v>0.76749999999999996</v>
      </c>
      <c r="I197" s="5">
        <v>0.36420000000000002</v>
      </c>
      <c r="J197" s="5">
        <v>0.95550000000000002</v>
      </c>
      <c r="K197" s="5">
        <v>0.43359999999999999</v>
      </c>
      <c r="L197" s="4">
        <v>0.67989999999999995</v>
      </c>
      <c r="M197" s="4">
        <v>0.79100000000000004</v>
      </c>
      <c r="N197" s="4">
        <v>0.35139999999999999</v>
      </c>
      <c r="O197" s="4">
        <v>0.94169999999999998</v>
      </c>
      <c r="P197" s="4">
        <v>0.31719999999999998</v>
      </c>
      <c r="Q197" s="5">
        <v>0.70609999999999995</v>
      </c>
      <c r="R197" s="5">
        <v>0.85440000000000005</v>
      </c>
      <c r="S197" s="5">
        <v>0.31219999999999998</v>
      </c>
      <c r="T197" s="5">
        <v>0.91469999999999996</v>
      </c>
      <c r="U197" s="5">
        <v>0.185</v>
      </c>
      <c r="V197" s="4">
        <v>0.8155</v>
      </c>
      <c r="W197" s="4">
        <v>1.1402000000000001</v>
      </c>
      <c r="X197" s="4">
        <v>0.22570000000000001</v>
      </c>
      <c r="Y197" s="4">
        <v>0.80930000000000002</v>
      </c>
      <c r="Z197" s="4">
        <v>7.4899999999999994E-2</v>
      </c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>
        <f t="shared" si="25"/>
        <v>0.70604</v>
      </c>
      <c r="CY197" s="4">
        <f t="shared" si="26"/>
        <v>0.85938000000000003</v>
      </c>
      <c r="CZ197" s="4">
        <f t="shared" si="27"/>
        <v>0.32147999999999999</v>
      </c>
      <c r="DA197" s="4">
        <f t="shared" si="28"/>
        <v>0.91709999999999992</v>
      </c>
      <c r="DB197" s="4">
        <f t="shared" si="29"/>
        <v>0.27723999999999999</v>
      </c>
      <c r="DC197" s="11" t="str" cm="1">
        <f t="array" aca="1" ref="DC197" ca="1">CONCATENATE(INDIRECT(ADDRESS(1,MATCH(_xlfn.MINIFS(B197:CW197,metrics.est,"MAE"),B197:CW197,0)+1)), ", ", INDIRECT(ADDRESS(2,MATCH(_xlfn.MINIFS(B197:CW197,metrics.est,"MAE"),B197:CW197,0)+1)))</f>
        <v>k=5, r=0.1</v>
      </c>
      <c r="DD197" s="11" t="str" cm="1">
        <f t="array" aca="1" ref="DD197" ca="1">CONCATENATE(INDIRECT(ADDRESS(1,MATCH(_xlfn.MINIFS(B197:CW197,metrics.est,"MSE"),B197:CW197,0)+1)), ", ", INDIRECT(ADDRESS(2,MATCH(_xlfn.MINIFS(B197:CW197,metrics.est,"MSE"),B197:CW197,0)+1)))</f>
        <v>k=5, r=0.1</v>
      </c>
      <c r="DE197" s="11" t="str" cm="1">
        <f t="array" aca="1" ref="DE197" ca="1">CONCATENATE(INDIRECT(ADDRESS(1,MATCH(_xlfn.MAXIFS(B197:CW197,metrics.est,"R"),B197:CW197,0)+1)), ", ", INDIRECT(ADDRESS(2,MATCH(_xlfn.MAXIFS(B197:CW197,metrics.est,"R"),B197:CW197,0)+1)))</f>
        <v>k=5, r=0.3</v>
      </c>
      <c r="DF197" s="11" t="str" cm="1">
        <f t="array" aca="1" ref="DF197" ca="1">CONCATENATE(INDIRECT(ADDRESS(1,MATCH(_xlfn.MAXIFS(B197:CW197,metrics.est,"Coverage"),B197:CW197,0)+1)), ", ", INDIRECT(ADDRESS(2,MATCH(_xlfn.MAXIFS(B197:CW197,metrics.est,"Coverage"),B197:CW197,0)+1)))</f>
        <v>k=5, r=0.1</v>
      </c>
      <c r="DG197" s="11" t="str" cm="1">
        <f t="array" aca="1" ref="DG197" ca="1">CONCATENATE(INDIRECT(ADDRESS(1,MATCH(_xlfn.MINIFS(B197:CW197,metrics.est,"Time"),B197:CW197,0)+1)), ", ", INDIRECT(ADDRESS(2,MATCH(_xlfn.MINIFS(B197:CW197,metrics.est,"Time"),B197:CW197,0)+1)))</f>
        <v>k=5, r=0.9</v>
      </c>
    </row>
    <row r="198" spans="1:111" x14ac:dyDescent="0.2">
      <c r="A198" s="1" t="s">
        <v>193</v>
      </c>
      <c r="B198" s="4">
        <v>0.64959999999999996</v>
      </c>
      <c r="C198" s="4">
        <v>0.7218</v>
      </c>
      <c r="D198" s="4">
        <v>0.36870000000000003</v>
      </c>
      <c r="E198" s="4">
        <v>0.96430000000000005</v>
      </c>
      <c r="F198" s="4">
        <v>0.31009999999999999</v>
      </c>
      <c r="G198" s="5">
        <v>0.66039999999999999</v>
      </c>
      <c r="H198" s="5">
        <v>0.74939999999999996</v>
      </c>
      <c r="I198" s="5">
        <v>0.37690000000000001</v>
      </c>
      <c r="J198" s="5">
        <v>0.95550000000000002</v>
      </c>
      <c r="K198" s="5">
        <v>0.36359999999999998</v>
      </c>
      <c r="L198" s="4">
        <v>0.67379999999999995</v>
      </c>
      <c r="M198" s="4">
        <v>0.7782</v>
      </c>
      <c r="N198" s="4">
        <v>0.35909999999999997</v>
      </c>
      <c r="O198" s="4">
        <v>0.94169999999999998</v>
      </c>
      <c r="P198" s="4">
        <v>0.27429999999999999</v>
      </c>
      <c r="Q198" s="20">
        <v>0.70899999999999996</v>
      </c>
      <c r="R198" s="20">
        <v>0.86529999999999996</v>
      </c>
      <c r="S198" s="20">
        <v>0.30509999999999998</v>
      </c>
      <c r="T198" s="20"/>
      <c r="U198" s="20">
        <v>0.157</v>
      </c>
      <c r="V198" s="4">
        <v>0.8206</v>
      </c>
      <c r="W198" s="4">
        <v>1.1539999999999999</v>
      </c>
      <c r="X198" s="4">
        <v>0.223</v>
      </c>
      <c r="Y198" s="4">
        <v>0.80930000000000002</v>
      </c>
      <c r="Z198" s="4">
        <v>7.1199999999999999E-2</v>
      </c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>
        <f t="shared" si="25"/>
        <v>0.70267999999999997</v>
      </c>
      <c r="CY198" s="4">
        <f t="shared" si="26"/>
        <v>0.85373999999999994</v>
      </c>
      <c r="CZ198" s="4">
        <f t="shared" si="27"/>
        <v>0.32656000000000002</v>
      </c>
      <c r="DA198" s="4">
        <f t="shared" si="28"/>
        <v>0.91769999999999996</v>
      </c>
      <c r="DB198" s="4">
        <f t="shared" si="29"/>
        <v>0.23523999999999998</v>
      </c>
      <c r="DC198" s="11" t="str" cm="1">
        <f t="array" aca="1" ref="DC198" ca="1">CONCATENATE(INDIRECT(ADDRESS(1,MATCH(_xlfn.MINIFS(B198:CW198,metrics.est,"MAE"),B198:CW198,0)+1)), ", ", INDIRECT(ADDRESS(2,MATCH(_xlfn.MINIFS(B198:CW198,metrics.est,"MAE"),B198:CW198,0)+1)))</f>
        <v>k=5, r=0.1</v>
      </c>
      <c r="DD198" s="11" t="str" cm="1">
        <f t="array" aca="1" ref="DD198" ca="1">CONCATENATE(INDIRECT(ADDRESS(1,MATCH(_xlfn.MINIFS(B198:CW198,metrics.est,"MSE"),B198:CW198,0)+1)), ", ", INDIRECT(ADDRESS(2,MATCH(_xlfn.MINIFS(B198:CW198,metrics.est,"MSE"),B198:CW198,0)+1)))</f>
        <v>k=5, r=0.1</v>
      </c>
      <c r="DE198" s="11" t="str" cm="1">
        <f t="array" aca="1" ref="DE198" ca="1">CONCATENATE(INDIRECT(ADDRESS(1,MATCH(_xlfn.MAXIFS(B198:CW198,metrics.est,"R"),B198:CW198,0)+1)), ", ", INDIRECT(ADDRESS(2,MATCH(_xlfn.MAXIFS(B198:CW198,metrics.est,"R"),B198:CW198,0)+1)))</f>
        <v>k=5, r=0.3</v>
      </c>
      <c r="DF198" s="11" t="str" cm="1">
        <f t="array" aca="1" ref="DF198" ca="1">CONCATENATE(INDIRECT(ADDRESS(1,MATCH(_xlfn.MAXIFS(B198:CW198,metrics.est,"Coverage"),B198:CW198,0)+1)), ", ", INDIRECT(ADDRESS(2,MATCH(_xlfn.MAXIFS(B198:CW198,metrics.est,"Coverage"),B198:CW198,0)+1)))</f>
        <v>k=5, r=0.1</v>
      </c>
      <c r="DG198" s="11" t="str" cm="1">
        <f t="array" aca="1" ref="DG198" ca="1">CONCATENATE(INDIRECT(ADDRESS(1,MATCH(_xlfn.MINIFS(B198:CW198,metrics.est,"Time"),B198:CW198,0)+1)), ", ", INDIRECT(ADDRESS(2,MATCH(_xlfn.MINIFS(B198:CW198,metrics.est,"Time"),B198:CW198,0)+1)))</f>
        <v>k=5, r=0.9</v>
      </c>
    </row>
    <row r="199" spans="1:111" x14ac:dyDescent="0.2">
      <c r="A199" s="1" t="s">
        <v>194</v>
      </c>
      <c r="B199" s="4">
        <v>0.65300000000000002</v>
      </c>
      <c r="C199" s="4">
        <v>0.72919999999999996</v>
      </c>
      <c r="D199" s="4">
        <v>0.36709999999999998</v>
      </c>
      <c r="E199" s="4">
        <v>0.96430000000000005</v>
      </c>
      <c r="F199" s="4">
        <v>0.38629999999999998</v>
      </c>
      <c r="G199" s="5">
        <v>0.6633</v>
      </c>
      <c r="H199" s="5">
        <v>0.75580000000000003</v>
      </c>
      <c r="I199" s="5">
        <v>0.37480000000000002</v>
      </c>
      <c r="J199" s="5">
        <v>0.95550000000000002</v>
      </c>
      <c r="K199" s="5">
        <v>0.40970000000000001</v>
      </c>
      <c r="L199" s="4">
        <v>0.67630000000000001</v>
      </c>
      <c r="M199" s="4">
        <v>0.78359999999999996</v>
      </c>
      <c r="N199" s="4">
        <v>0.35780000000000001</v>
      </c>
      <c r="O199" s="4">
        <v>0.94169999999999998</v>
      </c>
      <c r="P199" s="4">
        <v>0.31130000000000002</v>
      </c>
      <c r="Q199" s="5">
        <v>0.70640000000000003</v>
      </c>
      <c r="R199" s="5">
        <v>0.85609999999999997</v>
      </c>
      <c r="S199" s="5">
        <v>0.311</v>
      </c>
      <c r="T199" s="5">
        <v>0.91479999999999995</v>
      </c>
      <c r="U199" s="5">
        <v>0.1923</v>
      </c>
      <c r="V199" s="4">
        <v>0.82069999999999999</v>
      </c>
      <c r="W199" s="4">
        <v>1.1531</v>
      </c>
      <c r="X199" s="4">
        <v>0.22339999999999999</v>
      </c>
      <c r="Y199" s="4">
        <v>0.80930000000000002</v>
      </c>
      <c r="Z199" s="4">
        <v>6.9099999999999995E-2</v>
      </c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/>
      <c r="AL199" s="5"/>
      <c r="AM199" s="5"/>
      <c r="AN199" s="5"/>
      <c r="AO199" s="5"/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>
        <f t="shared" si="25"/>
        <v>0.70394000000000001</v>
      </c>
      <c r="CY199" s="4">
        <f t="shared" si="26"/>
        <v>0.85555999999999999</v>
      </c>
      <c r="CZ199" s="4">
        <f t="shared" si="27"/>
        <v>0.32682</v>
      </c>
      <c r="DA199" s="4">
        <f t="shared" si="28"/>
        <v>0.91712000000000005</v>
      </c>
      <c r="DB199" s="4">
        <f t="shared" si="29"/>
        <v>0.27373999999999998</v>
      </c>
      <c r="DC199" s="11" t="str" cm="1">
        <f t="array" aca="1" ref="DC199" ca="1">CONCATENATE(INDIRECT(ADDRESS(1,MATCH(_xlfn.MINIFS(B199:CW199,metrics.est,"MAE"),B199:CW199,0)+1)), ", ", INDIRECT(ADDRESS(2,MATCH(_xlfn.MINIFS(B199:CW199,metrics.est,"MAE"),B199:CW199,0)+1)))</f>
        <v>k=5, r=0.1</v>
      </c>
      <c r="DD199" s="11" t="str" cm="1">
        <f t="array" aca="1" ref="DD199" ca="1">CONCATENATE(INDIRECT(ADDRESS(1,MATCH(_xlfn.MINIFS(B199:CW199,metrics.est,"MSE"),B199:CW199,0)+1)), ", ", INDIRECT(ADDRESS(2,MATCH(_xlfn.MINIFS(B199:CW199,metrics.est,"MSE"),B199:CW199,0)+1)))</f>
        <v>k=5, r=0.1</v>
      </c>
      <c r="DE199" s="11" t="str" cm="1">
        <f t="array" aca="1" ref="DE199" ca="1">CONCATENATE(INDIRECT(ADDRESS(1,MATCH(_xlfn.MAXIFS(B199:CW199,metrics.est,"R"),B199:CW199,0)+1)), ", ", INDIRECT(ADDRESS(2,MATCH(_xlfn.MAXIFS(B199:CW199,metrics.est,"R"),B199:CW199,0)+1)))</f>
        <v>k=5, r=0.3</v>
      </c>
      <c r="DF199" s="11" t="str" cm="1">
        <f t="array" aca="1" ref="DF199" ca="1">CONCATENATE(INDIRECT(ADDRESS(1,MATCH(_xlfn.MAXIFS(B199:CW199,metrics.est,"Coverage"),B199:CW199,0)+1)), ", ", INDIRECT(ADDRESS(2,MATCH(_xlfn.MAXIFS(B199:CW199,metrics.est,"Coverage"),B199:CW199,0)+1)))</f>
        <v>k=5, r=0.1</v>
      </c>
      <c r="DG199" s="11" t="str" cm="1">
        <f t="array" aca="1" ref="DG199" ca="1">CONCATENATE(INDIRECT(ADDRESS(1,MATCH(_xlfn.MINIFS(B199:CW199,metrics.est,"Time"),B199:CW199,0)+1)), ", ", INDIRECT(ADDRESS(2,MATCH(_xlfn.MINIFS(B199:CW199,metrics.est,"Time"),B199:CW199,0)+1)))</f>
        <v>k=5, r=0.9</v>
      </c>
    </row>
    <row r="200" spans="1:111" x14ac:dyDescent="0.2">
      <c r="A200" s="1" t="s">
        <v>195</v>
      </c>
      <c r="B200" s="4">
        <v>0.64329999999999998</v>
      </c>
      <c r="C200" s="4">
        <v>0.70689999999999997</v>
      </c>
      <c r="D200" s="4">
        <v>0.376</v>
      </c>
      <c r="E200" s="4">
        <v>0.93059999999999998</v>
      </c>
      <c r="F200" s="4">
        <v>0.28249999999999997</v>
      </c>
      <c r="G200" s="5">
        <v>0.66069999999999995</v>
      </c>
      <c r="H200" s="5">
        <v>0.74690000000000001</v>
      </c>
      <c r="I200" s="5">
        <v>0.37280000000000002</v>
      </c>
      <c r="J200" s="5">
        <v>0.91339999999999999</v>
      </c>
      <c r="K200" s="5">
        <v>0.32319999999999999</v>
      </c>
      <c r="L200" s="4">
        <v>0.68620000000000003</v>
      </c>
      <c r="M200" s="4">
        <v>0.8004</v>
      </c>
      <c r="N200" s="4">
        <v>0.34799999999999998</v>
      </c>
      <c r="O200" s="4">
        <v>0.88649999999999995</v>
      </c>
      <c r="P200" s="4">
        <v>0.27510000000000001</v>
      </c>
      <c r="Q200" s="5">
        <v>0.73560000000000003</v>
      </c>
      <c r="R200" s="5">
        <v>0.91500000000000004</v>
      </c>
      <c r="S200" s="5">
        <v>0.29249999999999998</v>
      </c>
      <c r="T200" s="5">
        <v>0.83499999999999996</v>
      </c>
      <c r="U200" s="5">
        <v>0.20610000000000001</v>
      </c>
      <c r="V200" s="4">
        <v>0.83989999999999998</v>
      </c>
      <c r="W200" s="4">
        <v>1.1874</v>
      </c>
      <c r="X200" s="4">
        <v>0.2026</v>
      </c>
      <c r="Y200" s="4">
        <v>0.57779999999999998</v>
      </c>
      <c r="Z200" s="4">
        <v>8.0699999999999994E-2</v>
      </c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/>
      <c r="AL200" s="5"/>
      <c r="AM200" s="5"/>
      <c r="AN200" s="5"/>
      <c r="AO200" s="5"/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>
        <f t="shared" si="25"/>
        <v>0.71313999999999989</v>
      </c>
      <c r="CY200" s="4">
        <f t="shared" si="26"/>
        <v>0.87132000000000009</v>
      </c>
      <c r="CZ200" s="4">
        <f t="shared" si="27"/>
        <v>0.31838</v>
      </c>
      <c r="DA200" s="4">
        <f t="shared" si="28"/>
        <v>0.82865999999999995</v>
      </c>
      <c r="DB200" s="4">
        <f t="shared" si="29"/>
        <v>0.23352000000000001</v>
      </c>
      <c r="DC200" s="11" t="str" cm="1">
        <f t="array" aca="1" ref="DC200" ca="1">CONCATENATE(INDIRECT(ADDRESS(1,MATCH(_xlfn.MINIFS(B200:CW200,metrics.est,"MAE"),B200:CW200,0)+1)), ", ", INDIRECT(ADDRESS(2,MATCH(_xlfn.MINIFS(B200:CW200,metrics.est,"MAE"),B200:CW200,0)+1)))</f>
        <v>k=5, r=0.1</v>
      </c>
      <c r="DD200" s="11" t="str" cm="1">
        <f t="array" aca="1" ref="DD200" ca="1">CONCATENATE(INDIRECT(ADDRESS(1,MATCH(_xlfn.MINIFS(B200:CW200,metrics.est,"MSE"),B200:CW200,0)+1)), ", ", INDIRECT(ADDRESS(2,MATCH(_xlfn.MINIFS(B200:CW200,metrics.est,"MSE"),B200:CW200,0)+1)))</f>
        <v>k=5, r=0.1</v>
      </c>
      <c r="DE200" s="11" t="str" cm="1">
        <f t="array" aca="1" ref="DE200" ca="1">CONCATENATE(INDIRECT(ADDRESS(1,MATCH(_xlfn.MAXIFS(B200:CW200,metrics.est,"R"),B200:CW200,0)+1)), ", ", INDIRECT(ADDRESS(2,MATCH(_xlfn.MAXIFS(B200:CW200,metrics.est,"R"),B200:CW200,0)+1)))</f>
        <v>k=5, r=0.1</v>
      </c>
      <c r="DF200" s="11" t="str" cm="1">
        <f t="array" aca="1" ref="DF200" ca="1">CONCATENATE(INDIRECT(ADDRESS(1,MATCH(_xlfn.MAXIFS(B200:CW200,metrics.est,"Coverage"),B200:CW200,0)+1)), ", ", INDIRECT(ADDRESS(2,MATCH(_xlfn.MAXIFS(B200:CW200,metrics.est,"Coverage"),B200:CW200,0)+1)))</f>
        <v>k=5, r=0.1</v>
      </c>
      <c r="DG200" s="11" t="str" cm="1">
        <f t="array" aca="1" ref="DG200" ca="1">CONCATENATE(INDIRECT(ADDRESS(1,MATCH(_xlfn.MINIFS(B200:CW200,metrics.est,"Time"),B200:CW200,0)+1)), ", ", INDIRECT(ADDRESS(2,MATCH(_xlfn.MINIFS(B200:CW200,metrics.est,"Time"),B200:CW200,0)+1)))</f>
        <v>k=5, r=0.9</v>
      </c>
    </row>
    <row r="201" spans="1:111" s="5" customFormat="1" x14ac:dyDescent="0.2">
      <c r="A201" s="1" t="s">
        <v>206</v>
      </c>
      <c r="B201" s="4"/>
      <c r="C201" s="4"/>
      <c r="D201" s="4"/>
      <c r="E201" s="4"/>
      <c r="F201" s="4"/>
      <c r="L201" s="4"/>
      <c r="M201" s="4"/>
      <c r="N201" s="4"/>
      <c r="O201" s="4"/>
      <c r="P201" s="4"/>
      <c r="V201" s="4"/>
      <c r="W201" s="4"/>
      <c r="X201" s="4"/>
      <c r="Y201" s="4"/>
      <c r="Z201" s="4"/>
      <c r="AF201" s="4"/>
      <c r="AG201" s="4"/>
      <c r="AH201" s="4"/>
      <c r="AI201" s="4"/>
      <c r="AJ201" s="4"/>
      <c r="AP201" s="4"/>
      <c r="AQ201" s="4"/>
      <c r="AR201" s="4"/>
      <c r="AS201" s="4"/>
      <c r="AT201" s="4"/>
      <c r="AZ201" s="4"/>
      <c r="BA201" s="4"/>
      <c r="BB201" s="4"/>
      <c r="BC201" s="4"/>
      <c r="BD201" s="4"/>
      <c r="BJ201" s="4"/>
      <c r="BK201" s="4"/>
      <c r="BL201" s="4"/>
      <c r="BM201" s="4"/>
      <c r="BN201" s="4"/>
      <c r="BT201" s="4"/>
      <c r="BU201" s="4"/>
      <c r="BV201" s="4"/>
      <c r="BW201" s="4"/>
      <c r="BX201" s="4"/>
      <c r="CD201" s="4"/>
      <c r="CE201" s="4"/>
      <c r="CF201" s="4"/>
      <c r="CG201" s="4"/>
      <c r="CH201" s="4"/>
      <c r="CN201" s="4"/>
      <c r="CO201" s="4"/>
      <c r="CP201" s="4"/>
      <c r="CQ201" s="4"/>
      <c r="CR201" s="4"/>
      <c r="CX201" s="4" t="e">
        <f t="shared" ref="CX201" si="30">AVERAGEIFS(B201:CW201,metrics.est,"MAE")</f>
        <v>#DIV/0!</v>
      </c>
      <c r="CY201" s="4" t="e">
        <f t="shared" si="26"/>
        <v>#DIV/0!</v>
      </c>
      <c r="CZ201" s="4" t="e">
        <f t="shared" si="27"/>
        <v>#DIV/0!</v>
      </c>
      <c r="DA201" s="4" t="e">
        <f t="shared" si="28"/>
        <v>#DIV/0!</v>
      </c>
      <c r="DB201" s="4" t="e">
        <f t="shared" si="29"/>
        <v>#DIV/0!</v>
      </c>
      <c r="DC201" s="11" t="e" cm="1">
        <f t="array" aca="1" ref="DC201" ca="1">CONCATENATE(INDIRECT(ADDRESS(1,MATCH(_xlfn.MINIFS(B201:CW201,metrics.est,"MAE"),B201:CW201,0)+1)), ", ", INDIRECT(ADDRESS(2,MATCH(_xlfn.MINIFS(B201:CW201,metrics.est,"MAE"),B201:CW201,0)+1)))</f>
        <v>#N/A</v>
      </c>
      <c r="DD201" s="11" t="e" cm="1">
        <f t="array" aca="1" ref="DD201" ca="1">CONCATENATE(INDIRECT(ADDRESS(1,MATCH(_xlfn.MINIFS(B201:CW201,metrics.est,"MSE"),B201:CW201,0)+1)), ", ", INDIRECT(ADDRESS(2,MATCH(_xlfn.MINIFS(B201:CW201,metrics.est,"MSE"),B201:CW201,0)+1)))</f>
        <v>#N/A</v>
      </c>
      <c r="DE201" s="11" t="e" cm="1">
        <f t="array" aca="1" ref="DE201" ca="1">CONCATENATE(INDIRECT(ADDRESS(1,MATCH(_xlfn.MAXIFS(B201:CW201,metrics.est,"R"),B201:CW201,0)+1)), ", ", INDIRECT(ADDRESS(2,MATCH(_xlfn.MAXIFS(B201:CW201,metrics.est,"R"),B201:CW201,0)+1)))</f>
        <v>#N/A</v>
      </c>
      <c r="DF201" s="11" t="e" cm="1">
        <f t="array" aca="1" ref="DF201" ca="1">CONCATENATE(INDIRECT(ADDRESS(1,MATCH(_xlfn.MAXIFS(B201:CW201,metrics.est,"Coverage"),B201:CW201,0)+1)), ", ", INDIRECT(ADDRESS(2,MATCH(_xlfn.MAXIFS(B201:CW201,metrics.est,"Coverage"),B201:CW201,0)+1)))</f>
        <v>#N/A</v>
      </c>
      <c r="DG201" s="11" t="e" cm="1">
        <f t="array" aca="1" ref="DG201" ca="1">CONCATENATE(INDIRECT(ADDRESS(1,MATCH(_xlfn.MINIFS(B201:CW201,metrics.est,"Time"),B201:CW201,0)+1)), ", ", INDIRECT(ADDRESS(2,MATCH(_xlfn.MINIFS(B201:CW201,metrics.est,"Time"),B201:CW201,0)+1)))</f>
        <v>#N/A</v>
      </c>
    </row>
    <row r="202" spans="1:111" s="9" customFormat="1" x14ac:dyDescent="0.2">
      <c r="A202" s="7" t="s">
        <v>207</v>
      </c>
      <c r="B202" s="8" t="str" cm="1">
        <f t="array" aca="1" ref="B202" ca="1">INDIRECT(ADDRESS(MATCH(MIN(B7:B201),B7:B201,0)+6,1))</f>
        <v>BI22.ZSim</v>
      </c>
      <c r="C202" s="8" t="str" cm="1">
        <f t="array" aca="1" ref="C202" ca="1">INDIRECT(ADDRESS(MATCH(MIN(C7:C201),C7:C201,0)+6,1))</f>
        <v>BI22.ZSim</v>
      </c>
      <c r="D202" s="8" t="str" cm="1">
        <f t="array" aca="1" ref="D202" ca="1">INDIRECT(ADDRESS(MATCH(MAX(D7:D201),D7:D201,0)+6,1))</f>
        <v>BI14.QTIJ</v>
      </c>
      <c r="E202" s="8" t="str" cm="1">
        <f t="array" aca="1" ref="E202" ca="1">INDIRECT(ADDRESS(MATCH(MAX(E7:E201),E7:E201,0)+6,1))</f>
        <v>BI14.QTIJ</v>
      </c>
      <c r="F202" s="8" t="str" cm="1">
        <f t="array" aca="1" ref="F202" ca="1">INDIRECT(ADDRESS(MATCH(MIN(F7:F201),F7:F201,0)+6,1))</f>
        <v>BU01.JaccardMulti</v>
      </c>
      <c r="G202" s="12" t="str" cm="1">
        <f t="array" aca="1" ref="G202" ca="1">INDIRECT(ADDRESS(MATCH(MIN(G7:G201),G7:G201,0)+6,1))</f>
        <v>BI22.ZSim</v>
      </c>
      <c r="H202" s="12" t="str" cm="1">
        <f t="array" aca="1" ref="H202" ca="1">INDIRECT(ADDRESS(MATCH(MIN(H7:H201),H7:H201,0)+6,1))</f>
        <v>BI22.ZSim</v>
      </c>
      <c r="I202" s="14" t="str" cm="1">
        <f t="array" aca="1" ref="I202" ca="1">INDIRECT(ADDRESS(MATCH(MAX(I7:I201),I7:I201,0)+6,1))</f>
        <v>BI22.ZSim</v>
      </c>
      <c r="J202" s="14" t="str" cm="1">
        <f t="array" aca="1" ref="J202" ca="1">INDIRECT(ADDRESS(MATCH(MAX(J7:J201),J7:J201,0)+6,1))</f>
        <v>AI01.Jaccard</v>
      </c>
      <c r="K202" s="12" t="str" cm="1">
        <f t="array" aca="1" ref="K202" ca="1">INDIRECT(ADDRESS(MATCH(MIN(K7:K201),K7:K201,0)+6,1))</f>
        <v>BU03.CPC</v>
      </c>
      <c r="L202" s="8" t="str" cm="1">
        <f t="array" aca="1" ref="L202" ca="1">INDIRECT(ADDRESS(MATCH(MIN(L7:L201),L7:L201,0)+6,1))</f>
        <v>AI05.SRC</v>
      </c>
      <c r="M202" s="8" t="str" cm="1">
        <f t="array" aca="1" ref="M202" ca="1">INDIRECT(ADDRESS(MATCH(MIN(M7:M201),M7:M201,0)+6,1))</f>
        <v>AI05.SRC</v>
      </c>
      <c r="N202" s="8" t="str" cm="1">
        <f t="array" aca="1" ref="N202" ca="1">INDIRECT(ADDRESS(MATCH(MAX(N7:N201),N7:N201,0)+6,1))</f>
        <v>BI22.ZSim</v>
      </c>
      <c r="O202" s="8" t="str" cm="1">
        <f t="array" aca="1" ref="O202" ca="1">INDIRECT(ADDRESS(MATCH(MAX(O7:O201),O7:O201,0)+6,1))</f>
        <v>AI01.Jaccard</v>
      </c>
      <c r="P202" s="8" t="str" cm="1">
        <f t="array" aca="1" ref="P202" ca="1">INDIRECT(ADDRESS(MATCH(MIN(P7:P201),P7:P201,0)+6,1))</f>
        <v>BU01.Dice</v>
      </c>
      <c r="Q202" s="12" t="str" cm="1">
        <f t="array" aca="1" ref="Q202" ca="1">INDIRECT(ADDRESS(MATCH(MIN(Q7:Q201),Q7:Q201,0)+6,1))</f>
        <v>AI28.RPB</v>
      </c>
      <c r="R202" s="12" t="str" cm="1">
        <f t="array" aca="1" ref="R202" ca="1">INDIRECT(ADDRESS(MATCH(MIN(R7:R201),R7:R201,0)+6,1))</f>
        <v>AI05.SRC</v>
      </c>
      <c r="S202" s="12" t="str" cm="1">
        <f t="array" aca="1" ref="S202" ca="1">INDIRECT(ADDRESS(MATCH(MAX(S7:S201),S7:S201,0)+6,1))</f>
        <v>AI28.RPB</v>
      </c>
      <c r="T202" s="12" t="str" cm="1">
        <f t="array" aca="1" ref="T202" ca="1">INDIRECT(ADDRESS(MATCH(MAX(T7:T201),T7:T201,0)+6,1))</f>
        <v>CU14.SMD.EMX6</v>
      </c>
      <c r="U202" s="12" t="str" cm="1">
        <f t="array" aca="1" ref="U202" ca="1">INDIRECT(ADDRESS(MATCH(MIN(U7:U201),U7:U201,0)+6,1))</f>
        <v>BU01.JaccardMulti</v>
      </c>
      <c r="V202" s="8" t="str" cm="1">
        <f t="array" aca="1" ref="V202" ca="1">INDIRECT(ADDRESS(MATCH(MIN(V7:V201),V7:V201,0)+6,1))</f>
        <v>AI28.RPB</v>
      </c>
      <c r="W202" s="8" t="str" cm="1">
        <f t="array" aca="1" ref="W202" ca="1">INDIRECT(ADDRESS(MATCH(MIN(W7:W201),W7:W201,0)+6,1))</f>
        <v>AI28.RPB</v>
      </c>
      <c r="X202" s="8" t="str" cm="1">
        <f t="array" aca="1" ref="X202" ca="1">INDIRECT(ADDRESS(MATCH(MAX(X7:X201),X7:X201,0)+6,1))</f>
        <v>AI19.KL</v>
      </c>
      <c r="Y202" s="8" t="str" cm="1">
        <f t="array" aca="1" ref="Y202" ca="1">INDIRECT(ADDRESS(MATCH(MAX(Y7:Y201),Y7:Y201,0)+6,1))</f>
        <v>CI14.Amer.EMX4</v>
      </c>
      <c r="Z202" s="8" t="str" cm="1">
        <f t="array" aca="1" ref="Z202" ca="1">INDIRECT(ADDRESS(MATCH(MIN(Z7:Z201),Z7:Z201,0)+6,1))</f>
        <v>BU16.TAN</v>
      </c>
      <c r="AA202" s="12" t="e" cm="1">
        <f t="array" aca="1" ref="AA202" ca="1">INDIRECT(ADDRESS(MATCH(MIN(AA7:AA201),AA7:AA201,0)+6,1))</f>
        <v>#N/A</v>
      </c>
      <c r="AB202" s="12" t="e" cm="1">
        <f t="array" aca="1" ref="AB202" ca="1">INDIRECT(ADDRESS(MATCH(MIN(AB7:AB201),AB7:AB201,0)+6,1))</f>
        <v>#N/A</v>
      </c>
      <c r="AC202" s="12" t="e" cm="1">
        <f t="array" aca="1" ref="AC202" ca="1">INDIRECT(ADDRESS(MATCH(MAX(AC7:AC201),AC7:AC201,0)+6,1))</f>
        <v>#N/A</v>
      </c>
      <c r="AD202" s="12" t="e" cm="1">
        <f t="array" aca="1" ref="AD202" ca="1">INDIRECT(ADDRESS(MATCH(MAX(AD7:AD201),AD7:AD201,0)+6,1))</f>
        <v>#N/A</v>
      </c>
      <c r="AE202" s="12" t="e" cm="1">
        <f t="array" aca="1" ref="AE202" ca="1">INDIRECT(ADDRESS(MATCH(MIN(AE7:AE201),AE7:AE201,0)+6,1))</f>
        <v>#N/A</v>
      </c>
      <c r="AF202" s="8" t="e" cm="1">
        <f t="array" aca="1" ref="AF202" ca="1">INDIRECT(ADDRESS(MATCH(MIN(AF7:AF201),AF7:AF201,0)+6,1))</f>
        <v>#N/A</v>
      </c>
      <c r="AG202" s="8" t="e" cm="1">
        <f t="array" aca="1" ref="AG202" ca="1">INDIRECT(ADDRESS(MATCH(MIN(AG7:AG201),AG7:AG201,0)+6,1))</f>
        <v>#N/A</v>
      </c>
      <c r="AH202" s="8" t="e" cm="1">
        <f t="array" aca="1" ref="AH202" ca="1">INDIRECT(ADDRESS(MATCH(MAX(AH7:AH201),AH7:AH201,0)+6,1))</f>
        <v>#N/A</v>
      </c>
      <c r="AI202" s="8" t="e" cm="1">
        <f t="array" aca="1" ref="AI202" ca="1">INDIRECT(ADDRESS(MATCH(MAX(AI7:AI201),AI7:AI201,0)+6,1))</f>
        <v>#N/A</v>
      </c>
      <c r="AJ202" s="8" t="e" cm="1">
        <f t="array" aca="1" ref="AJ202" ca="1">INDIRECT(ADDRESS(MATCH(MIN(AJ7:AJ201),AJ7:AJ201,0)+6,1))</f>
        <v>#N/A</v>
      </c>
      <c r="AK202" s="12" t="e" cm="1">
        <f t="array" aca="1" ref="AK202" ca="1">INDIRECT(ADDRESS(MATCH(MIN(AK7:AK201),AK7:AK201,0)+6,1))</f>
        <v>#N/A</v>
      </c>
      <c r="AL202" s="12" t="e" cm="1">
        <f t="array" aca="1" ref="AL202" ca="1">INDIRECT(ADDRESS(MATCH(MIN(AL7:AL201),AL7:AL201,0)+6,1))</f>
        <v>#N/A</v>
      </c>
      <c r="AM202" s="12" t="e" cm="1">
        <f t="array" aca="1" ref="AM202" ca="1">INDIRECT(ADDRESS(MATCH(MAX(AM7:AM201),AM7:AM201,0)+6,1))</f>
        <v>#N/A</v>
      </c>
      <c r="AN202" s="12" t="e" cm="1">
        <f t="array" aca="1" ref="AN202" ca="1">INDIRECT(ADDRESS(MATCH(MAX(AN7:AN201),AN7:AN201,0)+6,1))</f>
        <v>#N/A</v>
      </c>
      <c r="AO202" s="12" t="e" cm="1">
        <f t="array" aca="1" ref="AO202" ca="1">INDIRECT(ADDRESS(MATCH(MIN(AO7:AO201),AO7:AO201,0)+6,1))</f>
        <v>#N/A</v>
      </c>
      <c r="AP202" s="8" t="e" cm="1">
        <f t="array" aca="1" ref="AP202" ca="1">INDIRECT(ADDRESS(MATCH(MIN(AP7:AP201),AP7:AP201,0)+6,1))</f>
        <v>#N/A</v>
      </c>
      <c r="AQ202" s="8" t="e" cm="1">
        <f t="array" aca="1" ref="AQ202" ca="1">INDIRECT(ADDRESS(MATCH(MIN(AQ7:AQ201),AQ7:AQ201,0)+6,1))</f>
        <v>#N/A</v>
      </c>
      <c r="AR202" s="8" t="e" cm="1">
        <f t="array" aca="1" ref="AR202" ca="1">INDIRECT(ADDRESS(MATCH(MAX(AR7:AR201),AR7:AR201,0)+6,1))</f>
        <v>#N/A</v>
      </c>
      <c r="AS202" s="8" t="e" cm="1">
        <f t="array" aca="1" ref="AS202" ca="1">INDIRECT(ADDRESS(MATCH(MAX(AS7:AS201),AS7:AS201,0)+6,1))</f>
        <v>#N/A</v>
      </c>
      <c r="AT202" s="8" t="e" cm="1">
        <f t="array" aca="1" ref="AT202" ca="1">INDIRECT(ADDRESS(MATCH(MIN(AT7:AT201),AT7:AT201,0)+6,1))</f>
        <v>#N/A</v>
      </c>
      <c r="AU202" s="12" t="e" cm="1">
        <f t="array" aca="1" ref="AU202" ca="1">INDIRECT(ADDRESS(MATCH(MIN(AU7:AU201),AU7:AU201,0)+6,1))</f>
        <v>#N/A</v>
      </c>
      <c r="AV202" s="12" t="e" cm="1">
        <f t="array" aca="1" ref="AV202" ca="1">INDIRECT(ADDRESS(MATCH(MIN(AV7:AV201),AV7:AV201,0)+6,1))</f>
        <v>#N/A</v>
      </c>
      <c r="AW202" s="12" t="e" cm="1">
        <f t="array" aca="1" ref="AW202" ca="1">INDIRECT(ADDRESS(MATCH(MAX(AW7:AW201),AW7:AW201,0)+6,1))</f>
        <v>#N/A</v>
      </c>
      <c r="AX202" s="12" t="e" cm="1">
        <f t="array" aca="1" ref="AX202" ca="1">INDIRECT(ADDRESS(MATCH(MAX(AX7:AX201),AX7:AX201,0)+6,1))</f>
        <v>#N/A</v>
      </c>
      <c r="AY202" s="12" t="e" cm="1">
        <f t="array" aca="1" ref="AY202" ca="1">INDIRECT(ADDRESS(MATCH(MIN(AY7:AY201),AY7:AY201,0)+6,1))</f>
        <v>#N/A</v>
      </c>
      <c r="AZ202" s="8" t="e" cm="1">
        <f t="array" aca="1" ref="AZ202" ca="1">INDIRECT(ADDRESS(MATCH(MIN(AZ7:AZ201),AZ7:AZ201,0)+6,1))</f>
        <v>#N/A</v>
      </c>
      <c r="BA202" s="8" t="e" cm="1">
        <f t="array" aca="1" ref="BA202" ca="1">INDIRECT(ADDRESS(MATCH(MIN(BA7:BA201),BA7:BA201,0)+6,1))</f>
        <v>#N/A</v>
      </c>
      <c r="BB202" s="8" t="e" cm="1">
        <f t="array" aca="1" ref="BB202" ca="1">INDIRECT(ADDRESS(MATCH(MAX(BB7:BB201),BB7:BB201,0)+6,1))</f>
        <v>#N/A</v>
      </c>
      <c r="BC202" s="8" t="e" cm="1">
        <f t="array" aca="1" ref="BC202" ca="1">INDIRECT(ADDRESS(MATCH(MAX(BC7:BC201),BC7:BC201,0)+6,1))</f>
        <v>#N/A</v>
      </c>
      <c r="BD202" s="8" t="e" cm="1">
        <f t="array" aca="1" ref="BD202" ca="1">INDIRECT(ADDRESS(MATCH(MIN(BD7:BD201),BD7:BD201,0)+6,1))</f>
        <v>#N/A</v>
      </c>
      <c r="BE202" s="12" t="e" cm="1">
        <f t="array" aca="1" ref="BE202" ca="1">INDIRECT(ADDRESS(MATCH(MIN(BE7:BE201),BE7:BE201,0)+6,1))</f>
        <v>#N/A</v>
      </c>
      <c r="BF202" s="12" t="e" cm="1">
        <f t="array" aca="1" ref="BF202" ca="1">INDIRECT(ADDRESS(MATCH(MIN(BF7:BF201),BF7:BF201,0)+6,1))</f>
        <v>#N/A</v>
      </c>
      <c r="BG202" s="12" t="e" cm="1">
        <f t="array" aca="1" ref="BG202" ca="1">INDIRECT(ADDRESS(MATCH(MAX(BG7:BG201),BG7:BG201,0)+6,1))</f>
        <v>#N/A</v>
      </c>
      <c r="BH202" s="12" t="e" cm="1">
        <f t="array" aca="1" ref="BH202" ca="1">INDIRECT(ADDRESS(MATCH(MAX(BH7:BH201),BH7:BH201,0)+6,1))</f>
        <v>#N/A</v>
      </c>
      <c r="BI202" s="12" t="e" cm="1">
        <f t="array" aca="1" ref="BI202" ca="1">INDIRECT(ADDRESS(MATCH(MIN(BI7:BI201),BI7:BI201,0)+6,1))</f>
        <v>#N/A</v>
      </c>
      <c r="BJ202" s="8" t="str" cm="1">
        <f t="array" aca="1" ref="BJ202" ca="1">INDIRECT(ADDRESS(MATCH(MIN(BJ7:BJ201),BJ7:BJ201,0)+6,1))</f>
        <v>BI01.JacRA</v>
      </c>
      <c r="BK202" s="8" t="str" cm="1">
        <f t="array" aca="1" ref="BK202" ca="1">INDIRECT(ADDRESS(MATCH(MIN(BK7:BK201),BK7:BK201,0)+6,1))</f>
        <v>BI01.JacRA</v>
      </c>
      <c r="BL202" s="8" t="str" cm="1">
        <f t="array" aca="1" ref="BL202" ca="1">INDIRECT(ADDRESS(MATCH(MAX(BL7:BL201),BL7:BL201,0)+6,1))</f>
        <v>BI01.JacRA</v>
      </c>
      <c r="BM202" s="8" t="str" cm="1">
        <f t="array" aca="1" ref="BM202" ca="1">INDIRECT(ADDRESS(MATCH(MAX(BM7:BM201),BM7:BM201,0)+6,1))</f>
        <v>AI01.Jaccard</v>
      </c>
      <c r="BN202" s="8" t="str" cm="1">
        <f t="array" aca="1" ref="BN202" ca="1">INDIRECT(ADDRESS(MATCH(MIN(BN7:BN201),BN7:BN201,0)+6,1))</f>
        <v>BU01.Dice</v>
      </c>
      <c r="BO202" s="12" t="e" cm="1">
        <f t="array" aca="1" ref="BO202" ca="1">INDIRECT(ADDRESS(MATCH(MIN(BO7:BO201),BO7:BO201,0)+6,1))</f>
        <v>#N/A</v>
      </c>
      <c r="BP202" s="12" t="e" cm="1">
        <f t="array" aca="1" ref="BP202" ca="1">INDIRECT(ADDRESS(MATCH(MIN(BP7:BP201),BP7:BP201,0)+6,1))</f>
        <v>#N/A</v>
      </c>
      <c r="BQ202" s="12" t="e" cm="1">
        <f t="array" aca="1" ref="BQ202" ca="1">INDIRECT(ADDRESS(MATCH(MAX(BQ7:BQ201),BQ7:BQ201,0)+6,1))</f>
        <v>#N/A</v>
      </c>
      <c r="BR202" s="12" t="e" cm="1">
        <f t="array" aca="1" ref="BR202" ca="1">INDIRECT(ADDRESS(MATCH(MAX(BR7:BR201),BR7:BR201,0)+6,1))</f>
        <v>#N/A</v>
      </c>
      <c r="BS202" s="12" t="e" cm="1">
        <f t="array" aca="1" ref="BS202" ca="1">INDIRECT(ADDRESS(MATCH(MIN(BS7:BS201),BS7:BS201,0)+6,1))</f>
        <v>#N/A</v>
      </c>
      <c r="BT202" s="8" t="e" cm="1">
        <f t="array" aca="1" ref="BT202" ca="1">INDIRECT(ADDRESS(MATCH(MIN(BT7:BT201),BT7:BT201,0)+6,1))</f>
        <v>#N/A</v>
      </c>
      <c r="BU202" s="8" t="e" cm="1">
        <f t="array" aca="1" ref="BU202" ca="1">INDIRECT(ADDRESS(MATCH(MIN(BU7:BU201),BU7:BU201,0)+6,1))</f>
        <v>#N/A</v>
      </c>
      <c r="BV202" s="8" t="e" cm="1">
        <f t="array" aca="1" ref="BV202" ca="1">INDIRECT(ADDRESS(MATCH(MAX(BV7:BV201),BV7:BV201,0)+6,1))</f>
        <v>#N/A</v>
      </c>
      <c r="BW202" s="8" t="e" cm="1">
        <f t="array" aca="1" ref="BW202" ca="1">INDIRECT(ADDRESS(MATCH(MAX(BW7:BW201),BW7:BW201,0)+6,1))</f>
        <v>#N/A</v>
      </c>
      <c r="BX202" s="8" t="e" cm="1">
        <f t="array" aca="1" ref="BX202" ca="1">INDIRECT(ADDRESS(MATCH(MIN(BX7:BX201),BX7:BX201,0)+6,1))</f>
        <v>#N/A</v>
      </c>
      <c r="BY202" s="12" t="e" cm="1">
        <f t="array" aca="1" ref="BY202" ca="1">INDIRECT(ADDRESS(MATCH(MIN(BY7:BY201),BY7:BY201,0)+6,1))</f>
        <v>#N/A</v>
      </c>
      <c r="BZ202" s="12" t="e" cm="1">
        <f t="array" aca="1" ref="BZ202" ca="1">INDIRECT(ADDRESS(MATCH(MIN(BZ7:BZ201),BZ7:BZ201,0)+6,1))</f>
        <v>#N/A</v>
      </c>
      <c r="CA202" s="12" t="e" cm="1">
        <f t="array" aca="1" ref="CA202" ca="1">INDIRECT(ADDRESS(MATCH(MAX(CA7:CA201),CA7:CA201,0)+6,1))</f>
        <v>#N/A</v>
      </c>
      <c r="CB202" s="12" t="e" cm="1">
        <f t="array" aca="1" ref="CB202" ca="1">INDIRECT(ADDRESS(MATCH(MAX(CB7:CB201),CB7:CB201,0)+6,1))</f>
        <v>#N/A</v>
      </c>
      <c r="CC202" s="12" t="e" cm="1">
        <f t="array" aca="1" ref="CC202" ca="1">INDIRECT(ADDRESS(MATCH(MIN(CC7:CC201),CC7:CC201,0)+6,1))</f>
        <v>#N/A</v>
      </c>
      <c r="CD202" s="8" t="e" cm="1">
        <f t="array" aca="1" ref="CD202" ca="1">INDIRECT(ADDRESS(MATCH(MIN(CD7:CD201),CD7:CD201,0)+6,1))</f>
        <v>#N/A</v>
      </c>
      <c r="CE202" s="8" t="e" cm="1">
        <f t="array" aca="1" ref="CE202" ca="1">INDIRECT(ADDRESS(MATCH(MIN(CE7:CE201),CE7:CE201,0)+6,1))</f>
        <v>#N/A</v>
      </c>
      <c r="CF202" s="8" t="e" cm="1">
        <f t="array" aca="1" ref="CF202" ca="1">INDIRECT(ADDRESS(MATCH(MAX(CF7:CF201),CF7:CF201,0)+6,1))</f>
        <v>#N/A</v>
      </c>
      <c r="CG202" s="8" t="e" cm="1">
        <f t="array" aca="1" ref="CG202" ca="1">INDIRECT(ADDRESS(MATCH(MAX(CG7:CG201),CG7:CG201,0)+6,1))</f>
        <v>#N/A</v>
      </c>
      <c r="CH202" s="8" t="e" cm="1">
        <f t="array" aca="1" ref="CH202" ca="1">INDIRECT(ADDRESS(MATCH(MIN(CH7:CH201),CH7:CH201,0)+6,1))</f>
        <v>#N/A</v>
      </c>
      <c r="CI202" s="12" t="str" cm="1">
        <f t="array" aca="1" ref="CI202" ca="1">INDIRECT(ADDRESS(MATCH(MIN(CI7:CI201),CI7:CI201,0)+6,1))</f>
        <v>BI14.AmerJ</v>
      </c>
      <c r="CJ202" s="12" t="str" cm="1">
        <f t="array" aca="1" ref="CJ202" ca="1">INDIRECT(ADDRESS(MATCH(MIN(CJ7:CJ201),CJ7:CJ201,0)+6,1))</f>
        <v>BI14.AmerJ</v>
      </c>
      <c r="CK202" s="12" t="str" cm="1">
        <f t="array" aca="1" ref="CK202" ca="1">INDIRECT(ADDRESS(MATCH(MAX(CK7:CK201),CK7:CK201,0)+6,1))</f>
        <v>BI07.PSSJ</v>
      </c>
      <c r="CL202" s="12" t="str" cm="1">
        <f t="array" aca="1" ref="CL202" ca="1">INDIRECT(ADDRESS(MATCH(MAX(CL7:CL201),CL7:CL201,0)+6,1))</f>
        <v>BI14.Amer</v>
      </c>
      <c r="CM202" s="12" t="str" cm="1">
        <f t="array" aca="1" ref="CM202" ca="1">INDIRECT(ADDRESS(MATCH(MIN(CM7:CM201),CM7:CM201,0)+6,1))</f>
        <v>AU16.TA</v>
      </c>
      <c r="CN202" s="8" t="e" cm="1">
        <f t="array" aca="1" ref="CN202" ca="1">INDIRECT(ADDRESS(MATCH(MIN(CN7:CN201),CN7:CN201,0)+6,1))</f>
        <v>#N/A</v>
      </c>
      <c r="CO202" s="8" t="e" cm="1">
        <f t="array" aca="1" ref="CO202" ca="1">INDIRECT(ADDRESS(MATCH(MIN(CO7:CO201),CO7:CO201,0)+6,1))</f>
        <v>#N/A</v>
      </c>
      <c r="CP202" s="8" t="e" cm="1">
        <f t="array" aca="1" ref="CP202" ca="1">INDIRECT(ADDRESS(MATCH(MAX(CP7:CP201),CP7:CP201,0)+6,1))</f>
        <v>#N/A</v>
      </c>
      <c r="CQ202" s="8" t="e" cm="1">
        <f t="array" aca="1" ref="CQ202" ca="1">INDIRECT(ADDRESS(MATCH(MAX(CQ7:CQ201),CQ7:CQ201,0)+6,1))</f>
        <v>#N/A</v>
      </c>
      <c r="CR202" s="8" t="e" cm="1">
        <f t="array" aca="1" ref="CR202" ca="1">INDIRECT(ADDRESS(MATCH(MIN(CR7:CR201),CR7:CR201,0)+6,1))</f>
        <v>#N/A</v>
      </c>
      <c r="CS202" s="12" t="e" cm="1">
        <f t="array" aca="1" ref="CS202" ca="1">INDIRECT(ADDRESS(MATCH(MIN(CS7:CS201),CS7:CS201,0)+6,1))</f>
        <v>#N/A</v>
      </c>
      <c r="CT202" s="12" t="e" cm="1">
        <f t="array" aca="1" ref="CT202" ca="1">INDIRECT(ADDRESS(MATCH(MIN(CT7:CT201),CT7:CT201,0)+6,1))</f>
        <v>#N/A</v>
      </c>
      <c r="CU202" s="12" t="e" cm="1">
        <f t="array" aca="1" ref="CU202" ca="1">INDIRECT(ADDRESS(MATCH(MAX(CU7:CU201),CU7:CU201,0)+6,1))</f>
        <v>#N/A</v>
      </c>
      <c r="CV202" s="12" t="e" cm="1">
        <f t="array" aca="1" ref="CV202" ca="1">INDIRECT(ADDRESS(MATCH(MAX(CV7:CV201),CV7:CV201,0)+6,1))</f>
        <v>#N/A</v>
      </c>
      <c r="CW202" s="12" t="e" cm="1">
        <f t="array" aca="1" ref="CW202" ca="1">INDIRECT(ADDRESS(MATCH(MIN(CW7:CW201),CW7:CW201,0)+6,1))</f>
        <v>#N/A</v>
      </c>
      <c r="CX202" s="15" t="str" cm="1">
        <f t="array" aca="1" ref="CX202" ca="1">INDIRECT(ADDRESS(MATCH(MIN((IF(ISNUMBER(CX7:CX201),CX7:CX201))),CX7:CX201,0)+6,1))</f>
        <v>BI22.ZSim</v>
      </c>
      <c r="CY202" s="15" t="str" cm="1">
        <f t="array" aca="1" ref="CY202" ca="1">INDIRECT(ADDRESS(MATCH(MIN((IF(ISNUMBER(CY7:CY201),CY7:CY201))),CY7:CY201,0)+6,1))</f>
        <v>AI28.RPB</v>
      </c>
      <c r="CZ202" s="15" t="str" cm="1">
        <f t="array" aca="1" ref="CZ202" ca="1">INDIRECT(ADDRESS(MATCH(MAX((IF(ISNUMBER(CZ7:CZ201),CZ7:CZ201))),CZ7:CZ201,0)+6,1))</f>
        <v>BI07.PSSJ</v>
      </c>
      <c r="DA202" s="15" t="str" cm="1">
        <f t="array" aca="1" ref="DA202" ca="1">INDIRECT(ADDRESS(MATCH(MAX((IF(ISNUMBER(DA7:DA201),DA7:DA201))),DA7:DA201,0)+6,1))</f>
        <v>AI01.Jaccard</v>
      </c>
      <c r="DB202" s="15" t="str" cm="1">
        <f t="array" aca="1" ref="DB202" ca="1">INDIRECT(ADDRESS(MATCH(MIN((IF(ISNUMBER(DB7:DB201),DB7:DB201))),DB7:DB201,0)+6,1))</f>
        <v>BU01.Dice</v>
      </c>
      <c r="DC202" s="12" t="str" cm="1">
        <f t="array" aca="1" ref="DC202" ca="1">INDEX(_xlfn._xlws.FILTER(DC7:DC100,ISTEXT(DC7:DC100)),MODE(MATCH(_xlfn._xlws.FILTER(DC7:DC100,ISTEXT(DC7:DC100)),_xlfn._xlws.FILTER(DC7:DC100,ISTEXT(DC7:DC100)),0)))</f>
        <v>k=5, r=0.1</v>
      </c>
      <c r="DD202" s="12" t="str" cm="1">
        <f t="array" aca="1" ref="DD202" ca="1">INDEX(_xlfn._xlws.FILTER(DD7:DD100,ISTEXT(DD7:DD100)),MODE(MATCH(_xlfn._xlws.FILTER(DD7:DD100,ISTEXT(DD7:DD100)),_xlfn._xlws.FILTER(DD7:DD100,ISTEXT(DD7:DD100)),0)))</f>
        <v>k=5, r=0.1</v>
      </c>
      <c r="DE202" s="12" t="str" cm="1">
        <f t="array" aca="1" ref="DE202" ca="1">INDEX(_xlfn._xlws.FILTER(DE7:DE100,ISTEXT(DE7:DE100)),MODE(MATCH(_xlfn._xlws.FILTER(DE7:DE100,ISTEXT(DE7:DE100)),_xlfn._xlws.FILTER(DE7:DE100,ISTEXT(DE7:DE100)),0)))</f>
        <v>k=5, r=0.3</v>
      </c>
      <c r="DF202" s="12" t="str" cm="1">
        <f t="array" aca="1" ref="DF202" ca="1">INDEX(_xlfn._xlws.FILTER(DF7:DF100,ISTEXT(DF7:DF100)),MODE(MATCH(_xlfn._xlws.FILTER(DF7:DF100,ISTEXT(DF7:DF100)),_xlfn._xlws.FILTER(DF7:DF100,ISTEXT(DF7:DF100)),0)))</f>
        <v>k=5, r=0.1</v>
      </c>
      <c r="DG202" s="12" t="str" cm="1">
        <f t="array" aca="1" ref="DG202" ca="1">INDEX(_xlfn._xlws.FILTER(DG7:DG100,ISTEXT(DG7:DG100)),MODE(MATCH(_xlfn._xlws.FILTER(DG7:DG100,ISTEXT(DG7:DG100)),_xlfn._xlws.FILTER(DG7:DG100,ISTEXT(DG7:DG100)),0)))</f>
        <v>k=5, r=0.9</v>
      </c>
    </row>
  </sheetData>
  <mergeCells count="26"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2"/>
  <sheetViews>
    <sheetView tabSelected="1" workbookViewId="0">
      <pane xSplit="1" topLeftCell="B1" activePane="topRight" state="frozen"/>
      <selection pane="topRight" activeCell="B7" sqref="B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2" t="s">
        <v>213</v>
      </c>
      <c r="H1" s="2" t="s">
        <v>213</v>
      </c>
      <c r="I1" s="2" t="s">
        <v>213</v>
      </c>
      <c r="J1" s="3" t="s">
        <v>213</v>
      </c>
      <c r="K1" s="3" t="s">
        <v>213</v>
      </c>
      <c r="L1" s="3" t="s">
        <v>213</v>
      </c>
      <c r="M1" s="3" t="s">
        <v>213</v>
      </c>
      <c r="N1" s="3" t="s">
        <v>213</v>
      </c>
      <c r="O1" s="3" t="s">
        <v>213</v>
      </c>
      <c r="P1" s="3" t="s">
        <v>213</v>
      </c>
      <c r="Q1" s="3" t="s">
        <v>213</v>
      </c>
      <c r="R1" s="2" t="s">
        <v>213</v>
      </c>
      <c r="S1" s="2" t="s">
        <v>213</v>
      </c>
      <c r="T1" s="2" t="s">
        <v>213</v>
      </c>
      <c r="U1" s="2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3" t="s">
        <v>213</v>
      </c>
      <c r="AA1" s="3" t="s">
        <v>213</v>
      </c>
      <c r="AB1" s="3" t="s">
        <v>213</v>
      </c>
      <c r="AC1" s="3" t="s">
        <v>213</v>
      </c>
      <c r="AD1" s="3" t="s">
        <v>213</v>
      </c>
      <c r="AE1" s="3" t="s">
        <v>213</v>
      </c>
      <c r="AF1" s="3" t="s">
        <v>213</v>
      </c>
      <c r="AG1" s="3" t="s">
        <v>213</v>
      </c>
      <c r="AH1" s="2" t="s">
        <v>213</v>
      </c>
      <c r="AI1" s="2" t="s">
        <v>213</v>
      </c>
      <c r="AJ1" s="2" t="s">
        <v>213</v>
      </c>
      <c r="AK1" s="2" t="s">
        <v>213</v>
      </c>
      <c r="AL1" s="2" t="s">
        <v>213</v>
      </c>
      <c r="AM1" s="2" t="s">
        <v>213</v>
      </c>
      <c r="AN1" s="2" t="s">
        <v>213</v>
      </c>
      <c r="AO1" s="2" t="s">
        <v>213</v>
      </c>
      <c r="AP1" s="3" t="s">
        <v>214</v>
      </c>
      <c r="AQ1" s="3" t="s">
        <v>214</v>
      </c>
      <c r="AR1" s="3" t="s">
        <v>214</v>
      </c>
      <c r="AS1" s="3" t="s">
        <v>214</v>
      </c>
      <c r="AT1" s="3" t="s">
        <v>214</v>
      </c>
      <c r="AU1" s="3" t="s">
        <v>214</v>
      </c>
      <c r="AV1" s="3" t="s">
        <v>214</v>
      </c>
      <c r="AW1" s="3" t="s">
        <v>214</v>
      </c>
      <c r="AX1" s="2" t="s">
        <v>214</v>
      </c>
      <c r="AY1" s="2" t="s">
        <v>214</v>
      </c>
      <c r="AZ1" s="2" t="s">
        <v>214</v>
      </c>
      <c r="BA1" s="2" t="s">
        <v>214</v>
      </c>
      <c r="BB1" s="2" t="s">
        <v>214</v>
      </c>
      <c r="BC1" s="2" t="s">
        <v>214</v>
      </c>
      <c r="BD1" s="2" t="s">
        <v>214</v>
      </c>
      <c r="BE1" s="2" t="s">
        <v>214</v>
      </c>
      <c r="BF1" s="3" t="s">
        <v>214</v>
      </c>
      <c r="BG1" s="3" t="s">
        <v>214</v>
      </c>
      <c r="BH1" s="3" t="s">
        <v>214</v>
      </c>
      <c r="BI1" s="3" t="s">
        <v>214</v>
      </c>
      <c r="BJ1" s="3" t="s">
        <v>214</v>
      </c>
      <c r="BK1" s="3" t="s">
        <v>214</v>
      </c>
      <c r="BL1" s="3" t="s">
        <v>214</v>
      </c>
      <c r="BM1" s="3" t="s">
        <v>214</v>
      </c>
      <c r="BN1" s="2" t="s">
        <v>214</v>
      </c>
      <c r="BO1" s="2" t="s">
        <v>214</v>
      </c>
      <c r="BP1" s="2" t="s">
        <v>214</v>
      </c>
      <c r="BQ1" s="2" t="s">
        <v>214</v>
      </c>
      <c r="BR1" s="2" t="s">
        <v>214</v>
      </c>
      <c r="BS1" s="2" t="s">
        <v>214</v>
      </c>
      <c r="BT1" s="2" t="s">
        <v>214</v>
      </c>
      <c r="BU1" s="2" t="s">
        <v>214</v>
      </c>
      <c r="BV1" s="3" t="s">
        <v>214</v>
      </c>
      <c r="BW1" s="3" t="s">
        <v>214</v>
      </c>
      <c r="BX1" s="3" t="s">
        <v>214</v>
      </c>
      <c r="BY1" s="3" t="s">
        <v>214</v>
      </c>
      <c r="BZ1" s="3" t="s">
        <v>214</v>
      </c>
      <c r="CA1" s="3" t="s">
        <v>214</v>
      </c>
      <c r="CB1" s="3" t="s">
        <v>214</v>
      </c>
      <c r="CC1" s="3" t="s">
        <v>214</v>
      </c>
      <c r="CD1" s="2" t="s">
        <v>215</v>
      </c>
      <c r="CE1" s="2" t="s">
        <v>215</v>
      </c>
      <c r="CF1" s="2" t="s">
        <v>215</v>
      </c>
      <c r="CG1" s="2" t="s">
        <v>215</v>
      </c>
      <c r="CH1" s="2" t="s">
        <v>215</v>
      </c>
      <c r="CI1" s="2" t="s">
        <v>215</v>
      </c>
      <c r="CJ1" s="2" t="s">
        <v>215</v>
      </c>
      <c r="CK1" s="2" t="s">
        <v>215</v>
      </c>
      <c r="CL1" s="3" t="s">
        <v>215</v>
      </c>
      <c r="CM1" s="3" t="s">
        <v>215</v>
      </c>
      <c r="CN1" s="3" t="s">
        <v>215</v>
      </c>
      <c r="CO1" s="3" t="s">
        <v>215</v>
      </c>
      <c r="CP1" s="3" t="s">
        <v>215</v>
      </c>
      <c r="CQ1" s="3" t="s">
        <v>215</v>
      </c>
      <c r="CR1" s="3" t="s">
        <v>215</v>
      </c>
      <c r="CS1" s="3" t="s">
        <v>215</v>
      </c>
      <c r="CT1" s="2" t="s">
        <v>215</v>
      </c>
      <c r="CU1" s="2" t="s">
        <v>215</v>
      </c>
      <c r="CV1" s="2" t="s">
        <v>215</v>
      </c>
      <c r="CW1" s="2" t="s">
        <v>215</v>
      </c>
      <c r="CX1" s="2" t="s">
        <v>215</v>
      </c>
      <c r="CY1" s="2" t="s">
        <v>215</v>
      </c>
      <c r="CZ1" s="2" t="s">
        <v>215</v>
      </c>
      <c r="DA1" s="2" t="s">
        <v>215</v>
      </c>
      <c r="DB1" s="3" t="s">
        <v>215</v>
      </c>
      <c r="DC1" s="3" t="s">
        <v>215</v>
      </c>
      <c r="DD1" s="3" t="s">
        <v>215</v>
      </c>
      <c r="DE1" s="3" t="s">
        <v>215</v>
      </c>
      <c r="DF1" s="3" t="s">
        <v>215</v>
      </c>
      <c r="DG1" s="3" t="s">
        <v>215</v>
      </c>
      <c r="DH1" s="3" t="s">
        <v>215</v>
      </c>
      <c r="DI1" s="3" t="s">
        <v>215</v>
      </c>
      <c r="DJ1" s="2" t="s">
        <v>215</v>
      </c>
      <c r="DK1" s="2" t="s">
        <v>215</v>
      </c>
      <c r="DL1" s="2" t="s">
        <v>215</v>
      </c>
      <c r="DM1" s="2" t="s">
        <v>215</v>
      </c>
      <c r="DN1" s="2" t="s">
        <v>215</v>
      </c>
      <c r="DO1" s="2" t="s">
        <v>215</v>
      </c>
      <c r="DP1" s="2" t="s">
        <v>215</v>
      </c>
      <c r="DQ1" s="2" t="s">
        <v>215</v>
      </c>
      <c r="DR1" s="3" t="s">
        <v>216</v>
      </c>
      <c r="DS1" s="3" t="s">
        <v>216</v>
      </c>
      <c r="DT1" s="3" t="s">
        <v>216</v>
      </c>
      <c r="DU1" s="3" t="s">
        <v>216</v>
      </c>
      <c r="DV1" s="3" t="s">
        <v>216</v>
      </c>
      <c r="DW1" s="3" t="s">
        <v>216</v>
      </c>
      <c r="DX1" s="3" t="s">
        <v>216</v>
      </c>
      <c r="DY1" s="3" t="s">
        <v>216</v>
      </c>
      <c r="DZ1" s="2" t="s">
        <v>216</v>
      </c>
      <c r="EA1" s="2" t="s">
        <v>216</v>
      </c>
      <c r="EB1" s="2" t="s">
        <v>216</v>
      </c>
      <c r="EC1" s="2" t="s">
        <v>216</v>
      </c>
      <c r="ED1" s="2" t="s">
        <v>216</v>
      </c>
      <c r="EE1" s="2" t="s">
        <v>216</v>
      </c>
      <c r="EF1" s="2" t="s">
        <v>216</v>
      </c>
      <c r="EG1" s="2" t="s">
        <v>216</v>
      </c>
      <c r="EH1" s="3" t="s">
        <v>216</v>
      </c>
      <c r="EI1" s="3" t="s">
        <v>216</v>
      </c>
      <c r="EJ1" s="3" t="s">
        <v>216</v>
      </c>
      <c r="EK1" s="3" t="s">
        <v>216</v>
      </c>
      <c r="EL1" s="3" t="s">
        <v>216</v>
      </c>
      <c r="EM1" s="3" t="s">
        <v>216</v>
      </c>
      <c r="EN1" s="3" t="s">
        <v>216</v>
      </c>
      <c r="EO1" s="3" t="s">
        <v>216</v>
      </c>
      <c r="EP1" s="2" t="s">
        <v>216</v>
      </c>
      <c r="EQ1" s="2" t="s">
        <v>216</v>
      </c>
      <c r="ER1" s="2" t="s">
        <v>216</v>
      </c>
      <c r="ES1" s="2" t="s">
        <v>216</v>
      </c>
      <c r="ET1" s="2" t="s">
        <v>216</v>
      </c>
      <c r="EU1" s="2" t="s">
        <v>216</v>
      </c>
      <c r="EV1" s="2" t="s">
        <v>216</v>
      </c>
      <c r="EW1" s="2" t="s">
        <v>216</v>
      </c>
      <c r="EX1" s="3" t="s">
        <v>216</v>
      </c>
      <c r="EY1" s="3" t="s">
        <v>216</v>
      </c>
      <c r="EZ1" s="3" t="s">
        <v>216</v>
      </c>
      <c r="FA1" s="3" t="s">
        <v>216</v>
      </c>
      <c r="FB1" s="3" t="s">
        <v>216</v>
      </c>
      <c r="FC1" s="3" t="s">
        <v>216</v>
      </c>
      <c r="FD1" s="3" t="s">
        <v>216</v>
      </c>
      <c r="FE1" s="3" t="s">
        <v>216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2" t="s">
        <v>209</v>
      </c>
      <c r="H2" s="2" t="s">
        <v>209</v>
      </c>
      <c r="I2" s="2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2" t="s">
        <v>211</v>
      </c>
      <c r="S2" s="2" t="s">
        <v>211</v>
      </c>
      <c r="T2" s="2" t="s">
        <v>211</v>
      </c>
      <c r="U2" s="2" t="s">
        <v>211</v>
      </c>
      <c r="V2" s="2" t="s">
        <v>211</v>
      </c>
      <c r="W2" s="2" t="s">
        <v>211</v>
      </c>
      <c r="X2" s="2" t="s">
        <v>211</v>
      </c>
      <c r="Y2" s="2" t="s">
        <v>211</v>
      </c>
      <c r="Z2" s="3" t="s">
        <v>212</v>
      </c>
      <c r="AA2" s="3" t="s">
        <v>212</v>
      </c>
      <c r="AB2" s="3" t="s">
        <v>212</v>
      </c>
      <c r="AC2" s="3" t="s">
        <v>212</v>
      </c>
      <c r="AD2" s="3" t="s">
        <v>212</v>
      </c>
      <c r="AE2" s="3" t="s">
        <v>212</v>
      </c>
      <c r="AF2" s="3" t="s">
        <v>212</v>
      </c>
      <c r="AG2" s="3" t="s">
        <v>212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209</v>
      </c>
      <c r="AQ2" s="10" t="s">
        <v>209</v>
      </c>
      <c r="AR2" s="10" t="s">
        <v>209</v>
      </c>
      <c r="AS2" s="10" t="s">
        <v>209</v>
      </c>
      <c r="AT2" s="10" t="s">
        <v>209</v>
      </c>
      <c r="AU2" s="10" t="s">
        <v>209</v>
      </c>
      <c r="AV2" s="10" t="s">
        <v>209</v>
      </c>
      <c r="AW2" s="10" t="s">
        <v>209</v>
      </c>
      <c r="AX2" s="2" t="s">
        <v>210</v>
      </c>
      <c r="AY2" s="2" t="s">
        <v>210</v>
      </c>
      <c r="AZ2" s="2" t="s">
        <v>210</v>
      </c>
      <c r="BA2" s="2" t="s">
        <v>210</v>
      </c>
      <c r="BB2" s="2" t="s">
        <v>210</v>
      </c>
      <c r="BC2" s="2" t="s">
        <v>210</v>
      </c>
      <c r="BD2" s="2" t="s">
        <v>210</v>
      </c>
      <c r="BE2" s="2" t="s">
        <v>210</v>
      </c>
      <c r="BF2" s="10" t="s">
        <v>211</v>
      </c>
      <c r="BG2" s="10" t="s">
        <v>211</v>
      </c>
      <c r="BH2" s="10" t="s">
        <v>211</v>
      </c>
      <c r="BI2" s="10" t="s">
        <v>211</v>
      </c>
      <c r="BJ2" s="10" t="s">
        <v>211</v>
      </c>
      <c r="BK2" s="10" t="s">
        <v>211</v>
      </c>
      <c r="BL2" s="10" t="s">
        <v>211</v>
      </c>
      <c r="BM2" s="10" t="s">
        <v>211</v>
      </c>
      <c r="BN2" s="2" t="s">
        <v>212</v>
      </c>
      <c r="BO2" s="2" t="s">
        <v>212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209</v>
      </c>
      <c r="CE2" s="2" t="s">
        <v>209</v>
      </c>
      <c r="CF2" s="2" t="s">
        <v>209</v>
      </c>
      <c r="CG2" s="2" t="s">
        <v>209</v>
      </c>
      <c r="CH2" s="2" t="s">
        <v>209</v>
      </c>
      <c r="CI2" s="2" t="s">
        <v>209</v>
      </c>
      <c r="CJ2" s="2" t="s">
        <v>209</v>
      </c>
      <c r="CK2" s="2" t="s">
        <v>209</v>
      </c>
      <c r="CL2" s="10" t="s">
        <v>210</v>
      </c>
      <c r="CM2" s="10" t="s">
        <v>210</v>
      </c>
      <c r="CN2" s="10" t="s">
        <v>210</v>
      </c>
      <c r="CO2" s="10" t="s">
        <v>210</v>
      </c>
      <c r="CP2" s="10" t="s">
        <v>210</v>
      </c>
      <c r="CQ2" s="10" t="s">
        <v>210</v>
      </c>
      <c r="CR2" s="10" t="s">
        <v>210</v>
      </c>
      <c r="CS2" s="10" t="s">
        <v>210</v>
      </c>
      <c r="CT2" s="2" t="s">
        <v>211</v>
      </c>
      <c r="CU2" s="2" t="s">
        <v>211</v>
      </c>
      <c r="CV2" s="2" t="s">
        <v>211</v>
      </c>
      <c r="CW2" s="2" t="s">
        <v>211</v>
      </c>
      <c r="CX2" s="2" t="s">
        <v>211</v>
      </c>
      <c r="CY2" s="2" t="s">
        <v>211</v>
      </c>
      <c r="CZ2" s="2" t="s">
        <v>211</v>
      </c>
      <c r="DA2" s="2" t="s">
        <v>211</v>
      </c>
      <c r="DB2" s="10" t="s">
        <v>212</v>
      </c>
      <c r="DC2" s="10" t="s">
        <v>212</v>
      </c>
      <c r="DD2" s="10" t="s">
        <v>212</v>
      </c>
      <c r="DE2" s="10" t="s">
        <v>212</v>
      </c>
      <c r="DF2" s="10" t="s">
        <v>212</v>
      </c>
      <c r="DG2" s="10" t="s">
        <v>212</v>
      </c>
      <c r="DH2" s="10" t="s">
        <v>212</v>
      </c>
      <c r="DI2" s="10" t="s">
        <v>212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209</v>
      </c>
      <c r="DS2" s="10" t="s">
        <v>209</v>
      </c>
      <c r="DT2" s="10" t="s">
        <v>209</v>
      </c>
      <c r="DU2" s="10" t="s">
        <v>209</v>
      </c>
      <c r="DV2" s="10" t="s">
        <v>209</v>
      </c>
      <c r="DW2" s="10" t="s">
        <v>209</v>
      </c>
      <c r="DX2" s="10" t="s">
        <v>209</v>
      </c>
      <c r="DY2" s="10" t="s">
        <v>209</v>
      </c>
      <c r="DZ2" s="2" t="s">
        <v>210</v>
      </c>
      <c r="EA2" s="2" t="s">
        <v>210</v>
      </c>
      <c r="EB2" s="2" t="s">
        <v>210</v>
      </c>
      <c r="EC2" s="2" t="s">
        <v>210</v>
      </c>
      <c r="ED2" s="2" t="s">
        <v>210</v>
      </c>
      <c r="EE2" s="2" t="s">
        <v>210</v>
      </c>
      <c r="EF2" s="2" t="s">
        <v>210</v>
      </c>
      <c r="EG2" s="2" t="s">
        <v>210</v>
      </c>
      <c r="EH2" s="10" t="s">
        <v>211</v>
      </c>
      <c r="EI2" s="10" t="s">
        <v>211</v>
      </c>
      <c r="EJ2" s="10" t="s">
        <v>211</v>
      </c>
      <c r="EK2" s="10" t="s">
        <v>211</v>
      </c>
      <c r="EL2" s="10" t="s">
        <v>211</v>
      </c>
      <c r="EM2" s="10" t="s">
        <v>211</v>
      </c>
      <c r="EN2" s="10" t="s">
        <v>211</v>
      </c>
      <c r="EO2" s="10" t="s">
        <v>211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197</v>
      </c>
      <c r="F3" s="2" t="s">
        <v>196</v>
      </c>
      <c r="G3" s="2" t="s">
        <v>219</v>
      </c>
      <c r="H3" s="2" t="s">
        <v>221</v>
      </c>
      <c r="I3" s="2" t="s">
        <v>220</v>
      </c>
      <c r="J3" s="3" t="s">
        <v>0</v>
      </c>
      <c r="K3" s="3" t="s">
        <v>1</v>
      </c>
      <c r="L3" s="3" t="s">
        <v>2</v>
      </c>
      <c r="M3" s="3" t="s">
        <v>197</v>
      </c>
      <c r="N3" s="3" t="s">
        <v>196</v>
      </c>
      <c r="O3" s="3" t="s">
        <v>219</v>
      </c>
      <c r="P3" s="3" t="s">
        <v>221</v>
      </c>
      <c r="Q3" s="3" t="s">
        <v>220</v>
      </c>
      <c r="R3" s="2" t="s">
        <v>0</v>
      </c>
      <c r="S3" s="2" t="s">
        <v>1</v>
      </c>
      <c r="T3" s="2" t="s">
        <v>2</v>
      </c>
      <c r="U3" s="2" t="s">
        <v>197</v>
      </c>
      <c r="V3" s="2" t="s">
        <v>196</v>
      </c>
      <c r="W3" s="2" t="s">
        <v>219</v>
      </c>
      <c r="X3" s="2" t="s">
        <v>221</v>
      </c>
      <c r="Y3" s="2" t="s">
        <v>220</v>
      </c>
      <c r="Z3" s="3" t="s">
        <v>0</v>
      </c>
      <c r="AA3" s="3" t="s">
        <v>1</v>
      </c>
      <c r="AB3" s="3" t="s">
        <v>2</v>
      </c>
      <c r="AC3" s="3" t="s">
        <v>197</v>
      </c>
      <c r="AD3" s="3" t="s">
        <v>196</v>
      </c>
      <c r="AE3" s="3" t="s">
        <v>219</v>
      </c>
      <c r="AF3" s="3" t="s">
        <v>221</v>
      </c>
      <c r="AG3" s="3" t="s">
        <v>220</v>
      </c>
      <c r="AH3" s="2" t="s">
        <v>0</v>
      </c>
      <c r="AI3" s="2" t="s">
        <v>1</v>
      </c>
      <c r="AJ3" s="2" t="s">
        <v>2</v>
      </c>
      <c r="AK3" s="2" t="s">
        <v>197</v>
      </c>
      <c r="AL3" s="2" t="s">
        <v>196</v>
      </c>
      <c r="AM3" s="2" t="s">
        <v>219</v>
      </c>
      <c r="AN3" s="2" t="s">
        <v>221</v>
      </c>
      <c r="AO3" s="2" t="s">
        <v>220</v>
      </c>
      <c r="AP3" s="3" t="s">
        <v>0</v>
      </c>
      <c r="AQ3" s="3" t="s">
        <v>1</v>
      </c>
      <c r="AR3" s="3" t="s">
        <v>2</v>
      </c>
      <c r="AS3" s="3" t="s">
        <v>197</v>
      </c>
      <c r="AT3" s="3" t="s">
        <v>196</v>
      </c>
      <c r="AU3" s="3" t="s">
        <v>219</v>
      </c>
      <c r="AV3" s="3" t="s">
        <v>221</v>
      </c>
      <c r="AW3" s="3" t="s">
        <v>220</v>
      </c>
      <c r="AX3" s="2" t="s">
        <v>0</v>
      </c>
      <c r="AY3" s="2" t="s">
        <v>1</v>
      </c>
      <c r="AZ3" s="2" t="s">
        <v>2</v>
      </c>
      <c r="BA3" s="2" t="s">
        <v>197</v>
      </c>
      <c r="BB3" s="2" t="s">
        <v>196</v>
      </c>
      <c r="BC3" s="2" t="s">
        <v>219</v>
      </c>
      <c r="BD3" s="2" t="s">
        <v>221</v>
      </c>
      <c r="BE3" s="2" t="s">
        <v>220</v>
      </c>
      <c r="BF3" s="3" t="s">
        <v>0</v>
      </c>
      <c r="BG3" s="3" t="s">
        <v>1</v>
      </c>
      <c r="BH3" s="3" t="s">
        <v>2</v>
      </c>
      <c r="BI3" s="3" t="s">
        <v>197</v>
      </c>
      <c r="BJ3" s="3" t="s">
        <v>196</v>
      </c>
      <c r="BK3" s="3" t="s">
        <v>219</v>
      </c>
      <c r="BL3" s="3" t="s">
        <v>221</v>
      </c>
      <c r="BM3" s="3" t="s">
        <v>220</v>
      </c>
      <c r="BN3" s="2" t="s">
        <v>0</v>
      </c>
      <c r="BO3" s="2" t="s">
        <v>1</v>
      </c>
      <c r="BP3" s="2" t="s">
        <v>2</v>
      </c>
      <c r="BQ3" s="2" t="s">
        <v>197</v>
      </c>
      <c r="BR3" s="2" t="s">
        <v>196</v>
      </c>
      <c r="BS3" s="2" t="s">
        <v>219</v>
      </c>
      <c r="BT3" s="2" t="s">
        <v>221</v>
      </c>
      <c r="BU3" s="2" t="s">
        <v>220</v>
      </c>
      <c r="BV3" s="3" t="s">
        <v>0</v>
      </c>
      <c r="BW3" s="3" t="s">
        <v>1</v>
      </c>
      <c r="BX3" s="3" t="s">
        <v>2</v>
      </c>
      <c r="BY3" s="3" t="s">
        <v>197</v>
      </c>
      <c r="BZ3" s="3" t="s">
        <v>196</v>
      </c>
      <c r="CA3" s="3" t="s">
        <v>219</v>
      </c>
      <c r="CB3" s="3" t="s">
        <v>221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197</v>
      </c>
      <c r="CH3" s="2" t="s">
        <v>196</v>
      </c>
      <c r="CI3" s="2" t="s">
        <v>219</v>
      </c>
      <c r="CJ3" s="2" t="s">
        <v>221</v>
      </c>
      <c r="CK3" s="2" t="s">
        <v>220</v>
      </c>
      <c r="CL3" s="3" t="s">
        <v>0</v>
      </c>
      <c r="CM3" s="3" t="s">
        <v>1</v>
      </c>
      <c r="CN3" s="3" t="s">
        <v>2</v>
      </c>
      <c r="CO3" s="3" t="s">
        <v>197</v>
      </c>
      <c r="CP3" s="3" t="s">
        <v>196</v>
      </c>
      <c r="CQ3" s="3" t="s">
        <v>219</v>
      </c>
      <c r="CR3" s="3" t="s">
        <v>221</v>
      </c>
      <c r="CS3" s="3" t="s">
        <v>220</v>
      </c>
      <c r="CT3" s="2" t="s">
        <v>0</v>
      </c>
      <c r="CU3" s="2" t="s">
        <v>1</v>
      </c>
      <c r="CV3" s="2" t="s">
        <v>2</v>
      </c>
      <c r="CW3" s="2" t="s">
        <v>197</v>
      </c>
      <c r="CX3" s="2" t="s">
        <v>196</v>
      </c>
      <c r="CY3" s="2" t="s">
        <v>219</v>
      </c>
      <c r="CZ3" s="2" t="s">
        <v>221</v>
      </c>
      <c r="DA3" s="2" t="s">
        <v>220</v>
      </c>
      <c r="DB3" s="3" t="s">
        <v>0</v>
      </c>
      <c r="DC3" s="3" t="s">
        <v>1</v>
      </c>
      <c r="DD3" s="3" t="s">
        <v>2</v>
      </c>
      <c r="DE3" s="3" t="s">
        <v>197</v>
      </c>
      <c r="DF3" s="3" t="s">
        <v>196</v>
      </c>
      <c r="DG3" s="3" t="s">
        <v>219</v>
      </c>
      <c r="DH3" s="3" t="s">
        <v>221</v>
      </c>
      <c r="DI3" s="3" t="s">
        <v>220</v>
      </c>
      <c r="DJ3" s="2" t="s">
        <v>0</v>
      </c>
      <c r="DK3" s="2" t="s">
        <v>1</v>
      </c>
      <c r="DL3" s="2" t="s">
        <v>2</v>
      </c>
      <c r="DM3" s="2" t="s">
        <v>197</v>
      </c>
      <c r="DN3" s="2" t="s">
        <v>196</v>
      </c>
      <c r="DO3" s="2" t="s">
        <v>219</v>
      </c>
      <c r="DP3" s="2" t="s">
        <v>221</v>
      </c>
      <c r="DQ3" s="2" t="s">
        <v>220</v>
      </c>
      <c r="DR3" s="3" t="s">
        <v>0</v>
      </c>
      <c r="DS3" s="3" t="s">
        <v>1</v>
      </c>
      <c r="DT3" s="3" t="s">
        <v>2</v>
      </c>
      <c r="DU3" s="3" t="s">
        <v>197</v>
      </c>
      <c r="DV3" s="3" t="s">
        <v>196</v>
      </c>
      <c r="DW3" s="3" t="s">
        <v>219</v>
      </c>
      <c r="DX3" s="3" t="s">
        <v>221</v>
      </c>
      <c r="DY3" s="3" t="s">
        <v>220</v>
      </c>
      <c r="DZ3" s="2" t="s">
        <v>0</v>
      </c>
      <c r="EA3" s="2" t="s">
        <v>1</v>
      </c>
      <c r="EB3" s="2" t="s">
        <v>2</v>
      </c>
      <c r="EC3" s="2" t="s">
        <v>197</v>
      </c>
      <c r="ED3" s="2" t="s">
        <v>196</v>
      </c>
      <c r="EE3" s="2" t="s">
        <v>219</v>
      </c>
      <c r="EF3" s="2" t="s">
        <v>221</v>
      </c>
      <c r="EG3" s="2" t="s">
        <v>220</v>
      </c>
      <c r="EH3" s="3" t="s">
        <v>0</v>
      </c>
      <c r="EI3" s="3" t="s">
        <v>1</v>
      </c>
      <c r="EJ3" s="3" t="s">
        <v>2</v>
      </c>
      <c r="EK3" s="3" t="s">
        <v>197</v>
      </c>
      <c r="EL3" s="3" t="s">
        <v>196</v>
      </c>
      <c r="EM3" s="3" t="s">
        <v>219</v>
      </c>
      <c r="EN3" s="3" t="s">
        <v>221</v>
      </c>
      <c r="EO3" s="3" t="s">
        <v>220</v>
      </c>
      <c r="EP3" s="2" t="s">
        <v>0</v>
      </c>
      <c r="EQ3" s="2" t="s">
        <v>1</v>
      </c>
      <c r="ER3" s="2" t="s">
        <v>2</v>
      </c>
      <c r="ES3" s="2" t="s">
        <v>197</v>
      </c>
      <c r="ET3" s="2" t="s">
        <v>196</v>
      </c>
      <c r="EU3" s="2" t="s">
        <v>219</v>
      </c>
      <c r="EV3" s="2" t="s">
        <v>221</v>
      </c>
      <c r="EW3" s="2" t="s">
        <v>220</v>
      </c>
      <c r="EX3" s="3" t="s">
        <v>0</v>
      </c>
      <c r="EY3" s="3" t="s">
        <v>1</v>
      </c>
      <c r="EZ3" s="3" t="s">
        <v>2</v>
      </c>
      <c r="FA3" s="3" t="s">
        <v>197</v>
      </c>
      <c r="FB3" s="3" t="s">
        <v>196</v>
      </c>
      <c r="FC3" s="3" t="s">
        <v>219</v>
      </c>
      <c r="FD3" s="3" t="s">
        <v>221</v>
      </c>
      <c r="FE3" s="3" t="s">
        <v>220</v>
      </c>
    </row>
    <row r="4" spans="1:177" ht="13.5" x14ac:dyDescent="0.25">
      <c r="B4" s="34" t="s">
        <v>198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62" t="s">
        <v>199</v>
      </c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0" t="s">
        <v>200</v>
      </c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70" t="s">
        <v>201</v>
      </c>
      <c r="DS4" s="71"/>
      <c r="DT4" s="71"/>
      <c r="DU4" s="71"/>
      <c r="DV4" s="71"/>
      <c r="DW4" s="71"/>
      <c r="DX4" s="71"/>
      <c r="DY4" s="71"/>
      <c r="DZ4" s="71"/>
      <c r="EA4" s="71"/>
      <c r="EB4" s="71"/>
      <c r="EC4" s="71"/>
      <c r="ED4" s="71"/>
      <c r="EE4" s="71"/>
      <c r="EF4" s="71"/>
      <c r="EG4" s="71"/>
      <c r="EH4" s="71"/>
      <c r="EI4" s="71"/>
      <c r="EJ4" s="71"/>
      <c r="EK4" s="71"/>
      <c r="EL4" s="71"/>
      <c r="EM4" s="71"/>
      <c r="EN4" s="71"/>
      <c r="EO4" s="71"/>
      <c r="EP4" s="71"/>
      <c r="EQ4" s="71"/>
      <c r="ER4" s="71"/>
      <c r="ES4" s="71"/>
      <c r="ET4" s="71"/>
      <c r="EU4" s="71"/>
      <c r="EV4" s="71"/>
      <c r="EW4" s="71"/>
      <c r="EX4" s="71"/>
      <c r="EY4" s="71"/>
      <c r="EZ4" s="71"/>
      <c r="FA4" s="71"/>
      <c r="FB4" s="71"/>
      <c r="FC4" s="71"/>
      <c r="FD4" s="71"/>
      <c r="FE4" s="71"/>
      <c r="FF4" s="48" t="s">
        <v>217</v>
      </c>
      <c r="FG4" s="65"/>
      <c r="FH4" s="65"/>
      <c r="FI4" s="65"/>
      <c r="FJ4" s="65"/>
      <c r="FK4" s="65"/>
      <c r="FL4" s="65"/>
      <c r="FM4" s="66"/>
      <c r="FN4" s="54" t="s">
        <v>218</v>
      </c>
      <c r="FO4" s="55"/>
      <c r="FP4" s="55"/>
      <c r="FQ4" s="55"/>
      <c r="FR4" s="55"/>
      <c r="FS4" s="55"/>
      <c r="FT4" s="55"/>
      <c r="FU4" s="56"/>
    </row>
    <row r="5" spans="1:177" ht="13.5" x14ac:dyDescent="0.25">
      <c r="B5" s="36" t="s">
        <v>202</v>
      </c>
      <c r="C5" s="37"/>
      <c r="D5" s="37"/>
      <c r="E5" s="37"/>
      <c r="F5" s="37"/>
      <c r="G5" s="37"/>
      <c r="H5" s="37"/>
      <c r="I5" s="37"/>
      <c r="J5" s="38" t="s">
        <v>203</v>
      </c>
      <c r="K5" s="38"/>
      <c r="L5" s="38"/>
      <c r="M5" s="38"/>
      <c r="N5" s="38"/>
      <c r="O5" s="38"/>
      <c r="P5" s="38"/>
      <c r="Q5" s="38"/>
      <c r="R5" s="36" t="s">
        <v>204</v>
      </c>
      <c r="S5" s="36"/>
      <c r="T5" s="36"/>
      <c r="U5" s="36"/>
      <c r="V5" s="36"/>
      <c r="W5" s="36"/>
      <c r="X5" s="36"/>
      <c r="Y5" s="36"/>
      <c r="Z5" s="38" t="s">
        <v>205</v>
      </c>
      <c r="AA5" s="38"/>
      <c r="AB5" s="38"/>
      <c r="AC5" s="38"/>
      <c r="AD5" s="38"/>
      <c r="AE5" s="38"/>
      <c r="AF5" s="38"/>
      <c r="AG5" s="38"/>
      <c r="AH5" s="36" t="s">
        <v>208</v>
      </c>
      <c r="AI5" s="36"/>
      <c r="AJ5" s="36"/>
      <c r="AK5" s="36"/>
      <c r="AL5" s="36"/>
      <c r="AM5" s="36"/>
      <c r="AN5" s="36"/>
      <c r="AO5" s="36"/>
      <c r="AP5" s="38" t="s">
        <v>202</v>
      </c>
      <c r="AQ5" s="64"/>
      <c r="AR5" s="64"/>
      <c r="AS5" s="64"/>
      <c r="AT5" s="64"/>
      <c r="AU5" s="64"/>
      <c r="AV5" s="64"/>
      <c r="AW5" s="64"/>
      <c r="AX5" s="36" t="s">
        <v>203</v>
      </c>
      <c r="AY5" s="36"/>
      <c r="AZ5" s="36"/>
      <c r="BA5" s="36"/>
      <c r="BB5" s="36"/>
      <c r="BC5" s="36"/>
      <c r="BD5" s="36"/>
      <c r="BE5" s="36"/>
      <c r="BF5" s="38" t="s">
        <v>204</v>
      </c>
      <c r="BG5" s="38"/>
      <c r="BH5" s="38"/>
      <c r="BI5" s="38"/>
      <c r="BJ5" s="38"/>
      <c r="BK5" s="38"/>
      <c r="BL5" s="38"/>
      <c r="BM5" s="38"/>
      <c r="BN5" s="36" t="s">
        <v>205</v>
      </c>
      <c r="BO5" s="36"/>
      <c r="BP5" s="36"/>
      <c r="BQ5" s="36"/>
      <c r="BR5" s="36"/>
      <c r="BS5" s="36"/>
      <c r="BT5" s="36"/>
      <c r="BU5" s="36"/>
      <c r="BV5" s="38" t="s">
        <v>3</v>
      </c>
      <c r="BW5" s="38"/>
      <c r="BX5" s="38"/>
      <c r="BY5" s="38"/>
      <c r="BZ5" s="38"/>
      <c r="CA5" s="38"/>
      <c r="CB5" s="38"/>
      <c r="CC5" s="38"/>
      <c r="CD5" s="36" t="s">
        <v>202</v>
      </c>
      <c r="CE5" s="37"/>
      <c r="CF5" s="37"/>
      <c r="CG5" s="37"/>
      <c r="CH5" s="37"/>
      <c r="CI5" s="37"/>
      <c r="CJ5" s="37"/>
      <c r="CK5" s="37"/>
      <c r="CL5" s="38" t="s">
        <v>203</v>
      </c>
      <c r="CM5" s="38"/>
      <c r="CN5" s="38"/>
      <c r="CO5" s="38"/>
      <c r="CP5" s="38"/>
      <c r="CQ5" s="38"/>
      <c r="CR5" s="38"/>
      <c r="CS5" s="38"/>
      <c r="CT5" s="36" t="s">
        <v>204</v>
      </c>
      <c r="CU5" s="36"/>
      <c r="CV5" s="36"/>
      <c r="CW5" s="36"/>
      <c r="CX5" s="36"/>
      <c r="CY5" s="36"/>
      <c r="CZ5" s="36"/>
      <c r="DA5" s="36"/>
      <c r="DB5" s="38" t="s">
        <v>205</v>
      </c>
      <c r="DC5" s="38"/>
      <c r="DD5" s="38"/>
      <c r="DE5" s="38"/>
      <c r="DF5" s="38"/>
      <c r="DG5" s="38"/>
      <c r="DH5" s="38"/>
      <c r="DI5" s="38"/>
      <c r="DJ5" s="36" t="s">
        <v>3</v>
      </c>
      <c r="DK5" s="36"/>
      <c r="DL5" s="36"/>
      <c r="DM5" s="36"/>
      <c r="DN5" s="36"/>
      <c r="DO5" s="36"/>
      <c r="DP5" s="36"/>
      <c r="DQ5" s="36"/>
      <c r="DR5" s="38" t="s">
        <v>202</v>
      </c>
      <c r="DS5" s="64"/>
      <c r="DT5" s="64"/>
      <c r="DU5" s="64"/>
      <c r="DV5" s="64"/>
      <c r="DW5" s="64"/>
      <c r="DX5" s="64"/>
      <c r="DY5" s="64"/>
      <c r="DZ5" s="36" t="s">
        <v>203</v>
      </c>
      <c r="EA5" s="36"/>
      <c r="EB5" s="36"/>
      <c r="EC5" s="36"/>
      <c r="ED5" s="36"/>
      <c r="EE5" s="36"/>
      <c r="EF5" s="36"/>
      <c r="EG5" s="36"/>
      <c r="EH5" s="38" t="s">
        <v>204</v>
      </c>
      <c r="EI5" s="38"/>
      <c r="EJ5" s="38"/>
      <c r="EK5" s="38"/>
      <c r="EL5" s="38"/>
      <c r="EM5" s="38"/>
      <c r="EN5" s="38"/>
      <c r="EO5" s="38"/>
      <c r="EP5" s="36" t="s">
        <v>205</v>
      </c>
      <c r="EQ5" s="36"/>
      <c r="ER5" s="36"/>
      <c r="ES5" s="36"/>
      <c r="ET5" s="36"/>
      <c r="EU5" s="36"/>
      <c r="EV5" s="36"/>
      <c r="EW5" s="36"/>
      <c r="EX5" s="38" t="s">
        <v>3</v>
      </c>
      <c r="EY5" s="38"/>
      <c r="EZ5" s="38"/>
      <c r="FA5" s="38"/>
      <c r="FB5" s="38"/>
      <c r="FC5" s="38"/>
      <c r="FD5" s="38"/>
      <c r="FE5" s="38"/>
      <c r="FF5" s="67"/>
      <c r="FG5" s="68"/>
      <c r="FH5" s="68"/>
      <c r="FI5" s="68"/>
      <c r="FJ5" s="68"/>
      <c r="FK5" s="68"/>
      <c r="FL5" s="68"/>
      <c r="FM5" s="69"/>
      <c r="FN5" s="57"/>
      <c r="FO5" s="58"/>
      <c r="FP5" s="58"/>
      <c r="FQ5" s="58"/>
      <c r="FR5" s="58"/>
      <c r="FS5" s="58"/>
      <c r="FT5" s="58"/>
      <c r="FU5" s="59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197</v>
      </c>
      <c r="F6" s="2" t="s">
        <v>196</v>
      </c>
      <c r="G6" s="2" t="s">
        <v>219</v>
      </c>
      <c r="H6" s="2" t="s">
        <v>221</v>
      </c>
      <c r="I6" s="2" t="s">
        <v>220</v>
      </c>
      <c r="J6" s="3" t="s">
        <v>0</v>
      </c>
      <c r="K6" s="3" t="s">
        <v>1</v>
      </c>
      <c r="L6" s="3" t="s">
        <v>2</v>
      </c>
      <c r="M6" s="3" t="s">
        <v>197</v>
      </c>
      <c r="N6" s="3" t="s">
        <v>196</v>
      </c>
      <c r="O6" s="3" t="s">
        <v>219</v>
      </c>
      <c r="P6" s="3" t="s">
        <v>221</v>
      </c>
      <c r="Q6" s="3" t="s">
        <v>220</v>
      </c>
      <c r="R6" s="2" t="s">
        <v>0</v>
      </c>
      <c r="S6" s="2" t="s">
        <v>1</v>
      </c>
      <c r="T6" s="2" t="s">
        <v>2</v>
      </c>
      <c r="U6" s="2" t="s">
        <v>197</v>
      </c>
      <c r="V6" s="2" t="s">
        <v>196</v>
      </c>
      <c r="W6" s="2" t="s">
        <v>219</v>
      </c>
      <c r="X6" s="2" t="s">
        <v>221</v>
      </c>
      <c r="Y6" s="2" t="s">
        <v>220</v>
      </c>
      <c r="Z6" s="3" t="s">
        <v>0</v>
      </c>
      <c r="AA6" s="3" t="s">
        <v>1</v>
      </c>
      <c r="AB6" s="3" t="s">
        <v>2</v>
      </c>
      <c r="AC6" s="3" t="s">
        <v>197</v>
      </c>
      <c r="AD6" s="3" t="s">
        <v>196</v>
      </c>
      <c r="AE6" s="3" t="s">
        <v>219</v>
      </c>
      <c r="AF6" s="3" t="s">
        <v>221</v>
      </c>
      <c r="AG6" s="3" t="s">
        <v>220</v>
      </c>
      <c r="AH6" s="2" t="s">
        <v>0</v>
      </c>
      <c r="AI6" s="2" t="s">
        <v>1</v>
      </c>
      <c r="AJ6" s="2" t="s">
        <v>2</v>
      </c>
      <c r="AK6" s="2" t="s">
        <v>197</v>
      </c>
      <c r="AL6" s="2" t="s">
        <v>196</v>
      </c>
      <c r="AM6" s="2" t="s">
        <v>219</v>
      </c>
      <c r="AN6" s="2" t="s">
        <v>221</v>
      </c>
      <c r="AO6" s="2" t="s">
        <v>220</v>
      </c>
      <c r="AP6" s="3" t="s">
        <v>0</v>
      </c>
      <c r="AQ6" s="3" t="s">
        <v>1</v>
      </c>
      <c r="AR6" s="3" t="s">
        <v>2</v>
      </c>
      <c r="AS6" s="3" t="s">
        <v>197</v>
      </c>
      <c r="AT6" s="3" t="s">
        <v>196</v>
      </c>
      <c r="AU6" s="3" t="s">
        <v>219</v>
      </c>
      <c r="AV6" s="3" t="s">
        <v>221</v>
      </c>
      <c r="AW6" s="3" t="s">
        <v>220</v>
      </c>
      <c r="AX6" s="2" t="s">
        <v>0</v>
      </c>
      <c r="AY6" s="2" t="s">
        <v>1</v>
      </c>
      <c r="AZ6" s="2" t="s">
        <v>2</v>
      </c>
      <c r="BA6" s="2" t="s">
        <v>197</v>
      </c>
      <c r="BB6" s="2" t="s">
        <v>196</v>
      </c>
      <c r="BC6" s="2" t="s">
        <v>219</v>
      </c>
      <c r="BD6" s="2" t="s">
        <v>221</v>
      </c>
      <c r="BE6" s="2" t="s">
        <v>220</v>
      </c>
      <c r="BF6" s="3" t="s">
        <v>0</v>
      </c>
      <c r="BG6" s="3" t="s">
        <v>1</v>
      </c>
      <c r="BH6" s="3" t="s">
        <v>2</v>
      </c>
      <c r="BI6" s="3" t="s">
        <v>197</v>
      </c>
      <c r="BJ6" s="3" t="s">
        <v>196</v>
      </c>
      <c r="BK6" s="3" t="s">
        <v>219</v>
      </c>
      <c r="BL6" s="3" t="s">
        <v>221</v>
      </c>
      <c r="BM6" s="3" t="s">
        <v>220</v>
      </c>
      <c r="BN6" s="2" t="s">
        <v>0</v>
      </c>
      <c r="BO6" s="2" t="s">
        <v>1</v>
      </c>
      <c r="BP6" s="2" t="s">
        <v>2</v>
      </c>
      <c r="BQ6" s="2" t="s">
        <v>197</v>
      </c>
      <c r="BR6" s="2" t="s">
        <v>196</v>
      </c>
      <c r="BS6" s="2" t="s">
        <v>219</v>
      </c>
      <c r="BT6" s="2" t="s">
        <v>221</v>
      </c>
      <c r="BU6" s="2" t="s">
        <v>220</v>
      </c>
      <c r="BV6" s="3" t="s">
        <v>0</v>
      </c>
      <c r="BW6" s="3" t="s">
        <v>1</v>
      </c>
      <c r="BX6" s="3" t="s">
        <v>2</v>
      </c>
      <c r="BY6" s="3" t="s">
        <v>197</v>
      </c>
      <c r="BZ6" s="3" t="s">
        <v>196</v>
      </c>
      <c r="CA6" s="3" t="s">
        <v>219</v>
      </c>
      <c r="CB6" s="3" t="s">
        <v>221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197</v>
      </c>
      <c r="CH6" s="2" t="s">
        <v>196</v>
      </c>
      <c r="CI6" s="2" t="s">
        <v>219</v>
      </c>
      <c r="CJ6" s="2" t="s">
        <v>221</v>
      </c>
      <c r="CK6" s="2" t="s">
        <v>220</v>
      </c>
      <c r="CL6" s="3" t="s">
        <v>0</v>
      </c>
      <c r="CM6" s="3" t="s">
        <v>1</v>
      </c>
      <c r="CN6" s="3" t="s">
        <v>2</v>
      </c>
      <c r="CO6" s="3" t="s">
        <v>197</v>
      </c>
      <c r="CP6" s="3" t="s">
        <v>196</v>
      </c>
      <c r="CQ6" s="3" t="s">
        <v>219</v>
      </c>
      <c r="CR6" s="3" t="s">
        <v>221</v>
      </c>
      <c r="CS6" s="3" t="s">
        <v>220</v>
      </c>
      <c r="CT6" s="2" t="s">
        <v>0</v>
      </c>
      <c r="CU6" s="2" t="s">
        <v>1</v>
      </c>
      <c r="CV6" s="2" t="s">
        <v>2</v>
      </c>
      <c r="CW6" s="2" t="s">
        <v>197</v>
      </c>
      <c r="CX6" s="2" t="s">
        <v>196</v>
      </c>
      <c r="CY6" s="2" t="s">
        <v>219</v>
      </c>
      <c r="CZ6" s="2" t="s">
        <v>221</v>
      </c>
      <c r="DA6" s="2" t="s">
        <v>220</v>
      </c>
      <c r="DB6" s="3" t="s">
        <v>0</v>
      </c>
      <c r="DC6" s="3" t="s">
        <v>1</v>
      </c>
      <c r="DD6" s="3" t="s">
        <v>2</v>
      </c>
      <c r="DE6" s="3" t="s">
        <v>197</v>
      </c>
      <c r="DF6" s="3" t="s">
        <v>196</v>
      </c>
      <c r="DG6" s="3" t="s">
        <v>219</v>
      </c>
      <c r="DH6" s="3" t="s">
        <v>221</v>
      </c>
      <c r="DI6" s="3" t="s">
        <v>220</v>
      </c>
      <c r="DJ6" s="2" t="s">
        <v>0</v>
      </c>
      <c r="DK6" s="2" t="s">
        <v>1</v>
      </c>
      <c r="DL6" s="2" t="s">
        <v>2</v>
      </c>
      <c r="DM6" s="2" t="s">
        <v>197</v>
      </c>
      <c r="DN6" s="2" t="s">
        <v>196</v>
      </c>
      <c r="DO6" s="2" t="s">
        <v>219</v>
      </c>
      <c r="DP6" s="2" t="s">
        <v>221</v>
      </c>
      <c r="DQ6" s="2" t="s">
        <v>220</v>
      </c>
      <c r="DR6" s="3" t="s">
        <v>0</v>
      </c>
      <c r="DS6" s="3" t="s">
        <v>1</v>
      </c>
      <c r="DT6" s="3" t="s">
        <v>2</v>
      </c>
      <c r="DU6" s="3" t="s">
        <v>197</v>
      </c>
      <c r="DV6" s="3" t="s">
        <v>196</v>
      </c>
      <c r="DW6" s="3" t="s">
        <v>219</v>
      </c>
      <c r="DX6" s="3" t="s">
        <v>221</v>
      </c>
      <c r="DY6" s="3" t="s">
        <v>220</v>
      </c>
      <c r="DZ6" s="2" t="s">
        <v>0</v>
      </c>
      <c r="EA6" s="2" t="s">
        <v>1</v>
      </c>
      <c r="EB6" s="2" t="s">
        <v>2</v>
      </c>
      <c r="EC6" s="2" t="s">
        <v>197</v>
      </c>
      <c r="ED6" s="2" t="s">
        <v>196</v>
      </c>
      <c r="EE6" s="2" t="s">
        <v>219</v>
      </c>
      <c r="EF6" s="2" t="s">
        <v>221</v>
      </c>
      <c r="EG6" s="2" t="s">
        <v>220</v>
      </c>
      <c r="EH6" s="3" t="s">
        <v>0</v>
      </c>
      <c r="EI6" s="3" t="s">
        <v>1</v>
      </c>
      <c r="EJ6" s="3" t="s">
        <v>2</v>
      </c>
      <c r="EK6" s="3" t="s">
        <v>197</v>
      </c>
      <c r="EL6" s="3" t="s">
        <v>196</v>
      </c>
      <c r="EM6" s="3" t="s">
        <v>219</v>
      </c>
      <c r="EN6" s="3" t="s">
        <v>221</v>
      </c>
      <c r="EO6" s="3" t="s">
        <v>220</v>
      </c>
      <c r="EP6" s="2" t="s">
        <v>0</v>
      </c>
      <c r="EQ6" s="2" t="s">
        <v>1</v>
      </c>
      <c r="ER6" s="2" t="s">
        <v>2</v>
      </c>
      <c r="ES6" s="2" t="s">
        <v>197</v>
      </c>
      <c r="ET6" s="2" t="s">
        <v>196</v>
      </c>
      <c r="EU6" s="2" t="s">
        <v>219</v>
      </c>
      <c r="EV6" s="2" t="s">
        <v>221</v>
      </c>
      <c r="EW6" s="2" t="s">
        <v>220</v>
      </c>
      <c r="EX6" s="3" t="s">
        <v>0</v>
      </c>
      <c r="EY6" s="3" t="s">
        <v>1</v>
      </c>
      <c r="EZ6" s="3" t="s">
        <v>2</v>
      </c>
      <c r="FA6" s="3" t="s">
        <v>197</v>
      </c>
      <c r="FB6" s="3" t="s">
        <v>196</v>
      </c>
      <c r="FC6" s="3" t="s">
        <v>219</v>
      </c>
      <c r="FD6" s="3" t="s">
        <v>221</v>
      </c>
      <c r="FE6" s="3" t="s">
        <v>220</v>
      </c>
      <c r="FF6" s="2" t="s">
        <v>0</v>
      </c>
      <c r="FG6" s="2" t="s">
        <v>1</v>
      </c>
      <c r="FH6" s="2" t="s">
        <v>2</v>
      </c>
      <c r="FI6" s="2" t="s">
        <v>197</v>
      </c>
      <c r="FJ6" s="2" t="s">
        <v>196</v>
      </c>
      <c r="FK6" s="2" t="s">
        <v>219</v>
      </c>
      <c r="FL6" s="2" t="s">
        <v>221</v>
      </c>
      <c r="FM6" s="2" t="s">
        <v>220</v>
      </c>
      <c r="FN6" s="3" t="s">
        <v>0</v>
      </c>
      <c r="FO6" s="3" t="s">
        <v>1</v>
      </c>
      <c r="FP6" s="3" t="s">
        <v>2</v>
      </c>
      <c r="FQ6" s="3" t="s">
        <v>197</v>
      </c>
      <c r="FR6" s="3" t="s">
        <v>196</v>
      </c>
      <c r="FS6" s="3" t="s">
        <v>219</v>
      </c>
      <c r="FT6" s="3" t="s">
        <v>221</v>
      </c>
      <c r="FU6" s="3" t="s">
        <v>220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0.6401</v>
      </c>
      <c r="CU7" s="4">
        <v>0.71109999999999995</v>
      </c>
      <c r="CV7" s="4">
        <v>0.27679999999999999</v>
      </c>
      <c r="CW7" s="4">
        <v>8.8999999999999999E-3</v>
      </c>
      <c r="CX7" s="4">
        <v>0.86370000000000002</v>
      </c>
      <c r="CY7" s="4">
        <v>0.65620000000000001</v>
      </c>
      <c r="CZ7" s="4">
        <v>1</v>
      </c>
      <c r="DA7" s="4">
        <v>5.5121000000000002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8" si="0">AVERAGEIFS(B7:FE7,metrics.rec,"MAE")</f>
        <v>0.65543333333333342</v>
      </c>
      <c r="FG7" s="4">
        <f t="shared" ref="FG7:FG38" si="1">AVERAGEIFS(B7:FE7,metrics.rec,"MSE")</f>
        <v>0.75051666666666661</v>
      </c>
      <c r="FH7" s="4">
        <f t="shared" ref="FH7:FH38" si="2">AVERAGEIFS(B7:FE7,metrics.rec,"R")</f>
        <v>0.25498333333333334</v>
      </c>
      <c r="FI7" s="4">
        <f t="shared" ref="FI7:FI38" si="3">AVERAGEIFS(B7:FE7,metrics.rec,"Precision")</f>
        <v>1.1283333333333334E-2</v>
      </c>
      <c r="FJ7" s="4">
        <f t="shared" ref="FJ7:FJ38" si="4">AVERAGEIFS(B7:FE7,metrics.rec,"Recall")</f>
        <v>0.83879999999999999</v>
      </c>
      <c r="FK7" s="4">
        <f t="shared" ref="FK7:FK38" si="5">AVERAGEIFS(B7:FE7,metrics.rec,"Coverage")</f>
        <v>0.65620000000000001</v>
      </c>
      <c r="FL7" s="4">
        <f t="shared" ref="FL7:FL38" si="6">AVERAGEIFS(B7:FE7,metrics.rec,"Recatio")</f>
        <v>0.99731666666666674</v>
      </c>
      <c r="FM7" s="4">
        <f t="shared" ref="FM7:FM38" si="7">AVERAGEIFS(B7:FE7,metrics.rec,"Time")</f>
        <v>7.5223500000000003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str" cm="1">
        <f t="array" aca="1" ref="FS7" ca="1">CONCATENATE(INDIRECT(ADDRESS(1,MATCH(_xlfn.MAXIFS(B7:FE7,metrics.rec,"Coverage"),B7:FE7,0)+1)), ", ", INDIRECT(ADDRESS(2,MATCH(_xlfn.MAXIFS(B7:FE7,metrics.rec,"Coverage"),B7:FE7,0)+1)))</f>
        <v>k=50, r=0.5</v>
      </c>
      <c r="FT7" s="1" t="str" cm="1">
        <f t="array" aca="1" ref="FT7" ca="1">CONCATENATE(INDIRECT(ADDRESS(1,MATCH(_xlfn.MAXIFS(B7:FE7,metrics.rec,"Recatio"),B7:FE7,0)+1)), ", ", INDIRECT(ADDRESS(2,MATCH(_xlfn.MAXIFS(B7:FE7,metrics.rec,"Recatio"),B7:FE7,0)+1)))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0.65210000000000001</v>
      </c>
      <c r="CU8" s="4">
        <v>0.73550000000000004</v>
      </c>
      <c r="CV8" s="4">
        <v>0.26040000000000002</v>
      </c>
      <c r="CW8" s="4">
        <v>9.1999999999999998E-3</v>
      </c>
      <c r="CX8" s="4">
        <v>0.85840000000000005</v>
      </c>
      <c r="CY8" s="4">
        <v>0.62709999999999999</v>
      </c>
      <c r="CZ8" s="4">
        <v>1</v>
      </c>
      <c r="DA8" s="4">
        <v>5.4215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0.66383333333333339</v>
      </c>
      <c r="FG8" s="4">
        <f t="shared" si="1"/>
        <v>0.76471666666666671</v>
      </c>
      <c r="FH8" s="4">
        <f t="shared" si="2"/>
        <v>0.24313333333333334</v>
      </c>
      <c r="FI8" s="4">
        <f t="shared" si="3"/>
        <v>1.6150000000000001E-2</v>
      </c>
      <c r="FJ8" s="4">
        <f t="shared" si="4"/>
        <v>0.81721666666666659</v>
      </c>
      <c r="FK8" s="4">
        <f t="shared" si="5"/>
        <v>0.62709999999999999</v>
      </c>
      <c r="FL8" s="4">
        <f t="shared" si="6"/>
        <v>0.996</v>
      </c>
      <c r="FM8" s="4">
        <f t="shared" si="7"/>
        <v>7.3932666666666682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str" cm="1">
        <f t="array" aca="1" ref="FS8" ca="1">CONCATENATE(INDIRECT(ADDRESS(1,MATCH(_xlfn.MAXIFS(B8:FE8,metrics.rec,"Coverage"),B8:FE8,0)+1)), ", ", INDIRECT(ADDRESS(2,MATCH(_xlfn.MAXIFS(B8:FE8,metrics.rec,"Coverage"),B8:FE8,0)+1)))</f>
        <v>k=50, r=0.5</v>
      </c>
      <c r="FT8" s="1" t="str" cm="1">
        <f t="array" aca="1" ref="FT8" ca="1">CONCATENATE(INDIRECT(ADDRESS(1,MATCH(_xlfn.MAXIFS(B8:FE8,metrics.rec,"Recatio"),B8:FE8,0)+1)), ", ", INDIRECT(ADDRESS(2,MATCH(_xlfn.MAXIFS(B8:FE8,metrics.rec,"Recatio"),B8:FE8,0)+1)))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0.67279999999999995</v>
      </c>
      <c r="CU9" s="4">
        <v>0.77529999999999999</v>
      </c>
      <c r="CV9" s="4">
        <v>0.25490000000000002</v>
      </c>
      <c r="CW9" s="4">
        <v>1.43E-2</v>
      </c>
      <c r="CX9" s="4">
        <v>0.82589999999999997</v>
      </c>
      <c r="CY9" s="4">
        <v>0.38979999999999998</v>
      </c>
      <c r="CZ9" s="4">
        <v>1</v>
      </c>
      <c r="DA9" s="4">
        <v>5.4344999999999999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0.6875</v>
      </c>
      <c r="FG9" s="4">
        <f t="shared" si="1"/>
        <v>0.81375000000000008</v>
      </c>
      <c r="FH9" s="4">
        <f t="shared" si="2"/>
        <v>0.23355000000000001</v>
      </c>
      <c r="FI9" s="4">
        <f t="shared" si="3"/>
        <v>2.3866666666666671E-2</v>
      </c>
      <c r="FJ9" s="4">
        <f t="shared" si="4"/>
        <v>0.77936666666666665</v>
      </c>
      <c r="FK9" s="4">
        <f t="shared" si="5"/>
        <v>0.38979999999999998</v>
      </c>
      <c r="FL9" s="4">
        <f t="shared" si="6"/>
        <v>0.99611666666666665</v>
      </c>
      <c r="FM9" s="4">
        <f t="shared" si="7"/>
        <v>7.6082333333333336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str" cm="1">
        <f t="array" aca="1" ref="FS9" ca="1">CONCATENATE(INDIRECT(ADDRESS(1,MATCH(_xlfn.MAXIFS(B9:FE9,metrics.rec,"Coverage"),B9:FE9,0)+1)), ", ", INDIRECT(ADDRESS(2,MATCH(_xlfn.MAXIFS(B9:FE9,metrics.rec,"Coverage"),B9:FE9,0)+1)))</f>
        <v>k=50, r=0.5</v>
      </c>
      <c r="FT9" s="1" t="str" cm="1">
        <f t="array" aca="1" ref="FT9" ca="1">CONCATENATE(INDIRECT(ADDRESS(1,MATCH(_xlfn.MAXIFS(B9:FE9,metrics.rec,"Recatio"),B9:FE9,0)+1)), ", ", INDIRECT(ADDRESS(2,MATCH(_xlfn.MAXIFS(B9:FE9,metrics.rec,"Recatio"),B9:FE9,0)+1)))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0.66212000000000004</v>
      </c>
      <c r="FG10" s="4">
        <f t="shared" si="1"/>
        <v>0.76137999999999995</v>
      </c>
      <c r="FH10" s="4">
        <f t="shared" si="2"/>
        <v>0.23982000000000001</v>
      </c>
      <c r="FI10" s="4">
        <f t="shared" si="3"/>
        <v>1.754E-2</v>
      </c>
      <c r="FJ10" s="4">
        <f t="shared" si="4"/>
        <v>0.80979999999999985</v>
      </c>
      <c r="FK10" s="4" t="e">
        <f t="shared" si="5"/>
        <v>#DIV/0!</v>
      </c>
      <c r="FL10" s="4">
        <f t="shared" si="6"/>
        <v>0.99534</v>
      </c>
      <c r="FM10" s="4">
        <f t="shared" si="7"/>
        <v>7.8490800000000007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CONCATENATE(INDIRECT(ADDRESS(1,MATCH(_xlfn.MAXIFS(B10:FE10,metrics.rec,"Recatio"),B10:FE10,0)+1)), ", ", INDIRECT(ADDRESS(2,MATCH(_xlfn.MAXIFS(B10:FE10,metrics.rec,"Recatio"),B10:FE10,0)+1)))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0.67043999999999992</v>
      </c>
      <c r="FG11" s="4">
        <f t="shared" si="1"/>
        <v>0.78015999999999996</v>
      </c>
      <c r="FH11" s="4">
        <f t="shared" si="2"/>
        <v>0.17771999999999999</v>
      </c>
      <c r="FI11" s="4">
        <f t="shared" si="3"/>
        <v>4.5399999999999996E-2</v>
      </c>
      <c r="FJ11" s="4">
        <f t="shared" si="4"/>
        <v>0.37107999999999997</v>
      </c>
      <c r="FK11" s="4" t="e">
        <f t="shared" si="5"/>
        <v>#DIV/0!</v>
      </c>
      <c r="FL11" s="4">
        <f t="shared" si="6"/>
        <v>0.98140000000000005</v>
      </c>
      <c r="FM11" s="4">
        <f t="shared" si="7"/>
        <v>7.3689600000000013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r=0.5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CONCATENATE(INDIRECT(ADDRESS(1,MATCH(_xlfn.MAXIFS(B11:FE11,metrics.rec,"Recatio"),B11:FE11,0)+1)), ", ", INDIRECT(ADDRESS(2,MATCH(_xlfn.MAXIFS(B11:FE11,metrics.rec,"Recatio"),B11:FE11,0)+1)))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0.65780000000000005</v>
      </c>
      <c r="FG12" s="4">
        <f t="shared" si="1"/>
        <v>0.75224000000000002</v>
      </c>
      <c r="FH12" s="4">
        <f t="shared" si="2"/>
        <v>0.25470000000000004</v>
      </c>
      <c r="FI12" s="4">
        <f t="shared" si="3"/>
        <v>1.7459999999999996E-2</v>
      </c>
      <c r="FJ12" s="4">
        <f t="shared" si="4"/>
        <v>0.80981999999999987</v>
      </c>
      <c r="FK12" s="4" t="e">
        <f t="shared" si="5"/>
        <v>#DIV/0!</v>
      </c>
      <c r="FL12" s="4">
        <f t="shared" si="6"/>
        <v>0.99519999999999997</v>
      </c>
      <c r="FM12" s="4">
        <f t="shared" si="7"/>
        <v>7.8128000000000002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CONCATENATE(INDIRECT(ADDRESS(1,MATCH(_xlfn.MAXIFS(B12:FE12,metrics.rec,"Recatio"),B12:FE12,0)+1)), ", ", INDIRECT(ADDRESS(2,MATCH(_xlfn.MAXIFS(B12:FE12,metrics.rec,"Recatio"),B12:FE12,0)+1)))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0.65773999999999999</v>
      </c>
      <c r="FG13" s="4">
        <f t="shared" si="1"/>
        <v>0.75150000000000006</v>
      </c>
      <c r="FH13" s="4">
        <f t="shared" si="2"/>
        <v>0.25196000000000002</v>
      </c>
      <c r="FI13" s="4">
        <f t="shared" si="3"/>
        <v>1.7499999999999998E-2</v>
      </c>
      <c r="FJ13" s="4">
        <f t="shared" si="4"/>
        <v>0.80771999999999999</v>
      </c>
      <c r="FK13" s="4" t="e">
        <f t="shared" si="5"/>
        <v>#DIV/0!</v>
      </c>
      <c r="FL13" s="4">
        <f t="shared" si="6"/>
        <v>0.99519999999999997</v>
      </c>
      <c r="FM13" s="4">
        <f t="shared" si="7"/>
        <v>7.8142000000000014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CONCATENATE(INDIRECT(ADDRESS(1,MATCH(_xlfn.MAXIFS(B13:FE13,metrics.rec,"Recatio"),B13:FE13,0)+1)), ", ", INDIRECT(ADDRESS(2,MATCH(_xlfn.MAXIFS(B13:FE13,metrics.rec,"Recatio"),B13:FE13,0)+1)))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0.67335999999999996</v>
      </c>
      <c r="FG14" s="4">
        <f t="shared" si="1"/>
        <v>0.78698000000000001</v>
      </c>
      <c r="FH14" s="4">
        <f t="shared" si="2"/>
        <v>0.22991999999999999</v>
      </c>
      <c r="FI14" s="4">
        <f t="shared" si="3"/>
        <v>1.2239999999999999E-2</v>
      </c>
      <c r="FJ14" s="4">
        <f t="shared" si="4"/>
        <v>0.80768000000000006</v>
      </c>
      <c r="FK14" s="4" t="e">
        <f t="shared" si="5"/>
        <v>#DIV/0!</v>
      </c>
      <c r="FL14" s="4">
        <f t="shared" si="6"/>
        <v>0.99678</v>
      </c>
      <c r="FM14" s="4">
        <f t="shared" si="7"/>
        <v>9.5824800000000003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r=0.1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r=0.1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r=0.1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r=0.1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CONCATENATE(INDIRECT(ADDRESS(1,MATCH(_xlfn.MAXIFS(B14:FE14,metrics.rec,"Recatio"),B14:FE14,0)+1)), ", ", INDIRECT(ADDRESS(2,MATCH(_xlfn.MAXIFS(B14:FE14,metrics.rec,"Recatio"),B14:FE14,0)+1)))</f>
        <v>k=5, r=0.1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0.78202000000000005</v>
      </c>
      <c r="FG15" s="4">
        <f t="shared" si="1"/>
        <v>1.05576</v>
      </c>
      <c r="FH15" s="4">
        <f t="shared" si="2"/>
        <v>0.18146000000000001</v>
      </c>
      <c r="FI15" s="4">
        <f t="shared" si="3"/>
        <v>1.15E-2</v>
      </c>
      <c r="FJ15" s="4">
        <f t="shared" si="4"/>
        <v>0.79442000000000002</v>
      </c>
      <c r="FK15" s="4" t="e">
        <f t="shared" si="5"/>
        <v>#DIV/0!</v>
      </c>
      <c r="FL15" s="4">
        <f t="shared" si="6"/>
        <v>0.99678</v>
      </c>
      <c r="FM15" s="4">
        <f t="shared" si="7"/>
        <v>8.435100000000002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r=0.1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r=0.1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r=0.3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r=0.1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CONCATENATE(INDIRECT(ADDRESS(1,MATCH(_xlfn.MAXIFS(B15:FE15,metrics.rec,"Recatio"),B15:FE15,0)+1)), ", ", INDIRECT(ADDRESS(2,MATCH(_xlfn.MAXIFS(B15:FE15,metrics.rec,"Recatio"),B15:FE15,0)+1)))</f>
        <v>k=5, r=0.1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0.6660600000000001</v>
      </c>
      <c r="FG16" s="4">
        <f t="shared" si="1"/>
        <v>0.76988000000000001</v>
      </c>
      <c r="FH16" s="4">
        <f t="shared" si="2"/>
        <v>0.23698000000000002</v>
      </c>
      <c r="FI16" s="4">
        <f t="shared" si="3"/>
        <v>1.754E-2</v>
      </c>
      <c r="FJ16" s="4">
        <f t="shared" si="4"/>
        <v>0.80862000000000001</v>
      </c>
      <c r="FK16" s="4" t="e">
        <f t="shared" si="5"/>
        <v>#DIV/0!</v>
      </c>
      <c r="FL16" s="4">
        <f t="shared" si="6"/>
        <v>0.99519999999999997</v>
      </c>
      <c r="FM16" s="4">
        <f t="shared" si="7"/>
        <v>7.7828600000000012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r=0.1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r=0.1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r=0.1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r=0.1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CONCATENATE(INDIRECT(ADDRESS(1,MATCH(_xlfn.MAXIFS(B16:FE16,metrics.rec,"Recatio"),B16:FE16,0)+1)), ", ", INDIRECT(ADDRESS(2,MATCH(_xlfn.MAXIFS(B16:FE16,metrics.rec,"Recatio"),B16:FE16,0)+1)))</f>
        <v>k=5, r=0.1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0.65792000000000006</v>
      </c>
      <c r="FG17" s="4">
        <f t="shared" si="1"/>
        <v>0.75634000000000001</v>
      </c>
      <c r="FH17" s="4">
        <f t="shared" si="2"/>
        <v>0.24758000000000005</v>
      </c>
      <c r="FI17" s="4">
        <f t="shared" si="3"/>
        <v>1.176E-2</v>
      </c>
      <c r="FJ17" s="4">
        <f t="shared" si="4"/>
        <v>0.82824000000000009</v>
      </c>
      <c r="FK17" s="4" t="e">
        <f t="shared" si="5"/>
        <v>#DIV/0!</v>
      </c>
      <c r="FL17" s="4">
        <f t="shared" si="6"/>
        <v>0.99678</v>
      </c>
      <c r="FM17" s="4">
        <f t="shared" si="7"/>
        <v>8.7828599999999994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r=0.1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r=0.1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r=0.1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r=0.1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CONCATENATE(INDIRECT(ADDRESS(1,MATCH(_xlfn.MAXIFS(B17:FE17,metrics.rec,"Recatio"),B17:FE17,0)+1)), ", ", INDIRECT(ADDRESS(2,MATCH(_xlfn.MAXIFS(B17:FE17,metrics.rec,"Recatio"),B17:FE17,0)+1)))</f>
        <v>k=5, r=0.1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0.66777999999999993</v>
      </c>
      <c r="FG18" s="4">
        <f t="shared" si="1"/>
        <v>0.7714399999999999</v>
      </c>
      <c r="FH18" s="4">
        <f t="shared" si="2"/>
        <v>0.23991999999999997</v>
      </c>
      <c r="FI18" s="4">
        <f t="shared" si="3"/>
        <v>2.5740000000000002E-2</v>
      </c>
      <c r="FJ18" s="4">
        <f t="shared" si="4"/>
        <v>0.77262000000000008</v>
      </c>
      <c r="FK18" s="4" t="e">
        <f t="shared" si="5"/>
        <v>#DIV/0!</v>
      </c>
      <c r="FL18" s="4">
        <f t="shared" si="6"/>
        <v>0.99534</v>
      </c>
      <c r="FM18" s="4">
        <f t="shared" si="7"/>
        <v>9.0801800000000004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r=0.1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r=0.1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r=0.1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r=0.1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CONCATENATE(INDIRECT(ADDRESS(1,MATCH(_xlfn.MAXIFS(B18:FE18,metrics.rec,"Recatio"),B18:FE18,0)+1)), ", ", INDIRECT(ADDRESS(2,MATCH(_xlfn.MAXIFS(B18:FE18,metrics.rec,"Recatio"),B18:FE18,0)+1)))</f>
        <v>k=5, r=0.1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0.66639999999999999</v>
      </c>
      <c r="FG19" s="4">
        <f t="shared" si="1"/>
        <v>0.77178000000000002</v>
      </c>
      <c r="FH19" s="4">
        <f t="shared" si="2"/>
        <v>0.22308</v>
      </c>
      <c r="FI19" s="4">
        <f t="shared" si="3"/>
        <v>2.0199999999999999E-2</v>
      </c>
      <c r="FJ19" s="4">
        <f t="shared" si="4"/>
        <v>0.78224000000000005</v>
      </c>
      <c r="FK19" s="4" t="e">
        <f t="shared" si="5"/>
        <v>#DIV/0!</v>
      </c>
      <c r="FL19" s="4">
        <f t="shared" si="6"/>
        <v>0.99383999999999995</v>
      </c>
      <c r="FM19" s="4">
        <f t="shared" si="7"/>
        <v>7.1557800000000018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r=0.1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r=0.1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r=0.1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r=0.1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CONCATENATE(INDIRECT(ADDRESS(1,MATCH(_xlfn.MAXIFS(B19:FE19,metrics.rec,"Recatio"),B19:FE19,0)+1)), ", ", INDIRECT(ADDRESS(2,MATCH(_xlfn.MAXIFS(B19:FE19,metrics.rec,"Recatio"),B19:FE19,0)+1)))</f>
        <v>k=5, r=0.1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0.6587400000000001</v>
      </c>
      <c r="FG20" s="4">
        <f t="shared" si="1"/>
        <v>0.75875999999999999</v>
      </c>
      <c r="FH20" s="4">
        <f t="shared" si="2"/>
        <v>0.24967999999999999</v>
      </c>
      <c r="FI20" s="4">
        <f t="shared" si="3"/>
        <v>1.1760000000000001E-2</v>
      </c>
      <c r="FJ20" s="4">
        <f t="shared" si="4"/>
        <v>0.83378000000000019</v>
      </c>
      <c r="FK20" s="4" t="e">
        <f t="shared" si="5"/>
        <v>#DIV/0!</v>
      </c>
      <c r="FL20" s="4">
        <f t="shared" si="6"/>
        <v>0.99678</v>
      </c>
      <c r="FM20" s="4">
        <f t="shared" si="7"/>
        <v>8.4376999999999995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r=0.1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r=0.1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r=0.1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r=0.1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CONCATENATE(INDIRECT(ADDRESS(1,MATCH(_xlfn.MAXIFS(B20:FE20,metrics.rec,"Recatio"),B20:FE20,0)+1)), ", ", INDIRECT(ADDRESS(2,MATCH(_xlfn.MAXIFS(B20:FE20,metrics.rec,"Recatio"),B20:FE20,0)+1)))</f>
        <v>k=5, r=0.1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0.65200000000000002</v>
      </c>
      <c r="FG21" s="4">
        <f t="shared" si="1"/>
        <v>0.74246000000000001</v>
      </c>
      <c r="FH21" s="4">
        <f t="shared" si="2"/>
        <v>0.25302000000000002</v>
      </c>
      <c r="FI21" s="4">
        <f t="shared" si="3"/>
        <v>1.7459999999999996E-2</v>
      </c>
      <c r="FJ21" s="4">
        <f t="shared" si="4"/>
        <v>0.80896000000000012</v>
      </c>
      <c r="FK21" s="4" t="e">
        <f t="shared" si="5"/>
        <v>#DIV/0!</v>
      </c>
      <c r="FL21" s="4">
        <f t="shared" si="6"/>
        <v>0.99519999999999997</v>
      </c>
      <c r="FM21" s="4">
        <f t="shared" si="7"/>
        <v>7.4084199999999978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r=0.1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r=0.1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r=0.1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r=0.1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CONCATENATE(INDIRECT(ADDRESS(1,MATCH(_xlfn.MAXIFS(B21:FE21,metrics.rec,"Recatio"),B21:FE21,0)+1)), ", ", INDIRECT(ADDRESS(2,MATCH(_xlfn.MAXIFS(B21:FE21,metrics.rec,"Recatio"),B21:FE21,0)+1)))</f>
        <v>k=5, r=0.1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0.66066000000000003</v>
      </c>
      <c r="FG22" s="4">
        <f t="shared" si="1"/>
        <v>0.75780000000000003</v>
      </c>
      <c r="FH22" s="4">
        <f t="shared" si="2"/>
        <v>0.23983999999999997</v>
      </c>
      <c r="FI22" s="4">
        <f t="shared" si="3"/>
        <v>1.754E-2</v>
      </c>
      <c r="FJ22" s="4">
        <f t="shared" si="4"/>
        <v>0.80928</v>
      </c>
      <c r="FK22" s="4" t="e">
        <f t="shared" si="5"/>
        <v>#DIV/0!</v>
      </c>
      <c r="FL22" s="4">
        <f t="shared" si="6"/>
        <v>0.99519999999999997</v>
      </c>
      <c r="FM22" s="4">
        <f t="shared" si="7"/>
        <v>7.7809999999999988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r=0.1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r=0.1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r=0.1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r=0.1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CONCATENATE(INDIRECT(ADDRESS(1,MATCH(_xlfn.MAXIFS(B22:FE22,metrics.rec,"Recatio"),B22:FE22,0)+1)), ", ", INDIRECT(ADDRESS(2,MATCH(_xlfn.MAXIFS(B22:FE22,metrics.rec,"Recatio"),B22:FE22,0)+1)))</f>
        <v>k=5, r=0.1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0.66148000000000007</v>
      </c>
      <c r="FG23" s="4">
        <f t="shared" si="1"/>
        <v>0.7609999999999999</v>
      </c>
      <c r="FH23" s="4">
        <f t="shared" si="2"/>
        <v>0.24336000000000002</v>
      </c>
      <c r="FI23" s="4">
        <f t="shared" si="3"/>
        <v>1.7499999999999998E-2</v>
      </c>
      <c r="FJ23" s="4">
        <f t="shared" si="4"/>
        <v>0.80737999999999999</v>
      </c>
      <c r="FK23" s="4" t="e">
        <f t="shared" si="5"/>
        <v>#DIV/0!</v>
      </c>
      <c r="FL23" s="4">
        <f t="shared" si="6"/>
        <v>0.99519999999999997</v>
      </c>
      <c r="FM23" s="4">
        <f t="shared" si="7"/>
        <v>7.4581199999999992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r=0.1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r=0.1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r=0.1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r=0.1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CONCATENATE(INDIRECT(ADDRESS(1,MATCH(_xlfn.MAXIFS(B23:FE23,metrics.rec,"Recatio"),B23:FE23,0)+1)), ", ", INDIRECT(ADDRESS(2,MATCH(_xlfn.MAXIFS(B23:FE23,metrics.rec,"Recatio"),B23:FE23,0)+1)))</f>
        <v>k=5, r=0.1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0.66586000000000001</v>
      </c>
      <c r="FG24" s="4">
        <f t="shared" si="1"/>
        <v>0.76983999999999997</v>
      </c>
      <c r="FH24" s="4">
        <f t="shared" si="2"/>
        <v>0.23845999999999998</v>
      </c>
      <c r="FI24" s="4">
        <f t="shared" si="3"/>
        <v>1.7520000000000001E-2</v>
      </c>
      <c r="FJ24" s="4">
        <f t="shared" si="4"/>
        <v>0.80879999999999996</v>
      </c>
      <c r="FK24" s="4" t="e">
        <f t="shared" si="5"/>
        <v>#DIV/0!</v>
      </c>
      <c r="FL24" s="4">
        <f t="shared" si="6"/>
        <v>0.99527999999999994</v>
      </c>
      <c r="FM24" s="4">
        <f t="shared" si="7"/>
        <v>7.3292799999999998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r=0.1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r=0.1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r=0.1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r=0.1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CONCATENATE(INDIRECT(ADDRESS(1,MATCH(_xlfn.MAXIFS(B24:FE24,metrics.rec,"Recatio"),B24:FE24,0)+1)), ", ", INDIRECT(ADDRESS(2,MATCH(_xlfn.MAXIFS(B24:FE24,metrics.rec,"Recatio"),B24:FE24,0)+1)))</f>
        <v>k=5, r=0.1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0.71666000000000007</v>
      </c>
      <c r="FG25" s="4">
        <f t="shared" si="1"/>
        <v>0.87837999999999994</v>
      </c>
      <c r="FH25" s="4">
        <f t="shared" si="2"/>
        <v>0.22442000000000001</v>
      </c>
      <c r="FI25" s="4">
        <f t="shared" si="3"/>
        <v>1.7980000000000003E-2</v>
      </c>
      <c r="FJ25" s="4">
        <f t="shared" si="4"/>
        <v>0.76678000000000002</v>
      </c>
      <c r="FK25" s="4" t="e">
        <f t="shared" si="5"/>
        <v>#DIV/0!</v>
      </c>
      <c r="FL25" s="4">
        <f t="shared" si="6"/>
        <v>0.99678</v>
      </c>
      <c r="FM25" s="4">
        <f t="shared" si="7"/>
        <v>49.653139999999993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r=0.1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r=0.1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r=0.1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r=0.1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CONCATENATE(INDIRECT(ADDRESS(1,MATCH(_xlfn.MAXIFS(B25:FE25,metrics.rec,"Recatio"),B25:FE25,0)+1)), ", ", INDIRECT(ADDRESS(2,MATCH(_xlfn.MAXIFS(B25:FE25,metrics.rec,"Recatio"),B25:FE25,0)+1)))</f>
        <v>k=5, r=0.1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0.65676000000000001</v>
      </c>
      <c r="FG26" s="4">
        <f t="shared" si="1"/>
        <v>0.75083999999999995</v>
      </c>
      <c r="FH26" s="4">
        <f t="shared" si="2"/>
        <v>0.24460000000000001</v>
      </c>
      <c r="FI26" s="4">
        <f t="shared" si="3"/>
        <v>1.7520000000000001E-2</v>
      </c>
      <c r="FJ26" s="4">
        <f t="shared" si="4"/>
        <v>0.81134000000000006</v>
      </c>
      <c r="FK26" s="4" t="e">
        <f t="shared" si="5"/>
        <v>#DIV/0!</v>
      </c>
      <c r="FL26" s="4">
        <f t="shared" si="6"/>
        <v>0.99519999999999997</v>
      </c>
      <c r="FM26" s="4">
        <f t="shared" si="7"/>
        <v>6.9826999999999995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r=0.1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r=0.1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r=0.1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r=0.1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CONCATENATE(INDIRECT(ADDRESS(1,MATCH(_xlfn.MAXIFS(B26:FE26,metrics.rec,"Recatio"),B26:FE26,0)+1)), ", ", INDIRECT(ADDRESS(2,MATCH(_xlfn.MAXIFS(B26:FE26,metrics.rec,"Recatio"),B26:FE26,0)+1)))</f>
        <v>k=5, r=0.1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0.65624000000000005</v>
      </c>
      <c r="FG27" s="4">
        <f t="shared" si="1"/>
        <v>0.75339999999999996</v>
      </c>
      <c r="FH27" s="4">
        <f t="shared" si="2"/>
        <v>0.252</v>
      </c>
      <c r="FI27" s="4">
        <f t="shared" si="3"/>
        <v>1.192E-2</v>
      </c>
      <c r="FJ27" s="4">
        <f t="shared" si="4"/>
        <v>0.83452000000000004</v>
      </c>
      <c r="FK27" s="4" t="e">
        <f t="shared" si="5"/>
        <v>#DIV/0!</v>
      </c>
      <c r="FL27" s="4">
        <f t="shared" si="6"/>
        <v>0.99678</v>
      </c>
      <c r="FM27" s="4">
        <f t="shared" si="7"/>
        <v>7.0958200000000007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r=0.1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r=0.1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r=0.1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r=0.1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CONCATENATE(INDIRECT(ADDRESS(1,MATCH(_xlfn.MAXIFS(B27:FE27,metrics.rec,"Recatio"),B27:FE27,0)+1)), ", ", INDIRECT(ADDRESS(2,MATCH(_xlfn.MAXIFS(B27:FE27,metrics.rec,"Recatio"),B27:FE27,0)+1)))</f>
        <v>k=5, r=0.1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0.65593999999999997</v>
      </c>
      <c r="FG28" s="4">
        <f t="shared" si="1"/>
        <v>0.7513399999999999</v>
      </c>
      <c r="FH28" s="4">
        <f t="shared" si="2"/>
        <v>0.25157999999999997</v>
      </c>
      <c r="FI28" s="4">
        <f t="shared" si="3"/>
        <v>1.174E-2</v>
      </c>
      <c r="FJ28" s="4">
        <f t="shared" si="4"/>
        <v>0.82889999999999997</v>
      </c>
      <c r="FK28" s="4" t="e">
        <f t="shared" si="5"/>
        <v>#DIV/0!</v>
      </c>
      <c r="FL28" s="4">
        <f t="shared" si="6"/>
        <v>0.99678</v>
      </c>
      <c r="FM28" s="4">
        <f t="shared" si="7"/>
        <v>7.3596000000000004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r=0.1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r=0.1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r=0.1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r=0.1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CONCATENATE(INDIRECT(ADDRESS(1,MATCH(_xlfn.MAXIFS(B28:FE28,metrics.rec,"Recatio"),B28:FE28,0)+1)), ", ", INDIRECT(ADDRESS(2,MATCH(_xlfn.MAXIFS(B28:FE28,metrics.rec,"Recatio"),B28:FE28,0)+1)))</f>
        <v>k=5, r=0.1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0.65877999999999992</v>
      </c>
      <c r="FG29" s="4">
        <f t="shared" si="1"/>
        <v>0.75440000000000007</v>
      </c>
      <c r="FH29" s="4">
        <f t="shared" si="2"/>
        <v>0.24253999999999998</v>
      </c>
      <c r="FI29" s="4">
        <f t="shared" si="3"/>
        <v>1.7499999999999998E-2</v>
      </c>
      <c r="FJ29" s="4">
        <f t="shared" si="4"/>
        <v>0.81035999999999997</v>
      </c>
      <c r="FK29" s="4" t="e">
        <f t="shared" si="5"/>
        <v>#DIV/0!</v>
      </c>
      <c r="FL29" s="4">
        <f t="shared" si="6"/>
        <v>0.99519999999999997</v>
      </c>
      <c r="FM29" s="4">
        <f t="shared" si="7"/>
        <v>10.559940000000001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r=0.1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r=0.1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r=0.1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r=0.1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CONCATENATE(INDIRECT(ADDRESS(1,MATCH(_xlfn.MAXIFS(B29:FE29,metrics.rec,"Recatio"),B29:FE29,0)+1)), ", ", INDIRECT(ADDRESS(2,MATCH(_xlfn.MAXIFS(B29:FE29,metrics.rec,"Recatio"),B29:FE29,0)+1)))</f>
        <v>k=5, r=0.1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0.66053999999999991</v>
      </c>
      <c r="FG30" s="4">
        <f t="shared" si="1"/>
        <v>0.75844</v>
      </c>
      <c r="FH30" s="4">
        <f t="shared" si="2"/>
        <v>0.24298000000000003</v>
      </c>
      <c r="FI30" s="4">
        <f t="shared" si="3"/>
        <v>1.754E-2</v>
      </c>
      <c r="FJ30" s="4">
        <f t="shared" si="4"/>
        <v>0.80930000000000002</v>
      </c>
      <c r="FK30" s="4" t="e">
        <f t="shared" si="5"/>
        <v>#DIV/0!</v>
      </c>
      <c r="FL30" s="4">
        <f t="shared" si="6"/>
        <v>0.99534</v>
      </c>
      <c r="FM30" s="4">
        <f t="shared" si="7"/>
        <v>6.8757199999999994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r=0.1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r=0.1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r=0.1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r=0.1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CONCATENATE(INDIRECT(ADDRESS(1,MATCH(_xlfn.MAXIFS(B30:FE30,metrics.rec,"Recatio"),B30:FE30,0)+1)), ", ", INDIRECT(ADDRESS(2,MATCH(_xlfn.MAXIFS(B30:FE30,metrics.rec,"Recatio"),B30:FE30,0)+1)))</f>
        <v>k=5, r=0.1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>
        <f t="shared" si="0"/>
        <v>0.66765999999999992</v>
      </c>
      <c r="FG31" s="4">
        <f t="shared" si="1"/>
        <v>0.76858000000000004</v>
      </c>
      <c r="FH31" s="4">
        <f t="shared" si="2"/>
        <v>0.24358000000000005</v>
      </c>
      <c r="FI31" s="4">
        <f t="shared" si="3"/>
        <v>1.136E-2</v>
      </c>
      <c r="FJ31" s="4">
        <f t="shared" si="4"/>
        <v>0.83172000000000001</v>
      </c>
      <c r="FK31" s="4" t="e">
        <f t="shared" si="5"/>
        <v>#DIV/0!</v>
      </c>
      <c r="FL31" s="4">
        <f t="shared" si="6"/>
        <v>0.99573999999999996</v>
      </c>
      <c r="FM31" s="4">
        <f t="shared" si="7"/>
        <v>7.397120000000001</v>
      </c>
      <c r="FN31" s="1" t="str" cm="1">
        <f t="array" aca="1" ref="FN31" ca="1">CONCATENATE(INDIRECT(ADDRESS(1,MATCH(_xlfn.MINIFS(B31:FE31,metrics.rec,"MAE"),B31:FE31,0)+1)), ", ", INDIRECT(ADDRESS(2,MATCH(_xlfn.MINIFS(B31:FE31,metrics.rec,"MAE"),B31:FE31,0)+1)))</f>
        <v>k=5, r=0.1</v>
      </c>
      <c r="FO31" s="1" t="str" cm="1">
        <f t="array" aca="1" ref="FO31" ca="1">CONCATENATE(INDIRECT(ADDRESS(1,MATCH(_xlfn.MINIFS(B31:FE31,metrics.rec,"MSE"),B31:FE31,0)+1)), ", ", INDIRECT(ADDRESS(2,MATCH(_xlfn.MINIFS(B31:FE31,metrics.rec,"MSE"),B31:FE31,0)+1)))</f>
        <v>k=5, r=0.1</v>
      </c>
      <c r="FP31" s="1" t="str" cm="1">
        <f t="array" aca="1" ref="FP31" ca="1">CONCATENATE(INDIRECT(ADDRESS(1,MATCH(_xlfn.MAXIFS(B31:FE31,metrics.rec,"R"),B31:FE31,0)+1)), ", ", INDIRECT(ADDRESS(2,MATCH(_xlfn.MAXIFS(B31:FE31,metrics.rec,"R"),B31:FE31,0)+1)))</f>
        <v>k=5, r=0.1</v>
      </c>
      <c r="FQ31" s="1" t="str" cm="1">
        <f t="array" aca="1" ref="FQ31" ca="1">CONCATENATE(INDIRECT(ADDRESS(1,MATCH(_xlfn.MAXIFS(B31:FE31,metrics.rec,"Precision"),B31:FE31,0)+1)), ", ", INDIRECT(ADDRESS(2,MATCH(_xlfn.MAXIFS(B31:FE31,metrics.rec,"Precision"),B31:FE31,0)+1)))</f>
        <v>k=5, r=0.9</v>
      </c>
      <c r="FR31" s="1" t="str" cm="1">
        <f t="array" aca="1" ref="FR31" ca="1">CONCATENATE(INDIRECT(ADDRESS(1,MATCH(_xlfn.MAXIFS(B31:FE31,metrics.rec,"Recall"),B31:FE31,0)+1)), ", ", INDIRECT(ADDRESS(2,MATCH(_xlfn.MAXIFS(B31:FE31,metrics.rec,"Recall"),B31:FE31,0)+1)))</f>
        <v>k=5, r=0.1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str" cm="1">
        <f t="array" aca="1" ref="FT31" ca="1">CONCATENATE(INDIRECT(ADDRESS(1,MATCH(_xlfn.MAXIFS(B31:FE31,metrics.rec,"Recatio"),B31:FE31,0)+1)), ", ", INDIRECT(ADDRESS(2,MATCH(_xlfn.MAXIFS(B31:FE31,metrics.rec,"Recatio"),B31:FE31,0)+1)))</f>
        <v>k=5, r=0.1</v>
      </c>
      <c r="FU31" s="1" t="str" cm="1">
        <f t="array" aca="1" ref="FU31" ca="1">CONCATENATE(INDIRECT(ADDRESS(1,MATCH(_xlfn.MINIFS(B31:FE31,metrics.rec,"Time"),B31:FE31,0)+1)), ", ", INDIRECT(ADDRESS(2,MATCH(_xlfn.MINIFS(B31:FE31,metrics.rec,"Time"),B31:FE31,0)+1)))</f>
        <v>k=5, r=0.9</v>
      </c>
    </row>
    <row r="32" spans="1:17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>
        <f t="shared" si="0"/>
        <v>0.66266000000000003</v>
      </c>
      <c r="FG32" s="4">
        <f t="shared" si="1"/>
        <v>0.76576</v>
      </c>
      <c r="FH32" s="4">
        <f t="shared" si="2"/>
        <v>0.24384</v>
      </c>
      <c r="FI32" s="4">
        <f t="shared" si="3"/>
        <v>1.1300000000000001E-2</v>
      </c>
      <c r="FJ32" s="4">
        <f t="shared" si="4"/>
        <v>0.83768000000000009</v>
      </c>
      <c r="FK32" s="4" t="e">
        <f t="shared" si="5"/>
        <v>#DIV/0!</v>
      </c>
      <c r="FL32" s="4">
        <f t="shared" si="6"/>
        <v>0.99639999999999984</v>
      </c>
      <c r="FM32" s="4">
        <f t="shared" si="7"/>
        <v>7.1797799999999992</v>
      </c>
      <c r="FN32" s="1" t="str" cm="1">
        <f t="array" aca="1" ref="FN32" ca="1">CONCATENATE(INDIRECT(ADDRESS(1,MATCH(_xlfn.MINIFS(B32:FE32,metrics.rec,"MAE"),B32:FE32,0)+1)), ", ", INDIRECT(ADDRESS(2,MATCH(_xlfn.MINIFS(B32:FE32,metrics.rec,"MAE"),B32:FE32,0)+1)))</f>
        <v>k=5, r=0.1</v>
      </c>
      <c r="FO32" s="1" t="str" cm="1">
        <f t="array" aca="1" ref="FO32" ca="1">CONCATENATE(INDIRECT(ADDRESS(1,MATCH(_xlfn.MINIFS(B32:FE32,metrics.rec,"MSE"),B32:FE32,0)+1)), ", ", INDIRECT(ADDRESS(2,MATCH(_xlfn.MINIFS(B32:FE32,metrics.rec,"MSE"),B32:FE32,0)+1)))</f>
        <v>k=5, r=0.1</v>
      </c>
      <c r="FP32" s="1" t="str" cm="1">
        <f t="array" aca="1" ref="FP32" ca="1">CONCATENATE(INDIRECT(ADDRESS(1,MATCH(_xlfn.MAXIFS(B32:FE32,metrics.rec,"R"),B32:FE32,0)+1)), ", ", INDIRECT(ADDRESS(2,MATCH(_xlfn.MAXIFS(B32:FE32,metrics.rec,"R"),B32:FE32,0)+1)))</f>
        <v>k=5, r=0.1</v>
      </c>
      <c r="FQ32" s="1" t="str" cm="1">
        <f t="array" aca="1" ref="FQ32" ca="1">CONCATENATE(INDIRECT(ADDRESS(1,MATCH(_xlfn.MAXIFS(B32:FE32,metrics.rec,"Precision"),B32:FE32,0)+1)), ", ", INDIRECT(ADDRESS(2,MATCH(_xlfn.MAXIFS(B32:FE32,metrics.rec,"Precision"),B32:FE32,0)+1)))</f>
        <v>k=5, r=0.9</v>
      </c>
      <c r="FR32" s="1" t="str" cm="1">
        <f t="array" aca="1" ref="FR32" ca="1">CONCATENATE(INDIRECT(ADDRESS(1,MATCH(_xlfn.MAXIFS(B32:FE32,metrics.rec,"Recall"),B32:FE32,0)+1)), ", ", INDIRECT(ADDRESS(2,MATCH(_xlfn.MAXIFS(B32:FE32,metrics.rec,"Recall"),B32:FE32,0)+1)))</f>
        <v>k=5, r=0.1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str" cm="1">
        <f t="array" aca="1" ref="FT32" ca="1">CONCATENATE(INDIRECT(ADDRESS(1,MATCH(_xlfn.MAXIFS(B32:FE32,metrics.rec,"Recatio"),B32:FE32,0)+1)), ", ", INDIRECT(ADDRESS(2,MATCH(_xlfn.MAXIFS(B32:FE32,metrics.rec,"Recatio"),B32:FE32,0)+1)))</f>
        <v>k=5, r=0.1</v>
      </c>
      <c r="FU32" s="1" t="str" cm="1">
        <f t="array" aca="1" ref="FU32" ca="1">CONCATENATE(INDIRECT(ADDRESS(1,MATCH(_xlfn.MINIFS(B32:FE32,metrics.rec,"Time"),B32:FE32,0)+1)), ", ", INDIRECT(ADDRESS(2,MATCH(_xlfn.MINIFS(B32:FE32,metrics.rec,"Time"),B32:FE32,0)+1)))</f>
        <v>k=5, r=0.9</v>
      </c>
    </row>
    <row r="33" spans="1:17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>
        <f t="shared" si="0"/>
        <v>0.66488000000000003</v>
      </c>
      <c r="FG33" s="4">
        <f t="shared" si="1"/>
        <v>0.76873999999999998</v>
      </c>
      <c r="FH33" s="4">
        <f t="shared" si="2"/>
        <v>0.24598000000000003</v>
      </c>
      <c r="FI33" s="4">
        <f t="shared" si="3"/>
        <v>1.1779999999999999E-2</v>
      </c>
      <c r="FJ33" s="4">
        <f t="shared" si="4"/>
        <v>0.82721999999999996</v>
      </c>
      <c r="FK33" s="4" t="e">
        <f t="shared" si="5"/>
        <v>#DIV/0!</v>
      </c>
      <c r="FL33" s="4">
        <f t="shared" si="6"/>
        <v>0.99678</v>
      </c>
      <c r="FM33" s="4">
        <f t="shared" si="7"/>
        <v>6.5305600000000013</v>
      </c>
      <c r="FN33" s="1" t="str" cm="1">
        <f t="array" aca="1" ref="FN33" ca="1">CONCATENATE(INDIRECT(ADDRESS(1,MATCH(_xlfn.MINIFS(B33:FE33,metrics.rec,"MAE"),B33:FE33,0)+1)), ", ", INDIRECT(ADDRESS(2,MATCH(_xlfn.MINIFS(B33:FE33,metrics.rec,"MAE"),B33:FE33,0)+1)))</f>
        <v>k=5, r=0.1</v>
      </c>
      <c r="FO33" s="1" t="str" cm="1">
        <f t="array" aca="1" ref="FO33" ca="1">CONCATENATE(INDIRECT(ADDRESS(1,MATCH(_xlfn.MINIFS(B33:FE33,metrics.rec,"MSE"),B33:FE33,0)+1)), ", ", INDIRECT(ADDRESS(2,MATCH(_xlfn.MINIFS(B33:FE33,metrics.rec,"MSE"),B33:FE33,0)+1)))</f>
        <v>k=5, r=0.1</v>
      </c>
      <c r="FP33" s="1" t="str" cm="1">
        <f t="array" aca="1" ref="FP33" ca="1">CONCATENATE(INDIRECT(ADDRESS(1,MATCH(_xlfn.MAXIFS(B33:FE33,metrics.rec,"R"),B33:FE33,0)+1)), ", ", INDIRECT(ADDRESS(2,MATCH(_xlfn.MAXIFS(B33:FE33,metrics.rec,"R"),B33:FE33,0)+1)))</f>
        <v>k=5, r=0.1</v>
      </c>
      <c r="FQ33" s="1" t="str" cm="1">
        <f t="array" aca="1" ref="FQ33" ca="1">CONCATENATE(INDIRECT(ADDRESS(1,MATCH(_xlfn.MAXIFS(B33:FE33,metrics.rec,"Precision"),B33:FE33,0)+1)), ", ", INDIRECT(ADDRESS(2,MATCH(_xlfn.MAXIFS(B33:FE33,metrics.rec,"Precision"),B33:FE33,0)+1)))</f>
        <v>k=5, r=0.9</v>
      </c>
      <c r="FR33" s="1" t="str" cm="1">
        <f t="array" aca="1" ref="FR33" ca="1">CONCATENATE(INDIRECT(ADDRESS(1,MATCH(_xlfn.MAXIFS(B33:FE33,metrics.rec,"Recall"),B33:FE33,0)+1)), ", ", INDIRECT(ADDRESS(2,MATCH(_xlfn.MAXIFS(B33:FE33,metrics.rec,"Recall"),B33:FE33,0)+1)))</f>
        <v>k=5, r=0.1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str" cm="1">
        <f t="array" aca="1" ref="FT33" ca="1">CONCATENATE(INDIRECT(ADDRESS(1,MATCH(_xlfn.MAXIFS(B33:FE33,metrics.rec,"Recatio"),B33:FE33,0)+1)), ", ", INDIRECT(ADDRESS(2,MATCH(_xlfn.MAXIFS(B33:FE33,metrics.rec,"Recatio"),B33:FE33,0)+1)))</f>
        <v>k=5, r=0.1</v>
      </c>
      <c r="FU33" s="1" t="str" cm="1">
        <f t="array" aca="1" ref="FU33" ca="1">CONCATENATE(INDIRECT(ADDRESS(1,MATCH(_xlfn.MINIFS(B33:FE33,metrics.rec,"Time"),B33:FE33,0)+1)), ", ", INDIRECT(ADDRESS(2,MATCH(_xlfn.MINIFS(B33:FE33,metrics.rec,"Time"),B33:FE33,0)+1)))</f>
        <v>k=5, r=0.9</v>
      </c>
    </row>
    <row r="34" spans="1:17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>
        <f t="shared" si="0"/>
        <v>0.65104000000000006</v>
      </c>
      <c r="FG34" s="4">
        <f t="shared" si="1"/>
        <v>0.73336000000000001</v>
      </c>
      <c r="FH34" s="4">
        <f t="shared" si="2"/>
        <v>0.25334000000000001</v>
      </c>
      <c r="FI34" s="4">
        <f t="shared" si="3"/>
        <v>1.8459999999999997E-2</v>
      </c>
      <c r="FJ34" s="4">
        <f t="shared" si="4"/>
        <v>0.79963999999999991</v>
      </c>
      <c r="FK34" s="4" t="e">
        <f t="shared" si="5"/>
        <v>#DIV/0!</v>
      </c>
      <c r="FL34" s="4">
        <f t="shared" si="6"/>
        <v>0.99499999999999988</v>
      </c>
      <c r="FM34" s="4">
        <f t="shared" si="7"/>
        <v>7.23386</v>
      </c>
      <c r="FN34" s="1" t="str" cm="1">
        <f t="array" aca="1" ref="FN34" ca="1">CONCATENATE(INDIRECT(ADDRESS(1,MATCH(_xlfn.MINIFS(B34:FE34,metrics.rec,"MAE"),B34:FE34,0)+1)), ", ", INDIRECT(ADDRESS(2,MATCH(_xlfn.MINIFS(B34:FE34,metrics.rec,"MAE"),B34:FE34,0)+1)))</f>
        <v>k=5, r=0.1</v>
      </c>
      <c r="FO34" s="1" t="str" cm="1">
        <f t="array" aca="1" ref="FO34" ca="1">CONCATENATE(INDIRECT(ADDRESS(1,MATCH(_xlfn.MINIFS(B34:FE34,metrics.rec,"MSE"),B34:FE34,0)+1)), ", ", INDIRECT(ADDRESS(2,MATCH(_xlfn.MINIFS(B34:FE34,metrics.rec,"MSE"),B34:FE34,0)+1)))</f>
        <v>k=5, r=0.1</v>
      </c>
      <c r="FP34" s="1" t="str" cm="1">
        <f t="array" aca="1" ref="FP34" ca="1">CONCATENATE(INDIRECT(ADDRESS(1,MATCH(_xlfn.MAXIFS(B34:FE34,metrics.rec,"R"),B34:FE34,0)+1)), ", ", INDIRECT(ADDRESS(2,MATCH(_xlfn.MAXIFS(B34:FE34,metrics.rec,"R"),B34:FE34,0)+1)))</f>
        <v>k=5, r=0.1</v>
      </c>
      <c r="FQ34" s="1" t="str" cm="1">
        <f t="array" aca="1" ref="FQ34" ca="1">CONCATENATE(INDIRECT(ADDRESS(1,MATCH(_xlfn.MAXIFS(B34:FE34,metrics.rec,"Precision"),B34:FE34,0)+1)), ", ", INDIRECT(ADDRESS(2,MATCH(_xlfn.MAXIFS(B34:FE34,metrics.rec,"Precision"),B34:FE34,0)+1)))</f>
        <v>k=5, r=0.9</v>
      </c>
      <c r="FR34" s="1" t="str" cm="1">
        <f t="array" aca="1" ref="FR34" ca="1">CONCATENATE(INDIRECT(ADDRESS(1,MATCH(_xlfn.MAXIFS(B34:FE34,metrics.rec,"Recall"),B34:FE34,0)+1)), ", ", INDIRECT(ADDRESS(2,MATCH(_xlfn.MAXIFS(B34:FE34,metrics.rec,"Recall"),B34:FE34,0)+1)))</f>
        <v>k=5, r=0.1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str" cm="1">
        <f t="array" aca="1" ref="FT34" ca="1">CONCATENATE(INDIRECT(ADDRESS(1,MATCH(_xlfn.MAXIFS(B34:FE34,metrics.rec,"Recatio"),B34:FE34,0)+1)), ", ", INDIRECT(ADDRESS(2,MATCH(_xlfn.MAXIFS(B34:FE34,metrics.rec,"Recatio"),B34:FE34,0)+1)))</f>
        <v>k=5, r=0.1</v>
      </c>
      <c r="FU34" s="1" t="str" cm="1">
        <f t="array" aca="1" ref="FU34" ca="1">CONCATENATE(INDIRECT(ADDRESS(1,MATCH(_xlfn.MINIFS(B34:FE34,metrics.rec,"Time"),B34:FE34,0)+1)), ", ", INDIRECT(ADDRESS(2,MATCH(_xlfn.MINIFS(B34:FE34,metrics.rec,"Time"),B34:FE34,0)+1)))</f>
        <v>k=5, r=0.9</v>
      </c>
    </row>
    <row r="35" spans="1:17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>
        <f t="shared" si="0"/>
        <v>0.66107999999999989</v>
      </c>
      <c r="FG35" s="4">
        <f t="shared" si="1"/>
        <v>0.75926000000000005</v>
      </c>
      <c r="FH35" s="4">
        <f t="shared" si="2"/>
        <v>0.24040000000000003</v>
      </c>
      <c r="FI35" s="4">
        <f t="shared" si="3"/>
        <v>1.7520000000000001E-2</v>
      </c>
      <c r="FJ35" s="4">
        <f t="shared" si="4"/>
        <v>0.80986000000000014</v>
      </c>
      <c r="FK35" s="4" t="e">
        <f t="shared" si="5"/>
        <v>#DIV/0!</v>
      </c>
      <c r="FL35" s="4">
        <f t="shared" si="6"/>
        <v>0.99519999999999997</v>
      </c>
      <c r="FM35" s="4">
        <f t="shared" si="7"/>
        <v>6.2870200000000001</v>
      </c>
      <c r="FN35" s="1" t="str" cm="1">
        <f t="array" aca="1" ref="FN35" ca="1">CONCATENATE(INDIRECT(ADDRESS(1,MATCH(_xlfn.MINIFS(B35:FE35,metrics.rec,"MAE"),B35:FE35,0)+1)), ", ", INDIRECT(ADDRESS(2,MATCH(_xlfn.MINIFS(B35:FE35,metrics.rec,"MAE"),B35:FE35,0)+1)))</f>
        <v>k=5, r=0.1</v>
      </c>
      <c r="FO35" s="1" t="str" cm="1">
        <f t="array" aca="1" ref="FO35" ca="1">CONCATENATE(INDIRECT(ADDRESS(1,MATCH(_xlfn.MINIFS(B35:FE35,metrics.rec,"MSE"),B35:FE35,0)+1)), ", ", INDIRECT(ADDRESS(2,MATCH(_xlfn.MINIFS(B35:FE35,metrics.rec,"MSE"),B35:FE35,0)+1)))</f>
        <v>k=5, r=0.1</v>
      </c>
      <c r="FP35" s="1" t="str" cm="1">
        <f t="array" aca="1" ref="FP35" ca="1">CONCATENATE(INDIRECT(ADDRESS(1,MATCH(_xlfn.MAXIFS(B35:FE35,metrics.rec,"R"),B35:FE35,0)+1)), ", ", INDIRECT(ADDRESS(2,MATCH(_xlfn.MAXIFS(B35:FE35,metrics.rec,"R"),B35:FE35,0)+1)))</f>
        <v>k=5, r=0.1</v>
      </c>
      <c r="FQ35" s="1" t="str" cm="1">
        <f t="array" aca="1" ref="FQ35" ca="1">CONCATENATE(INDIRECT(ADDRESS(1,MATCH(_xlfn.MAXIFS(B35:FE35,metrics.rec,"Precision"),B35:FE35,0)+1)), ", ", INDIRECT(ADDRESS(2,MATCH(_xlfn.MAXIFS(B35:FE35,metrics.rec,"Precision"),B35:FE35,0)+1)))</f>
        <v>k=5, r=0.9</v>
      </c>
      <c r="FR35" s="1" t="str" cm="1">
        <f t="array" aca="1" ref="FR35" ca="1">CONCATENATE(INDIRECT(ADDRESS(1,MATCH(_xlfn.MAXIFS(B35:FE35,metrics.rec,"Recall"),B35:FE35,0)+1)), ", ", INDIRECT(ADDRESS(2,MATCH(_xlfn.MAXIFS(B35:FE35,metrics.rec,"Recall"),B35:FE35,0)+1)))</f>
        <v>k=5, r=0.1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str" cm="1">
        <f t="array" aca="1" ref="FT35" ca="1">CONCATENATE(INDIRECT(ADDRESS(1,MATCH(_xlfn.MAXIFS(B35:FE35,metrics.rec,"Recatio"),B35:FE35,0)+1)), ", ", INDIRECT(ADDRESS(2,MATCH(_xlfn.MAXIFS(B35:FE35,metrics.rec,"Recatio"),B35:FE35,0)+1)))</f>
        <v>k=5, r=0.1</v>
      </c>
      <c r="FU35" s="1" t="str" cm="1">
        <f t="array" aca="1" ref="FU35" ca="1">CONCATENATE(INDIRECT(ADDRESS(1,MATCH(_xlfn.MINIFS(B35:FE35,metrics.rec,"Time"),B35:FE35,0)+1)), ", ", INDIRECT(ADDRESS(2,MATCH(_xlfn.MINIFS(B35:FE35,metrics.rec,"Time"),B35:FE35,0)+1)))</f>
        <v>k=5, r=0.9</v>
      </c>
    </row>
    <row r="36" spans="1:177" x14ac:dyDescent="0.2">
      <c r="A36" s="1" t="s">
        <v>33</v>
      </c>
      <c r="B36" s="4">
        <v>0.63919999999999999</v>
      </c>
      <c r="C36" s="4">
        <v>0.70779999999999998</v>
      </c>
      <c r="D36" s="4">
        <v>0.24510000000000001</v>
      </c>
      <c r="E36" s="4">
        <v>4.1000000000000003E-3</v>
      </c>
      <c r="F36" s="4">
        <v>0.85450000000000004</v>
      </c>
      <c r="G36" s="4"/>
      <c r="H36" s="4">
        <v>1</v>
      </c>
      <c r="I36" s="4">
        <v>2.9390999999999998</v>
      </c>
      <c r="J36" s="5">
        <v>0.6522</v>
      </c>
      <c r="K36" s="5">
        <v>0.74009999999999998</v>
      </c>
      <c r="L36" s="5">
        <v>0.22090000000000001</v>
      </c>
      <c r="M36" s="5">
        <v>1.26E-2</v>
      </c>
      <c r="N36" s="5">
        <v>0.84289999999999998</v>
      </c>
      <c r="O36" s="5"/>
      <c r="P36" s="5">
        <v>1</v>
      </c>
      <c r="Q36" s="5">
        <v>2.7338</v>
      </c>
      <c r="R36" s="4">
        <v>0.66090000000000004</v>
      </c>
      <c r="S36" s="4">
        <v>0.75880000000000003</v>
      </c>
      <c r="T36" s="4">
        <v>0.20660000000000001</v>
      </c>
      <c r="U36" s="4">
        <v>2.29E-2</v>
      </c>
      <c r="V36" s="4">
        <v>0.81710000000000005</v>
      </c>
      <c r="W36" s="4"/>
      <c r="X36" s="4">
        <v>1</v>
      </c>
      <c r="Y36" s="4">
        <v>2.7816999999999998</v>
      </c>
      <c r="Z36" s="5">
        <v>0.69</v>
      </c>
      <c r="AA36" s="5">
        <v>0.82430000000000003</v>
      </c>
      <c r="AB36" s="5">
        <v>0.16389999999999999</v>
      </c>
      <c r="AC36" s="5">
        <v>3.39E-2</v>
      </c>
      <c r="AD36" s="5">
        <v>0.7661</v>
      </c>
      <c r="AE36" s="5"/>
      <c r="AF36" s="5">
        <v>1</v>
      </c>
      <c r="AG36" s="5">
        <v>2.3048000000000002</v>
      </c>
      <c r="AH36" s="4">
        <v>0.745</v>
      </c>
      <c r="AI36" s="4">
        <v>0.96060000000000001</v>
      </c>
      <c r="AJ36" s="4">
        <v>0.1042</v>
      </c>
      <c r="AK36" s="4">
        <v>4.4299999999999999E-2</v>
      </c>
      <c r="AL36" s="4">
        <v>0.56069999999999998</v>
      </c>
      <c r="AM36" s="4"/>
      <c r="AN36" s="4">
        <v>0.98</v>
      </c>
      <c r="AO36" s="4">
        <v>1.2425999999999999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>
        <f t="shared" si="0"/>
        <v>0.67745999999999995</v>
      </c>
      <c r="FG36" s="4">
        <f t="shared" si="1"/>
        <v>0.79832000000000003</v>
      </c>
      <c r="FH36" s="4">
        <f t="shared" si="2"/>
        <v>0.18814</v>
      </c>
      <c r="FI36" s="4">
        <f t="shared" si="3"/>
        <v>2.3559999999999998E-2</v>
      </c>
      <c r="FJ36" s="4">
        <f t="shared" si="4"/>
        <v>0.76825999999999994</v>
      </c>
      <c r="FK36" s="4" t="e">
        <f t="shared" si="5"/>
        <v>#DIV/0!</v>
      </c>
      <c r="FL36" s="4">
        <f t="shared" si="6"/>
        <v>0.99600000000000011</v>
      </c>
      <c r="FM36" s="4">
        <f t="shared" si="7"/>
        <v>2.4003999999999999</v>
      </c>
      <c r="FN36" s="1" t="str" cm="1">
        <f t="array" aca="1" ref="FN36" ca="1">CONCATENATE(INDIRECT(ADDRESS(1,MATCH(_xlfn.MINIFS(B36:FE36,metrics.rec,"MAE"),B36:FE36,0)+1)), ", ", INDIRECT(ADDRESS(2,MATCH(_xlfn.MINIFS(B36:FE36,metrics.rec,"MAE"),B36:FE36,0)+1)))</f>
        <v>k=5, r=0.1</v>
      </c>
      <c r="FO36" s="1" t="str" cm="1">
        <f t="array" aca="1" ref="FO36" ca="1">CONCATENATE(INDIRECT(ADDRESS(1,MATCH(_xlfn.MINIFS(B36:FE36,metrics.rec,"MSE"),B36:FE36,0)+1)), ", ", INDIRECT(ADDRESS(2,MATCH(_xlfn.MINIFS(B36:FE36,metrics.rec,"MSE"),B36:FE36,0)+1)))</f>
        <v>k=5, r=0.1</v>
      </c>
      <c r="FP36" s="1" t="str" cm="1">
        <f t="array" aca="1" ref="FP36" ca="1">CONCATENATE(INDIRECT(ADDRESS(1,MATCH(_xlfn.MAXIFS(B36:FE36,metrics.rec,"R"),B36:FE36,0)+1)), ", ", INDIRECT(ADDRESS(2,MATCH(_xlfn.MAXIFS(B36:FE36,metrics.rec,"R"),B36:FE36,0)+1)))</f>
        <v>k=5, r=0.1</v>
      </c>
      <c r="FQ36" s="1" t="str" cm="1">
        <f t="array" aca="1" ref="FQ36" ca="1">CONCATENATE(INDIRECT(ADDRESS(1,MATCH(_xlfn.MAXIFS(B36:FE36,metrics.rec,"Precision"),B36:FE36,0)+1)), ", ", INDIRECT(ADDRESS(2,MATCH(_xlfn.MAXIFS(B36:FE36,metrics.rec,"Precision"),B36:FE36,0)+1)))</f>
        <v>k=5, r=0.9</v>
      </c>
      <c r="FR36" s="1" t="str" cm="1">
        <f t="array" aca="1" ref="FR36" ca="1">CONCATENATE(INDIRECT(ADDRESS(1,MATCH(_xlfn.MAXIFS(B36:FE36,metrics.rec,"Recall"),B36:FE36,0)+1)), ", ", INDIRECT(ADDRESS(2,MATCH(_xlfn.MAXIFS(B36:FE36,metrics.rec,"Recall"),B36:FE36,0)+1)))</f>
        <v>k=5, r=0.1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str" cm="1">
        <f t="array" aca="1" ref="FT36" ca="1">CONCATENATE(INDIRECT(ADDRESS(1,MATCH(_xlfn.MAXIFS(B36:FE36,metrics.rec,"Recatio"),B36:FE36,0)+1)), ", ", INDIRECT(ADDRESS(2,MATCH(_xlfn.MAXIFS(B36:FE36,metrics.rec,"Recatio"),B36:FE36,0)+1)))</f>
        <v>k=5, r=0.1</v>
      </c>
      <c r="FU36" s="1" t="str" cm="1">
        <f t="array" aca="1" ref="FU36" ca="1">CONCATENATE(INDIRECT(ADDRESS(1,MATCH(_xlfn.MINIFS(B36:FE36,metrics.rec,"Time"),B36:FE36,0)+1)), ", ", INDIRECT(ADDRESS(2,MATCH(_xlfn.MINIFS(B36:FE36,metrics.rec,"Time"),B36:FE36,0)+1)))</f>
        <v>k=5, r=0.9</v>
      </c>
    </row>
    <row r="37" spans="1:177" x14ac:dyDescent="0.2">
      <c r="A37" s="1" t="s">
        <v>34</v>
      </c>
      <c r="B37" s="4">
        <v>0.69230000000000003</v>
      </c>
      <c r="C37" s="4">
        <v>0.81189999999999996</v>
      </c>
      <c r="D37" s="4">
        <v>0.10630000000000001</v>
      </c>
      <c r="E37" s="4">
        <v>4.1000000000000003E-3</v>
      </c>
      <c r="F37" s="4">
        <v>0.57389999999999997</v>
      </c>
      <c r="G37" s="4"/>
      <c r="H37" s="4">
        <v>1</v>
      </c>
      <c r="I37" s="4">
        <v>2.9146000000000001</v>
      </c>
      <c r="J37" s="5">
        <v>0.72850000000000004</v>
      </c>
      <c r="K37" s="5">
        <v>0.90210000000000001</v>
      </c>
      <c r="L37" s="5">
        <v>9.6199999999999994E-2</v>
      </c>
      <c r="M37" s="5">
        <v>1.03E-2</v>
      </c>
      <c r="N37" s="5">
        <v>0.50949999999999995</v>
      </c>
      <c r="O37" s="5"/>
      <c r="P37" s="5">
        <v>1</v>
      </c>
      <c r="Q37" s="5">
        <v>2.5518999999999998</v>
      </c>
      <c r="R37" s="4">
        <v>0.74739999999999995</v>
      </c>
      <c r="S37" s="4">
        <v>0.95009999999999994</v>
      </c>
      <c r="T37" s="4">
        <v>0.1031</v>
      </c>
      <c r="U37" s="4">
        <v>1.49E-2</v>
      </c>
      <c r="V37" s="4">
        <v>0.45540000000000003</v>
      </c>
      <c r="W37" s="4"/>
      <c r="X37" s="4">
        <v>1</v>
      </c>
      <c r="Y37" s="4">
        <v>2.3915000000000002</v>
      </c>
      <c r="Z37" s="5">
        <v>0.75109999999999999</v>
      </c>
      <c r="AA37" s="5">
        <v>0.96499999999999997</v>
      </c>
      <c r="AB37" s="5">
        <v>0.1255</v>
      </c>
      <c r="AC37" s="5">
        <v>1.9900000000000001E-2</v>
      </c>
      <c r="AD37" s="5">
        <v>0.46300000000000002</v>
      </c>
      <c r="AE37" s="5"/>
      <c r="AF37" s="5">
        <v>1</v>
      </c>
      <c r="AG37" s="5">
        <v>2.0381999999999998</v>
      </c>
      <c r="AH37" s="4">
        <v>0.755</v>
      </c>
      <c r="AI37" s="4">
        <v>0.98780000000000001</v>
      </c>
      <c r="AJ37" s="4">
        <v>0.10929999999999999</v>
      </c>
      <c r="AK37" s="4">
        <v>4.8399999999999999E-2</v>
      </c>
      <c r="AL37" s="4">
        <v>0.48409999999999997</v>
      </c>
      <c r="AM37" s="4"/>
      <c r="AN37" s="4">
        <v>0.97640000000000005</v>
      </c>
      <c r="AO37" s="4">
        <v>0.8427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>
        <f t="shared" si="0"/>
        <v>0.73486000000000007</v>
      </c>
      <c r="FG37" s="4">
        <f t="shared" si="1"/>
        <v>0.92337999999999987</v>
      </c>
      <c r="FH37" s="4">
        <f t="shared" si="2"/>
        <v>0.10808</v>
      </c>
      <c r="FI37" s="4">
        <f t="shared" si="3"/>
        <v>1.9519999999999999E-2</v>
      </c>
      <c r="FJ37" s="4">
        <f t="shared" si="4"/>
        <v>0.49718000000000001</v>
      </c>
      <c r="FK37" s="4" t="e">
        <f t="shared" si="5"/>
        <v>#DIV/0!</v>
      </c>
      <c r="FL37" s="4">
        <f t="shared" si="6"/>
        <v>0.99527999999999994</v>
      </c>
      <c r="FM37" s="4">
        <f t="shared" si="7"/>
        <v>2.14778</v>
      </c>
      <c r="FN37" s="1" t="str" cm="1">
        <f t="array" aca="1" ref="FN37" ca="1">CONCATENATE(INDIRECT(ADDRESS(1,MATCH(_xlfn.MINIFS(B37:FE37,metrics.rec,"MAE"),B37:FE37,0)+1)), ", ", INDIRECT(ADDRESS(2,MATCH(_xlfn.MINIFS(B37:FE37,metrics.rec,"MAE"),B37:FE37,0)+1)))</f>
        <v>k=5, r=0.1</v>
      </c>
      <c r="FO37" s="1" t="str" cm="1">
        <f t="array" aca="1" ref="FO37" ca="1">CONCATENATE(INDIRECT(ADDRESS(1,MATCH(_xlfn.MINIFS(B37:FE37,metrics.rec,"MSE"),B37:FE37,0)+1)), ", ", INDIRECT(ADDRESS(2,MATCH(_xlfn.MINIFS(B37:FE37,metrics.rec,"MSE"),B37:FE37,0)+1)))</f>
        <v>k=5, r=0.1</v>
      </c>
      <c r="FP37" s="1" t="str" cm="1">
        <f t="array" aca="1" ref="FP37" ca="1">CONCATENATE(INDIRECT(ADDRESS(1,MATCH(_xlfn.MAXIFS(B37:FE37,metrics.rec,"R"),B37:FE37,0)+1)), ", ", INDIRECT(ADDRESS(2,MATCH(_xlfn.MAXIFS(B37:FE37,metrics.rec,"R"),B37:FE37,0)+1)))</f>
        <v>k=5, r=0.7</v>
      </c>
      <c r="FQ37" s="1" t="str" cm="1">
        <f t="array" aca="1" ref="FQ37" ca="1">CONCATENATE(INDIRECT(ADDRESS(1,MATCH(_xlfn.MAXIFS(B37:FE37,metrics.rec,"Precision"),B37:FE37,0)+1)), ", ", INDIRECT(ADDRESS(2,MATCH(_xlfn.MAXIFS(B37:FE37,metrics.rec,"Precision"),B37:FE37,0)+1)))</f>
        <v>k=5, r=0.9</v>
      </c>
      <c r="FR37" s="1" t="str" cm="1">
        <f t="array" aca="1" ref="FR37" ca="1">CONCATENATE(INDIRECT(ADDRESS(1,MATCH(_xlfn.MAXIFS(B37:FE37,metrics.rec,"Recall"),B37:FE37,0)+1)), ", ", INDIRECT(ADDRESS(2,MATCH(_xlfn.MAXIFS(B37:FE37,metrics.rec,"Recall"),B37:FE37,0)+1)))</f>
        <v>k=5, r=0.1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str" cm="1">
        <f t="array" aca="1" ref="FT37" ca="1">CONCATENATE(INDIRECT(ADDRESS(1,MATCH(_xlfn.MAXIFS(B37:FE37,metrics.rec,"Recatio"),B37:FE37,0)+1)), ", ", INDIRECT(ADDRESS(2,MATCH(_xlfn.MAXIFS(B37:FE37,metrics.rec,"Recatio"),B37:FE37,0)+1)))</f>
        <v>k=5, r=0.1</v>
      </c>
      <c r="FU37" s="1" t="str" cm="1">
        <f t="array" aca="1" ref="FU37" ca="1">CONCATENATE(INDIRECT(ADDRESS(1,MATCH(_xlfn.MINIFS(B37:FE37,metrics.rec,"Time"),B37:FE37,0)+1)), ", ", INDIRECT(ADDRESS(2,MATCH(_xlfn.MINIFS(B37:FE37,metrics.rec,"Time"),B37:FE37,0)+1)))</f>
        <v>k=5, r=0.9</v>
      </c>
    </row>
    <row r="38" spans="1:177" x14ac:dyDescent="0.2">
      <c r="A38" s="1" t="s">
        <v>35</v>
      </c>
      <c r="B38" s="4">
        <v>0.66569999999999996</v>
      </c>
      <c r="C38" s="4">
        <v>0.76780000000000004</v>
      </c>
      <c r="D38" s="4">
        <v>0.1668</v>
      </c>
      <c r="E38" s="4">
        <v>3.8999999999999998E-3</v>
      </c>
      <c r="F38" s="4">
        <v>0.6593</v>
      </c>
      <c r="G38" s="4"/>
      <c r="H38" s="4">
        <v>0.99790000000000001</v>
      </c>
      <c r="I38" s="4">
        <v>2.9546999999999999</v>
      </c>
      <c r="J38" s="5">
        <v>0.70050000000000001</v>
      </c>
      <c r="K38" s="5">
        <v>0.84589999999999999</v>
      </c>
      <c r="L38" s="5">
        <v>0.14990000000000001</v>
      </c>
      <c r="M38" s="5">
        <v>1.0200000000000001E-2</v>
      </c>
      <c r="N38" s="5">
        <v>0.59730000000000005</v>
      </c>
      <c r="O38" s="5"/>
      <c r="P38" s="5">
        <v>0.99839999999999995</v>
      </c>
      <c r="Q38" s="5">
        <v>2.5447000000000002</v>
      </c>
      <c r="R38" s="4">
        <v>0.72419999999999995</v>
      </c>
      <c r="S38" s="4">
        <v>0.90269999999999995</v>
      </c>
      <c r="T38" s="4">
        <v>0.14280000000000001</v>
      </c>
      <c r="U38" s="4">
        <v>1.4999999999999999E-2</v>
      </c>
      <c r="V38" s="4">
        <v>0.53210000000000002</v>
      </c>
      <c r="W38" s="4"/>
      <c r="X38" s="4">
        <v>0.998</v>
      </c>
      <c r="Y38" s="4">
        <v>2.3509000000000002</v>
      </c>
      <c r="Z38" s="5">
        <v>0.74029999999999996</v>
      </c>
      <c r="AA38" s="5">
        <v>0.94479999999999997</v>
      </c>
      <c r="AB38" s="5">
        <v>0.12720000000000001</v>
      </c>
      <c r="AC38" s="5">
        <v>1.9E-2</v>
      </c>
      <c r="AD38" s="5">
        <v>0.5071</v>
      </c>
      <c r="AE38" s="5"/>
      <c r="AF38" s="5">
        <v>0.99150000000000005</v>
      </c>
      <c r="AG38" s="5">
        <v>1.8621000000000001</v>
      </c>
      <c r="AH38" s="4">
        <v>0.76580000000000004</v>
      </c>
      <c r="AI38" s="4">
        <v>1.0065999999999999</v>
      </c>
      <c r="AJ38" s="4">
        <v>3.1899999999999998E-2</v>
      </c>
      <c r="AK38" s="4">
        <v>4.8899999999999999E-2</v>
      </c>
      <c r="AL38" s="4">
        <v>0.52080000000000004</v>
      </c>
      <c r="AM38" s="4"/>
      <c r="AN38" s="4">
        <v>0.88080000000000003</v>
      </c>
      <c r="AO38" s="4">
        <v>0.87129999999999996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>
        <f t="shared" si="0"/>
        <v>0.71929999999999994</v>
      </c>
      <c r="FG38" s="4">
        <f t="shared" si="1"/>
        <v>0.89355999999999991</v>
      </c>
      <c r="FH38" s="4">
        <f t="shared" si="2"/>
        <v>0.12372000000000001</v>
      </c>
      <c r="FI38" s="4">
        <f t="shared" si="3"/>
        <v>1.9400000000000001E-2</v>
      </c>
      <c r="FJ38" s="4">
        <f t="shared" si="4"/>
        <v>0.56332000000000004</v>
      </c>
      <c r="FK38" s="4" t="e">
        <f t="shared" si="5"/>
        <v>#DIV/0!</v>
      </c>
      <c r="FL38" s="4">
        <f t="shared" si="6"/>
        <v>0.97331999999999996</v>
      </c>
      <c r="FM38" s="4">
        <f t="shared" si="7"/>
        <v>2.1167400000000001</v>
      </c>
      <c r="FN38" s="1" t="str" cm="1">
        <f t="array" aca="1" ref="FN38" ca="1">CONCATENATE(INDIRECT(ADDRESS(1,MATCH(_xlfn.MINIFS(B38:FE38,metrics.rec,"MAE"),B38:FE38,0)+1)), ", ", INDIRECT(ADDRESS(2,MATCH(_xlfn.MINIFS(B38:FE38,metrics.rec,"MAE"),B38:FE38,0)+1)))</f>
        <v>k=5, r=0.1</v>
      </c>
      <c r="FO38" s="1" t="str" cm="1">
        <f t="array" aca="1" ref="FO38" ca="1">CONCATENATE(INDIRECT(ADDRESS(1,MATCH(_xlfn.MINIFS(B38:FE38,metrics.rec,"MSE"),B38:FE38,0)+1)), ", ", INDIRECT(ADDRESS(2,MATCH(_xlfn.MINIFS(B38:FE38,metrics.rec,"MSE"),B38:FE38,0)+1)))</f>
        <v>k=5, r=0.1</v>
      </c>
      <c r="FP38" s="1" t="str" cm="1">
        <f t="array" aca="1" ref="FP38" ca="1">CONCATENATE(INDIRECT(ADDRESS(1,MATCH(_xlfn.MAXIFS(B38:FE38,metrics.rec,"R"),B38:FE38,0)+1)), ", ", INDIRECT(ADDRESS(2,MATCH(_xlfn.MAXIFS(B38:FE38,metrics.rec,"R"),B38:FE38,0)+1)))</f>
        <v>k=5, r=0.1</v>
      </c>
      <c r="FQ38" s="1" t="str" cm="1">
        <f t="array" aca="1" ref="FQ38" ca="1">CONCATENATE(INDIRECT(ADDRESS(1,MATCH(_xlfn.MAXIFS(B38:FE38,metrics.rec,"Precision"),B38:FE38,0)+1)), ", ", INDIRECT(ADDRESS(2,MATCH(_xlfn.MAXIFS(B38:FE38,metrics.rec,"Precision"),B38:FE38,0)+1)))</f>
        <v>k=5, r=0.9</v>
      </c>
      <c r="FR38" s="1" t="str" cm="1">
        <f t="array" aca="1" ref="FR38" ca="1">CONCATENATE(INDIRECT(ADDRESS(1,MATCH(_xlfn.MAXIFS(B38:FE38,metrics.rec,"Recall"),B38:FE38,0)+1)), ", ", INDIRECT(ADDRESS(2,MATCH(_xlfn.MAXIFS(B38:FE38,metrics.rec,"Recall"),B38:FE38,0)+1)))</f>
        <v>k=5, r=0.1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str" cm="1">
        <f t="array" aca="1" ref="FT38" ca="1">CONCATENATE(INDIRECT(ADDRESS(1,MATCH(_xlfn.MAXIFS(B38:FE38,metrics.rec,"Recatio"),B38:FE38,0)+1)), ", ", INDIRECT(ADDRESS(2,MATCH(_xlfn.MAXIFS(B38:FE38,metrics.rec,"Recatio"),B38:FE38,0)+1)))</f>
        <v>k=5, r=0.3</v>
      </c>
      <c r="FU38" s="1" t="str" cm="1">
        <f t="array" aca="1" ref="FU38" ca="1">CONCATENATE(INDIRECT(ADDRESS(1,MATCH(_xlfn.MINIFS(B38:FE38,metrics.rec,"Time"),B38:FE38,0)+1)), ", ", INDIRECT(ADDRESS(2,MATCH(_xlfn.MINIFS(B38:FE38,metrics.rec,"Time"),B38:FE38,0)+1)))</f>
        <v>k=5, r=0.9</v>
      </c>
    </row>
    <row r="39" spans="1:177" x14ac:dyDescent="0.2">
      <c r="A39" s="1" t="s">
        <v>36</v>
      </c>
      <c r="B39" s="4">
        <v>0.66149999999999998</v>
      </c>
      <c r="C39" s="4">
        <v>0.74670000000000003</v>
      </c>
      <c r="D39" s="4">
        <v>0.18079999999999999</v>
      </c>
      <c r="E39" s="4">
        <v>3.5999999999999999E-3</v>
      </c>
      <c r="F39" s="4">
        <v>0.6996</v>
      </c>
      <c r="G39" s="4"/>
      <c r="H39" s="4">
        <v>1</v>
      </c>
      <c r="I39" s="4">
        <v>3.0385</v>
      </c>
      <c r="J39" s="5">
        <v>0.68340000000000001</v>
      </c>
      <c r="K39" s="5">
        <v>0.80130000000000001</v>
      </c>
      <c r="L39" s="5">
        <v>0.1734</v>
      </c>
      <c r="M39" s="5">
        <v>9.5999999999999992E-3</v>
      </c>
      <c r="N39" s="5">
        <v>0.64680000000000004</v>
      </c>
      <c r="O39" s="5"/>
      <c r="P39" s="5">
        <v>1</v>
      </c>
      <c r="Q39" s="5">
        <v>2.7338</v>
      </c>
      <c r="R39" s="4">
        <v>0.70499999999999996</v>
      </c>
      <c r="S39" s="4">
        <v>0.8518</v>
      </c>
      <c r="T39" s="4">
        <v>0.16619999999999999</v>
      </c>
      <c r="U39" s="4">
        <v>1.4800000000000001E-2</v>
      </c>
      <c r="V39" s="4">
        <v>0.59089999999999998</v>
      </c>
      <c r="W39" s="4"/>
      <c r="X39" s="4">
        <v>1</v>
      </c>
      <c r="Y39" s="4">
        <v>2.3178999999999998</v>
      </c>
      <c r="Z39" s="5">
        <v>0.72319999999999995</v>
      </c>
      <c r="AA39" s="5">
        <v>0.90059999999999996</v>
      </c>
      <c r="AB39" s="5">
        <v>0.15659999999999999</v>
      </c>
      <c r="AC39" s="5">
        <v>1.9699999999999999E-2</v>
      </c>
      <c r="AD39" s="5">
        <v>0.56359999999999999</v>
      </c>
      <c r="AE39" s="5"/>
      <c r="AF39" s="5">
        <v>1</v>
      </c>
      <c r="AG39" s="5">
        <v>1.8315999999999999</v>
      </c>
      <c r="AH39" s="4">
        <v>0.74160000000000004</v>
      </c>
      <c r="AI39" s="4">
        <v>0.95499999999999996</v>
      </c>
      <c r="AJ39" s="4">
        <v>0.11459999999999999</v>
      </c>
      <c r="AK39" s="4">
        <v>4.9700000000000001E-2</v>
      </c>
      <c r="AL39" s="4">
        <v>0.53620000000000001</v>
      </c>
      <c r="AM39" s="4"/>
      <c r="AN39" s="4">
        <v>0.97640000000000005</v>
      </c>
      <c r="AO39" s="4">
        <v>0.98650000000000004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>
        <f t="shared" ref="FF39:FF71" si="8">AVERAGEIFS(B39:FE39,metrics.rec,"MAE")</f>
        <v>0.70294000000000001</v>
      </c>
      <c r="FG39" s="4">
        <f t="shared" ref="FG39:FG71" si="9">AVERAGEIFS(B39:FE39,metrics.rec,"MSE")</f>
        <v>0.85107999999999995</v>
      </c>
      <c r="FH39" s="4">
        <f t="shared" ref="FH39:FH71" si="10">AVERAGEIFS(B39:FE39,metrics.rec,"R")</f>
        <v>0.15831999999999999</v>
      </c>
      <c r="FI39" s="4">
        <f t="shared" ref="FI39:FI71" si="11">AVERAGEIFS(B39:FE39,metrics.rec,"Precision")</f>
        <v>1.9480000000000001E-2</v>
      </c>
      <c r="FJ39" s="4">
        <f t="shared" ref="FJ39:FJ71" si="12">AVERAGEIFS(B39:FE39,metrics.rec,"Recall")</f>
        <v>0.60742000000000007</v>
      </c>
      <c r="FK39" s="4" t="e">
        <f t="shared" ref="FK39:FK71" si="13">AVERAGEIFS(B39:FE39,metrics.rec,"Coverage")</f>
        <v>#DIV/0!</v>
      </c>
      <c r="FL39" s="4">
        <f t="shared" ref="FL39:FL71" si="14">AVERAGEIFS(B39:FE39,metrics.rec,"Recatio")</f>
        <v>0.99527999999999994</v>
      </c>
      <c r="FM39" s="4">
        <f t="shared" ref="FM39:FM71" si="15">AVERAGEIFS(B39:FE39,metrics.rec,"Time")</f>
        <v>2.1816599999999999</v>
      </c>
      <c r="FN39" s="1" t="str" cm="1">
        <f t="array" aca="1" ref="FN39" ca="1">CONCATENATE(INDIRECT(ADDRESS(1,MATCH(_xlfn.MINIFS(B39:FE39,metrics.rec,"MAE"),B39:FE39,0)+1)), ", ", INDIRECT(ADDRESS(2,MATCH(_xlfn.MINIFS(B39:FE39,metrics.rec,"MAE"),B39:FE39,0)+1)))</f>
        <v>k=5, r=0.1</v>
      </c>
      <c r="FO39" s="1" t="str" cm="1">
        <f t="array" aca="1" ref="FO39" ca="1">CONCATENATE(INDIRECT(ADDRESS(1,MATCH(_xlfn.MINIFS(B39:FE39,metrics.rec,"MSE"),B39:FE39,0)+1)), ", ", INDIRECT(ADDRESS(2,MATCH(_xlfn.MINIFS(B39:FE39,metrics.rec,"MSE"),B39:FE39,0)+1)))</f>
        <v>k=5, r=0.1</v>
      </c>
      <c r="FP39" s="1" t="str" cm="1">
        <f t="array" aca="1" ref="FP39" ca="1">CONCATENATE(INDIRECT(ADDRESS(1,MATCH(_xlfn.MAXIFS(B39:FE39,metrics.rec,"R"),B39:FE39,0)+1)), ", ", INDIRECT(ADDRESS(2,MATCH(_xlfn.MAXIFS(B39:FE39,metrics.rec,"R"),B39:FE39,0)+1)))</f>
        <v>k=5, r=0.1</v>
      </c>
      <c r="FQ39" s="1" t="str" cm="1">
        <f t="array" aca="1" ref="FQ39" ca="1">CONCATENATE(INDIRECT(ADDRESS(1,MATCH(_xlfn.MAXIFS(B39:FE39,metrics.rec,"Precision"),B39:FE39,0)+1)), ", ", INDIRECT(ADDRESS(2,MATCH(_xlfn.MAXIFS(B39:FE39,metrics.rec,"Precision"),B39:FE39,0)+1)))</f>
        <v>k=5, r=0.9</v>
      </c>
      <c r="FR39" s="1" t="str" cm="1">
        <f t="array" aca="1" ref="FR39" ca="1">CONCATENATE(INDIRECT(ADDRESS(1,MATCH(_xlfn.MAXIFS(B39:FE39,metrics.rec,"Recall"),B39:FE39,0)+1)), ", ", INDIRECT(ADDRESS(2,MATCH(_xlfn.MAXIFS(B39:FE39,metrics.rec,"Recall"),B39:FE39,0)+1)))</f>
        <v>k=5, r=0.1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str" cm="1">
        <f t="array" aca="1" ref="FT39" ca="1">CONCATENATE(INDIRECT(ADDRESS(1,MATCH(_xlfn.MAXIFS(B39:FE39,metrics.rec,"Recatio"),B39:FE39,0)+1)), ", ", INDIRECT(ADDRESS(2,MATCH(_xlfn.MAXIFS(B39:FE39,metrics.rec,"Recatio"),B39:FE39,0)+1)))</f>
        <v>k=5, r=0.1</v>
      </c>
      <c r="FU39" s="1" t="str" cm="1">
        <f t="array" aca="1" ref="FU39" ca="1">CONCATENATE(INDIRECT(ADDRESS(1,MATCH(_xlfn.MINIFS(B39:FE39,metrics.rec,"Time"),B39:FE39,0)+1)), ", ", INDIRECT(ADDRESS(2,MATCH(_xlfn.MINIFS(B39:FE39,metrics.rec,"Time"),B39:FE39,0)+1)))</f>
        <v>k=5, r=0.9</v>
      </c>
    </row>
    <row r="40" spans="1:177" x14ac:dyDescent="0.2">
      <c r="A40" s="1" t="s">
        <v>37</v>
      </c>
      <c r="B40" s="4">
        <v>0.64390000000000003</v>
      </c>
      <c r="C40" s="4">
        <v>0.72770000000000001</v>
      </c>
      <c r="D40" s="4">
        <v>0.26929999999999998</v>
      </c>
      <c r="E40" s="4">
        <v>1.6999999999999999E-3</v>
      </c>
      <c r="F40" s="4">
        <v>0.87260000000000004</v>
      </c>
      <c r="G40" s="4"/>
      <c r="H40" s="4">
        <v>1</v>
      </c>
      <c r="I40" s="4">
        <v>3.2222</v>
      </c>
      <c r="J40" s="5">
        <v>0.65310000000000001</v>
      </c>
      <c r="K40" s="5">
        <v>0.75149999999999995</v>
      </c>
      <c r="L40" s="5">
        <v>0.27379999999999999</v>
      </c>
      <c r="M40" s="5">
        <v>5.3E-3</v>
      </c>
      <c r="N40" s="5">
        <v>0.86150000000000004</v>
      </c>
      <c r="O40" s="5"/>
      <c r="P40" s="5">
        <v>1</v>
      </c>
      <c r="Q40" s="5">
        <v>3.6612</v>
      </c>
      <c r="R40" s="4">
        <v>0.66059999999999997</v>
      </c>
      <c r="S40" s="4">
        <v>0.76619999999999999</v>
      </c>
      <c r="T40" s="4">
        <v>0.22900000000000001</v>
      </c>
      <c r="U40" s="4">
        <v>1.0200000000000001E-2</v>
      </c>
      <c r="V40" s="4">
        <v>0.83550000000000002</v>
      </c>
      <c r="W40" s="4"/>
      <c r="X40" s="4">
        <v>1</v>
      </c>
      <c r="Y40" s="4">
        <v>2.3062</v>
      </c>
      <c r="Z40" s="5">
        <v>0.68359999999999999</v>
      </c>
      <c r="AA40" s="5">
        <v>0.81499999999999995</v>
      </c>
      <c r="AB40" s="5">
        <v>0.1173</v>
      </c>
      <c r="AC40" s="5">
        <v>1.9300000000000001E-2</v>
      </c>
      <c r="AD40" s="5">
        <v>0.74519999999999997</v>
      </c>
      <c r="AE40" s="5"/>
      <c r="AF40" s="5">
        <v>0.99339999999999995</v>
      </c>
      <c r="AG40" s="5">
        <v>2.2877999999999998</v>
      </c>
      <c r="AH40" s="4">
        <v>0.81230000000000002</v>
      </c>
      <c r="AI40" s="4">
        <v>1.1303000000000001</v>
      </c>
      <c r="AJ40" s="4">
        <v>-3.7699999999999997E-2</v>
      </c>
      <c r="AK40" s="4">
        <v>5.8700000000000002E-2</v>
      </c>
      <c r="AL40" s="4">
        <v>0.2306</v>
      </c>
      <c r="AM40" s="4"/>
      <c r="AN40" s="4">
        <v>0.74119999999999997</v>
      </c>
      <c r="AO40" s="4">
        <v>0.88219999999999998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>
        <f t="shared" si="8"/>
        <v>0.69070000000000009</v>
      </c>
      <c r="FG40" s="4">
        <f t="shared" si="9"/>
        <v>0.83813999999999989</v>
      </c>
      <c r="FH40" s="4">
        <f t="shared" si="10"/>
        <v>0.17033999999999999</v>
      </c>
      <c r="FI40" s="4">
        <f t="shared" si="11"/>
        <v>1.9040000000000001E-2</v>
      </c>
      <c r="FJ40" s="4">
        <f t="shared" si="12"/>
        <v>0.70908000000000004</v>
      </c>
      <c r="FK40" s="4" t="e">
        <f t="shared" si="13"/>
        <v>#DIV/0!</v>
      </c>
      <c r="FL40" s="4">
        <f t="shared" si="14"/>
        <v>0.94691999999999987</v>
      </c>
      <c r="FM40" s="4">
        <f t="shared" si="15"/>
        <v>2.4719199999999999</v>
      </c>
      <c r="FN40" s="1" t="str" cm="1">
        <f t="array" aca="1" ref="FN40" ca="1">CONCATENATE(INDIRECT(ADDRESS(1,MATCH(_xlfn.MINIFS(B40:FE40,metrics.rec,"MAE"),B40:FE40,0)+1)), ", ", INDIRECT(ADDRESS(2,MATCH(_xlfn.MINIFS(B40:FE40,metrics.rec,"MAE"),B40:FE40,0)+1)))</f>
        <v>k=5, r=0.1</v>
      </c>
      <c r="FO40" s="1" t="str" cm="1">
        <f t="array" aca="1" ref="FO40" ca="1">CONCATENATE(INDIRECT(ADDRESS(1,MATCH(_xlfn.MINIFS(B40:FE40,metrics.rec,"MSE"),B40:FE40,0)+1)), ", ", INDIRECT(ADDRESS(2,MATCH(_xlfn.MINIFS(B40:FE40,metrics.rec,"MSE"),B40:FE40,0)+1)))</f>
        <v>k=5, r=0.1</v>
      </c>
      <c r="FP40" s="1" t="str" cm="1">
        <f t="array" aca="1" ref="FP40" ca="1">CONCATENATE(INDIRECT(ADDRESS(1,MATCH(_xlfn.MAXIFS(B40:FE40,metrics.rec,"R"),B40:FE40,0)+1)), ", ", INDIRECT(ADDRESS(2,MATCH(_xlfn.MAXIFS(B40:FE40,metrics.rec,"R"),B40:FE40,0)+1)))</f>
        <v>k=5, r=0.3</v>
      </c>
      <c r="FQ40" s="1" t="str" cm="1">
        <f t="array" aca="1" ref="FQ40" ca="1">CONCATENATE(INDIRECT(ADDRESS(1,MATCH(_xlfn.MAXIFS(B40:FE40,metrics.rec,"Precision"),B40:FE40,0)+1)), ", ", INDIRECT(ADDRESS(2,MATCH(_xlfn.MAXIFS(B40:FE40,metrics.rec,"Precision"),B40:FE40,0)+1)))</f>
        <v>k=5, r=0.9</v>
      </c>
      <c r="FR40" s="1" t="str" cm="1">
        <f t="array" aca="1" ref="FR40" ca="1">CONCATENATE(INDIRECT(ADDRESS(1,MATCH(_xlfn.MAXIFS(B40:FE40,metrics.rec,"Recall"),B40:FE40,0)+1)), ", ", INDIRECT(ADDRESS(2,MATCH(_xlfn.MAXIFS(B40:FE40,metrics.rec,"Recall"),B40:FE40,0)+1)))</f>
        <v>k=5, r=0.1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str" cm="1">
        <f t="array" aca="1" ref="FT40" ca="1">CONCATENATE(INDIRECT(ADDRESS(1,MATCH(_xlfn.MAXIFS(B40:FE40,metrics.rec,"Recatio"),B40:FE40,0)+1)), ", ", INDIRECT(ADDRESS(2,MATCH(_xlfn.MAXIFS(B40:FE40,metrics.rec,"Recatio"),B40:FE40,0)+1)))</f>
        <v>k=5, r=0.1</v>
      </c>
      <c r="FU40" s="1" t="str" cm="1">
        <f t="array" aca="1" ref="FU40" ca="1">CONCATENATE(INDIRECT(ADDRESS(1,MATCH(_xlfn.MINIFS(B40:FE40,metrics.rec,"Time"),B40:FE40,0)+1)), ", ", INDIRECT(ADDRESS(2,MATCH(_xlfn.MINIFS(B40:FE40,metrics.rec,"Time"),B40:FE40,0)+1)))</f>
        <v>k=5, r=0.9</v>
      </c>
    </row>
    <row r="41" spans="1:177" x14ac:dyDescent="0.2">
      <c r="A41" s="1" t="s">
        <v>38</v>
      </c>
      <c r="B41" s="4">
        <v>0.64300000000000002</v>
      </c>
      <c r="C41" s="4">
        <v>0.73019999999999996</v>
      </c>
      <c r="D41" s="4">
        <v>0.27939999999999998</v>
      </c>
      <c r="E41" s="4">
        <v>1.6999999999999999E-3</v>
      </c>
      <c r="F41" s="4">
        <v>0.87680000000000002</v>
      </c>
      <c r="G41" s="4"/>
      <c r="H41" s="4">
        <v>1</v>
      </c>
      <c r="I41" s="4">
        <v>3.262</v>
      </c>
      <c r="J41" s="5">
        <v>0.65339999999999998</v>
      </c>
      <c r="K41" s="5">
        <v>0.75590000000000002</v>
      </c>
      <c r="L41" s="5">
        <v>0.28129999999999999</v>
      </c>
      <c r="M41" s="5">
        <v>5.4000000000000003E-3</v>
      </c>
      <c r="N41" s="5">
        <v>0.86799999999999999</v>
      </c>
      <c r="O41" s="5"/>
      <c r="P41" s="5">
        <v>1</v>
      </c>
      <c r="Q41" s="5">
        <v>2.9712999999999998</v>
      </c>
      <c r="R41" s="4">
        <v>0.66180000000000005</v>
      </c>
      <c r="S41" s="4">
        <v>0.77380000000000004</v>
      </c>
      <c r="T41" s="4">
        <v>0.26079999999999998</v>
      </c>
      <c r="U41" s="4">
        <v>1.04E-2</v>
      </c>
      <c r="V41" s="4">
        <v>0.84830000000000005</v>
      </c>
      <c r="W41" s="4"/>
      <c r="X41" s="4">
        <v>1</v>
      </c>
      <c r="Y41" s="4">
        <v>2.3578000000000001</v>
      </c>
      <c r="Z41" s="5">
        <v>0.6835</v>
      </c>
      <c r="AA41" s="5">
        <v>0.8216</v>
      </c>
      <c r="AB41" s="5">
        <v>0.20810000000000001</v>
      </c>
      <c r="AC41" s="5">
        <v>1.8700000000000001E-2</v>
      </c>
      <c r="AD41" s="5">
        <v>0.80520000000000003</v>
      </c>
      <c r="AE41" s="5"/>
      <c r="AF41" s="5">
        <v>1</v>
      </c>
      <c r="AG41" s="5">
        <v>1.8460000000000001</v>
      </c>
      <c r="AH41" s="4">
        <v>0.74760000000000004</v>
      </c>
      <c r="AI41" s="4">
        <v>0.96950000000000003</v>
      </c>
      <c r="AJ41" s="4">
        <v>0.1132</v>
      </c>
      <c r="AK41" s="4">
        <v>5.0200000000000002E-2</v>
      </c>
      <c r="AL41" s="4">
        <v>0.57089999999999996</v>
      </c>
      <c r="AM41" s="4"/>
      <c r="AN41" s="4">
        <v>0.9778</v>
      </c>
      <c r="AO41" s="4">
        <v>0.877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>
        <f t="shared" si="8"/>
        <v>0.67786000000000013</v>
      </c>
      <c r="FG41" s="4">
        <f t="shared" si="9"/>
        <v>0.81020000000000003</v>
      </c>
      <c r="FH41" s="4">
        <f t="shared" si="10"/>
        <v>0.22855999999999996</v>
      </c>
      <c r="FI41" s="4">
        <f t="shared" si="11"/>
        <v>1.728E-2</v>
      </c>
      <c r="FJ41" s="4">
        <f t="shared" si="12"/>
        <v>0.7938400000000001</v>
      </c>
      <c r="FK41" s="4" t="e">
        <f t="shared" si="13"/>
        <v>#DIV/0!</v>
      </c>
      <c r="FL41" s="4">
        <f t="shared" si="14"/>
        <v>0.99556</v>
      </c>
      <c r="FM41" s="4">
        <f t="shared" si="15"/>
        <v>2.2628200000000005</v>
      </c>
      <c r="FN41" s="1" t="str" cm="1">
        <f t="array" aca="1" ref="FN41" ca="1">CONCATENATE(INDIRECT(ADDRESS(1,MATCH(_xlfn.MINIFS(B41:FE41,metrics.rec,"MAE"),B41:FE41,0)+1)), ", ", INDIRECT(ADDRESS(2,MATCH(_xlfn.MINIFS(B41:FE41,metrics.rec,"MAE"),B41:FE41,0)+1)))</f>
        <v>k=5, r=0.1</v>
      </c>
      <c r="FO41" s="1" t="str" cm="1">
        <f t="array" aca="1" ref="FO41" ca="1">CONCATENATE(INDIRECT(ADDRESS(1,MATCH(_xlfn.MINIFS(B41:FE41,metrics.rec,"MSE"),B41:FE41,0)+1)), ", ", INDIRECT(ADDRESS(2,MATCH(_xlfn.MINIFS(B41:FE41,metrics.rec,"MSE"),B41:FE41,0)+1)))</f>
        <v>k=5, r=0.1</v>
      </c>
      <c r="FP41" s="1" t="str" cm="1">
        <f t="array" aca="1" ref="FP41" ca="1">CONCATENATE(INDIRECT(ADDRESS(1,MATCH(_xlfn.MAXIFS(B41:FE41,metrics.rec,"R"),B41:FE41,0)+1)), ", ", INDIRECT(ADDRESS(2,MATCH(_xlfn.MAXIFS(B41:FE41,metrics.rec,"R"),B41:FE41,0)+1)))</f>
        <v>k=5, r=0.3</v>
      </c>
      <c r="FQ41" s="1" t="str" cm="1">
        <f t="array" aca="1" ref="FQ41" ca="1">CONCATENATE(INDIRECT(ADDRESS(1,MATCH(_xlfn.MAXIFS(B41:FE41,metrics.rec,"Precision"),B41:FE41,0)+1)), ", ", INDIRECT(ADDRESS(2,MATCH(_xlfn.MAXIFS(B41:FE41,metrics.rec,"Precision"),B41:FE41,0)+1)))</f>
        <v>k=5, r=0.9</v>
      </c>
      <c r="FR41" s="1" t="str" cm="1">
        <f t="array" aca="1" ref="FR41" ca="1">CONCATENATE(INDIRECT(ADDRESS(1,MATCH(_xlfn.MAXIFS(B41:FE41,metrics.rec,"Recall"),B41:FE41,0)+1)), ", ", INDIRECT(ADDRESS(2,MATCH(_xlfn.MAXIFS(B41:FE41,metrics.rec,"Recall"),B41:FE41,0)+1)))</f>
        <v>k=5, r=0.1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str" cm="1">
        <f t="array" aca="1" ref="FT41" ca="1">CONCATENATE(INDIRECT(ADDRESS(1,MATCH(_xlfn.MAXIFS(B41:FE41,metrics.rec,"Recatio"),B41:FE41,0)+1)), ", ", INDIRECT(ADDRESS(2,MATCH(_xlfn.MAXIFS(B41:FE41,metrics.rec,"Recatio"),B41:FE41,0)+1)))</f>
        <v>k=5, r=0.1</v>
      </c>
      <c r="FU41" s="1" t="str" cm="1">
        <f t="array" aca="1" ref="FU41" ca="1">CONCATENATE(INDIRECT(ADDRESS(1,MATCH(_xlfn.MINIFS(B41:FE41,metrics.rec,"Time"),B41:FE41,0)+1)), ", ", INDIRECT(ADDRESS(2,MATCH(_xlfn.MINIFS(B41:FE41,metrics.rec,"Time"),B41:FE41,0)+1)))</f>
        <v>k=5, r=0.9</v>
      </c>
    </row>
    <row r="42" spans="1:177" x14ac:dyDescent="0.2">
      <c r="A42" s="1" t="s">
        <v>39</v>
      </c>
      <c r="B42" s="4">
        <v>0.64380000000000004</v>
      </c>
      <c r="C42" s="4">
        <v>0.73099999999999998</v>
      </c>
      <c r="D42" s="4">
        <v>0.27460000000000001</v>
      </c>
      <c r="E42" s="4">
        <v>1.6999999999999999E-3</v>
      </c>
      <c r="F42" s="4">
        <v>0.87639999999999996</v>
      </c>
      <c r="G42" s="4"/>
      <c r="H42" s="4">
        <v>1</v>
      </c>
      <c r="I42" s="4">
        <v>3.1436000000000002</v>
      </c>
      <c r="J42" s="5">
        <v>0.65429999999999999</v>
      </c>
      <c r="K42" s="5">
        <v>0.75819999999999999</v>
      </c>
      <c r="L42" s="5">
        <v>0.27860000000000001</v>
      </c>
      <c r="M42" s="5">
        <v>5.1999999999999998E-3</v>
      </c>
      <c r="N42" s="5">
        <v>0.86890000000000001</v>
      </c>
      <c r="O42" s="5"/>
      <c r="P42" s="5">
        <v>1</v>
      </c>
      <c r="Q42" s="5">
        <v>2.7473999999999998</v>
      </c>
      <c r="R42" s="4">
        <v>0.66110000000000002</v>
      </c>
      <c r="S42" s="4">
        <v>0.77159999999999995</v>
      </c>
      <c r="T42" s="4">
        <v>0.26440000000000002</v>
      </c>
      <c r="U42" s="4">
        <v>9.9000000000000008E-3</v>
      </c>
      <c r="V42" s="4">
        <v>0.85009999999999997</v>
      </c>
      <c r="W42" s="4"/>
      <c r="X42" s="4">
        <v>1</v>
      </c>
      <c r="Y42" s="4">
        <v>2.702</v>
      </c>
      <c r="Z42" s="5">
        <v>0.67979999999999996</v>
      </c>
      <c r="AA42" s="5">
        <v>0.81259999999999999</v>
      </c>
      <c r="AB42" s="5">
        <v>0.218</v>
      </c>
      <c r="AC42" s="5">
        <v>1.7999999999999999E-2</v>
      </c>
      <c r="AD42" s="5">
        <v>0.81079999999999997</v>
      </c>
      <c r="AE42" s="5"/>
      <c r="AF42" s="5">
        <v>1</v>
      </c>
      <c r="AG42" s="5">
        <v>2.3658000000000001</v>
      </c>
      <c r="AH42" s="4">
        <v>0.73770000000000002</v>
      </c>
      <c r="AI42" s="4">
        <v>0.94750000000000001</v>
      </c>
      <c r="AJ42" s="4">
        <v>0.11840000000000001</v>
      </c>
      <c r="AK42" s="4">
        <v>5.0999999999999997E-2</v>
      </c>
      <c r="AL42" s="4">
        <v>0.5786</v>
      </c>
      <c r="AM42" s="4"/>
      <c r="AN42" s="4">
        <v>0.97640000000000005</v>
      </c>
      <c r="AO42" s="4">
        <v>1.0267999999999999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>
        <f t="shared" si="8"/>
        <v>0.67534000000000005</v>
      </c>
      <c r="FG42" s="4">
        <f t="shared" si="9"/>
        <v>0.80417999999999989</v>
      </c>
      <c r="FH42" s="4">
        <f t="shared" si="10"/>
        <v>0.23080000000000003</v>
      </c>
      <c r="FI42" s="4">
        <f t="shared" si="11"/>
        <v>1.7159999999999998E-2</v>
      </c>
      <c r="FJ42" s="4">
        <f t="shared" si="12"/>
        <v>0.79696</v>
      </c>
      <c r="FK42" s="4" t="e">
        <f t="shared" si="13"/>
        <v>#DIV/0!</v>
      </c>
      <c r="FL42" s="4">
        <f t="shared" si="14"/>
        <v>0.99527999999999994</v>
      </c>
      <c r="FM42" s="4">
        <f t="shared" si="15"/>
        <v>2.3971200000000001</v>
      </c>
      <c r="FN42" s="1" t="str" cm="1">
        <f t="array" aca="1" ref="FN42" ca="1">CONCATENATE(INDIRECT(ADDRESS(1,MATCH(_xlfn.MINIFS(B42:FE42,metrics.rec,"MAE"),B42:FE42,0)+1)), ", ", INDIRECT(ADDRESS(2,MATCH(_xlfn.MINIFS(B42:FE42,metrics.rec,"MAE"),B42:FE42,0)+1)))</f>
        <v>k=5, r=0.1</v>
      </c>
      <c r="FO42" s="1" t="str" cm="1">
        <f t="array" aca="1" ref="FO42" ca="1">CONCATENATE(INDIRECT(ADDRESS(1,MATCH(_xlfn.MINIFS(B42:FE42,metrics.rec,"MSE"),B42:FE42,0)+1)), ", ", INDIRECT(ADDRESS(2,MATCH(_xlfn.MINIFS(B42:FE42,metrics.rec,"MSE"),B42:FE42,0)+1)))</f>
        <v>k=5, r=0.1</v>
      </c>
      <c r="FP42" s="1" t="str" cm="1">
        <f t="array" aca="1" ref="FP42" ca="1">CONCATENATE(INDIRECT(ADDRESS(1,MATCH(_xlfn.MAXIFS(B42:FE42,metrics.rec,"R"),B42:FE42,0)+1)), ", ", INDIRECT(ADDRESS(2,MATCH(_xlfn.MAXIFS(B42:FE42,metrics.rec,"R"),B42:FE42,0)+1)))</f>
        <v>k=5, r=0.3</v>
      </c>
      <c r="FQ42" s="1" t="str" cm="1">
        <f t="array" aca="1" ref="FQ42" ca="1">CONCATENATE(INDIRECT(ADDRESS(1,MATCH(_xlfn.MAXIFS(B42:FE42,metrics.rec,"Precision"),B42:FE42,0)+1)), ", ", INDIRECT(ADDRESS(2,MATCH(_xlfn.MAXIFS(B42:FE42,metrics.rec,"Precision"),B42:FE42,0)+1)))</f>
        <v>k=5, r=0.9</v>
      </c>
      <c r="FR42" s="1" t="str" cm="1">
        <f t="array" aca="1" ref="FR42" ca="1">CONCATENATE(INDIRECT(ADDRESS(1,MATCH(_xlfn.MAXIFS(B42:FE42,metrics.rec,"Recall"),B42:FE42,0)+1)), ", ", INDIRECT(ADDRESS(2,MATCH(_xlfn.MAXIFS(B42:FE42,metrics.rec,"Recall"),B42:FE42,0)+1)))</f>
        <v>k=5, r=0.1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str" cm="1">
        <f t="array" aca="1" ref="FT42" ca="1">CONCATENATE(INDIRECT(ADDRESS(1,MATCH(_xlfn.MAXIFS(B42:FE42,metrics.rec,"Recatio"),B42:FE42,0)+1)), ", ", INDIRECT(ADDRESS(2,MATCH(_xlfn.MAXIFS(B42:FE42,metrics.rec,"Recatio"),B42:FE42,0)+1)))</f>
        <v>k=5, r=0.1</v>
      </c>
      <c r="FU42" s="1" t="str" cm="1">
        <f t="array" aca="1" ref="FU42" ca="1">CONCATENATE(INDIRECT(ADDRESS(1,MATCH(_xlfn.MINIFS(B42:FE42,metrics.rec,"Time"),B42:FE42,0)+1)), ", ", INDIRECT(ADDRESS(2,MATCH(_xlfn.MINIFS(B42:FE42,metrics.rec,"Time"),B42:FE42,0)+1)))</f>
        <v>k=5, r=0.9</v>
      </c>
    </row>
    <row r="43" spans="1:177" x14ac:dyDescent="0.2">
      <c r="A43" s="1" t="s">
        <v>40</v>
      </c>
      <c r="B43" s="4">
        <v>0.66900000000000004</v>
      </c>
      <c r="C43" s="4">
        <v>0.78310000000000002</v>
      </c>
      <c r="D43" s="4">
        <v>0.22140000000000001</v>
      </c>
      <c r="E43" s="4">
        <v>1.6000000000000001E-3</v>
      </c>
      <c r="F43" s="4">
        <v>0.86719999999999997</v>
      </c>
      <c r="G43" s="4"/>
      <c r="H43" s="4">
        <v>1</v>
      </c>
      <c r="I43" s="4">
        <v>7.8444000000000003</v>
      </c>
      <c r="J43" s="5">
        <v>0.68169999999999997</v>
      </c>
      <c r="K43" s="5">
        <v>0.81679999999999997</v>
      </c>
      <c r="L43" s="5">
        <v>0.22889999999999999</v>
      </c>
      <c r="M43" s="5">
        <v>4.8999999999999998E-3</v>
      </c>
      <c r="N43" s="5">
        <v>0.85570000000000002</v>
      </c>
      <c r="O43" s="5"/>
      <c r="P43" s="5">
        <v>1</v>
      </c>
      <c r="Q43" s="5">
        <v>7.5807000000000002</v>
      </c>
      <c r="R43" s="4">
        <v>0.68379999999999996</v>
      </c>
      <c r="S43" s="4">
        <v>0.82050000000000001</v>
      </c>
      <c r="T43" s="4">
        <v>0.21809999999999999</v>
      </c>
      <c r="U43" s="4">
        <v>9.1999999999999998E-3</v>
      </c>
      <c r="V43" s="4">
        <v>0.83889999999999998</v>
      </c>
      <c r="W43" s="4"/>
      <c r="X43" s="4">
        <v>1</v>
      </c>
      <c r="Y43" s="4">
        <v>5.1825999999999999</v>
      </c>
      <c r="Z43" s="5">
        <v>0.69910000000000005</v>
      </c>
      <c r="AA43" s="5">
        <v>0.85809999999999997</v>
      </c>
      <c r="AB43" s="5">
        <v>0.20419999999999999</v>
      </c>
      <c r="AC43" s="5">
        <v>1.5299999999999999E-2</v>
      </c>
      <c r="AD43" s="5">
        <v>0.80100000000000005</v>
      </c>
      <c r="AE43" s="5"/>
      <c r="AF43" s="5">
        <v>0.99839999999999995</v>
      </c>
      <c r="AG43" s="5">
        <v>3.8481999999999998</v>
      </c>
      <c r="AH43" s="4">
        <v>0.74329999999999996</v>
      </c>
      <c r="AI43" s="4">
        <v>0.96630000000000005</v>
      </c>
      <c r="AJ43" s="4">
        <v>0.14299999999999999</v>
      </c>
      <c r="AK43" s="4">
        <v>3.0300000000000001E-2</v>
      </c>
      <c r="AL43" s="4">
        <v>0.66220000000000001</v>
      </c>
      <c r="AM43" s="4"/>
      <c r="AN43" s="4">
        <v>0.95989999999999998</v>
      </c>
      <c r="AO43" s="4">
        <v>1.7644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>
        <f t="shared" si="8"/>
        <v>0.69538</v>
      </c>
      <c r="FG43" s="4">
        <f t="shared" si="9"/>
        <v>0.84895999999999994</v>
      </c>
      <c r="FH43" s="4">
        <f t="shared" si="10"/>
        <v>0.20312000000000002</v>
      </c>
      <c r="FI43" s="4">
        <f t="shared" si="11"/>
        <v>1.226E-2</v>
      </c>
      <c r="FJ43" s="4">
        <f t="shared" si="12"/>
        <v>0.80500000000000005</v>
      </c>
      <c r="FK43" s="4" t="e">
        <f t="shared" si="13"/>
        <v>#DIV/0!</v>
      </c>
      <c r="FL43" s="4">
        <f t="shared" si="14"/>
        <v>0.9916600000000001</v>
      </c>
      <c r="FM43" s="4">
        <f t="shared" si="15"/>
        <v>5.2440599999999993</v>
      </c>
      <c r="FN43" s="1" t="str" cm="1">
        <f t="array" aca="1" ref="FN43" ca="1">CONCATENATE(INDIRECT(ADDRESS(1,MATCH(_xlfn.MINIFS(B43:FE43,metrics.rec,"MAE"),B43:FE43,0)+1)), ", ", INDIRECT(ADDRESS(2,MATCH(_xlfn.MINIFS(B43:FE43,metrics.rec,"MAE"),B43:FE43,0)+1)))</f>
        <v>k=5, r=0.1</v>
      </c>
      <c r="FO43" s="1" t="str" cm="1">
        <f t="array" aca="1" ref="FO43" ca="1">CONCATENATE(INDIRECT(ADDRESS(1,MATCH(_xlfn.MINIFS(B43:FE43,metrics.rec,"MSE"),B43:FE43,0)+1)), ", ", INDIRECT(ADDRESS(2,MATCH(_xlfn.MINIFS(B43:FE43,metrics.rec,"MSE"),B43:FE43,0)+1)))</f>
        <v>k=5, r=0.1</v>
      </c>
      <c r="FP43" s="1" t="str" cm="1">
        <f t="array" aca="1" ref="FP43" ca="1">CONCATENATE(INDIRECT(ADDRESS(1,MATCH(_xlfn.MAXIFS(B43:FE43,metrics.rec,"R"),B43:FE43,0)+1)), ", ", INDIRECT(ADDRESS(2,MATCH(_xlfn.MAXIFS(B43:FE43,metrics.rec,"R"),B43:FE43,0)+1)))</f>
        <v>k=5, r=0.3</v>
      </c>
      <c r="FQ43" s="1" t="str" cm="1">
        <f t="array" aca="1" ref="FQ43" ca="1">CONCATENATE(INDIRECT(ADDRESS(1,MATCH(_xlfn.MAXIFS(B43:FE43,metrics.rec,"Precision"),B43:FE43,0)+1)), ", ", INDIRECT(ADDRESS(2,MATCH(_xlfn.MAXIFS(B43:FE43,metrics.rec,"Precision"),B43:FE43,0)+1)))</f>
        <v>k=5, r=0.9</v>
      </c>
      <c r="FR43" s="1" t="str" cm="1">
        <f t="array" aca="1" ref="FR43" ca="1">CONCATENATE(INDIRECT(ADDRESS(1,MATCH(_xlfn.MAXIFS(B43:FE43,metrics.rec,"Recall"),B43:FE43,0)+1)), ", ", INDIRECT(ADDRESS(2,MATCH(_xlfn.MAXIFS(B43:FE43,metrics.rec,"Recall"),B43:FE43,0)+1)))</f>
        <v>k=5, r=0.1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str" cm="1">
        <f t="array" aca="1" ref="FT43" ca="1">CONCATENATE(INDIRECT(ADDRESS(1,MATCH(_xlfn.MAXIFS(B43:FE43,metrics.rec,"Recatio"),B43:FE43,0)+1)), ", ", INDIRECT(ADDRESS(2,MATCH(_xlfn.MAXIFS(B43:FE43,metrics.rec,"Recatio"),B43:FE43,0)+1)))</f>
        <v>k=5, r=0.1</v>
      </c>
      <c r="FU43" s="1" t="str" cm="1">
        <f t="array" aca="1" ref="FU43" ca="1">CONCATENATE(INDIRECT(ADDRESS(1,MATCH(_xlfn.MINIFS(B43:FE43,metrics.rec,"Time"),B43:FE43,0)+1)), ", ", INDIRECT(ADDRESS(2,MATCH(_xlfn.MINIFS(B43:FE43,metrics.rec,"Time"),B43:FE43,0)+1)))</f>
        <v>k=5, r=0.9</v>
      </c>
    </row>
    <row r="44" spans="1:177" x14ac:dyDescent="0.2">
      <c r="A44" s="1" t="s">
        <v>41</v>
      </c>
      <c r="B44" s="4">
        <v>0.71860000000000002</v>
      </c>
      <c r="C44" s="4">
        <v>0.86429999999999996</v>
      </c>
      <c r="D44" s="4">
        <v>9.98E-2</v>
      </c>
      <c r="E44" s="4">
        <v>3.3999999999999998E-3</v>
      </c>
      <c r="F44" s="4">
        <v>0.64890000000000003</v>
      </c>
      <c r="G44" s="4"/>
      <c r="H44" s="4">
        <v>1</v>
      </c>
      <c r="I44" s="4">
        <v>2.7833999999999999</v>
      </c>
      <c r="J44" s="5">
        <v>0.72709999999999997</v>
      </c>
      <c r="K44" s="5">
        <v>0.8881</v>
      </c>
      <c r="L44" s="5">
        <v>0.10730000000000001</v>
      </c>
      <c r="M44" s="5">
        <v>9.1999999999999998E-3</v>
      </c>
      <c r="N44" s="5">
        <v>0.62429999999999997</v>
      </c>
      <c r="O44" s="5"/>
      <c r="P44" s="5">
        <v>1</v>
      </c>
      <c r="Q44" s="5">
        <v>2.9165000000000001</v>
      </c>
      <c r="R44" s="4">
        <v>0.73319999999999996</v>
      </c>
      <c r="S44" s="4">
        <v>0.90939999999999999</v>
      </c>
      <c r="T44" s="4">
        <v>8.3799999999999999E-2</v>
      </c>
      <c r="U44" s="4">
        <v>1.6299999999999999E-2</v>
      </c>
      <c r="V44" s="4">
        <v>0.60060000000000002</v>
      </c>
      <c r="W44" s="4"/>
      <c r="X44" s="4">
        <v>1</v>
      </c>
      <c r="Y44" s="4">
        <v>2.4784999999999999</v>
      </c>
      <c r="Z44" s="5">
        <v>0.74950000000000006</v>
      </c>
      <c r="AA44" s="5">
        <v>0.95440000000000003</v>
      </c>
      <c r="AB44" s="5">
        <v>3.5200000000000002E-2</v>
      </c>
      <c r="AC44" s="5">
        <v>2.6599999999999999E-2</v>
      </c>
      <c r="AD44" s="5">
        <v>0.55600000000000005</v>
      </c>
      <c r="AE44" s="5"/>
      <c r="AF44" s="5">
        <v>1</v>
      </c>
      <c r="AG44" s="5">
        <v>2.5811999999999999</v>
      </c>
      <c r="AH44" s="4">
        <v>0.79139999999999999</v>
      </c>
      <c r="AI44" s="4">
        <v>1.0663</v>
      </c>
      <c r="AJ44" s="4">
        <v>1.4E-3</v>
      </c>
      <c r="AK44" s="4">
        <v>5.1999999999999998E-2</v>
      </c>
      <c r="AL44" s="4">
        <v>0.37980000000000003</v>
      </c>
      <c r="AM44" s="4"/>
      <c r="AN44" s="4">
        <v>0.9839</v>
      </c>
      <c r="AO44" s="4">
        <v>1.7413000000000001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>
        <f t="shared" si="8"/>
        <v>0.74395999999999995</v>
      </c>
      <c r="FG44" s="4">
        <f t="shared" si="9"/>
        <v>0.9365</v>
      </c>
      <c r="FH44" s="4">
        <f t="shared" si="10"/>
        <v>6.5500000000000003E-2</v>
      </c>
      <c r="FI44" s="4">
        <f t="shared" si="11"/>
        <v>2.1499999999999998E-2</v>
      </c>
      <c r="FJ44" s="4">
        <f t="shared" si="12"/>
        <v>0.56191999999999998</v>
      </c>
      <c r="FK44" s="4" t="e">
        <f t="shared" si="13"/>
        <v>#DIV/0!</v>
      </c>
      <c r="FL44" s="4">
        <f t="shared" si="14"/>
        <v>0.99678</v>
      </c>
      <c r="FM44" s="4">
        <f t="shared" si="15"/>
        <v>2.5001799999999998</v>
      </c>
      <c r="FN44" s="1" t="str" cm="1">
        <f t="array" aca="1" ref="FN44" ca="1">CONCATENATE(INDIRECT(ADDRESS(1,MATCH(_xlfn.MINIFS(B44:FE44,metrics.rec,"MAE"),B44:FE44,0)+1)), ", ", INDIRECT(ADDRESS(2,MATCH(_xlfn.MINIFS(B44:FE44,metrics.rec,"MAE"),B44:FE44,0)+1)))</f>
        <v>k=5, r=0.1</v>
      </c>
      <c r="FO44" s="1" t="str" cm="1">
        <f t="array" aca="1" ref="FO44" ca="1">CONCATENATE(INDIRECT(ADDRESS(1,MATCH(_xlfn.MINIFS(B44:FE44,metrics.rec,"MSE"),B44:FE44,0)+1)), ", ", INDIRECT(ADDRESS(2,MATCH(_xlfn.MINIFS(B44:FE44,metrics.rec,"MSE"),B44:FE44,0)+1)))</f>
        <v>k=5, r=0.1</v>
      </c>
      <c r="FP44" s="1" t="str" cm="1">
        <f t="array" aca="1" ref="FP44" ca="1">CONCATENATE(INDIRECT(ADDRESS(1,MATCH(_xlfn.MAXIFS(B44:FE44,metrics.rec,"R"),B44:FE44,0)+1)), ", ", INDIRECT(ADDRESS(2,MATCH(_xlfn.MAXIFS(B44:FE44,metrics.rec,"R"),B44:FE44,0)+1)))</f>
        <v>k=5, r=0.3</v>
      </c>
      <c r="FQ44" s="1" t="str" cm="1">
        <f t="array" aca="1" ref="FQ44" ca="1">CONCATENATE(INDIRECT(ADDRESS(1,MATCH(_xlfn.MAXIFS(B44:FE44,metrics.rec,"Precision"),B44:FE44,0)+1)), ", ", INDIRECT(ADDRESS(2,MATCH(_xlfn.MAXIFS(B44:FE44,metrics.rec,"Precision"),B44:FE44,0)+1)))</f>
        <v>k=5, r=0.9</v>
      </c>
      <c r="FR44" s="1" t="str" cm="1">
        <f t="array" aca="1" ref="FR44" ca="1">CONCATENATE(INDIRECT(ADDRESS(1,MATCH(_xlfn.MAXIFS(B44:FE44,metrics.rec,"Recall"),B44:FE44,0)+1)), ", ", INDIRECT(ADDRESS(2,MATCH(_xlfn.MAXIFS(B44:FE44,metrics.rec,"Recall"),B44:FE44,0)+1)))</f>
        <v>k=5, r=0.1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str" cm="1">
        <f t="array" aca="1" ref="FT44" ca="1">CONCATENATE(INDIRECT(ADDRESS(1,MATCH(_xlfn.MAXIFS(B44:FE44,metrics.rec,"Recatio"),B44:FE44,0)+1)), ", ", INDIRECT(ADDRESS(2,MATCH(_xlfn.MAXIFS(B44:FE44,metrics.rec,"Recatio"),B44:FE44,0)+1)))</f>
        <v>k=5, r=0.1</v>
      </c>
      <c r="FU44" s="1" t="str" cm="1">
        <f t="array" aca="1" ref="FU44" ca="1">CONCATENATE(INDIRECT(ADDRESS(1,MATCH(_xlfn.MINIFS(B44:FE44,metrics.rec,"Time"),B44:FE44,0)+1)), ", ", INDIRECT(ADDRESS(2,MATCH(_xlfn.MINIFS(B44:FE44,metrics.rec,"Time"),B44:FE44,0)+1)))</f>
        <v>k=5, r=0.9</v>
      </c>
    </row>
    <row r="45" spans="1:177" x14ac:dyDescent="0.2">
      <c r="A45" s="1" t="s">
        <v>42</v>
      </c>
      <c r="B45" s="4">
        <v>0.71850000000000003</v>
      </c>
      <c r="C45" s="4">
        <v>0.87839999999999996</v>
      </c>
      <c r="D45" s="4">
        <v>0.11609999999999999</v>
      </c>
      <c r="E45" s="4">
        <v>2.5999999999999999E-3</v>
      </c>
      <c r="F45" s="4">
        <v>0.50570000000000004</v>
      </c>
      <c r="G45" s="4"/>
      <c r="H45" s="4">
        <v>1</v>
      </c>
      <c r="I45" s="4">
        <v>2.7381000000000002</v>
      </c>
      <c r="J45" s="5">
        <v>0.73150000000000004</v>
      </c>
      <c r="K45" s="5">
        <v>0.91410000000000002</v>
      </c>
      <c r="L45" s="5">
        <v>0.1353</v>
      </c>
      <c r="M45" s="5">
        <v>6.7999999999999996E-3</v>
      </c>
      <c r="N45" s="5">
        <v>0.49809999999999999</v>
      </c>
      <c r="O45" s="5"/>
      <c r="P45" s="5">
        <v>1</v>
      </c>
      <c r="Q45" s="5">
        <v>2.6741999999999999</v>
      </c>
      <c r="R45" s="4">
        <v>0.73360000000000003</v>
      </c>
      <c r="S45" s="4">
        <v>0.92269999999999996</v>
      </c>
      <c r="T45" s="4">
        <v>0.14369999999999999</v>
      </c>
      <c r="U45" s="4">
        <v>1.0800000000000001E-2</v>
      </c>
      <c r="V45" s="4">
        <v>0.49790000000000001</v>
      </c>
      <c r="W45" s="4"/>
      <c r="X45" s="4">
        <v>1</v>
      </c>
      <c r="Y45" s="4">
        <v>2.3706999999999998</v>
      </c>
      <c r="Z45" s="5">
        <v>0.73080000000000001</v>
      </c>
      <c r="AA45" s="5">
        <v>0.92169999999999996</v>
      </c>
      <c r="AB45" s="5">
        <v>0.1585</v>
      </c>
      <c r="AC45" s="5">
        <v>1.6199999999999999E-2</v>
      </c>
      <c r="AD45" s="5">
        <v>0.54149999999999998</v>
      </c>
      <c r="AE45" s="5"/>
      <c r="AF45" s="5">
        <v>1</v>
      </c>
      <c r="AG45" s="5">
        <v>2.3668</v>
      </c>
      <c r="AH45" s="4">
        <v>0.74219999999999997</v>
      </c>
      <c r="AI45" s="4">
        <v>0.95709999999999995</v>
      </c>
      <c r="AJ45" s="4">
        <v>0.11600000000000001</v>
      </c>
      <c r="AK45" s="4">
        <v>4.8800000000000003E-2</v>
      </c>
      <c r="AL45" s="4">
        <v>0.53979999999999995</v>
      </c>
      <c r="AM45" s="4"/>
      <c r="AN45" s="4">
        <v>0.97640000000000005</v>
      </c>
      <c r="AO45" s="4">
        <v>0.91300000000000003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>
        <f t="shared" si="8"/>
        <v>0.73131999999999997</v>
      </c>
      <c r="FG45" s="4">
        <f t="shared" si="9"/>
        <v>0.91879999999999984</v>
      </c>
      <c r="FH45" s="4">
        <f t="shared" si="10"/>
        <v>0.13391999999999998</v>
      </c>
      <c r="FI45" s="4">
        <f t="shared" si="11"/>
        <v>1.704E-2</v>
      </c>
      <c r="FJ45" s="4">
        <f t="shared" si="12"/>
        <v>0.51660000000000006</v>
      </c>
      <c r="FK45" s="4" t="e">
        <f t="shared" si="13"/>
        <v>#DIV/0!</v>
      </c>
      <c r="FL45" s="4">
        <f t="shared" si="14"/>
        <v>0.99527999999999994</v>
      </c>
      <c r="FM45" s="4">
        <f t="shared" si="15"/>
        <v>2.2125599999999999</v>
      </c>
      <c r="FN45" s="1" t="str" cm="1">
        <f t="array" aca="1" ref="FN45" ca="1">CONCATENATE(INDIRECT(ADDRESS(1,MATCH(_xlfn.MINIFS(B45:FE45,metrics.rec,"MAE"),B45:FE45,0)+1)), ", ", INDIRECT(ADDRESS(2,MATCH(_xlfn.MINIFS(B45:FE45,metrics.rec,"MAE"),B45:FE45,0)+1)))</f>
        <v>k=5, r=0.1</v>
      </c>
      <c r="FO45" s="1" t="str" cm="1">
        <f t="array" aca="1" ref="FO45" ca="1">CONCATENATE(INDIRECT(ADDRESS(1,MATCH(_xlfn.MINIFS(B45:FE45,metrics.rec,"MSE"),B45:FE45,0)+1)), ", ", INDIRECT(ADDRESS(2,MATCH(_xlfn.MINIFS(B45:FE45,metrics.rec,"MSE"),B45:FE45,0)+1)))</f>
        <v>k=5, r=0.1</v>
      </c>
      <c r="FP45" s="1" t="str" cm="1">
        <f t="array" aca="1" ref="FP45" ca="1">CONCATENATE(INDIRECT(ADDRESS(1,MATCH(_xlfn.MAXIFS(B45:FE45,metrics.rec,"R"),B45:FE45,0)+1)), ", ", INDIRECT(ADDRESS(2,MATCH(_xlfn.MAXIFS(B45:FE45,metrics.rec,"R"),B45:FE45,0)+1)))</f>
        <v>k=5, r=0.7</v>
      </c>
      <c r="FQ45" s="1" t="str" cm="1">
        <f t="array" aca="1" ref="FQ45" ca="1">CONCATENATE(INDIRECT(ADDRESS(1,MATCH(_xlfn.MAXIFS(B45:FE45,metrics.rec,"Precision"),B45:FE45,0)+1)), ", ", INDIRECT(ADDRESS(2,MATCH(_xlfn.MAXIFS(B45:FE45,metrics.rec,"Precision"),B45:FE45,0)+1)))</f>
        <v>k=5, r=0.9</v>
      </c>
      <c r="FR45" s="1" t="str" cm="1">
        <f t="array" aca="1" ref="FR45" ca="1">CONCATENATE(INDIRECT(ADDRESS(1,MATCH(_xlfn.MAXIFS(B45:FE45,metrics.rec,"Recall"),B45:FE45,0)+1)), ", ", INDIRECT(ADDRESS(2,MATCH(_xlfn.MAXIFS(B45:FE45,metrics.rec,"Recall"),B45:FE45,0)+1)))</f>
        <v>k=5, r=0.7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str" cm="1">
        <f t="array" aca="1" ref="FT45" ca="1">CONCATENATE(INDIRECT(ADDRESS(1,MATCH(_xlfn.MAXIFS(B45:FE45,metrics.rec,"Recatio"),B45:FE45,0)+1)), ", ", INDIRECT(ADDRESS(2,MATCH(_xlfn.MAXIFS(B45:FE45,metrics.rec,"Recatio"),B45:FE45,0)+1)))</f>
        <v>k=5, r=0.1</v>
      </c>
      <c r="FU45" s="1" t="str" cm="1">
        <f t="array" aca="1" ref="FU45" ca="1">CONCATENATE(INDIRECT(ADDRESS(1,MATCH(_xlfn.MINIFS(B45:FE45,metrics.rec,"Time"),B45:FE45,0)+1)), ", ", INDIRECT(ADDRESS(2,MATCH(_xlfn.MINIFS(B45:FE45,metrics.rec,"Time"),B45:FE45,0)+1)))</f>
        <v>k=5, r=0.9</v>
      </c>
    </row>
    <row r="46" spans="1:177" x14ac:dyDescent="0.2">
      <c r="A46" s="1" t="s">
        <v>43</v>
      </c>
      <c r="B46" s="4">
        <v>0.63700000000000001</v>
      </c>
      <c r="C46" s="4">
        <v>0.71120000000000005</v>
      </c>
      <c r="D46" s="4">
        <v>0.26279999999999998</v>
      </c>
      <c r="E46" s="4">
        <v>2.8E-3</v>
      </c>
      <c r="F46" s="4">
        <v>0.87009999999999998</v>
      </c>
      <c r="G46" s="4"/>
      <c r="H46" s="4">
        <v>1</v>
      </c>
      <c r="I46" s="4">
        <v>2.8887999999999998</v>
      </c>
      <c r="J46" s="5">
        <v>0.64829999999999999</v>
      </c>
      <c r="K46" s="5">
        <v>0.73960000000000004</v>
      </c>
      <c r="L46" s="5">
        <v>0.26250000000000001</v>
      </c>
      <c r="M46" s="5">
        <v>8.8000000000000005E-3</v>
      </c>
      <c r="N46" s="5">
        <v>0.85860000000000003</v>
      </c>
      <c r="O46" s="5"/>
      <c r="P46" s="5">
        <v>1</v>
      </c>
      <c r="Q46" s="5">
        <v>2.8485</v>
      </c>
      <c r="R46" s="4">
        <v>0.65820000000000001</v>
      </c>
      <c r="S46" s="4">
        <v>0.75890000000000002</v>
      </c>
      <c r="T46" s="4">
        <v>0.23630000000000001</v>
      </c>
      <c r="U46" s="4">
        <v>1.66E-2</v>
      </c>
      <c r="V46" s="4">
        <v>0.83450000000000002</v>
      </c>
      <c r="W46" s="4"/>
      <c r="X46" s="4">
        <v>1</v>
      </c>
      <c r="Y46" s="4">
        <v>3.0091000000000001</v>
      </c>
      <c r="Z46" s="5">
        <v>0.68210000000000004</v>
      </c>
      <c r="AA46" s="5">
        <v>0.8105</v>
      </c>
      <c r="AB46" s="5">
        <v>0.1847</v>
      </c>
      <c r="AC46" s="5">
        <v>2.75E-2</v>
      </c>
      <c r="AD46" s="5">
        <v>0.77580000000000005</v>
      </c>
      <c r="AE46" s="5"/>
      <c r="AF46" s="5">
        <v>1</v>
      </c>
      <c r="AG46" s="5">
        <v>2.5217999999999998</v>
      </c>
      <c r="AH46" s="4">
        <v>0.74609999999999999</v>
      </c>
      <c r="AI46" s="4">
        <v>0.96540000000000004</v>
      </c>
      <c r="AJ46" s="4">
        <v>0.1094</v>
      </c>
      <c r="AK46" s="4">
        <v>4.2700000000000002E-2</v>
      </c>
      <c r="AL46" s="4">
        <v>0.55459999999999998</v>
      </c>
      <c r="AM46" s="4"/>
      <c r="AN46" s="4">
        <v>0.98</v>
      </c>
      <c r="AO46" s="4">
        <v>1.2113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>
        <f t="shared" si="8"/>
        <v>0.67433999999999994</v>
      </c>
      <c r="FG46" s="4">
        <f t="shared" si="9"/>
        <v>0.79711999999999994</v>
      </c>
      <c r="FH46" s="4">
        <f t="shared" si="10"/>
        <v>0.21114000000000002</v>
      </c>
      <c r="FI46" s="4">
        <f t="shared" si="11"/>
        <v>1.968E-2</v>
      </c>
      <c r="FJ46" s="4">
        <f t="shared" si="12"/>
        <v>0.77872000000000008</v>
      </c>
      <c r="FK46" s="4" t="e">
        <f t="shared" si="13"/>
        <v>#DIV/0!</v>
      </c>
      <c r="FL46" s="4">
        <f t="shared" si="14"/>
        <v>0.99600000000000011</v>
      </c>
      <c r="FM46" s="4">
        <f t="shared" si="15"/>
        <v>2.4958999999999998</v>
      </c>
      <c r="FN46" s="1" t="str" cm="1">
        <f t="array" aca="1" ref="FN46" ca="1">CONCATENATE(INDIRECT(ADDRESS(1,MATCH(_xlfn.MINIFS(B46:FE46,metrics.rec,"MAE"),B46:FE46,0)+1)), ", ", INDIRECT(ADDRESS(2,MATCH(_xlfn.MINIFS(B46:FE46,metrics.rec,"MAE"),B46:FE46,0)+1)))</f>
        <v>k=5, r=0.1</v>
      </c>
      <c r="FO46" s="1" t="str" cm="1">
        <f t="array" aca="1" ref="FO46" ca="1">CONCATENATE(INDIRECT(ADDRESS(1,MATCH(_xlfn.MINIFS(B46:FE46,metrics.rec,"MSE"),B46:FE46,0)+1)), ", ", INDIRECT(ADDRESS(2,MATCH(_xlfn.MINIFS(B46:FE46,metrics.rec,"MSE"),B46:FE46,0)+1)))</f>
        <v>k=5, r=0.1</v>
      </c>
      <c r="FP46" s="1" t="str" cm="1">
        <f t="array" aca="1" ref="FP46" ca="1">CONCATENATE(INDIRECT(ADDRESS(1,MATCH(_xlfn.MAXIFS(B46:FE46,metrics.rec,"R"),B46:FE46,0)+1)), ", ", INDIRECT(ADDRESS(2,MATCH(_xlfn.MAXIFS(B46:FE46,metrics.rec,"R"),B46:FE46,0)+1)))</f>
        <v>k=5, r=0.1</v>
      </c>
      <c r="FQ46" s="1" t="str" cm="1">
        <f t="array" aca="1" ref="FQ46" ca="1">CONCATENATE(INDIRECT(ADDRESS(1,MATCH(_xlfn.MAXIFS(B46:FE46,metrics.rec,"Precision"),B46:FE46,0)+1)), ", ", INDIRECT(ADDRESS(2,MATCH(_xlfn.MAXIFS(B46:FE46,metrics.rec,"Precision"),B46:FE46,0)+1)))</f>
        <v>k=5, r=0.9</v>
      </c>
      <c r="FR46" s="1" t="str" cm="1">
        <f t="array" aca="1" ref="FR46" ca="1">CONCATENATE(INDIRECT(ADDRESS(1,MATCH(_xlfn.MAXIFS(B46:FE46,metrics.rec,"Recall"),B46:FE46,0)+1)), ", ", INDIRECT(ADDRESS(2,MATCH(_xlfn.MAXIFS(B46:FE46,metrics.rec,"Recall"),B46:FE46,0)+1)))</f>
        <v>k=5, r=0.1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str" cm="1">
        <f t="array" aca="1" ref="FT46" ca="1">CONCATENATE(INDIRECT(ADDRESS(1,MATCH(_xlfn.MAXIFS(B46:FE46,metrics.rec,"Recatio"),B46:FE46,0)+1)), ", ", INDIRECT(ADDRESS(2,MATCH(_xlfn.MAXIFS(B46:FE46,metrics.rec,"Recatio"),B46:FE46,0)+1)))</f>
        <v>k=5, r=0.1</v>
      </c>
      <c r="FU46" s="1" t="str" cm="1">
        <f t="array" aca="1" ref="FU46" ca="1">CONCATENATE(INDIRECT(ADDRESS(1,MATCH(_xlfn.MINIFS(B46:FE46,metrics.rec,"Time"),B46:FE46,0)+1)), ", ", INDIRECT(ADDRESS(2,MATCH(_xlfn.MINIFS(B46:FE46,metrics.rec,"Time"),B46:FE46,0)+1)))</f>
        <v>k=5, r=0.9</v>
      </c>
    </row>
    <row r="47" spans="1:177" x14ac:dyDescent="0.2">
      <c r="A47" s="1" t="s">
        <v>44</v>
      </c>
      <c r="B47" s="4">
        <v>0.65129999999999999</v>
      </c>
      <c r="C47" s="4">
        <v>0.73829999999999996</v>
      </c>
      <c r="D47" s="4">
        <v>0.1978</v>
      </c>
      <c r="E47" s="4">
        <v>3.7000000000000002E-3</v>
      </c>
      <c r="F47" s="4">
        <v>0.75139999999999996</v>
      </c>
      <c r="G47" s="4"/>
      <c r="H47" s="4">
        <v>0.99790000000000001</v>
      </c>
      <c r="I47" s="4">
        <v>2.7690000000000001</v>
      </c>
      <c r="J47" s="5">
        <v>0.67869999999999997</v>
      </c>
      <c r="K47" s="5">
        <v>0.79749999999999999</v>
      </c>
      <c r="L47" s="5">
        <v>0.1555</v>
      </c>
      <c r="M47" s="5">
        <v>1.01E-2</v>
      </c>
      <c r="N47" s="5">
        <v>0.68810000000000004</v>
      </c>
      <c r="O47" s="5"/>
      <c r="P47" s="5">
        <v>0.99839999999999995</v>
      </c>
      <c r="Q47" s="5">
        <v>2.7574999999999998</v>
      </c>
      <c r="R47" s="4">
        <v>0.70750000000000002</v>
      </c>
      <c r="S47" s="4">
        <v>0.86250000000000004</v>
      </c>
      <c r="T47" s="4">
        <v>0.15490000000000001</v>
      </c>
      <c r="U47" s="4">
        <v>1.4999999999999999E-2</v>
      </c>
      <c r="V47" s="4">
        <v>0.59250000000000003</v>
      </c>
      <c r="W47" s="4"/>
      <c r="X47" s="4">
        <v>0.998</v>
      </c>
      <c r="Y47" s="4">
        <v>2.8475000000000001</v>
      </c>
      <c r="Z47" s="5">
        <v>0.73109999999999997</v>
      </c>
      <c r="AA47" s="5">
        <v>0.91900000000000004</v>
      </c>
      <c r="AB47" s="5">
        <v>0.14360000000000001</v>
      </c>
      <c r="AC47" s="5">
        <v>1.9E-2</v>
      </c>
      <c r="AD47" s="5">
        <v>0.54179999999999995</v>
      </c>
      <c r="AE47" s="5"/>
      <c r="AF47" s="5">
        <v>0.99150000000000005</v>
      </c>
      <c r="AG47" s="5">
        <v>2.3340999999999998</v>
      </c>
      <c r="AH47" s="4">
        <v>0.75680000000000003</v>
      </c>
      <c r="AI47" s="4">
        <v>0.98909999999999998</v>
      </c>
      <c r="AJ47" s="4">
        <v>5.7299999999999997E-2</v>
      </c>
      <c r="AK47" s="4">
        <v>4.9700000000000001E-2</v>
      </c>
      <c r="AL47" s="4">
        <v>0.5272</v>
      </c>
      <c r="AM47" s="4"/>
      <c r="AN47" s="4">
        <v>0.88109999999999999</v>
      </c>
      <c r="AO47" s="4">
        <v>0.96560000000000001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>
        <f t="shared" si="8"/>
        <v>0.70508000000000004</v>
      </c>
      <c r="FG47" s="4">
        <f t="shared" si="9"/>
        <v>0.86128000000000005</v>
      </c>
      <c r="FH47" s="4">
        <f t="shared" si="10"/>
        <v>0.14182</v>
      </c>
      <c r="FI47" s="4">
        <f t="shared" si="11"/>
        <v>1.95E-2</v>
      </c>
      <c r="FJ47" s="4">
        <f t="shared" si="12"/>
        <v>0.62019999999999997</v>
      </c>
      <c r="FK47" s="4" t="e">
        <f t="shared" si="13"/>
        <v>#DIV/0!</v>
      </c>
      <c r="FL47" s="4">
        <f t="shared" si="14"/>
        <v>0.97338000000000002</v>
      </c>
      <c r="FM47" s="4">
        <f t="shared" si="15"/>
        <v>2.33474</v>
      </c>
      <c r="FN47" s="1" t="str" cm="1">
        <f t="array" aca="1" ref="FN47" ca="1">CONCATENATE(INDIRECT(ADDRESS(1,MATCH(_xlfn.MINIFS(B47:FE47,metrics.rec,"MAE"),B47:FE47,0)+1)), ", ", INDIRECT(ADDRESS(2,MATCH(_xlfn.MINIFS(B47:FE47,metrics.rec,"MAE"),B47:FE47,0)+1)))</f>
        <v>k=5, r=0.1</v>
      </c>
      <c r="FO47" s="1" t="str" cm="1">
        <f t="array" aca="1" ref="FO47" ca="1">CONCATENATE(INDIRECT(ADDRESS(1,MATCH(_xlfn.MINIFS(B47:FE47,metrics.rec,"MSE"),B47:FE47,0)+1)), ", ", INDIRECT(ADDRESS(2,MATCH(_xlfn.MINIFS(B47:FE47,metrics.rec,"MSE"),B47:FE47,0)+1)))</f>
        <v>k=5, r=0.1</v>
      </c>
      <c r="FP47" s="1" t="str" cm="1">
        <f t="array" aca="1" ref="FP47" ca="1">CONCATENATE(INDIRECT(ADDRESS(1,MATCH(_xlfn.MAXIFS(B47:FE47,metrics.rec,"R"),B47:FE47,0)+1)), ", ", INDIRECT(ADDRESS(2,MATCH(_xlfn.MAXIFS(B47:FE47,metrics.rec,"R"),B47:FE47,0)+1)))</f>
        <v>k=5, r=0.1</v>
      </c>
      <c r="FQ47" s="1" t="str" cm="1">
        <f t="array" aca="1" ref="FQ47" ca="1">CONCATENATE(INDIRECT(ADDRESS(1,MATCH(_xlfn.MAXIFS(B47:FE47,metrics.rec,"Precision"),B47:FE47,0)+1)), ", ", INDIRECT(ADDRESS(2,MATCH(_xlfn.MAXIFS(B47:FE47,metrics.rec,"Precision"),B47:FE47,0)+1)))</f>
        <v>k=5, r=0.9</v>
      </c>
      <c r="FR47" s="1" t="str" cm="1">
        <f t="array" aca="1" ref="FR47" ca="1">CONCATENATE(INDIRECT(ADDRESS(1,MATCH(_xlfn.MAXIFS(B47:FE47,metrics.rec,"Recall"),B47:FE47,0)+1)), ", ", INDIRECT(ADDRESS(2,MATCH(_xlfn.MAXIFS(B47:FE47,metrics.rec,"Recall"),B47:FE47,0)+1)))</f>
        <v>k=5, r=0.1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str" cm="1">
        <f t="array" aca="1" ref="FT47" ca="1">CONCATENATE(INDIRECT(ADDRESS(1,MATCH(_xlfn.MAXIFS(B47:FE47,metrics.rec,"Recatio"),B47:FE47,0)+1)), ", ", INDIRECT(ADDRESS(2,MATCH(_xlfn.MAXIFS(B47:FE47,metrics.rec,"Recatio"),B47:FE47,0)+1)))</f>
        <v>k=5, r=0.3</v>
      </c>
      <c r="FU47" s="1" t="str" cm="1">
        <f t="array" aca="1" ref="FU47" ca="1">CONCATENATE(INDIRECT(ADDRESS(1,MATCH(_xlfn.MINIFS(B47:FE47,metrics.rec,"Time"),B47:FE47,0)+1)), ", ", INDIRECT(ADDRESS(2,MATCH(_xlfn.MINIFS(B47:FE47,metrics.rec,"Time"),B47:FE47,0)+1)))</f>
        <v>k=5, r=0.9</v>
      </c>
    </row>
    <row r="48" spans="1:177" x14ac:dyDescent="0.2">
      <c r="A48" s="1" t="s">
        <v>45</v>
      </c>
      <c r="B48" s="4">
        <v>0.66849999999999998</v>
      </c>
      <c r="C48" s="4">
        <v>0.76270000000000004</v>
      </c>
      <c r="D48" s="4">
        <v>0.18010000000000001</v>
      </c>
      <c r="E48" s="4">
        <v>3.3E-3</v>
      </c>
      <c r="F48" s="4">
        <v>0.70540000000000003</v>
      </c>
      <c r="G48" s="4"/>
      <c r="H48" s="4">
        <v>1</v>
      </c>
      <c r="I48" s="4">
        <v>2.7077</v>
      </c>
      <c r="J48" s="5">
        <v>0.68740000000000001</v>
      </c>
      <c r="K48" s="5">
        <v>0.8125</v>
      </c>
      <c r="L48" s="5">
        <v>0.18479999999999999</v>
      </c>
      <c r="M48" s="5">
        <v>8.9999999999999993E-3</v>
      </c>
      <c r="N48" s="5">
        <v>0.66339999999999999</v>
      </c>
      <c r="O48" s="5"/>
      <c r="P48" s="5">
        <v>1</v>
      </c>
      <c r="Q48" s="5">
        <v>2.5988000000000002</v>
      </c>
      <c r="R48" s="4">
        <v>0.70409999999999995</v>
      </c>
      <c r="S48" s="4">
        <v>0.85309999999999997</v>
      </c>
      <c r="T48" s="4">
        <v>0.17100000000000001</v>
      </c>
      <c r="U48" s="4">
        <v>1.44E-2</v>
      </c>
      <c r="V48" s="4">
        <v>0.61719999999999997</v>
      </c>
      <c r="W48" s="4"/>
      <c r="X48" s="4">
        <v>1</v>
      </c>
      <c r="Y48" s="4">
        <v>2.2624</v>
      </c>
      <c r="Z48" s="5">
        <v>0.71879999999999999</v>
      </c>
      <c r="AA48" s="5">
        <v>0.89300000000000002</v>
      </c>
      <c r="AB48" s="5">
        <v>0.1694</v>
      </c>
      <c r="AC48" s="5">
        <v>1.9599999999999999E-2</v>
      </c>
      <c r="AD48" s="5">
        <v>0.59309999999999996</v>
      </c>
      <c r="AE48" s="5"/>
      <c r="AF48" s="5">
        <v>1</v>
      </c>
      <c r="AG48" s="5">
        <v>1.8539000000000001</v>
      </c>
      <c r="AH48" s="4">
        <v>0.74270000000000003</v>
      </c>
      <c r="AI48" s="4">
        <v>0.95740000000000003</v>
      </c>
      <c r="AJ48" s="4">
        <v>0.11509999999999999</v>
      </c>
      <c r="AK48" s="4">
        <v>4.9700000000000001E-2</v>
      </c>
      <c r="AL48" s="4">
        <v>0.53979999999999995</v>
      </c>
      <c r="AM48" s="4"/>
      <c r="AN48" s="4">
        <v>0.97499999999999998</v>
      </c>
      <c r="AO48" s="4">
        <v>1.0293000000000001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>
        <f t="shared" si="8"/>
        <v>0.70430000000000004</v>
      </c>
      <c r="FG48" s="4">
        <f t="shared" si="9"/>
        <v>0.85573999999999995</v>
      </c>
      <c r="FH48" s="4">
        <f t="shared" si="10"/>
        <v>0.16408</v>
      </c>
      <c r="FI48" s="4">
        <f t="shared" si="11"/>
        <v>1.9200000000000002E-2</v>
      </c>
      <c r="FJ48" s="4">
        <f t="shared" si="12"/>
        <v>0.62378</v>
      </c>
      <c r="FK48" s="4" t="e">
        <f t="shared" si="13"/>
        <v>#DIV/0!</v>
      </c>
      <c r="FL48" s="4">
        <f t="shared" si="14"/>
        <v>0.99499999999999988</v>
      </c>
      <c r="FM48" s="4">
        <f t="shared" si="15"/>
        <v>2.0904199999999995</v>
      </c>
      <c r="FN48" s="1" t="str" cm="1">
        <f t="array" aca="1" ref="FN48" ca="1">CONCATENATE(INDIRECT(ADDRESS(1,MATCH(_xlfn.MINIFS(B48:FE48,metrics.rec,"MAE"),B48:FE48,0)+1)), ", ", INDIRECT(ADDRESS(2,MATCH(_xlfn.MINIFS(B48:FE48,metrics.rec,"MAE"),B48:FE48,0)+1)))</f>
        <v>k=5, r=0.1</v>
      </c>
      <c r="FO48" s="1" t="str" cm="1">
        <f t="array" aca="1" ref="FO48" ca="1">CONCATENATE(INDIRECT(ADDRESS(1,MATCH(_xlfn.MINIFS(B48:FE48,metrics.rec,"MSE"),B48:FE48,0)+1)), ", ", INDIRECT(ADDRESS(2,MATCH(_xlfn.MINIFS(B48:FE48,metrics.rec,"MSE"),B48:FE48,0)+1)))</f>
        <v>k=5, r=0.1</v>
      </c>
      <c r="FP48" s="1" t="str" cm="1">
        <f t="array" aca="1" ref="FP48" ca="1">CONCATENATE(INDIRECT(ADDRESS(1,MATCH(_xlfn.MAXIFS(B48:FE48,metrics.rec,"R"),B48:FE48,0)+1)), ", ", INDIRECT(ADDRESS(2,MATCH(_xlfn.MAXIFS(B48:FE48,metrics.rec,"R"),B48:FE48,0)+1)))</f>
        <v>k=5, r=0.3</v>
      </c>
      <c r="FQ48" s="1" t="str" cm="1">
        <f t="array" aca="1" ref="FQ48" ca="1">CONCATENATE(INDIRECT(ADDRESS(1,MATCH(_xlfn.MAXIFS(B48:FE48,metrics.rec,"Precision"),B48:FE48,0)+1)), ", ", INDIRECT(ADDRESS(2,MATCH(_xlfn.MAXIFS(B48:FE48,metrics.rec,"Precision"),B48:FE48,0)+1)))</f>
        <v>k=5, r=0.9</v>
      </c>
      <c r="FR48" s="1" t="str" cm="1">
        <f t="array" aca="1" ref="FR48" ca="1">CONCATENATE(INDIRECT(ADDRESS(1,MATCH(_xlfn.MAXIFS(B48:FE48,metrics.rec,"Recall"),B48:FE48,0)+1)), ", ", INDIRECT(ADDRESS(2,MATCH(_xlfn.MAXIFS(B48:FE48,metrics.rec,"Recall"),B48:FE48,0)+1)))</f>
        <v>k=5, r=0.1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str" cm="1">
        <f t="array" aca="1" ref="FT48" ca="1">CONCATENATE(INDIRECT(ADDRESS(1,MATCH(_xlfn.MAXIFS(B48:FE48,metrics.rec,"Recatio"),B48:FE48,0)+1)), ", ", INDIRECT(ADDRESS(2,MATCH(_xlfn.MAXIFS(B48:FE48,metrics.rec,"Recatio"),B48:FE48,0)+1)))</f>
        <v>k=5, r=0.1</v>
      </c>
      <c r="FU48" s="1" t="str" cm="1">
        <f t="array" aca="1" ref="FU48" ca="1">CONCATENATE(INDIRECT(ADDRESS(1,MATCH(_xlfn.MINIFS(B48:FE48,metrics.rec,"Time"),B48:FE48,0)+1)), ", ", INDIRECT(ADDRESS(2,MATCH(_xlfn.MINIFS(B48:FE48,metrics.rec,"Time"),B48:FE48,0)+1)))</f>
        <v>k=5, r=0.9</v>
      </c>
    </row>
    <row r="49" spans="1:177" x14ac:dyDescent="0.2">
      <c r="A49" s="1" t="s">
        <v>46</v>
      </c>
      <c r="B49" s="4">
        <v>0.63919999999999999</v>
      </c>
      <c r="C49" s="4">
        <v>0.70760000000000001</v>
      </c>
      <c r="D49" s="4">
        <v>0.24610000000000001</v>
      </c>
      <c r="E49" s="4">
        <v>4.1000000000000003E-3</v>
      </c>
      <c r="F49" s="4">
        <v>0.85450000000000004</v>
      </c>
      <c r="G49" s="4"/>
      <c r="H49" s="4">
        <v>1</v>
      </c>
      <c r="I49" s="4">
        <v>2.7827000000000002</v>
      </c>
      <c r="J49" s="5">
        <v>0.6522</v>
      </c>
      <c r="K49" s="5">
        <v>0.74019999999999997</v>
      </c>
      <c r="L49" s="5">
        <v>0.22170000000000001</v>
      </c>
      <c r="M49" s="5">
        <v>1.26E-2</v>
      </c>
      <c r="N49" s="5">
        <v>0.84279999999999999</v>
      </c>
      <c r="O49" s="5"/>
      <c r="P49" s="5">
        <v>1</v>
      </c>
      <c r="Q49" s="5">
        <v>2.7393999999999998</v>
      </c>
      <c r="R49" s="4">
        <v>0.66090000000000004</v>
      </c>
      <c r="S49" s="4">
        <v>0.75870000000000004</v>
      </c>
      <c r="T49" s="4">
        <v>0.2072</v>
      </c>
      <c r="U49" s="4">
        <v>2.29E-2</v>
      </c>
      <c r="V49" s="4">
        <v>0.81699999999999995</v>
      </c>
      <c r="W49" s="4"/>
      <c r="X49" s="4">
        <v>1</v>
      </c>
      <c r="Y49" s="4">
        <v>2.4121000000000001</v>
      </c>
      <c r="Z49" s="5">
        <v>0.68410000000000004</v>
      </c>
      <c r="AA49" s="5">
        <v>0.80969999999999998</v>
      </c>
      <c r="AB49" s="5">
        <v>0.1588</v>
      </c>
      <c r="AC49" s="5">
        <v>3.4000000000000002E-2</v>
      </c>
      <c r="AD49" s="5">
        <v>0.7651</v>
      </c>
      <c r="AE49" s="5"/>
      <c r="AF49" s="5">
        <v>1</v>
      </c>
      <c r="AG49" s="5">
        <v>2.5659000000000001</v>
      </c>
      <c r="AH49" s="4">
        <v>0.74490000000000001</v>
      </c>
      <c r="AI49" s="4">
        <v>0.96040000000000003</v>
      </c>
      <c r="AJ49" s="4">
        <v>0.1042</v>
      </c>
      <c r="AK49" s="4">
        <v>4.4299999999999999E-2</v>
      </c>
      <c r="AL49" s="4">
        <v>0.56079999999999997</v>
      </c>
      <c r="AM49" s="4"/>
      <c r="AN49" s="4">
        <v>0.98</v>
      </c>
      <c r="AO49" s="4">
        <v>1.4704999999999999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>
        <f t="shared" si="8"/>
        <v>0.67625999999999997</v>
      </c>
      <c r="FG49" s="4">
        <f t="shared" si="9"/>
        <v>0.79532000000000003</v>
      </c>
      <c r="FH49" s="4">
        <f t="shared" si="10"/>
        <v>0.18760000000000002</v>
      </c>
      <c r="FI49" s="4">
        <f t="shared" si="11"/>
        <v>2.358E-2</v>
      </c>
      <c r="FJ49" s="4">
        <f t="shared" si="12"/>
        <v>0.76803999999999994</v>
      </c>
      <c r="FK49" s="4" t="e">
        <f t="shared" si="13"/>
        <v>#DIV/0!</v>
      </c>
      <c r="FL49" s="4">
        <f t="shared" si="14"/>
        <v>0.99600000000000011</v>
      </c>
      <c r="FM49" s="4">
        <f t="shared" si="15"/>
        <v>2.39412</v>
      </c>
      <c r="FN49" s="1" t="str" cm="1">
        <f t="array" aca="1" ref="FN49" ca="1">CONCATENATE(INDIRECT(ADDRESS(1,MATCH(_xlfn.MINIFS(B49:FE49,metrics.rec,"MAE"),B49:FE49,0)+1)), ", ", INDIRECT(ADDRESS(2,MATCH(_xlfn.MINIFS(B49:FE49,metrics.rec,"MAE"),B49:FE49,0)+1)))</f>
        <v>k=5, r=0.1</v>
      </c>
      <c r="FO49" s="1" t="str" cm="1">
        <f t="array" aca="1" ref="FO49" ca="1">CONCATENATE(INDIRECT(ADDRESS(1,MATCH(_xlfn.MINIFS(B49:FE49,metrics.rec,"MSE"),B49:FE49,0)+1)), ", ", INDIRECT(ADDRESS(2,MATCH(_xlfn.MINIFS(B49:FE49,metrics.rec,"MSE"),B49:FE49,0)+1)))</f>
        <v>k=5, r=0.1</v>
      </c>
      <c r="FP49" s="1" t="str" cm="1">
        <f t="array" aca="1" ref="FP49" ca="1">CONCATENATE(INDIRECT(ADDRESS(1,MATCH(_xlfn.MAXIFS(B49:FE49,metrics.rec,"R"),B49:FE49,0)+1)), ", ", INDIRECT(ADDRESS(2,MATCH(_xlfn.MAXIFS(B49:FE49,metrics.rec,"R"),B49:FE49,0)+1)))</f>
        <v>k=5, r=0.1</v>
      </c>
      <c r="FQ49" s="1" t="str" cm="1">
        <f t="array" aca="1" ref="FQ49" ca="1">CONCATENATE(INDIRECT(ADDRESS(1,MATCH(_xlfn.MAXIFS(B49:FE49,metrics.rec,"Precision"),B49:FE49,0)+1)), ", ", INDIRECT(ADDRESS(2,MATCH(_xlfn.MAXIFS(B49:FE49,metrics.rec,"Precision"),B49:FE49,0)+1)))</f>
        <v>k=5, r=0.9</v>
      </c>
      <c r="FR49" s="1" t="str" cm="1">
        <f t="array" aca="1" ref="FR49" ca="1">CONCATENATE(INDIRECT(ADDRESS(1,MATCH(_xlfn.MAXIFS(B49:FE49,metrics.rec,"Recall"),B49:FE49,0)+1)), ", ", INDIRECT(ADDRESS(2,MATCH(_xlfn.MAXIFS(B49:FE49,metrics.rec,"Recall"),B49:FE49,0)+1)))</f>
        <v>k=5, r=0.1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str" cm="1">
        <f t="array" aca="1" ref="FT49" ca="1">CONCATENATE(INDIRECT(ADDRESS(1,MATCH(_xlfn.MAXIFS(B49:FE49,metrics.rec,"Recatio"),B49:FE49,0)+1)), ", ", INDIRECT(ADDRESS(2,MATCH(_xlfn.MAXIFS(B49:FE49,metrics.rec,"Recatio"),B49:FE49,0)+1)))</f>
        <v>k=5, r=0.1</v>
      </c>
      <c r="FU49" s="1" t="str" cm="1">
        <f t="array" aca="1" ref="FU49" ca="1">CONCATENATE(INDIRECT(ADDRESS(1,MATCH(_xlfn.MINIFS(B49:FE49,metrics.rec,"Time"),B49:FE49,0)+1)), ", ", INDIRECT(ADDRESS(2,MATCH(_xlfn.MINIFS(B49:FE49,metrics.rec,"Time"),B49:FE49,0)+1)))</f>
        <v>k=5, r=0.9</v>
      </c>
    </row>
    <row r="50" spans="1:177" x14ac:dyDescent="0.2">
      <c r="A50" s="1" t="s">
        <v>47</v>
      </c>
      <c r="B50" s="4">
        <v>0.63929999999999998</v>
      </c>
      <c r="C50" s="4">
        <v>0.70940000000000003</v>
      </c>
      <c r="D50" s="4">
        <v>0.2399</v>
      </c>
      <c r="E50" s="4">
        <v>4.4000000000000003E-3</v>
      </c>
      <c r="F50" s="4">
        <v>0.85209999999999997</v>
      </c>
      <c r="G50" s="4"/>
      <c r="H50" s="4">
        <v>1</v>
      </c>
      <c r="I50" s="4">
        <v>2.6671</v>
      </c>
      <c r="J50" s="5">
        <v>0.65239999999999998</v>
      </c>
      <c r="K50" s="5">
        <v>0.7399</v>
      </c>
      <c r="L50" s="5">
        <v>0.21529999999999999</v>
      </c>
      <c r="M50" s="5">
        <v>1.35E-2</v>
      </c>
      <c r="N50" s="5">
        <v>0.83779999999999999</v>
      </c>
      <c r="O50" s="5"/>
      <c r="P50" s="5">
        <v>1</v>
      </c>
      <c r="Q50" s="5">
        <v>2.6675</v>
      </c>
      <c r="R50" s="4">
        <v>0.66320000000000001</v>
      </c>
      <c r="S50" s="4">
        <v>0.7631</v>
      </c>
      <c r="T50" s="4">
        <v>0.1981</v>
      </c>
      <c r="U50" s="4">
        <v>2.41E-2</v>
      </c>
      <c r="V50" s="4">
        <v>0.81230000000000002</v>
      </c>
      <c r="W50" s="4"/>
      <c r="X50" s="4">
        <v>1</v>
      </c>
      <c r="Y50" s="4">
        <v>2.2328999999999999</v>
      </c>
      <c r="Z50" s="5">
        <v>0.6865</v>
      </c>
      <c r="AA50" s="5">
        <v>0.81530000000000002</v>
      </c>
      <c r="AB50" s="5">
        <v>0.15049999999999999</v>
      </c>
      <c r="AC50" s="5">
        <v>3.5000000000000003E-2</v>
      </c>
      <c r="AD50" s="5">
        <v>0.7591</v>
      </c>
      <c r="AE50" s="5"/>
      <c r="AF50" s="5">
        <v>1</v>
      </c>
      <c r="AG50" s="5">
        <v>2.2065999999999999</v>
      </c>
      <c r="AH50" s="4">
        <v>0.74680000000000002</v>
      </c>
      <c r="AI50" s="4">
        <v>0.96250000000000002</v>
      </c>
      <c r="AJ50" s="4">
        <v>0.1008</v>
      </c>
      <c r="AK50" s="4">
        <v>5.4100000000000002E-2</v>
      </c>
      <c r="AL50" s="4">
        <v>0.53869999999999996</v>
      </c>
      <c r="AM50" s="4"/>
      <c r="AN50" s="4">
        <v>0.97640000000000005</v>
      </c>
      <c r="AO50" s="4">
        <v>1.0678000000000001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>
        <f t="shared" si="8"/>
        <v>0.67764000000000002</v>
      </c>
      <c r="FG50" s="4">
        <f t="shared" si="9"/>
        <v>0.79804000000000008</v>
      </c>
      <c r="FH50" s="4">
        <f t="shared" si="10"/>
        <v>0.18092</v>
      </c>
      <c r="FI50" s="4">
        <f t="shared" si="11"/>
        <v>2.622E-2</v>
      </c>
      <c r="FJ50" s="4">
        <f t="shared" si="12"/>
        <v>0.76</v>
      </c>
      <c r="FK50" s="4" t="e">
        <f t="shared" si="13"/>
        <v>#DIV/0!</v>
      </c>
      <c r="FL50" s="4">
        <f t="shared" si="14"/>
        <v>0.99527999999999994</v>
      </c>
      <c r="FM50" s="4">
        <f t="shared" si="15"/>
        <v>2.16838</v>
      </c>
      <c r="FN50" s="1" t="str" cm="1">
        <f t="array" aca="1" ref="FN50" ca="1">CONCATENATE(INDIRECT(ADDRESS(1,MATCH(_xlfn.MINIFS(B50:FE50,metrics.rec,"MAE"),B50:FE50,0)+1)), ", ", INDIRECT(ADDRESS(2,MATCH(_xlfn.MINIFS(B50:FE50,metrics.rec,"MAE"),B50:FE50,0)+1)))</f>
        <v>k=5, r=0.1</v>
      </c>
      <c r="FO50" s="1" t="str" cm="1">
        <f t="array" aca="1" ref="FO50" ca="1">CONCATENATE(INDIRECT(ADDRESS(1,MATCH(_xlfn.MINIFS(B50:FE50,metrics.rec,"MSE"),B50:FE50,0)+1)), ", ", INDIRECT(ADDRESS(2,MATCH(_xlfn.MINIFS(B50:FE50,metrics.rec,"MSE"),B50:FE50,0)+1)))</f>
        <v>k=5, r=0.1</v>
      </c>
      <c r="FP50" s="1" t="str" cm="1">
        <f t="array" aca="1" ref="FP50" ca="1">CONCATENATE(INDIRECT(ADDRESS(1,MATCH(_xlfn.MAXIFS(B50:FE50,metrics.rec,"R"),B50:FE50,0)+1)), ", ", INDIRECT(ADDRESS(2,MATCH(_xlfn.MAXIFS(B50:FE50,metrics.rec,"R"),B50:FE50,0)+1)))</f>
        <v>k=5, r=0.1</v>
      </c>
      <c r="FQ50" s="1" t="str" cm="1">
        <f t="array" aca="1" ref="FQ50" ca="1">CONCATENATE(INDIRECT(ADDRESS(1,MATCH(_xlfn.MAXIFS(B50:FE50,metrics.rec,"Precision"),B50:FE50,0)+1)), ", ", INDIRECT(ADDRESS(2,MATCH(_xlfn.MAXIFS(B50:FE50,metrics.rec,"Precision"),B50:FE50,0)+1)))</f>
        <v>k=5, r=0.9</v>
      </c>
      <c r="FR50" s="1" t="str" cm="1">
        <f t="array" aca="1" ref="FR50" ca="1">CONCATENATE(INDIRECT(ADDRESS(1,MATCH(_xlfn.MAXIFS(B50:FE50,metrics.rec,"Recall"),B50:FE50,0)+1)), ", ", INDIRECT(ADDRESS(2,MATCH(_xlfn.MAXIFS(B50:FE50,metrics.rec,"Recall"),B50:FE50,0)+1)))</f>
        <v>k=5, r=0.1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str" cm="1">
        <f t="array" aca="1" ref="FT50" ca="1">CONCATENATE(INDIRECT(ADDRESS(1,MATCH(_xlfn.MAXIFS(B50:FE50,metrics.rec,"Recatio"),B50:FE50,0)+1)), ", ", INDIRECT(ADDRESS(2,MATCH(_xlfn.MAXIFS(B50:FE50,metrics.rec,"Recatio"),B50:FE50,0)+1)))</f>
        <v>k=5, r=0.1</v>
      </c>
      <c r="FU50" s="1" t="str" cm="1">
        <f t="array" aca="1" ref="FU50" ca="1">CONCATENATE(INDIRECT(ADDRESS(1,MATCH(_xlfn.MINIFS(B50:FE50,metrics.rec,"Time"),B50:FE50,0)+1)), ", ", INDIRECT(ADDRESS(2,MATCH(_xlfn.MINIFS(B50:FE50,metrics.rec,"Time"),B50:FE50,0)+1)))</f>
        <v>k=5, r=0.9</v>
      </c>
    </row>
    <row r="51" spans="1:177" x14ac:dyDescent="0.2">
      <c r="A51" s="1" t="s">
        <v>48</v>
      </c>
      <c r="B51" s="4">
        <v>0.66049999999999998</v>
      </c>
      <c r="C51" s="4">
        <v>0.74960000000000004</v>
      </c>
      <c r="D51" s="4">
        <v>0.22</v>
      </c>
      <c r="E51" s="4">
        <v>2.8999999999999998E-3</v>
      </c>
      <c r="F51" s="4">
        <v>0.77569999999999995</v>
      </c>
      <c r="G51" s="4"/>
      <c r="H51" s="4">
        <v>1</v>
      </c>
      <c r="I51" s="4">
        <v>2.7964000000000002</v>
      </c>
      <c r="J51" s="5">
        <v>0.6764</v>
      </c>
      <c r="K51" s="5">
        <v>0.79090000000000005</v>
      </c>
      <c r="L51" s="5">
        <v>0.20219999999999999</v>
      </c>
      <c r="M51" s="5">
        <v>8.2000000000000007E-3</v>
      </c>
      <c r="N51" s="5">
        <v>0.74709999999999999</v>
      </c>
      <c r="O51" s="5"/>
      <c r="P51" s="5">
        <v>1</v>
      </c>
      <c r="Q51" s="5">
        <v>2.7141000000000002</v>
      </c>
      <c r="R51" s="4">
        <v>0.68730000000000002</v>
      </c>
      <c r="S51" s="4">
        <v>0.81330000000000002</v>
      </c>
      <c r="T51" s="4">
        <v>0.20080000000000001</v>
      </c>
      <c r="U51" s="4">
        <v>1.4E-2</v>
      </c>
      <c r="V51" s="4">
        <v>0.71240000000000003</v>
      </c>
      <c r="W51" s="4"/>
      <c r="X51" s="4">
        <v>1</v>
      </c>
      <c r="Y51" s="4">
        <v>2.2957000000000001</v>
      </c>
      <c r="Z51" s="5">
        <v>0.70369999999999999</v>
      </c>
      <c r="AA51" s="5">
        <v>0.85560000000000003</v>
      </c>
      <c r="AB51" s="5">
        <v>0.17649999999999999</v>
      </c>
      <c r="AC51" s="5">
        <v>2.06E-2</v>
      </c>
      <c r="AD51" s="5">
        <v>0.67400000000000004</v>
      </c>
      <c r="AE51" s="5"/>
      <c r="AF51" s="5">
        <v>1</v>
      </c>
      <c r="AG51" s="5">
        <v>2.258</v>
      </c>
      <c r="AH51" s="4">
        <v>0.73860000000000003</v>
      </c>
      <c r="AI51" s="4">
        <v>0.94779999999999998</v>
      </c>
      <c r="AJ51" s="4">
        <v>0.1152</v>
      </c>
      <c r="AK51" s="4">
        <v>5.0099999999999999E-2</v>
      </c>
      <c r="AL51" s="4">
        <v>0.54749999999999999</v>
      </c>
      <c r="AM51" s="4"/>
      <c r="AN51" s="4">
        <v>0.97640000000000005</v>
      </c>
      <c r="AO51" s="4">
        <v>1.1494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>
        <f t="shared" si="8"/>
        <v>0.69330000000000003</v>
      </c>
      <c r="FG51" s="4">
        <f t="shared" si="9"/>
        <v>0.83143999999999996</v>
      </c>
      <c r="FH51" s="4">
        <f t="shared" si="10"/>
        <v>0.18293999999999999</v>
      </c>
      <c r="FI51" s="4">
        <f t="shared" si="11"/>
        <v>1.916E-2</v>
      </c>
      <c r="FJ51" s="4">
        <f t="shared" si="12"/>
        <v>0.69133999999999995</v>
      </c>
      <c r="FK51" s="4" t="e">
        <f t="shared" si="13"/>
        <v>#DIV/0!</v>
      </c>
      <c r="FL51" s="4">
        <f t="shared" si="14"/>
        <v>0.99527999999999994</v>
      </c>
      <c r="FM51" s="4">
        <f t="shared" si="15"/>
        <v>2.2427199999999998</v>
      </c>
      <c r="FN51" s="1" t="str" cm="1">
        <f t="array" aca="1" ref="FN51" ca="1">CONCATENATE(INDIRECT(ADDRESS(1,MATCH(_xlfn.MINIFS(B51:FE51,metrics.rec,"MAE"),B51:FE51,0)+1)), ", ", INDIRECT(ADDRESS(2,MATCH(_xlfn.MINIFS(B51:FE51,metrics.rec,"MAE"),B51:FE51,0)+1)))</f>
        <v>k=5, r=0.1</v>
      </c>
      <c r="FO51" s="1" t="str" cm="1">
        <f t="array" aca="1" ref="FO51" ca="1">CONCATENATE(INDIRECT(ADDRESS(1,MATCH(_xlfn.MINIFS(B51:FE51,metrics.rec,"MSE"),B51:FE51,0)+1)), ", ", INDIRECT(ADDRESS(2,MATCH(_xlfn.MINIFS(B51:FE51,metrics.rec,"MSE"),B51:FE51,0)+1)))</f>
        <v>k=5, r=0.1</v>
      </c>
      <c r="FP51" s="1" t="str" cm="1">
        <f t="array" aca="1" ref="FP51" ca="1">CONCATENATE(INDIRECT(ADDRESS(1,MATCH(_xlfn.MAXIFS(B51:FE51,metrics.rec,"R"),B51:FE51,0)+1)), ", ", INDIRECT(ADDRESS(2,MATCH(_xlfn.MAXIFS(B51:FE51,metrics.rec,"R"),B51:FE51,0)+1)))</f>
        <v>k=5, r=0.1</v>
      </c>
      <c r="FQ51" s="1" t="str" cm="1">
        <f t="array" aca="1" ref="FQ51" ca="1">CONCATENATE(INDIRECT(ADDRESS(1,MATCH(_xlfn.MAXIFS(B51:FE51,metrics.rec,"Precision"),B51:FE51,0)+1)), ", ", INDIRECT(ADDRESS(2,MATCH(_xlfn.MAXIFS(B51:FE51,metrics.rec,"Precision"),B51:FE51,0)+1)))</f>
        <v>k=5, r=0.9</v>
      </c>
      <c r="FR51" s="1" t="str" cm="1">
        <f t="array" aca="1" ref="FR51" ca="1">CONCATENATE(INDIRECT(ADDRESS(1,MATCH(_xlfn.MAXIFS(B51:FE51,metrics.rec,"Recall"),B51:FE51,0)+1)), ", ", INDIRECT(ADDRESS(2,MATCH(_xlfn.MAXIFS(B51:FE51,metrics.rec,"Recall"),B51:FE51,0)+1)))</f>
        <v>k=5, r=0.1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str" cm="1">
        <f t="array" aca="1" ref="FT51" ca="1">CONCATENATE(INDIRECT(ADDRESS(1,MATCH(_xlfn.MAXIFS(B51:FE51,metrics.rec,"Recatio"),B51:FE51,0)+1)), ", ", INDIRECT(ADDRESS(2,MATCH(_xlfn.MAXIFS(B51:FE51,metrics.rec,"Recatio"),B51:FE51,0)+1)))</f>
        <v>k=5, r=0.1</v>
      </c>
      <c r="FU51" s="1" t="str" cm="1">
        <f t="array" aca="1" ref="FU51" ca="1">CONCATENATE(INDIRECT(ADDRESS(1,MATCH(_xlfn.MINIFS(B51:FE51,metrics.rec,"Time"),B51:FE51,0)+1)), ", ", INDIRECT(ADDRESS(2,MATCH(_xlfn.MINIFS(B51:FE51,metrics.rec,"Time"),B51:FE51,0)+1)))</f>
        <v>k=5, r=0.9</v>
      </c>
    </row>
    <row r="52" spans="1:177" x14ac:dyDescent="0.2">
      <c r="A52" s="1" t="s">
        <v>49</v>
      </c>
      <c r="B52" s="4">
        <v>0.65</v>
      </c>
      <c r="C52" s="4">
        <v>0.74280000000000002</v>
      </c>
      <c r="D52" s="4">
        <v>0.25209999999999999</v>
      </c>
      <c r="E52" s="4">
        <v>1.9E-3</v>
      </c>
      <c r="F52" s="4">
        <v>0.88280000000000003</v>
      </c>
      <c r="G52" s="4"/>
      <c r="H52" s="4">
        <v>1</v>
      </c>
      <c r="I52" s="4">
        <v>2.9923000000000002</v>
      </c>
      <c r="J52" s="5">
        <v>0.66339999999999999</v>
      </c>
      <c r="K52" s="5">
        <v>0.77690000000000003</v>
      </c>
      <c r="L52" s="5">
        <v>0.25419999999999998</v>
      </c>
      <c r="M52" s="5">
        <v>5.7999999999999996E-3</v>
      </c>
      <c r="N52" s="5">
        <v>0.87060000000000004</v>
      </c>
      <c r="O52" s="5"/>
      <c r="P52" s="5">
        <v>1</v>
      </c>
      <c r="Q52" s="5">
        <v>2.8073999999999999</v>
      </c>
      <c r="R52" s="4">
        <v>0.6744</v>
      </c>
      <c r="S52" s="4">
        <v>0.79920000000000002</v>
      </c>
      <c r="T52" s="4">
        <v>0.24</v>
      </c>
      <c r="U52" s="4">
        <v>1.0999999999999999E-2</v>
      </c>
      <c r="V52" s="4">
        <v>0.84379999999999999</v>
      </c>
      <c r="W52" s="4"/>
      <c r="X52" s="4">
        <v>1</v>
      </c>
      <c r="Y52" s="4">
        <v>2.2685</v>
      </c>
      <c r="Z52" s="5">
        <v>0.69779999999999998</v>
      </c>
      <c r="AA52" s="5">
        <v>0.85329999999999995</v>
      </c>
      <c r="AB52" s="5">
        <v>0.19980000000000001</v>
      </c>
      <c r="AC52" s="5">
        <v>1.8700000000000001E-2</v>
      </c>
      <c r="AD52" s="5">
        <v>0.79459999999999997</v>
      </c>
      <c r="AE52" s="5"/>
      <c r="AF52" s="5">
        <v>1</v>
      </c>
      <c r="AG52" s="5">
        <v>2.2890000000000001</v>
      </c>
      <c r="AH52" s="4">
        <v>0.74450000000000005</v>
      </c>
      <c r="AI52" s="4">
        <v>0.96499999999999997</v>
      </c>
      <c r="AJ52" s="4">
        <v>0.1196</v>
      </c>
      <c r="AK52" s="4">
        <v>5.0599999999999999E-2</v>
      </c>
      <c r="AL52" s="4">
        <v>0.57499999999999996</v>
      </c>
      <c r="AM52" s="4"/>
      <c r="AN52" s="4">
        <v>0.97640000000000005</v>
      </c>
      <c r="AO52" s="4">
        <v>0.89139999999999997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>
        <f t="shared" si="8"/>
        <v>0.68601999999999996</v>
      </c>
      <c r="FG52" s="4">
        <f t="shared" si="9"/>
        <v>0.82743999999999995</v>
      </c>
      <c r="FH52" s="4">
        <f t="shared" si="10"/>
        <v>0.21313999999999997</v>
      </c>
      <c r="FI52" s="4">
        <f t="shared" si="11"/>
        <v>1.7599999999999998E-2</v>
      </c>
      <c r="FJ52" s="4">
        <f t="shared" si="12"/>
        <v>0.79336000000000007</v>
      </c>
      <c r="FK52" s="4" t="e">
        <f t="shared" si="13"/>
        <v>#DIV/0!</v>
      </c>
      <c r="FL52" s="4">
        <f t="shared" si="14"/>
        <v>0.99527999999999994</v>
      </c>
      <c r="FM52" s="4">
        <f t="shared" si="15"/>
        <v>2.2497199999999999</v>
      </c>
      <c r="FN52" s="1" t="str" cm="1">
        <f t="array" aca="1" ref="FN52" ca="1">CONCATENATE(INDIRECT(ADDRESS(1,MATCH(_xlfn.MINIFS(B52:FE52,metrics.rec,"MAE"),B52:FE52,0)+1)), ", ", INDIRECT(ADDRESS(2,MATCH(_xlfn.MINIFS(B52:FE52,metrics.rec,"MAE"),B52:FE52,0)+1)))</f>
        <v>k=5, r=0.1</v>
      </c>
      <c r="FO52" s="1" t="str" cm="1">
        <f t="array" aca="1" ref="FO52" ca="1">CONCATENATE(INDIRECT(ADDRESS(1,MATCH(_xlfn.MINIFS(B52:FE52,metrics.rec,"MSE"),B52:FE52,0)+1)), ", ", INDIRECT(ADDRESS(2,MATCH(_xlfn.MINIFS(B52:FE52,metrics.rec,"MSE"),B52:FE52,0)+1)))</f>
        <v>k=5, r=0.1</v>
      </c>
      <c r="FP52" s="1" t="str" cm="1">
        <f t="array" aca="1" ref="FP52" ca="1">CONCATENATE(INDIRECT(ADDRESS(1,MATCH(_xlfn.MAXIFS(B52:FE52,metrics.rec,"R"),B52:FE52,0)+1)), ", ", INDIRECT(ADDRESS(2,MATCH(_xlfn.MAXIFS(B52:FE52,metrics.rec,"R"),B52:FE52,0)+1)))</f>
        <v>k=5, r=0.3</v>
      </c>
      <c r="FQ52" s="1" t="str" cm="1">
        <f t="array" aca="1" ref="FQ52" ca="1">CONCATENATE(INDIRECT(ADDRESS(1,MATCH(_xlfn.MAXIFS(B52:FE52,metrics.rec,"Precision"),B52:FE52,0)+1)), ", ", INDIRECT(ADDRESS(2,MATCH(_xlfn.MAXIFS(B52:FE52,metrics.rec,"Precision"),B52:FE52,0)+1)))</f>
        <v>k=5, r=0.9</v>
      </c>
      <c r="FR52" s="1" t="str" cm="1">
        <f t="array" aca="1" ref="FR52" ca="1">CONCATENATE(INDIRECT(ADDRESS(1,MATCH(_xlfn.MAXIFS(B52:FE52,metrics.rec,"Recall"),B52:FE52,0)+1)), ", ", INDIRECT(ADDRESS(2,MATCH(_xlfn.MAXIFS(B52:FE52,metrics.rec,"Recall"),B52:FE52,0)+1)))</f>
        <v>k=5, r=0.1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str" cm="1">
        <f t="array" aca="1" ref="FT52" ca="1">CONCATENATE(INDIRECT(ADDRESS(1,MATCH(_xlfn.MAXIFS(B52:FE52,metrics.rec,"Recatio"),B52:FE52,0)+1)), ", ", INDIRECT(ADDRESS(2,MATCH(_xlfn.MAXIFS(B52:FE52,metrics.rec,"Recatio"),B52:FE52,0)+1)))</f>
        <v>k=5, r=0.1</v>
      </c>
      <c r="FU52" s="1" t="str" cm="1">
        <f t="array" aca="1" ref="FU52" ca="1">CONCATENATE(INDIRECT(ADDRESS(1,MATCH(_xlfn.MINIFS(B52:FE52,metrics.rec,"Time"),B52:FE52,0)+1)), ", ", INDIRECT(ADDRESS(2,MATCH(_xlfn.MINIFS(B52:FE52,metrics.rec,"Time"),B52:FE52,0)+1)))</f>
        <v>k=5, r=0.9</v>
      </c>
    </row>
    <row r="53" spans="1:177" x14ac:dyDescent="0.2">
      <c r="A53" s="1" t="s">
        <v>50</v>
      </c>
      <c r="B53" s="4">
        <v>0.73299999999999998</v>
      </c>
      <c r="C53" s="4">
        <v>0.92179999999999995</v>
      </c>
      <c r="D53" s="4">
        <v>0.15890000000000001</v>
      </c>
      <c r="E53" s="4">
        <v>2.5999999999999999E-3</v>
      </c>
      <c r="F53" s="4">
        <v>0.41249999999999998</v>
      </c>
      <c r="G53" s="4"/>
      <c r="H53" s="4">
        <v>1</v>
      </c>
      <c r="I53" s="4">
        <v>2.7751999999999999</v>
      </c>
      <c r="J53" s="5">
        <v>0.74670000000000003</v>
      </c>
      <c r="K53" s="5">
        <v>0.95830000000000004</v>
      </c>
      <c r="L53" s="5">
        <v>0.16320000000000001</v>
      </c>
      <c r="M53" s="5">
        <v>7.1999999999999998E-3</v>
      </c>
      <c r="N53" s="5">
        <v>0.42420000000000002</v>
      </c>
      <c r="O53" s="5"/>
      <c r="P53" s="5">
        <v>1</v>
      </c>
      <c r="Q53" s="5">
        <v>2.7543000000000002</v>
      </c>
      <c r="R53" s="4">
        <v>0.74650000000000005</v>
      </c>
      <c r="S53" s="4">
        <v>0.95979999999999999</v>
      </c>
      <c r="T53" s="4">
        <v>0.16270000000000001</v>
      </c>
      <c r="U53" s="4">
        <v>1.1900000000000001E-2</v>
      </c>
      <c r="V53" s="4">
        <v>0.43519999999999998</v>
      </c>
      <c r="W53" s="4"/>
      <c r="X53" s="4">
        <v>1</v>
      </c>
      <c r="Y53" s="4">
        <v>2.1315</v>
      </c>
      <c r="Z53" s="5">
        <v>0.74470000000000003</v>
      </c>
      <c r="AA53" s="5">
        <v>0.95889999999999997</v>
      </c>
      <c r="AB53" s="5">
        <v>0.1515</v>
      </c>
      <c r="AC53" s="5">
        <v>1.7999999999999999E-2</v>
      </c>
      <c r="AD53" s="5">
        <v>0.4919</v>
      </c>
      <c r="AE53" s="5"/>
      <c r="AF53" s="5">
        <v>1</v>
      </c>
      <c r="AG53" s="5">
        <v>2.2991000000000001</v>
      </c>
      <c r="AH53" s="4">
        <v>0.75360000000000005</v>
      </c>
      <c r="AI53" s="4">
        <v>0.98660000000000003</v>
      </c>
      <c r="AJ53" s="4">
        <v>0.11119999999999999</v>
      </c>
      <c r="AK53" s="4">
        <v>4.8300000000000003E-2</v>
      </c>
      <c r="AL53" s="4">
        <v>0.50460000000000005</v>
      </c>
      <c r="AM53" s="4"/>
      <c r="AN53" s="4">
        <v>0.97599999999999998</v>
      </c>
      <c r="AO53" s="4">
        <v>0.89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>
        <f t="shared" si="8"/>
        <v>0.74490000000000001</v>
      </c>
      <c r="FG53" s="4">
        <f t="shared" si="9"/>
        <v>0.95708000000000004</v>
      </c>
      <c r="FH53" s="4">
        <f t="shared" si="10"/>
        <v>0.14950000000000002</v>
      </c>
      <c r="FI53" s="4">
        <f t="shared" si="11"/>
        <v>1.7599999999999998E-2</v>
      </c>
      <c r="FJ53" s="4">
        <f t="shared" si="12"/>
        <v>0.45368000000000003</v>
      </c>
      <c r="FK53" s="4" t="e">
        <f t="shared" si="13"/>
        <v>#DIV/0!</v>
      </c>
      <c r="FL53" s="4">
        <f t="shared" si="14"/>
        <v>0.99519999999999997</v>
      </c>
      <c r="FM53" s="4">
        <f t="shared" si="15"/>
        <v>2.1700200000000001</v>
      </c>
      <c r="FN53" s="1" t="str" cm="1">
        <f t="array" aca="1" ref="FN53" ca="1">CONCATENATE(INDIRECT(ADDRESS(1,MATCH(_xlfn.MINIFS(B53:FE53,metrics.rec,"MAE"),B53:FE53,0)+1)), ", ", INDIRECT(ADDRESS(2,MATCH(_xlfn.MINIFS(B53:FE53,metrics.rec,"MAE"),B53:FE53,0)+1)))</f>
        <v>k=5, r=0.1</v>
      </c>
      <c r="FO53" s="1" t="str" cm="1">
        <f t="array" aca="1" ref="FO53" ca="1">CONCATENATE(INDIRECT(ADDRESS(1,MATCH(_xlfn.MINIFS(B53:FE53,metrics.rec,"MSE"),B53:FE53,0)+1)), ", ", INDIRECT(ADDRESS(2,MATCH(_xlfn.MINIFS(B53:FE53,metrics.rec,"MSE"),B53:FE53,0)+1)))</f>
        <v>k=5, r=0.1</v>
      </c>
      <c r="FP53" s="1" t="str" cm="1">
        <f t="array" aca="1" ref="FP53" ca="1">CONCATENATE(INDIRECT(ADDRESS(1,MATCH(_xlfn.MAXIFS(B53:FE53,metrics.rec,"R"),B53:FE53,0)+1)), ", ", INDIRECT(ADDRESS(2,MATCH(_xlfn.MAXIFS(B53:FE53,metrics.rec,"R"),B53:FE53,0)+1)))</f>
        <v>k=5, r=0.3</v>
      </c>
      <c r="FQ53" s="1" t="str" cm="1">
        <f t="array" aca="1" ref="FQ53" ca="1">CONCATENATE(INDIRECT(ADDRESS(1,MATCH(_xlfn.MAXIFS(B53:FE53,metrics.rec,"Precision"),B53:FE53,0)+1)), ", ", INDIRECT(ADDRESS(2,MATCH(_xlfn.MAXIFS(B53:FE53,metrics.rec,"Precision"),B53:FE53,0)+1)))</f>
        <v>k=5, r=0.9</v>
      </c>
      <c r="FR53" s="1" t="str" cm="1">
        <f t="array" aca="1" ref="FR53" ca="1">CONCATENATE(INDIRECT(ADDRESS(1,MATCH(_xlfn.MAXIFS(B53:FE53,metrics.rec,"Recall"),B53:FE53,0)+1)), ", ", INDIRECT(ADDRESS(2,MATCH(_xlfn.MAXIFS(B53:FE53,metrics.rec,"Recall"),B53:FE53,0)+1)))</f>
        <v>k=5, r=0.9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str" cm="1">
        <f t="array" aca="1" ref="FT53" ca="1">CONCATENATE(INDIRECT(ADDRESS(1,MATCH(_xlfn.MAXIFS(B53:FE53,metrics.rec,"Recatio"),B53:FE53,0)+1)), ", ", INDIRECT(ADDRESS(2,MATCH(_xlfn.MAXIFS(B53:FE53,metrics.rec,"Recatio"),B53:FE53,0)+1)))</f>
        <v>k=5, r=0.1</v>
      </c>
      <c r="FU53" s="1" t="str" cm="1">
        <f t="array" aca="1" ref="FU53" ca="1">CONCATENATE(INDIRECT(ADDRESS(1,MATCH(_xlfn.MINIFS(B53:FE53,metrics.rec,"Time"),B53:FE53,0)+1)), ", ", INDIRECT(ADDRESS(2,MATCH(_xlfn.MINIFS(B53:FE53,metrics.rec,"Time"),B53:FE53,0)+1)))</f>
        <v>k=5, r=0.9</v>
      </c>
    </row>
    <row r="54" spans="1:177" x14ac:dyDescent="0.2">
      <c r="A54" s="1" t="s">
        <v>51</v>
      </c>
      <c r="B54" s="4">
        <v>0.65659999999999996</v>
      </c>
      <c r="C54" s="4">
        <v>0.74460000000000004</v>
      </c>
      <c r="D54" s="4">
        <v>0.15709999999999999</v>
      </c>
      <c r="E54" s="4">
        <v>2.5000000000000001E-3</v>
      </c>
      <c r="F54" s="4">
        <v>0.83660000000000001</v>
      </c>
      <c r="G54" s="4"/>
      <c r="H54" s="4">
        <v>0.98129999999999995</v>
      </c>
      <c r="I54" s="4">
        <v>5.5533000000000001</v>
      </c>
      <c r="J54" s="5">
        <v>0.66769999999999996</v>
      </c>
      <c r="K54" s="5">
        <v>0.76980000000000004</v>
      </c>
      <c r="L54" s="5">
        <v>9.8199999999999996E-2</v>
      </c>
      <c r="M54" s="5">
        <v>7.3000000000000001E-3</v>
      </c>
      <c r="N54" s="5">
        <v>0.82499999999999996</v>
      </c>
      <c r="O54" s="5"/>
      <c r="P54" s="5">
        <v>0.97199999999999998</v>
      </c>
      <c r="Q54" s="5">
        <v>5.0354000000000001</v>
      </c>
      <c r="R54" s="4">
        <v>0.67589999999999995</v>
      </c>
      <c r="S54" s="4">
        <v>0.78469999999999995</v>
      </c>
      <c r="T54" s="4">
        <v>7.9399999999999998E-2</v>
      </c>
      <c r="U54" s="4">
        <v>1.3100000000000001E-2</v>
      </c>
      <c r="V54" s="4">
        <v>0.80300000000000005</v>
      </c>
      <c r="W54" s="4"/>
      <c r="X54" s="4">
        <v>0.96150000000000002</v>
      </c>
      <c r="Y54" s="4">
        <v>4.3112000000000004</v>
      </c>
      <c r="Z54" s="5">
        <v>0.68859999999999999</v>
      </c>
      <c r="AA54" s="5">
        <v>0.81489999999999996</v>
      </c>
      <c r="AB54" s="5">
        <v>6.4000000000000001E-2</v>
      </c>
      <c r="AC54" s="5">
        <v>2.01E-2</v>
      </c>
      <c r="AD54" s="5">
        <v>0.76729999999999998</v>
      </c>
      <c r="AE54" s="5"/>
      <c r="AF54" s="5">
        <v>0.94350000000000001</v>
      </c>
      <c r="AG54" s="5">
        <v>5.9526000000000003</v>
      </c>
      <c r="AH54" s="4">
        <v>0.72519999999999996</v>
      </c>
      <c r="AI54" s="4">
        <v>0.90310000000000001</v>
      </c>
      <c r="AJ54" s="4">
        <v>3.27E-2</v>
      </c>
      <c r="AK54" s="4">
        <v>2.9100000000000001E-2</v>
      </c>
      <c r="AL54" s="4">
        <v>0.64159999999999995</v>
      </c>
      <c r="AM54" s="4"/>
      <c r="AN54" s="4">
        <v>0.86209999999999998</v>
      </c>
      <c r="AO54" s="4">
        <v>2.1616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>
        <f t="shared" si="8"/>
        <v>0.68280000000000007</v>
      </c>
      <c r="FG54" s="4">
        <f t="shared" si="9"/>
        <v>0.80342000000000002</v>
      </c>
      <c r="FH54" s="4">
        <f t="shared" si="10"/>
        <v>8.6279999999999996E-2</v>
      </c>
      <c r="FI54" s="4">
        <f t="shared" si="11"/>
        <v>1.4419999999999999E-2</v>
      </c>
      <c r="FJ54" s="4">
        <f t="shared" si="12"/>
        <v>0.77469999999999994</v>
      </c>
      <c r="FK54" s="4" t="e">
        <f t="shared" si="13"/>
        <v>#DIV/0!</v>
      </c>
      <c r="FL54" s="4">
        <f t="shared" si="14"/>
        <v>0.94407999999999992</v>
      </c>
      <c r="FM54" s="4">
        <f t="shared" si="15"/>
        <v>4.6028199999999995</v>
      </c>
      <c r="FN54" s="1" t="str" cm="1">
        <f t="array" aca="1" ref="FN54" ca="1">CONCATENATE(INDIRECT(ADDRESS(1,MATCH(_xlfn.MINIFS(B54:FE54,metrics.rec,"MAE"),B54:FE54,0)+1)), ", ", INDIRECT(ADDRESS(2,MATCH(_xlfn.MINIFS(B54:FE54,metrics.rec,"MAE"),B54:FE54,0)+1)))</f>
        <v>k=5, r=0.1</v>
      </c>
      <c r="FO54" s="1" t="str" cm="1">
        <f t="array" aca="1" ref="FO54" ca="1">CONCATENATE(INDIRECT(ADDRESS(1,MATCH(_xlfn.MINIFS(B54:FE54,metrics.rec,"MSE"),B54:FE54,0)+1)), ", ", INDIRECT(ADDRESS(2,MATCH(_xlfn.MINIFS(B54:FE54,metrics.rec,"MSE"),B54:FE54,0)+1)))</f>
        <v>k=5, r=0.1</v>
      </c>
      <c r="FP54" s="1" t="str" cm="1">
        <f t="array" aca="1" ref="FP54" ca="1">CONCATENATE(INDIRECT(ADDRESS(1,MATCH(_xlfn.MAXIFS(B54:FE54,metrics.rec,"R"),B54:FE54,0)+1)), ", ", INDIRECT(ADDRESS(2,MATCH(_xlfn.MAXIFS(B54:FE54,metrics.rec,"R"),B54:FE54,0)+1)))</f>
        <v>k=5, r=0.1</v>
      </c>
      <c r="FQ54" s="1" t="str" cm="1">
        <f t="array" aca="1" ref="FQ54" ca="1">CONCATENATE(INDIRECT(ADDRESS(1,MATCH(_xlfn.MAXIFS(B54:FE54,metrics.rec,"Precision"),B54:FE54,0)+1)), ", ", INDIRECT(ADDRESS(2,MATCH(_xlfn.MAXIFS(B54:FE54,metrics.rec,"Precision"),B54:FE54,0)+1)))</f>
        <v>k=5, r=0.9</v>
      </c>
      <c r="FR54" s="1" t="str" cm="1">
        <f t="array" aca="1" ref="FR54" ca="1">CONCATENATE(INDIRECT(ADDRESS(1,MATCH(_xlfn.MAXIFS(B54:FE54,metrics.rec,"Recall"),B54:FE54,0)+1)), ", ", INDIRECT(ADDRESS(2,MATCH(_xlfn.MAXIFS(B54:FE54,metrics.rec,"Recall"),B54:FE54,0)+1)))</f>
        <v>k=5, r=0.1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str" cm="1">
        <f t="array" aca="1" ref="FT54" ca="1">CONCATENATE(INDIRECT(ADDRESS(1,MATCH(_xlfn.MAXIFS(B54:FE54,metrics.rec,"Recatio"),B54:FE54,0)+1)), ", ", INDIRECT(ADDRESS(2,MATCH(_xlfn.MAXIFS(B54:FE54,metrics.rec,"Recatio"),B54:FE54,0)+1)))</f>
        <v>k=5, r=0.1</v>
      </c>
      <c r="FU54" s="1" t="str" cm="1">
        <f t="array" aca="1" ref="FU54" ca="1">CONCATENATE(INDIRECT(ADDRESS(1,MATCH(_xlfn.MINIFS(B54:FE54,metrics.rec,"Time"),B54:FE54,0)+1)), ", ", INDIRECT(ADDRESS(2,MATCH(_xlfn.MINIFS(B54:FE54,metrics.rec,"Time"),B54:FE54,0)+1)))</f>
        <v>k=5, r=0.9</v>
      </c>
    </row>
    <row r="55" spans="1:177" x14ac:dyDescent="0.2">
      <c r="A55" s="1" t="s">
        <v>52</v>
      </c>
      <c r="B55" s="4">
        <v>0.63319999999999999</v>
      </c>
      <c r="C55" s="4">
        <v>0.69610000000000005</v>
      </c>
      <c r="D55" s="4">
        <v>0.24759999999999999</v>
      </c>
      <c r="E55" s="4">
        <v>3.8999999999999998E-3</v>
      </c>
      <c r="F55" s="4">
        <v>0.84179999999999999</v>
      </c>
      <c r="G55" s="4"/>
      <c r="H55" s="4">
        <v>1</v>
      </c>
      <c r="I55" s="4">
        <v>3.0369999999999999</v>
      </c>
      <c r="J55" s="5">
        <v>0.64900000000000002</v>
      </c>
      <c r="K55" s="5">
        <v>0.73340000000000005</v>
      </c>
      <c r="L55" s="5">
        <v>0.23669999999999999</v>
      </c>
      <c r="M55" s="5">
        <v>1.11E-2</v>
      </c>
      <c r="N55" s="5">
        <v>0.81230000000000002</v>
      </c>
      <c r="O55" s="5"/>
      <c r="P55" s="5">
        <v>1</v>
      </c>
      <c r="Q55" s="5">
        <v>2.5945</v>
      </c>
      <c r="R55" s="4">
        <v>0.6673</v>
      </c>
      <c r="S55" s="4">
        <v>0.77129999999999999</v>
      </c>
      <c r="T55" s="4">
        <v>0.20649999999999999</v>
      </c>
      <c r="U55" s="4">
        <v>1.8100000000000002E-2</v>
      </c>
      <c r="V55" s="4">
        <v>0.76229999999999998</v>
      </c>
      <c r="W55" s="4"/>
      <c r="X55" s="4">
        <v>1</v>
      </c>
      <c r="Y55" s="4">
        <v>2.2702</v>
      </c>
      <c r="Z55" s="5">
        <v>0.6986</v>
      </c>
      <c r="AA55" s="5">
        <v>0.84370000000000001</v>
      </c>
      <c r="AB55" s="5">
        <v>0.1754</v>
      </c>
      <c r="AC55" s="5">
        <v>2.3300000000000001E-2</v>
      </c>
      <c r="AD55" s="5">
        <v>0.67659999999999998</v>
      </c>
      <c r="AE55" s="5"/>
      <c r="AF55" s="5">
        <v>1</v>
      </c>
      <c r="AG55" s="5">
        <v>2.3111000000000002</v>
      </c>
      <c r="AH55" s="4">
        <v>0.7409</v>
      </c>
      <c r="AI55" s="4">
        <v>0.95330000000000004</v>
      </c>
      <c r="AJ55" s="4">
        <v>0.11459999999999999</v>
      </c>
      <c r="AK55" s="4">
        <v>5.0099999999999999E-2</v>
      </c>
      <c r="AL55" s="4">
        <v>0.5423</v>
      </c>
      <c r="AM55" s="4"/>
      <c r="AN55" s="4">
        <v>0.97640000000000005</v>
      </c>
      <c r="AO55" s="4">
        <v>0.8841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>
        <f t="shared" si="8"/>
        <v>0.67779999999999996</v>
      </c>
      <c r="FG55" s="4">
        <f t="shared" si="9"/>
        <v>0.79956000000000005</v>
      </c>
      <c r="FH55" s="4">
        <f t="shared" si="10"/>
        <v>0.19616</v>
      </c>
      <c r="FI55" s="4">
        <f t="shared" si="11"/>
        <v>2.1300000000000003E-2</v>
      </c>
      <c r="FJ55" s="4">
        <f t="shared" si="12"/>
        <v>0.72706000000000004</v>
      </c>
      <c r="FK55" s="4" t="e">
        <f t="shared" si="13"/>
        <v>#DIV/0!</v>
      </c>
      <c r="FL55" s="4">
        <f t="shared" si="14"/>
        <v>0.99527999999999994</v>
      </c>
      <c r="FM55" s="4">
        <f t="shared" si="15"/>
        <v>2.2193800000000001</v>
      </c>
      <c r="FN55" s="1" t="str" cm="1">
        <f t="array" aca="1" ref="FN55" ca="1">CONCATENATE(INDIRECT(ADDRESS(1,MATCH(_xlfn.MINIFS(B55:FE55,metrics.rec,"MAE"),B55:FE55,0)+1)), ", ", INDIRECT(ADDRESS(2,MATCH(_xlfn.MINIFS(B55:FE55,metrics.rec,"MAE"),B55:FE55,0)+1)))</f>
        <v>k=5, r=0.1</v>
      </c>
      <c r="FO55" s="1" t="str" cm="1">
        <f t="array" aca="1" ref="FO55" ca="1">CONCATENATE(INDIRECT(ADDRESS(1,MATCH(_xlfn.MINIFS(B55:FE55,metrics.rec,"MSE"),B55:FE55,0)+1)), ", ", INDIRECT(ADDRESS(2,MATCH(_xlfn.MINIFS(B55:FE55,metrics.rec,"MSE"),B55:FE55,0)+1)))</f>
        <v>k=5, r=0.1</v>
      </c>
      <c r="FP55" s="1" t="str" cm="1">
        <f t="array" aca="1" ref="FP55" ca="1">CONCATENATE(INDIRECT(ADDRESS(1,MATCH(_xlfn.MAXIFS(B55:FE55,metrics.rec,"R"),B55:FE55,0)+1)), ", ", INDIRECT(ADDRESS(2,MATCH(_xlfn.MAXIFS(B55:FE55,metrics.rec,"R"),B55:FE55,0)+1)))</f>
        <v>k=5, r=0.1</v>
      </c>
      <c r="FQ55" s="1" t="str" cm="1">
        <f t="array" aca="1" ref="FQ55" ca="1">CONCATENATE(INDIRECT(ADDRESS(1,MATCH(_xlfn.MAXIFS(B55:FE55,metrics.rec,"Precision"),B55:FE55,0)+1)), ", ", INDIRECT(ADDRESS(2,MATCH(_xlfn.MAXIFS(B55:FE55,metrics.rec,"Precision"),B55:FE55,0)+1)))</f>
        <v>k=5, r=0.9</v>
      </c>
      <c r="FR55" s="1" t="str" cm="1">
        <f t="array" aca="1" ref="FR55" ca="1">CONCATENATE(INDIRECT(ADDRESS(1,MATCH(_xlfn.MAXIFS(B55:FE55,metrics.rec,"Recall"),B55:FE55,0)+1)), ", ", INDIRECT(ADDRESS(2,MATCH(_xlfn.MAXIFS(B55:FE55,metrics.rec,"Recall"),B55:FE55,0)+1)))</f>
        <v>k=5, r=0.1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str" cm="1">
        <f t="array" aca="1" ref="FT55" ca="1">CONCATENATE(INDIRECT(ADDRESS(1,MATCH(_xlfn.MAXIFS(B55:FE55,metrics.rec,"Recatio"),B55:FE55,0)+1)), ", ", INDIRECT(ADDRESS(2,MATCH(_xlfn.MAXIFS(B55:FE55,metrics.rec,"Recatio"),B55:FE55,0)+1)))</f>
        <v>k=5, r=0.1</v>
      </c>
      <c r="FU55" s="1" t="str" cm="1">
        <f t="array" aca="1" ref="FU55" ca="1">CONCATENATE(INDIRECT(ADDRESS(1,MATCH(_xlfn.MINIFS(B55:FE55,metrics.rec,"Time"),B55:FE55,0)+1)), ", ", INDIRECT(ADDRESS(2,MATCH(_xlfn.MINIFS(B55:FE55,metrics.rec,"Time"),B55:FE55,0)+1)))</f>
        <v>k=5, r=0.9</v>
      </c>
    </row>
    <row r="56" spans="1:177" x14ac:dyDescent="0.2">
      <c r="A56" s="1" t="s">
        <v>53</v>
      </c>
      <c r="B56" s="4">
        <v>0.63570000000000004</v>
      </c>
      <c r="C56" s="4">
        <v>0.70030000000000003</v>
      </c>
      <c r="D56" s="4">
        <v>0.24779999999999999</v>
      </c>
      <c r="E56" s="4">
        <v>4.1000000000000003E-3</v>
      </c>
      <c r="F56" s="4">
        <v>0.8569</v>
      </c>
      <c r="G56" s="4"/>
      <c r="H56" s="4">
        <v>1</v>
      </c>
      <c r="I56" s="4">
        <v>3.0876999999999999</v>
      </c>
      <c r="J56" s="5">
        <v>0.64770000000000005</v>
      </c>
      <c r="K56" s="5">
        <v>0.73040000000000005</v>
      </c>
      <c r="L56" s="5">
        <v>0.23830000000000001</v>
      </c>
      <c r="M56" s="5">
        <v>1.2500000000000001E-2</v>
      </c>
      <c r="N56" s="5">
        <v>0.84219999999999995</v>
      </c>
      <c r="O56" s="5"/>
      <c r="P56" s="5">
        <v>1</v>
      </c>
      <c r="Q56" s="5">
        <v>2.3578999999999999</v>
      </c>
      <c r="R56" s="4">
        <v>0.65859999999999996</v>
      </c>
      <c r="S56" s="4">
        <v>0.75280000000000002</v>
      </c>
      <c r="T56" s="4">
        <v>0.21329999999999999</v>
      </c>
      <c r="U56" s="4">
        <v>2.2200000000000001E-2</v>
      </c>
      <c r="V56" s="4">
        <v>0.81640000000000001</v>
      </c>
      <c r="W56" s="4"/>
      <c r="X56" s="4">
        <v>1</v>
      </c>
      <c r="Y56" s="4">
        <v>2.4064999999999999</v>
      </c>
      <c r="Z56" s="5">
        <v>0.68189999999999995</v>
      </c>
      <c r="AA56" s="5">
        <v>0.8044</v>
      </c>
      <c r="AB56" s="5">
        <v>0.1671</v>
      </c>
      <c r="AC56" s="5">
        <v>3.1600000000000003E-2</v>
      </c>
      <c r="AD56" s="5">
        <v>0.76039999999999996</v>
      </c>
      <c r="AE56" s="5"/>
      <c r="AF56" s="5">
        <v>1</v>
      </c>
      <c r="AG56" s="5">
        <v>2.4981</v>
      </c>
      <c r="AH56" s="4">
        <v>0.74490000000000001</v>
      </c>
      <c r="AI56" s="4">
        <v>0.95720000000000005</v>
      </c>
      <c r="AJ56" s="4">
        <v>0.1047</v>
      </c>
      <c r="AK56" s="4">
        <v>4.4600000000000001E-2</v>
      </c>
      <c r="AL56" s="4">
        <v>0.55279999999999996</v>
      </c>
      <c r="AM56" s="4"/>
      <c r="AN56" s="4">
        <v>0.97699999999999998</v>
      </c>
      <c r="AO56" s="4">
        <v>1.3270999999999999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>
        <f t="shared" si="8"/>
        <v>0.67375999999999991</v>
      </c>
      <c r="FG56" s="4">
        <f t="shared" si="9"/>
        <v>0.78902000000000005</v>
      </c>
      <c r="FH56" s="4">
        <f t="shared" si="10"/>
        <v>0.19424000000000002</v>
      </c>
      <c r="FI56" s="4">
        <f t="shared" si="11"/>
        <v>2.3E-2</v>
      </c>
      <c r="FJ56" s="4">
        <f t="shared" si="12"/>
        <v>0.76573999999999998</v>
      </c>
      <c r="FK56" s="4" t="e">
        <f t="shared" si="13"/>
        <v>#DIV/0!</v>
      </c>
      <c r="FL56" s="4">
        <f t="shared" si="14"/>
        <v>0.99540000000000006</v>
      </c>
      <c r="FM56" s="4">
        <f t="shared" si="15"/>
        <v>2.3354600000000003</v>
      </c>
      <c r="FN56" s="1" t="str" cm="1">
        <f t="array" aca="1" ref="FN56" ca="1">CONCATENATE(INDIRECT(ADDRESS(1,MATCH(_xlfn.MINIFS(B56:FE56,metrics.rec,"MAE"),B56:FE56,0)+1)), ", ", INDIRECT(ADDRESS(2,MATCH(_xlfn.MINIFS(B56:FE56,metrics.rec,"MAE"),B56:FE56,0)+1)))</f>
        <v>k=5, r=0.1</v>
      </c>
      <c r="FO56" s="1" t="str" cm="1">
        <f t="array" aca="1" ref="FO56" ca="1">CONCATENATE(INDIRECT(ADDRESS(1,MATCH(_xlfn.MINIFS(B56:FE56,metrics.rec,"MSE"),B56:FE56,0)+1)), ", ", INDIRECT(ADDRESS(2,MATCH(_xlfn.MINIFS(B56:FE56,metrics.rec,"MSE"),B56:FE56,0)+1)))</f>
        <v>k=5, r=0.1</v>
      </c>
      <c r="FP56" s="1" t="str" cm="1">
        <f t="array" aca="1" ref="FP56" ca="1">CONCATENATE(INDIRECT(ADDRESS(1,MATCH(_xlfn.MAXIFS(B56:FE56,metrics.rec,"R"),B56:FE56,0)+1)), ", ", INDIRECT(ADDRESS(2,MATCH(_xlfn.MAXIFS(B56:FE56,metrics.rec,"R"),B56:FE56,0)+1)))</f>
        <v>k=5, r=0.1</v>
      </c>
      <c r="FQ56" s="1" t="str" cm="1">
        <f t="array" aca="1" ref="FQ56" ca="1">CONCATENATE(INDIRECT(ADDRESS(1,MATCH(_xlfn.MAXIFS(B56:FE56,metrics.rec,"Precision"),B56:FE56,0)+1)), ", ", INDIRECT(ADDRESS(2,MATCH(_xlfn.MAXIFS(B56:FE56,metrics.rec,"Precision"),B56:FE56,0)+1)))</f>
        <v>k=5, r=0.9</v>
      </c>
      <c r="FR56" s="1" t="str" cm="1">
        <f t="array" aca="1" ref="FR56" ca="1">CONCATENATE(INDIRECT(ADDRESS(1,MATCH(_xlfn.MAXIFS(B56:FE56,metrics.rec,"Recall"),B56:FE56,0)+1)), ", ", INDIRECT(ADDRESS(2,MATCH(_xlfn.MAXIFS(B56:FE56,metrics.rec,"Recall"),B56:FE56,0)+1)))</f>
        <v>k=5, r=0.1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str" cm="1">
        <f t="array" aca="1" ref="FT56" ca="1">CONCATENATE(INDIRECT(ADDRESS(1,MATCH(_xlfn.MAXIFS(B56:FE56,metrics.rec,"Recatio"),B56:FE56,0)+1)), ", ", INDIRECT(ADDRESS(2,MATCH(_xlfn.MAXIFS(B56:FE56,metrics.rec,"Recatio"),B56:FE56,0)+1)))</f>
        <v>k=5, r=0.1</v>
      </c>
      <c r="FU56" s="1" t="str" cm="1">
        <f t="array" aca="1" ref="FU56" ca="1">CONCATENATE(INDIRECT(ADDRESS(1,MATCH(_xlfn.MINIFS(B56:FE56,metrics.rec,"Time"),B56:FE56,0)+1)), ", ", INDIRECT(ADDRESS(2,MATCH(_xlfn.MINIFS(B56:FE56,metrics.rec,"Time"),B56:FE56,0)+1)))</f>
        <v>k=5, r=0.9</v>
      </c>
    </row>
    <row r="57" spans="1:177" x14ac:dyDescent="0.2">
      <c r="A57" s="1" t="s">
        <v>54</v>
      </c>
      <c r="B57" s="4">
        <v>0.63660000000000005</v>
      </c>
      <c r="C57" s="4">
        <v>0.70389999999999997</v>
      </c>
      <c r="D57" s="4">
        <v>0.25159999999999999</v>
      </c>
      <c r="E57" s="4">
        <v>4.1000000000000003E-3</v>
      </c>
      <c r="F57" s="4">
        <v>0.85729999999999995</v>
      </c>
      <c r="G57" s="4"/>
      <c r="H57" s="4">
        <v>1</v>
      </c>
      <c r="I57" s="4">
        <v>2.9847999999999999</v>
      </c>
      <c r="J57" s="5">
        <v>0.64980000000000004</v>
      </c>
      <c r="K57" s="5">
        <v>0.73550000000000004</v>
      </c>
      <c r="L57" s="5">
        <v>0.2283</v>
      </c>
      <c r="M57" s="5">
        <v>1.26E-2</v>
      </c>
      <c r="N57" s="5">
        <v>0.84350000000000003</v>
      </c>
      <c r="O57" s="5"/>
      <c r="P57" s="5">
        <v>1</v>
      </c>
      <c r="Q57" s="5">
        <v>2.6164999999999998</v>
      </c>
      <c r="R57" s="4">
        <v>0.65990000000000004</v>
      </c>
      <c r="S57" s="4">
        <v>0.7571</v>
      </c>
      <c r="T57" s="4">
        <v>0.20899999999999999</v>
      </c>
      <c r="U57" s="4">
        <v>2.2700000000000001E-2</v>
      </c>
      <c r="V57" s="4">
        <v>0.81830000000000003</v>
      </c>
      <c r="W57" s="4"/>
      <c r="X57" s="4">
        <v>1</v>
      </c>
      <c r="Y57" s="4">
        <v>2.5531999999999999</v>
      </c>
      <c r="Z57" s="5">
        <v>0.68279999999999996</v>
      </c>
      <c r="AA57" s="5">
        <v>0.80700000000000005</v>
      </c>
      <c r="AB57" s="5">
        <v>0.1628</v>
      </c>
      <c r="AC57" s="5">
        <v>3.3399999999999999E-2</v>
      </c>
      <c r="AD57" s="5">
        <v>0.76459999999999995</v>
      </c>
      <c r="AE57" s="5"/>
      <c r="AF57" s="5">
        <v>1</v>
      </c>
      <c r="AG57" s="5">
        <v>2.4805999999999999</v>
      </c>
      <c r="AH57" s="4">
        <v>0.745</v>
      </c>
      <c r="AI57" s="4">
        <v>0.96</v>
      </c>
      <c r="AJ57" s="4">
        <v>0.1032</v>
      </c>
      <c r="AK57" s="4">
        <v>4.3900000000000002E-2</v>
      </c>
      <c r="AL57" s="4">
        <v>0.56499999999999995</v>
      </c>
      <c r="AM57" s="4"/>
      <c r="AN57" s="4">
        <v>0.98</v>
      </c>
      <c r="AO57" s="4">
        <v>1.4144000000000001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>
        <f t="shared" si="8"/>
        <v>0.67481999999999998</v>
      </c>
      <c r="FG57" s="4">
        <f t="shared" si="9"/>
        <v>0.79269999999999996</v>
      </c>
      <c r="FH57" s="4">
        <f t="shared" si="10"/>
        <v>0.19097999999999998</v>
      </c>
      <c r="FI57" s="4">
        <f t="shared" si="11"/>
        <v>2.334E-2</v>
      </c>
      <c r="FJ57" s="4">
        <f t="shared" si="12"/>
        <v>0.76973999999999987</v>
      </c>
      <c r="FK57" s="4" t="e">
        <f t="shared" si="13"/>
        <v>#DIV/0!</v>
      </c>
      <c r="FL57" s="4">
        <f t="shared" si="14"/>
        <v>0.99600000000000011</v>
      </c>
      <c r="FM57" s="4">
        <f t="shared" si="15"/>
        <v>2.4099000000000004</v>
      </c>
      <c r="FN57" s="1" t="str" cm="1">
        <f t="array" aca="1" ref="FN57" ca="1">CONCATENATE(INDIRECT(ADDRESS(1,MATCH(_xlfn.MINIFS(B57:FE57,metrics.rec,"MAE"),B57:FE57,0)+1)), ", ", INDIRECT(ADDRESS(2,MATCH(_xlfn.MINIFS(B57:FE57,metrics.rec,"MAE"),B57:FE57,0)+1)))</f>
        <v>k=5, r=0.1</v>
      </c>
      <c r="FO57" s="1" t="str" cm="1">
        <f t="array" aca="1" ref="FO57" ca="1">CONCATENATE(INDIRECT(ADDRESS(1,MATCH(_xlfn.MINIFS(B57:FE57,metrics.rec,"MSE"),B57:FE57,0)+1)), ", ", INDIRECT(ADDRESS(2,MATCH(_xlfn.MINIFS(B57:FE57,metrics.rec,"MSE"),B57:FE57,0)+1)))</f>
        <v>k=5, r=0.1</v>
      </c>
      <c r="FP57" s="1" t="str" cm="1">
        <f t="array" aca="1" ref="FP57" ca="1">CONCATENATE(INDIRECT(ADDRESS(1,MATCH(_xlfn.MAXIFS(B57:FE57,metrics.rec,"R"),B57:FE57,0)+1)), ", ", INDIRECT(ADDRESS(2,MATCH(_xlfn.MAXIFS(B57:FE57,metrics.rec,"R"),B57:FE57,0)+1)))</f>
        <v>k=5, r=0.1</v>
      </c>
      <c r="FQ57" s="1" t="str" cm="1">
        <f t="array" aca="1" ref="FQ57" ca="1">CONCATENATE(INDIRECT(ADDRESS(1,MATCH(_xlfn.MAXIFS(B57:FE57,metrics.rec,"Precision"),B57:FE57,0)+1)), ", ", INDIRECT(ADDRESS(2,MATCH(_xlfn.MAXIFS(B57:FE57,metrics.rec,"Precision"),B57:FE57,0)+1)))</f>
        <v>k=5, r=0.9</v>
      </c>
      <c r="FR57" s="1" t="str" cm="1">
        <f t="array" aca="1" ref="FR57" ca="1">CONCATENATE(INDIRECT(ADDRESS(1,MATCH(_xlfn.MAXIFS(B57:FE57,metrics.rec,"Recall"),B57:FE57,0)+1)), ", ", INDIRECT(ADDRESS(2,MATCH(_xlfn.MAXIFS(B57:FE57,metrics.rec,"Recall"),B57:FE57,0)+1)))</f>
        <v>k=5, r=0.1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str" cm="1">
        <f t="array" aca="1" ref="FT57" ca="1">CONCATENATE(INDIRECT(ADDRESS(1,MATCH(_xlfn.MAXIFS(B57:FE57,metrics.rec,"Recatio"),B57:FE57,0)+1)), ", ", INDIRECT(ADDRESS(2,MATCH(_xlfn.MAXIFS(B57:FE57,metrics.rec,"Recatio"),B57:FE57,0)+1)))</f>
        <v>k=5, r=0.1</v>
      </c>
      <c r="FU57" s="1" t="str" cm="1">
        <f t="array" aca="1" ref="FU57" ca="1">CONCATENATE(INDIRECT(ADDRESS(1,MATCH(_xlfn.MINIFS(B57:FE57,metrics.rec,"Time"),B57:FE57,0)+1)), ", ", INDIRECT(ADDRESS(2,MATCH(_xlfn.MINIFS(B57:FE57,metrics.rec,"Time"),B57:FE57,0)+1)))</f>
        <v>k=5, r=0.9</v>
      </c>
    </row>
    <row r="58" spans="1:177" x14ac:dyDescent="0.2">
      <c r="A58" s="1" t="s">
        <v>55</v>
      </c>
      <c r="B58" s="4">
        <v>0.64359999999999995</v>
      </c>
      <c r="C58" s="4">
        <v>0.72770000000000001</v>
      </c>
      <c r="D58" s="4">
        <v>0.27410000000000001</v>
      </c>
      <c r="E58" s="4">
        <v>1.6999999999999999E-3</v>
      </c>
      <c r="F58" s="4">
        <v>0.87450000000000006</v>
      </c>
      <c r="G58" s="4"/>
      <c r="H58" s="4">
        <v>1</v>
      </c>
      <c r="I58" s="4">
        <v>3.1309999999999998</v>
      </c>
      <c r="J58" s="5">
        <v>0.65369999999999995</v>
      </c>
      <c r="K58" s="5">
        <v>0.75349999999999995</v>
      </c>
      <c r="L58" s="5">
        <v>0.27810000000000001</v>
      </c>
      <c r="M58" s="5">
        <v>5.3E-3</v>
      </c>
      <c r="N58" s="5">
        <v>0.86460000000000004</v>
      </c>
      <c r="O58" s="5"/>
      <c r="P58" s="5">
        <v>1</v>
      </c>
      <c r="Q58" s="5">
        <v>2.5489999999999999</v>
      </c>
      <c r="R58" s="20">
        <v>0.73250000000000004</v>
      </c>
      <c r="S58" s="20">
        <v>0.95620000000000005</v>
      </c>
      <c r="T58" s="20">
        <v>0.22650000000000001</v>
      </c>
      <c r="U58" s="20">
        <v>8.3000000000000001E-3</v>
      </c>
      <c r="V58" s="20">
        <v>0.79200000000000004</v>
      </c>
      <c r="W58" s="20"/>
      <c r="X58" s="20"/>
      <c r="Y58" s="20">
        <v>2.2023999999999999</v>
      </c>
      <c r="Z58" s="5">
        <v>0.68010000000000004</v>
      </c>
      <c r="AA58" s="5">
        <v>0.81169999999999998</v>
      </c>
      <c r="AB58" s="5">
        <v>0.214</v>
      </c>
      <c r="AC58" s="5">
        <v>1.83E-2</v>
      </c>
      <c r="AD58" s="5">
        <v>0.80730000000000002</v>
      </c>
      <c r="AE58" s="5"/>
      <c r="AF58" s="5">
        <v>1</v>
      </c>
      <c r="AG58" s="5">
        <v>2.1581999999999999</v>
      </c>
      <c r="AH58" s="4">
        <v>0.73770000000000002</v>
      </c>
      <c r="AI58" s="4">
        <v>0.94810000000000005</v>
      </c>
      <c r="AJ58" s="4">
        <v>0.1177</v>
      </c>
      <c r="AK58" s="4">
        <v>5.0900000000000001E-2</v>
      </c>
      <c r="AL58" s="4">
        <v>0.57569999999999999</v>
      </c>
      <c r="AM58" s="4"/>
      <c r="AN58" s="4">
        <v>0.97640000000000005</v>
      </c>
      <c r="AO58" s="4">
        <v>0.93920000000000003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>
        <f t="shared" si="8"/>
        <v>0.68951999999999991</v>
      </c>
      <c r="FG58" s="4">
        <f t="shared" si="9"/>
        <v>0.83943999999999996</v>
      </c>
      <c r="FH58" s="4">
        <f t="shared" si="10"/>
        <v>0.22208</v>
      </c>
      <c r="FI58" s="4">
        <f t="shared" si="11"/>
        <v>1.6900000000000002E-2</v>
      </c>
      <c r="FJ58" s="4">
        <f t="shared" si="12"/>
        <v>0.78282000000000007</v>
      </c>
      <c r="FK58" s="4" t="e">
        <f t="shared" si="13"/>
        <v>#DIV/0!</v>
      </c>
      <c r="FL58" s="4">
        <f t="shared" si="14"/>
        <v>0.99409999999999998</v>
      </c>
      <c r="FM58" s="4">
        <f t="shared" si="15"/>
        <v>2.1959599999999999</v>
      </c>
      <c r="FN58" s="1" t="str" cm="1">
        <f t="array" aca="1" ref="FN58" ca="1">CONCATENATE(INDIRECT(ADDRESS(1,MATCH(_xlfn.MINIFS(B58:FE58,metrics.rec,"MAE"),B58:FE58,0)+1)), ", ", INDIRECT(ADDRESS(2,MATCH(_xlfn.MINIFS(B58:FE58,metrics.rec,"MAE"),B58:FE58,0)+1)))</f>
        <v>k=5, r=0.1</v>
      </c>
      <c r="FO58" s="1" t="str" cm="1">
        <f t="array" aca="1" ref="FO58" ca="1">CONCATENATE(INDIRECT(ADDRESS(1,MATCH(_xlfn.MINIFS(B58:FE58,metrics.rec,"MSE"),B58:FE58,0)+1)), ", ", INDIRECT(ADDRESS(2,MATCH(_xlfn.MINIFS(B58:FE58,metrics.rec,"MSE"),B58:FE58,0)+1)))</f>
        <v>k=5, r=0.1</v>
      </c>
      <c r="FP58" s="1" t="str" cm="1">
        <f t="array" aca="1" ref="FP58" ca="1">CONCATENATE(INDIRECT(ADDRESS(1,MATCH(_xlfn.MAXIFS(B58:FE58,metrics.rec,"R"),B58:FE58,0)+1)), ", ", INDIRECT(ADDRESS(2,MATCH(_xlfn.MAXIFS(B58:FE58,metrics.rec,"R"),B58:FE58,0)+1)))</f>
        <v>k=5, r=0.3</v>
      </c>
      <c r="FQ58" s="1" t="str" cm="1">
        <f t="array" aca="1" ref="FQ58" ca="1">CONCATENATE(INDIRECT(ADDRESS(1,MATCH(_xlfn.MAXIFS(B58:FE58,metrics.rec,"Precision"),B58:FE58,0)+1)), ", ", INDIRECT(ADDRESS(2,MATCH(_xlfn.MAXIFS(B58:FE58,metrics.rec,"Precision"),B58:FE58,0)+1)))</f>
        <v>k=5, r=0.9</v>
      </c>
      <c r="FR58" s="1" t="str" cm="1">
        <f t="array" aca="1" ref="FR58" ca="1">CONCATENATE(INDIRECT(ADDRESS(1,MATCH(_xlfn.MAXIFS(B58:FE58,metrics.rec,"Recall"),B58:FE58,0)+1)), ", ", INDIRECT(ADDRESS(2,MATCH(_xlfn.MAXIFS(B58:FE58,metrics.rec,"Recall"),B58:FE58,0)+1)))</f>
        <v>k=5, r=0.1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str" cm="1">
        <f t="array" aca="1" ref="FT58" ca="1">CONCATENATE(INDIRECT(ADDRESS(1,MATCH(_xlfn.MAXIFS(B58:FE58,metrics.rec,"Recatio"),B58:FE58,0)+1)), ", ", INDIRECT(ADDRESS(2,MATCH(_xlfn.MAXIFS(B58:FE58,metrics.rec,"Recatio"),B58:FE58,0)+1)))</f>
        <v>k=5, r=0.1</v>
      </c>
      <c r="FU58" s="1" t="str" cm="1">
        <f t="array" aca="1" ref="FU58" ca="1">CONCATENATE(INDIRECT(ADDRESS(1,MATCH(_xlfn.MINIFS(B58:FE58,metrics.rec,"Time"),B58:FE58,0)+1)), ", ", INDIRECT(ADDRESS(2,MATCH(_xlfn.MINIFS(B58:FE58,metrics.rec,"Time"),B58:FE58,0)+1)))</f>
        <v>k=5, r=0.9</v>
      </c>
    </row>
    <row r="59" spans="1:177" x14ac:dyDescent="0.2">
      <c r="A59" s="1" t="s">
        <v>56</v>
      </c>
      <c r="B59" s="4">
        <v>0.64870000000000005</v>
      </c>
      <c r="C59" s="4">
        <v>0.73629999999999995</v>
      </c>
      <c r="D59" s="4">
        <v>0.25130000000000002</v>
      </c>
      <c r="E59" s="4">
        <v>1.9E-3</v>
      </c>
      <c r="F59" s="4">
        <v>0.84260000000000002</v>
      </c>
      <c r="G59" s="4"/>
      <c r="H59" s="4">
        <v>1</v>
      </c>
      <c r="I59" s="4">
        <v>3.0379</v>
      </c>
      <c r="J59" s="5">
        <v>0.66220000000000001</v>
      </c>
      <c r="K59" s="5">
        <v>0.76990000000000003</v>
      </c>
      <c r="L59" s="5">
        <v>0.26069999999999999</v>
      </c>
      <c r="M59" s="5">
        <v>5.5999999999999999E-3</v>
      </c>
      <c r="N59" s="5">
        <v>0.82869999999999999</v>
      </c>
      <c r="O59" s="5"/>
      <c r="P59" s="5">
        <v>1</v>
      </c>
      <c r="Q59" s="5">
        <v>2.4906000000000001</v>
      </c>
      <c r="R59" s="20"/>
      <c r="S59" s="20"/>
      <c r="T59" s="20"/>
      <c r="U59" s="20"/>
      <c r="V59" s="20"/>
      <c r="W59" s="20"/>
      <c r="X59" s="20"/>
      <c r="Y59" s="20"/>
      <c r="Z59" s="5">
        <v>0.68730000000000002</v>
      </c>
      <c r="AA59" s="5">
        <v>0.82869999999999999</v>
      </c>
      <c r="AB59" s="5">
        <v>0.20799999999999999</v>
      </c>
      <c r="AC59" s="5">
        <v>1.83E-2</v>
      </c>
      <c r="AD59" s="5">
        <v>0.79269999999999996</v>
      </c>
      <c r="AE59" s="5"/>
      <c r="AF59" s="5">
        <v>1</v>
      </c>
      <c r="AG59" s="5">
        <v>2.1017000000000001</v>
      </c>
      <c r="AH59" s="4">
        <v>0.7379</v>
      </c>
      <c r="AI59" s="4">
        <v>0.94699999999999995</v>
      </c>
      <c r="AJ59" s="4">
        <v>0.1188</v>
      </c>
      <c r="AK59" s="4">
        <v>5.0999999999999997E-2</v>
      </c>
      <c r="AL59" s="4">
        <v>0.57709999999999995</v>
      </c>
      <c r="AM59" s="4"/>
      <c r="AN59" s="4">
        <v>0.97640000000000005</v>
      </c>
      <c r="AO59" s="4">
        <v>0.97440000000000004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>
        <f t="shared" si="8"/>
        <v>0.68402500000000011</v>
      </c>
      <c r="FG59" s="4">
        <f t="shared" si="9"/>
        <v>0.82047500000000007</v>
      </c>
      <c r="FH59" s="4">
        <f t="shared" si="10"/>
        <v>0.2097</v>
      </c>
      <c r="FI59" s="4">
        <f t="shared" si="11"/>
        <v>1.9199999999999998E-2</v>
      </c>
      <c r="FJ59" s="4">
        <f t="shared" si="12"/>
        <v>0.76027500000000003</v>
      </c>
      <c r="FK59" s="4" t="e">
        <f t="shared" si="13"/>
        <v>#DIV/0!</v>
      </c>
      <c r="FL59" s="4">
        <f t="shared" si="14"/>
        <v>0.99409999999999998</v>
      </c>
      <c r="FM59" s="4">
        <f t="shared" si="15"/>
        <v>2.1511499999999999</v>
      </c>
      <c r="FN59" s="1" t="str" cm="1">
        <f t="array" aca="1" ref="FN59" ca="1">CONCATENATE(INDIRECT(ADDRESS(1,MATCH(_xlfn.MINIFS(B59:FE59,metrics.rec,"MAE"),B59:FE59,0)+1)), ", ", INDIRECT(ADDRESS(2,MATCH(_xlfn.MINIFS(B59:FE59,metrics.rec,"MAE"),B59:FE59,0)+1)))</f>
        <v>k=5, r=0.1</v>
      </c>
      <c r="FO59" s="1" t="str" cm="1">
        <f t="array" aca="1" ref="FO59" ca="1">CONCATENATE(INDIRECT(ADDRESS(1,MATCH(_xlfn.MINIFS(B59:FE59,metrics.rec,"MSE"),B59:FE59,0)+1)), ", ", INDIRECT(ADDRESS(2,MATCH(_xlfn.MINIFS(B59:FE59,metrics.rec,"MSE"),B59:FE59,0)+1)))</f>
        <v>k=5, r=0.1</v>
      </c>
      <c r="FP59" s="1" t="str" cm="1">
        <f t="array" aca="1" ref="FP59" ca="1">CONCATENATE(INDIRECT(ADDRESS(1,MATCH(_xlfn.MAXIFS(B59:FE59,metrics.rec,"R"),B59:FE59,0)+1)), ", ", INDIRECT(ADDRESS(2,MATCH(_xlfn.MAXIFS(B59:FE59,metrics.rec,"R"),B59:FE59,0)+1)))</f>
        <v>k=5, r=0.3</v>
      </c>
      <c r="FQ59" s="1" t="str" cm="1">
        <f t="array" aca="1" ref="FQ59" ca="1">CONCATENATE(INDIRECT(ADDRESS(1,MATCH(_xlfn.MAXIFS(B59:FE59,metrics.rec,"Precision"),B59:FE59,0)+1)), ", ", INDIRECT(ADDRESS(2,MATCH(_xlfn.MAXIFS(B59:FE59,metrics.rec,"Precision"),B59:FE59,0)+1)))</f>
        <v>k=5, r=0.9</v>
      </c>
      <c r="FR59" s="1" t="str" cm="1">
        <f t="array" aca="1" ref="FR59" ca="1">CONCATENATE(INDIRECT(ADDRESS(1,MATCH(_xlfn.MAXIFS(B59:FE59,metrics.rec,"Recall"),B59:FE59,0)+1)), ", ", INDIRECT(ADDRESS(2,MATCH(_xlfn.MAXIFS(B59:FE59,metrics.rec,"Recall"),B59:FE59,0)+1)))</f>
        <v>k=5, r=0.1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str" cm="1">
        <f t="array" aca="1" ref="FT59" ca="1">CONCATENATE(INDIRECT(ADDRESS(1,MATCH(_xlfn.MAXIFS(B59:FE59,metrics.rec,"Recatio"),B59:FE59,0)+1)), ", ", INDIRECT(ADDRESS(2,MATCH(_xlfn.MAXIFS(B59:FE59,metrics.rec,"Recatio"),B59:FE59,0)+1)))</f>
        <v>k=5, r=0.1</v>
      </c>
      <c r="FU59" s="1" t="str" cm="1">
        <f t="array" aca="1" ref="FU59" ca="1">CONCATENATE(INDIRECT(ADDRESS(1,MATCH(_xlfn.MINIFS(B59:FE59,metrics.rec,"Time"),B59:FE59,0)+1)), ", ", INDIRECT(ADDRESS(2,MATCH(_xlfn.MINIFS(B59:FE59,metrics.rec,"Time"),B59:FE59,0)+1)))</f>
        <v>k=5, r=0.9</v>
      </c>
    </row>
    <row r="60" spans="1:177" x14ac:dyDescent="0.2">
      <c r="A60" s="1" t="s">
        <v>57</v>
      </c>
      <c r="B60" s="4">
        <v>0.65569999999999995</v>
      </c>
      <c r="C60" s="4">
        <v>0.75719999999999998</v>
      </c>
      <c r="D60" s="4">
        <v>0.24579999999999999</v>
      </c>
      <c r="E60" s="4">
        <v>1.5E-3</v>
      </c>
      <c r="F60" s="4">
        <v>0.87419999999999998</v>
      </c>
      <c r="G60" s="4"/>
      <c r="H60" s="4">
        <v>1</v>
      </c>
      <c r="I60" s="4">
        <v>3.2755000000000001</v>
      </c>
      <c r="J60" s="5">
        <v>0.66490000000000005</v>
      </c>
      <c r="K60" s="5">
        <v>0.78190000000000004</v>
      </c>
      <c r="L60" s="5">
        <v>0.25879999999999997</v>
      </c>
      <c r="M60" s="5">
        <v>4.4999999999999997E-3</v>
      </c>
      <c r="N60" s="5">
        <v>0.86539999999999995</v>
      </c>
      <c r="O60" s="5"/>
      <c r="P60" s="5">
        <v>1</v>
      </c>
      <c r="Q60" s="5">
        <v>2.6898</v>
      </c>
      <c r="R60" s="4">
        <v>0.66859999999999997</v>
      </c>
      <c r="S60" s="4">
        <v>0.78859999999999997</v>
      </c>
      <c r="T60" s="4">
        <v>0.2477</v>
      </c>
      <c r="U60" s="4">
        <v>8.5000000000000006E-3</v>
      </c>
      <c r="V60" s="4">
        <v>0.84819999999999995</v>
      </c>
      <c r="W60" s="4"/>
      <c r="X60" s="4">
        <v>1</v>
      </c>
      <c r="Y60" s="4">
        <v>2.6499000000000001</v>
      </c>
      <c r="Z60" s="5">
        <v>0.68669999999999998</v>
      </c>
      <c r="AA60" s="5">
        <v>0.83099999999999996</v>
      </c>
      <c r="AB60" s="5">
        <v>0.2286</v>
      </c>
      <c r="AC60" s="5">
        <v>1.4200000000000001E-2</v>
      </c>
      <c r="AD60" s="5">
        <v>0.81430000000000002</v>
      </c>
      <c r="AE60" s="5"/>
      <c r="AF60" s="5">
        <v>1</v>
      </c>
      <c r="AG60" s="5">
        <v>3.0758000000000001</v>
      </c>
      <c r="AH60" s="4">
        <v>0.73409999999999997</v>
      </c>
      <c r="AI60" s="4">
        <v>0.94630000000000003</v>
      </c>
      <c r="AJ60" s="4">
        <v>0.16339999999999999</v>
      </c>
      <c r="AK60" s="4">
        <v>2.76E-2</v>
      </c>
      <c r="AL60" s="4">
        <v>0.68320000000000003</v>
      </c>
      <c r="AM60" s="4"/>
      <c r="AN60" s="4">
        <v>0.98329999999999995</v>
      </c>
      <c r="AO60" s="4">
        <v>1.5411999999999999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>
        <f t="shared" si="8"/>
        <v>0.68200000000000005</v>
      </c>
      <c r="FG60" s="4">
        <f t="shared" si="9"/>
        <v>0.82100000000000006</v>
      </c>
      <c r="FH60" s="4">
        <f t="shared" si="10"/>
        <v>0.22885999999999998</v>
      </c>
      <c r="FI60" s="4">
        <f t="shared" si="11"/>
        <v>1.1260000000000001E-2</v>
      </c>
      <c r="FJ60" s="4">
        <f t="shared" si="12"/>
        <v>0.81706000000000001</v>
      </c>
      <c r="FK60" s="4" t="e">
        <f t="shared" si="13"/>
        <v>#DIV/0!</v>
      </c>
      <c r="FL60" s="4">
        <f t="shared" si="14"/>
        <v>0.99665999999999999</v>
      </c>
      <c r="FM60" s="4">
        <f t="shared" si="15"/>
        <v>2.6464399999999997</v>
      </c>
      <c r="FN60" s="1" t="str" cm="1">
        <f t="array" aca="1" ref="FN60" ca="1">CONCATENATE(INDIRECT(ADDRESS(1,MATCH(_xlfn.MINIFS(B60:FE60,metrics.rec,"MAE"),B60:FE60,0)+1)), ", ", INDIRECT(ADDRESS(2,MATCH(_xlfn.MINIFS(B60:FE60,metrics.rec,"MAE"),B60:FE60,0)+1)))</f>
        <v>k=5, r=0.1</v>
      </c>
      <c r="FO60" s="1" t="str" cm="1">
        <f t="array" aca="1" ref="FO60" ca="1">CONCATENATE(INDIRECT(ADDRESS(1,MATCH(_xlfn.MINIFS(B60:FE60,metrics.rec,"MSE"),B60:FE60,0)+1)), ", ", INDIRECT(ADDRESS(2,MATCH(_xlfn.MINIFS(B60:FE60,metrics.rec,"MSE"),B60:FE60,0)+1)))</f>
        <v>k=5, r=0.1</v>
      </c>
      <c r="FP60" s="1" t="str" cm="1">
        <f t="array" aca="1" ref="FP60" ca="1">CONCATENATE(INDIRECT(ADDRESS(1,MATCH(_xlfn.MAXIFS(B60:FE60,metrics.rec,"R"),B60:FE60,0)+1)), ", ", INDIRECT(ADDRESS(2,MATCH(_xlfn.MAXIFS(B60:FE60,metrics.rec,"R"),B60:FE60,0)+1)))</f>
        <v>k=5, r=0.3</v>
      </c>
      <c r="FQ60" s="1" t="str" cm="1">
        <f t="array" aca="1" ref="FQ60" ca="1">CONCATENATE(INDIRECT(ADDRESS(1,MATCH(_xlfn.MAXIFS(B60:FE60,metrics.rec,"Precision"),B60:FE60,0)+1)), ", ", INDIRECT(ADDRESS(2,MATCH(_xlfn.MAXIFS(B60:FE60,metrics.rec,"Precision"),B60:FE60,0)+1)))</f>
        <v>k=5, r=0.9</v>
      </c>
      <c r="FR60" s="1" t="str" cm="1">
        <f t="array" aca="1" ref="FR60" ca="1">CONCATENATE(INDIRECT(ADDRESS(1,MATCH(_xlfn.MAXIFS(B60:FE60,metrics.rec,"Recall"),B60:FE60,0)+1)), ", ", INDIRECT(ADDRESS(2,MATCH(_xlfn.MAXIFS(B60:FE60,metrics.rec,"Recall"),B60:FE60,0)+1)))</f>
        <v>k=5, r=0.1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str" cm="1">
        <f t="array" aca="1" ref="FT60" ca="1">CONCATENATE(INDIRECT(ADDRESS(1,MATCH(_xlfn.MAXIFS(B60:FE60,metrics.rec,"Recatio"),B60:FE60,0)+1)), ", ", INDIRECT(ADDRESS(2,MATCH(_xlfn.MAXIFS(B60:FE60,metrics.rec,"Recatio"),B60:FE60,0)+1)))</f>
        <v>k=5, r=0.1</v>
      </c>
      <c r="FU60" s="1" t="str" cm="1">
        <f t="array" aca="1" ref="FU60" ca="1">CONCATENATE(INDIRECT(ADDRESS(1,MATCH(_xlfn.MINIFS(B60:FE60,metrics.rec,"Time"),B60:FE60,0)+1)), ", ", INDIRECT(ADDRESS(2,MATCH(_xlfn.MINIFS(B60:FE60,metrics.rec,"Time"),B60:FE60,0)+1)))</f>
        <v>k=5, r=0.9</v>
      </c>
    </row>
    <row r="61" spans="1:177" x14ac:dyDescent="0.2">
      <c r="A61" s="1" t="s">
        <v>58</v>
      </c>
      <c r="B61" s="4">
        <v>0.66979999999999995</v>
      </c>
      <c r="C61" s="4">
        <v>0.77959999999999996</v>
      </c>
      <c r="D61" s="4">
        <v>0.19639999999999999</v>
      </c>
      <c r="E61" s="4">
        <v>2.8E-3</v>
      </c>
      <c r="F61" s="4">
        <v>0.79500000000000004</v>
      </c>
      <c r="G61" s="4"/>
      <c r="H61" s="4">
        <v>1</v>
      </c>
      <c r="I61" s="4">
        <v>2.9474999999999998</v>
      </c>
      <c r="J61" s="5">
        <v>0.68169999999999997</v>
      </c>
      <c r="K61" s="5">
        <v>0.81259999999999999</v>
      </c>
      <c r="L61" s="5">
        <v>0.19980000000000001</v>
      </c>
      <c r="M61" s="5">
        <v>8.5000000000000006E-3</v>
      </c>
      <c r="N61" s="5">
        <v>0.77010000000000001</v>
      </c>
      <c r="O61" s="5"/>
      <c r="P61" s="5">
        <v>1</v>
      </c>
      <c r="Q61" s="5">
        <v>2.4782000000000002</v>
      </c>
      <c r="R61" s="4">
        <v>0.69310000000000005</v>
      </c>
      <c r="S61" s="4">
        <v>0.83940000000000003</v>
      </c>
      <c r="T61" s="4">
        <v>0.17730000000000001</v>
      </c>
      <c r="U61" s="4">
        <v>1.5900000000000001E-2</v>
      </c>
      <c r="V61" s="4">
        <v>0.7339</v>
      </c>
      <c r="W61" s="4"/>
      <c r="X61" s="4">
        <v>1</v>
      </c>
      <c r="Y61" s="4">
        <v>2.4066000000000001</v>
      </c>
      <c r="Z61" s="5">
        <v>0.70860000000000001</v>
      </c>
      <c r="AA61" s="5">
        <v>0.87770000000000004</v>
      </c>
      <c r="AB61" s="5">
        <v>0.1545</v>
      </c>
      <c r="AC61" s="5">
        <v>2.6499999999999999E-2</v>
      </c>
      <c r="AD61" s="5">
        <v>0.66449999999999998</v>
      </c>
      <c r="AE61" s="5"/>
      <c r="AF61" s="5">
        <v>1</v>
      </c>
      <c r="AG61" s="5">
        <v>2.5047999999999999</v>
      </c>
      <c r="AH61" s="4">
        <v>0.74419999999999997</v>
      </c>
      <c r="AI61" s="4">
        <v>0.96919999999999995</v>
      </c>
      <c r="AJ61" s="4">
        <v>0.1123</v>
      </c>
      <c r="AK61" s="4">
        <v>5.2900000000000003E-2</v>
      </c>
      <c r="AL61" s="4">
        <v>0.4738</v>
      </c>
      <c r="AM61" s="4"/>
      <c r="AN61" s="4">
        <v>0.97929999999999995</v>
      </c>
      <c r="AO61" s="4">
        <v>1.4154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>
        <f t="shared" si="8"/>
        <v>0.69947999999999999</v>
      </c>
      <c r="FG61" s="4">
        <f t="shared" si="9"/>
        <v>0.85570000000000002</v>
      </c>
      <c r="FH61" s="4">
        <f t="shared" si="10"/>
        <v>0.16805999999999999</v>
      </c>
      <c r="FI61" s="4">
        <f t="shared" si="11"/>
        <v>2.1319999999999999E-2</v>
      </c>
      <c r="FJ61" s="4">
        <f t="shared" si="12"/>
        <v>0.68746000000000007</v>
      </c>
      <c r="FK61" s="4" t="e">
        <f t="shared" si="13"/>
        <v>#DIV/0!</v>
      </c>
      <c r="FL61" s="4">
        <f t="shared" si="14"/>
        <v>0.99586000000000008</v>
      </c>
      <c r="FM61" s="4">
        <f t="shared" si="15"/>
        <v>2.3504999999999998</v>
      </c>
      <c r="FN61" s="1" t="str" cm="1">
        <f t="array" aca="1" ref="FN61" ca="1">CONCATENATE(INDIRECT(ADDRESS(1,MATCH(_xlfn.MINIFS(B61:FE61,metrics.rec,"MAE"),B61:FE61,0)+1)), ", ", INDIRECT(ADDRESS(2,MATCH(_xlfn.MINIFS(B61:FE61,metrics.rec,"MAE"),B61:FE61,0)+1)))</f>
        <v>k=5, r=0.1</v>
      </c>
      <c r="FO61" s="1" t="str" cm="1">
        <f t="array" aca="1" ref="FO61" ca="1">CONCATENATE(INDIRECT(ADDRESS(1,MATCH(_xlfn.MINIFS(B61:FE61,metrics.rec,"MSE"),B61:FE61,0)+1)), ", ", INDIRECT(ADDRESS(2,MATCH(_xlfn.MINIFS(B61:FE61,metrics.rec,"MSE"),B61:FE61,0)+1)))</f>
        <v>k=5, r=0.1</v>
      </c>
      <c r="FP61" s="1" t="str" cm="1">
        <f t="array" aca="1" ref="FP61" ca="1">CONCATENATE(INDIRECT(ADDRESS(1,MATCH(_xlfn.MAXIFS(B61:FE61,metrics.rec,"R"),B61:FE61,0)+1)), ", ", INDIRECT(ADDRESS(2,MATCH(_xlfn.MAXIFS(B61:FE61,metrics.rec,"R"),B61:FE61,0)+1)))</f>
        <v>k=5, r=0.3</v>
      </c>
      <c r="FQ61" s="1" t="str" cm="1">
        <f t="array" aca="1" ref="FQ61" ca="1">CONCATENATE(INDIRECT(ADDRESS(1,MATCH(_xlfn.MAXIFS(B61:FE61,metrics.rec,"Precision"),B61:FE61,0)+1)), ", ", INDIRECT(ADDRESS(2,MATCH(_xlfn.MAXIFS(B61:FE61,metrics.rec,"Precision"),B61:FE61,0)+1)))</f>
        <v>k=5, r=0.9</v>
      </c>
      <c r="FR61" s="1" t="str" cm="1">
        <f t="array" aca="1" ref="FR61" ca="1">CONCATENATE(INDIRECT(ADDRESS(1,MATCH(_xlfn.MAXIFS(B61:FE61,metrics.rec,"Recall"),B61:FE61,0)+1)), ", ", INDIRECT(ADDRESS(2,MATCH(_xlfn.MAXIFS(B61:FE61,metrics.rec,"Recall"),B61:FE61,0)+1)))</f>
        <v>k=5, r=0.1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str" cm="1">
        <f t="array" aca="1" ref="FT61" ca="1">CONCATENATE(INDIRECT(ADDRESS(1,MATCH(_xlfn.MAXIFS(B61:FE61,metrics.rec,"Recatio"),B61:FE61,0)+1)), ", ", INDIRECT(ADDRESS(2,MATCH(_xlfn.MAXIFS(B61:FE61,metrics.rec,"Recatio"),B61:FE61,0)+1)))</f>
        <v>k=5, r=0.1</v>
      </c>
      <c r="FU61" s="1" t="str" cm="1">
        <f t="array" aca="1" ref="FU61" ca="1">CONCATENATE(INDIRECT(ADDRESS(1,MATCH(_xlfn.MINIFS(B61:FE61,metrics.rec,"Time"),B61:FE61,0)+1)), ", ", INDIRECT(ADDRESS(2,MATCH(_xlfn.MINIFS(B61:FE61,metrics.rec,"Time"),B61:FE61,0)+1)))</f>
        <v>k=5, r=0.9</v>
      </c>
    </row>
    <row r="62" spans="1:177" x14ac:dyDescent="0.2">
      <c r="A62" s="1" t="s">
        <v>59</v>
      </c>
      <c r="B62" s="4">
        <v>0.64580000000000004</v>
      </c>
      <c r="C62" s="4">
        <v>0.73550000000000004</v>
      </c>
      <c r="D62" s="4">
        <v>0.26490000000000002</v>
      </c>
      <c r="E62" s="4">
        <v>1.6999999999999999E-3</v>
      </c>
      <c r="F62" s="4">
        <v>0.87670000000000003</v>
      </c>
      <c r="G62" s="4"/>
      <c r="H62" s="4">
        <v>1</v>
      </c>
      <c r="I62" s="4">
        <v>3.1530999999999998</v>
      </c>
      <c r="J62" s="5">
        <v>0.65600000000000003</v>
      </c>
      <c r="K62" s="5">
        <v>0.76149999999999995</v>
      </c>
      <c r="L62" s="5">
        <v>0.27810000000000001</v>
      </c>
      <c r="M62" s="5">
        <v>5.1000000000000004E-3</v>
      </c>
      <c r="N62" s="5">
        <v>0.86880000000000002</v>
      </c>
      <c r="O62" s="5"/>
      <c r="P62" s="5">
        <v>1</v>
      </c>
      <c r="Q62" s="5">
        <v>2.6263000000000001</v>
      </c>
      <c r="R62" s="4">
        <v>0.6623</v>
      </c>
      <c r="S62" s="4">
        <v>0.77400000000000002</v>
      </c>
      <c r="T62" s="4">
        <v>0.26329999999999998</v>
      </c>
      <c r="U62" s="4">
        <v>9.7999999999999997E-3</v>
      </c>
      <c r="V62" s="4">
        <v>0.85060000000000002</v>
      </c>
      <c r="W62" s="4"/>
      <c r="X62" s="4">
        <v>1</v>
      </c>
      <c r="Y62" s="4">
        <v>2.6248999999999998</v>
      </c>
      <c r="Z62" s="5">
        <v>0.68189999999999995</v>
      </c>
      <c r="AA62" s="5">
        <v>0.8175</v>
      </c>
      <c r="AB62" s="5">
        <v>0.2172</v>
      </c>
      <c r="AC62" s="5">
        <v>1.77E-2</v>
      </c>
      <c r="AD62" s="5">
        <v>0.81189999999999996</v>
      </c>
      <c r="AE62" s="5"/>
      <c r="AF62" s="5">
        <v>1</v>
      </c>
      <c r="AG62" s="5">
        <v>2.2410999999999999</v>
      </c>
      <c r="AH62" s="4">
        <v>0.74050000000000005</v>
      </c>
      <c r="AI62" s="4">
        <v>0.9536</v>
      </c>
      <c r="AJ62" s="4">
        <v>0.1166</v>
      </c>
      <c r="AK62" s="4">
        <v>4.2999999999999997E-2</v>
      </c>
      <c r="AL62" s="4">
        <v>0.60799999999999998</v>
      </c>
      <c r="AM62" s="4"/>
      <c r="AN62" s="4">
        <v>0.98</v>
      </c>
      <c r="AO62" s="4">
        <v>1.2406999999999999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>
        <f t="shared" si="8"/>
        <v>0.67730000000000001</v>
      </c>
      <c r="FG62" s="4">
        <f t="shared" si="9"/>
        <v>0.80841999999999992</v>
      </c>
      <c r="FH62" s="4">
        <f t="shared" si="10"/>
        <v>0.22802000000000003</v>
      </c>
      <c r="FI62" s="4">
        <f t="shared" si="11"/>
        <v>1.5459999999999998E-2</v>
      </c>
      <c r="FJ62" s="4">
        <f t="shared" si="12"/>
        <v>0.80320000000000003</v>
      </c>
      <c r="FK62" s="4" t="e">
        <f t="shared" si="13"/>
        <v>#DIV/0!</v>
      </c>
      <c r="FL62" s="4">
        <f t="shared" si="14"/>
        <v>0.99600000000000011</v>
      </c>
      <c r="FM62" s="4">
        <f t="shared" si="15"/>
        <v>2.3772199999999999</v>
      </c>
      <c r="FN62" s="1" t="str" cm="1">
        <f t="array" aca="1" ref="FN62" ca="1">CONCATENATE(INDIRECT(ADDRESS(1,MATCH(_xlfn.MINIFS(B62:FE62,metrics.rec,"MAE"),B62:FE62,0)+1)), ", ", INDIRECT(ADDRESS(2,MATCH(_xlfn.MINIFS(B62:FE62,metrics.rec,"MAE"),B62:FE62,0)+1)))</f>
        <v>k=5, r=0.1</v>
      </c>
      <c r="FO62" s="1" t="str" cm="1">
        <f t="array" aca="1" ref="FO62" ca="1">CONCATENATE(INDIRECT(ADDRESS(1,MATCH(_xlfn.MINIFS(B62:FE62,metrics.rec,"MSE"),B62:FE62,0)+1)), ", ", INDIRECT(ADDRESS(2,MATCH(_xlfn.MINIFS(B62:FE62,metrics.rec,"MSE"),B62:FE62,0)+1)))</f>
        <v>k=5, r=0.1</v>
      </c>
      <c r="FP62" s="1" t="str" cm="1">
        <f t="array" aca="1" ref="FP62" ca="1">CONCATENATE(INDIRECT(ADDRESS(1,MATCH(_xlfn.MAXIFS(B62:FE62,metrics.rec,"R"),B62:FE62,0)+1)), ", ", INDIRECT(ADDRESS(2,MATCH(_xlfn.MAXIFS(B62:FE62,metrics.rec,"R"),B62:FE62,0)+1)))</f>
        <v>k=5, r=0.3</v>
      </c>
      <c r="FQ62" s="1" t="str" cm="1">
        <f t="array" aca="1" ref="FQ62" ca="1">CONCATENATE(INDIRECT(ADDRESS(1,MATCH(_xlfn.MAXIFS(B62:FE62,metrics.rec,"Precision"),B62:FE62,0)+1)), ", ", INDIRECT(ADDRESS(2,MATCH(_xlfn.MAXIFS(B62:FE62,metrics.rec,"Precision"),B62:FE62,0)+1)))</f>
        <v>k=5, r=0.9</v>
      </c>
      <c r="FR62" s="1" t="str" cm="1">
        <f t="array" aca="1" ref="FR62" ca="1">CONCATENATE(INDIRECT(ADDRESS(1,MATCH(_xlfn.MAXIFS(B62:FE62,metrics.rec,"Recall"),B62:FE62,0)+1)), ", ", INDIRECT(ADDRESS(2,MATCH(_xlfn.MAXIFS(B62:FE62,metrics.rec,"Recall"),B62:FE62,0)+1)))</f>
        <v>k=5, r=0.1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str" cm="1">
        <f t="array" aca="1" ref="FT62" ca="1">CONCATENATE(INDIRECT(ADDRESS(1,MATCH(_xlfn.MAXIFS(B62:FE62,metrics.rec,"Recatio"),B62:FE62,0)+1)), ", ", INDIRECT(ADDRESS(2,MATCH(_xlfn.MAXIFS(B62:FE62,metrics.rec,"Recatio"),B62:FE62,0)+1)))</f>
        <v>k=5, r=0.1</v>
      </c>
      <c r="FU62" s="1" t="str" cm="1">
        <f t="array" aca="1" ref="FU62" ca="1">CONCATENATE(INDIRECT(ADDRESS(1,MATCH(_xlfn.MINIFS(B62:FE62,metrics.rec,"Time"),B62:FE62,0)+1)), ", ", INDIRECT(ADDRESS(2,MATCH(_xlfn.MINIFS(B62:FE62,metrics.rec,"Time"),B62:FE62,0)+1)))</f>
        <v>k=5, r=0.9</v>
      </c>
    </row>
    <row r="63" spans="1:177" x14ac:dyDescent="0.2">
      <c r="A63" s="1" t="s">
        <v>60</v>
      </c>
      <c r="B63" s="4">
        <v>0.67030000000000001</v>
      </c>
      <c r="C63" s="4">
        <v>0.78120000000000001</v>
      </c>
      <c r="D63" s="4">
        <v>0.1981</v>
      </c>
      <c r="E63" s="4">
        <v>2.8E-3</v>
      </c>
      <c r="F63" s="4">
        <v>0.79479999999999995</v>
      </c>
      <c r="G63" s="4"/>
      <c r="H63" s="4">
        <v>1</v>
      </c>
      <c r="I63" s="4">
        <v>3.0204</v>
      </c>
      <c r="J63" s="5">
        <v>0.68159999999999998</v>
      </c>
      <c r="K63" s="5">
        <v>0.81310000000000004</v>
      </c>
      <c r="L63" s="5">
        <v>0.19769999999999999</v>
      </c>
      <c r="M63" s="5">
        <v>8.5000000000000006E-3</v>
      </c>
      <c r="N63" s="5">
        <v>0.77</v>
      </c>
      <c r="O63" s="5"/>
      <c r="P63" s="5">
        <v>1</v>
      </c>
      <c r="Q63" s="5">
        <v>2.4942000000000002</v>
      </c>
      <c r="R63" s="4">
        <v>0.69359999999999999</v>
      </c>
      <c r="S63" s="4">
        <v>0.84040000000000004</v>
      </c>
      <c r="T63" s="4">
        <v>0.1784</v>
      </c>
      <c r="U63" s="4">
        <v>1.6E-2</v>
      </c>
      <c r="V63" s="4">
        <v>0.73370000000000002</v>
      </c>
      <c r="W63" s="4"/>
      <c r="X63" s="4">
        <v>1</v>
      </c>
      <c r="Y63" s="4">
        <v>2.1467000000000001</v>
      </c>
      <c r="Z63" s="5">
        <v>0.7077</v>
      </c>
      <c r="AA63" s="5">
        <v>0.87680000000000002</v>
      </c>
      <c r="AB63" s="5">
        <v>0.156</v>
      </c>
      <c r="AC63" s="5">
        <v>2.64E-2</v>
      </c>
      <c r="AD63" s="5">
        <v>0.66469999999999996</v>
      </c>
      <c r="AE63" s="5"/>
      <c r="AF63" s="5">
        <v>0.999</v>
      </c>
      <c r="AG63" s="5">
        <v>2.0301</v>
      </c>
      <c r="AH63" s="4">
        <v>0.74309999999999998</v>
      </c>
      <c r="AI63" s="4">
        <v>0.96779999999999999</v>
      </c>
      <c r="AJ63" s="4">
        <v>0.1108</v>
      </c>
      <c r="AK63" s="4">
        <v>5.0700000000000002E-2</v>
      </c>
      <c r="AL63" s="4">
        <v>0.48570000000000002</v>
      </c>
      <c r="AM63" s="4"/>
      <c r="AN63" s="4">
        <v>0.92510000000000003</v>
      </c>
      <c r="AO63" s="4">
        <v>1.4414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>
        <f t="shared" si="8"/>
        <v>0.69925999999999999</v>
      </c>
      <c r="FG63" s="4">
        <f t="shared" si="9"/>
        <v>0.85586000000000018</v>
      </c>
      <c r="FH63" s="4">
        <f t="shared" si="10"/>
        <v>0.16820000000000002</v>
      </c>
      <c r="FI63" s="4">
        <f t="shared" si="11"/>
        <v>2.0879999999999999E-2</v>
      </c>
      <c r="FJ63" s="4">
        <f t="shared" si="12"/>
        <v>0.68977999999999995</v>
      </c>
      <c r="FK63" s="4" t="e">
        <f t="shared" si="13"/>
        <v>#DIV/0!</v>
      </c>
      <c r="FL63" s="4">
        <f t="shared" si="14"/>
        <v>0.98482000000000003</v>
      </c>
      <c r="FM63" s="4">
        <f t="shared" si="15"/>
        <v>2.2265600000000001</v>
      </c>
      <c r="FN63" s="1" t="str" cm="1">
        <f t="array" aca="1" ref="FN63" ca="1">CONCATENATE(INDIRECT(ADDRESS(1,MATCH(_xlfn.MINIFS(B63:FE63,metrics.rec,"MAE"),B63:FE63,0)+1)), ", ", INDIRECT(ADDRESS(2,MATCH(_xlfn.MINIFS(B63:FE63,metrics.rec,"MAE"),B63:FE63,0)+1)))</f>
        <v>k=5, r=0.1</v>
      </c>
      <c r="FO63" s="1" t="str" cm="1">
        <f t="array" aca="1" ref="FO63" ca="1">CONCATENATE(INDIRECT(ADDRESS(1,MATCH(_xlfn.MINIFS(B63:FE63,metrics.rec,"MSE"),B63:FE63,0)+1)), ", ", INDIRECT(ADDRESS(2,MATCH(_xlfn.MINIFS(B63:FE63,metrics.rec,"MSE"),B63:FE63,0)+1)))</f>
        <v>k=5, r=0.1</v>
      </c>
      <c r="FP63" s="1" t="str" cm="1">
        <f t="array" aca="1" ref="FP63" ca="1">CONCATENATE(INDIRECT(ADDRESS(1,MATCH(_xlfn.MAXIFS(B63:FE63,metrics.rec,"R"),B63:FE63,0)+1)), ", ", INDIRECT(ADDRESS(2,MATCH(_xlfn.MAXIFS(B63:FE63,metrics.rec,"R"),B63:FE63,0)+1)))</f>
        <v>k=5, r=0.1</v>
      </c>
      <c r="FQ63" s="1" t="str" cm="1">
        <f t="array" aca="1" ref="FQ63" ca="1">CONCATENATE(INDIRECT(ADDRESS(1,MATCH(_xlfn.MAXIFS(B63:FE63,metrics.rec,"Precision"),B63:FE63,0)+1)), ", ", INDIRECT(ADDRESS(2,MATCH(_xlfn.MAXIFS(B63:FE63,metrics.rec,"Precision"),B63:FE63,0)+1)))</f>
        <v>k=5, r=0.9</v>
      </c>
      <c r="FR63" s="1" t="str" cm="1">
        <f t="array" aca="1" ref="FR63" ca="1">CONCATENATE(INDIRECT(ADDRESS(1,MATCH(_xlfn.MAXIFS(B63:FE63,metrics.rec,"Recall"),B63:FE63,0)+1)), ", ", INDIRECT(ADDRESS(2,MATCH(_xlfn.MAXIFS(B63:FE63,metrics.rec,"Recall"),B63:FE63,0)+1)))</f>
        <v>k=5, r=0.1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str" cm="1">
        <f t="array" aca="1" ref="FT63" ca="1">CONCATENATE(INDIRECT(ADDRESS(1,MATCH(_xlfn.MAXIFS(B63:FE63,metrics.rec,"Recatio"),B63:FE63,0)+1)), ", ", INDIRECT(ADDRESS(2,MATCH(_xlfn.MAXIFS(B63:FE63,metrics.rec,"Recatio"),B63:FE63,0)+1)))</f>
        <v>k=5, r=0.1</v>
      </c>
      <c r="FU63" s="1" t="str" cm="1">
        <f t="array" aca="1" ref="FU63" ca="1">CONCATENATE(INDIRECT(ADDRESS(1,MATCH(_xlfn.MINIFS(B63:FE63,metrics.rec,"Time"),B63:FE63,0)+1)), ", ", INDIRECT(ADDRESS(2,MATCH(_xlfn.MINIFS(B63:FE63,metrics.rec,"Time"),B63:FE63,0)+1)))</f>
        <v>k=5, r=0.9</v>
      </c>
    </row>
    <row r="64" spans="1:177" x14ac:dyDescent="0.2">
      <c r="A64" s="1" t="s">
        <v>61</v>
      </c>
      <c r="B64" s="4">
        <v>0.65880000000000005</v>
      </c>
      <c r="C64" s="4">
        <v>0.73980000000000001</v>
      </c>
      <c r="D64" s="4">
        <v>0.1946</v>
      </c>
      <c r="E64" s="4">
        <v>3.3999999999999998E-3</v>
      </c>
      <c r="F64" s="4">
        <v>0.7248</v>
      </c>
      <c r="G64" s="4"/>
      <c r="H64" s="4">
        <v>1</v>
      </c>
      <c r="I64" s="4">
        <v>2.8016000000000001</v>
      </c>
      <c r="J64" s="5">
        <v>0.67889999999999995</v>
      </c>
      <c r="K64" s="5">
        <v>0.79330000000000001</v>
      </c>
      <c r="L64" s="5">
        <v>0.186</v>
      </c>
      <c r="M64" s="5">
        <v>9.1999999999999998E-3</v>
      </c>
      <c r="N64" s="5">
        <v>0.68079999999999996</v>
      </c>
      <c r="O64" s="5"/>
      <c r="P64" s="5">
        <v>1</v>
      </c>
      <c r="Q64" s="5">
        <v>2.2902</v>
      </c>
      <c r="R64" s="4">
        <v>0.69789999999999996</v>
      </c>
      <c r="S64" s="4">
        <v>0.8397</v>
      </c>
      <c r="T64" s="4">
        <v>0.17879999999999999</v>
      </c>
      <c r="U64" s="4">
        <v>1.4500000000000001E-2</v>
      </c>
      <c r="V64" s="4">
        <v>0.63290000000000002</v>
      </c>
      <c r="W64" s="4"/>
      <c r="X64" s="4">
        <v>1</v>
      </c>
      <c r="Y64" s="4">
        <v>1.8339000000000001</v>
      </c>
      <c r="Z64" s="5">
        <v>0.71179999999999999</v>
      </c>
      <c r="AA64" s="5">
        <v>0.87649999999999995</v>
      </c>
      <c r="AB64" s="5">
        <v>0.1701</v>
      </c>
      <c r="AC64" s="5">
        <v>1.9900000000000001E-2</v>
      </c>
      <c r="AD64" s="5">
        <v>0.61380000000000001</v>
      </c>
      <c r="AE64" s="5"/>
      <c r="AF64" s="5">
        <v>1</v>
      </c>
      <c r="AG64" s="5">
        <v>1.6877</v>
      </c>
      <c r="AH64" s="4">
        <v>0.74080000000000001</v>
      </c>
      <c r="AI64" s="4">
        <v>0.95320000000000005</v>
      </c>
      <c r="AJ64" s="4">
        <v>0.115</v>
      </c>
      <c r="AK64" s="4">
        <v>4.9799999999999997E-2</v>
      </c>
      <c r="AL64" s="4">
        <v>0.54510000000000003</v>
      </c>
      <c r="AM64" s="4"/>
      <c r="AN64" s="4">
        <v>0.97640000000000005</v>
      </c>
      <c r="AO64" s="4">
        <v>0.94940000000000002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>
        <f t="shared" si="8"/>
        <v>0.69764000000000004</v>
      </c>
      <c r="FG64" s="4">
        <f t="shared" si="9"/>
        <v>0.84050000000000014</v>
      </c>
      <c r="FH64" s="4">
        <f t="shared" si="10"/>
        <v>0.16889999999999999</v>
      </c>
      <c r="FI64" s="4">
        <f t="shared" si="11"/>
        <v>1.9359999999999999E-2</v>
      </c>
      <c r="FJ64" s="4">
        <f t="shared" si="12"/>
        <v>0.63948000000000005</v>
      </c>
      <c r="FK64" s="4" t="e">
        <f t="shared" si="13"/>
        <v>#DIV/0!</v>
      </c>
      <c r="FL64" s="4">
        <f t="shared" si="14"/>
        <v>0.99527999999999994</v>
      </c>
      <c r="FM64" s="4">
        <f t="shared" si="15"/>
        <v>1.9125600000000003</v>
      </c>
      <c r="FN64" s="1" t="str" cm="1">
        <f t="array" aca="1" ref="FN64" ca="1">CONCATENATE(INDIRECT(ADDRESS(1,MATCH(_xlfn.MINIFS(B64:FE64,metrics.rec,"MAE"),B64:FE64,0)+1)), ", ", INDIRECT(ADDRESS(2,MATCH(_xlfn.MINIFS(B64:FE64,metrics.rec,"MAE"),B64:FE64,0)+1)))</f>
        <v>k=5, r=0.1</v>
      </c>
      <c r="FO64" s="1" t="str" cm="1">
        <f t="array" aca="1" ref="FO64" ca="1">CONCATENATE(INDIRECT(ADDRESS(1,MATCH(_xlfn.MINIFS(B64:FE64,metrics.rec,"MSE"),B64:FE64,0)+1)), ", ", INDIRECT(ADDRESS(2,MATCH(_xlfn.MINIFS(B64:FE64,metrics.rec,"MSE"),B64:FE64,0)+1)))</f>
        <v>k=5, r=0.1</v>
      </c>
      <c r="FP64" s="1" t="str" cm="1">
        <f t="array" aca="1" ref="FP64" ca="1">CONCATENATE(INDIRECT(ADDRESS(1,MATCH(_xlfn.MAXIFS(B64:FE64,metrics.rec,"R"),B64:FE64,0)+1)), ", ", INDIRECT(ADDRESS(2,MATCH(_xlfn.MAXIFS(B64:FE64,metrics.rec,"R"),B64:FE64,0)+1)))</f>
        <v>k=5, r=0.1</v>
      </c>
      <c r="FQ64" s="1" t="str" cm="1">
        <f t="array" aca="1" ref="FQ64" ca="1">CONCATENATE(INDIRECT(ADDRESS(1,MATCH(_xlfn.MAXIFS(B64:FE64,metrics.rec,"Precision"),B64:FE64,0)+1)), ", ", INDIRECT(ADDRESS(2,MATCH(_xlfn.MAXIFS(B64:FE64,metrics.rec,"Precision"),B64:FE64,0)+1)))</f>
        <v>k=5, r=0.9</v>
      </c>
      <c r="FR64" s="1" t="str" cm="1">
        <f t="array" aca="1" ref="FR64" ca="1">CONCATENATE(INDIRECT(ADDRESS(1,MATCH(_xlfn.MAXIFS(B64:FE64,metrics.rec,"Recall"),B64:FE64,0)+1)), ", ", INDIRECT(ADDRESS(2,MATCH(_xlfn.MAXIFS(B64:FE64,metrics.rec,"Recall"),B64:FE64,0)+1)))</f>
        <v>k=5, r=0.1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str" cm="1">
        <f t="array" aca="1" ref="FT64" ca="1">CONCATENATE(INDIRECT(ADDRESS(1,MATCH(_xlfn.MAXIFS(B64:FE64,metrics.rec,"Recatio"),B64:FE64,0)+1)), ", ", INDIRECT(ADDRESS(2,MATCH(_xlfn.MAXIFS(B64:FE64,metrics.rec,"Recatio"),B64:FE64,0)+1)))</f>
        <v>k=5, r=0.1</v>
      </c>
      <c r="FU64" s="1" t="str" cm="1">
        <f t="array" aca="1" ref="FU64" ca="1">CONCATENATE(INDIRECT(ADDRESS(1,MATCH(_xlfn.MINIFS(B64:FE64,metrics.rec,"Time"),B64:FE64,0)+1)), ", ", INDIRECT(ADDRESS(2,MATCH(_xlfn.MINIFS(B64:FE64,metrics.rec,"Time"),B64:FE64,0)+1)))</f>
        <v>k=5, r=0.9</v>
      </c>
    </row>
    <row r="65" spans="1:177" x14ac:dyDescent="0.2">
      <c r="A65" s="1" t="s">
        <v>62</v>
      </c>
      <c r="B65" s="4">
        <v>0.61570000000000003</v>
      </c>
      <c r="C65" s="4">
        <v>0.65749999999999997</v>
      </c>
      <c r="D65" s="4">
        <v>0.30149999999999999</v>
      </c>
      <c r="E65" s="4">
        <v>1.6000000000000001E-3</v>
      </c>
      <c r="F65" s="4">
        <v>0.88790000000000002</v>
      </c>
      <c r="G65" s="4"/>
      <c r="H65" s="4">
        <v>1</v>
      </c>
      <c r="I65" s="4">
        <v>8.2889999999999997</v>
      </c>
      <c r="J65" s="5">
        <v>0.62829999999999997</v>
      </c>
      <c r="K65" s="5">
        <v>0.68740000000000001</v>
      </c>
      <c r="L65" s="5">
        <v>0.2908</v>
      </c>
      <c r="M65" s="5">
        <v>4.7999999999999996E-3</v>
      </c>
      <c r="N65" s="5">
        <v>0.87790000000000001</v>
      </c>
      <c r="O65" s="5"/>
      <c r="P65" s="5">
        <v>1</v>
      </c>
      <c r="Q65" s="5">
        <v>6.2030000000000003</v>
      </c>
      <c r="R65" s="4">
        <v>0.63949999999999996</v>
      </c>
      <c r="S65" s="4">
        <v>0.7087</v>
      </c>
      <c r="T65" s="4">
        <v>0.27760000000000001</v>
      </c>
      <c r="U65" s="4">
        <v>8.8999999999999999E-3</v>
      </c>
      <c r="V65" s="4">
        <v>0.86329999999999996</v>
      </c>
      <c r="W65" s="4"/>
      <c r="X65" s="4">
        <v>1</v>
      </c>
      <c r="Y65" s="4">
        <v>4.7788000000000004</v>
      </c>
      <c r="Z65" s="5">
        <v>0.66349999999999998</v>
      </c>
      <c r="AA65" s="5">
        <v>0.76439999999999997</v>
      </c>
      <c r="AB65" s="5">
        <v>0.2349</v>
      </c>
      <c r="AC65" s="5">
        <v>1.4800000000000001E-2</v>
      </c>
      <c r="AD65" s="5">
        <v>0.83320000000000005</v>
      </c>
      <c r="AE65" s="5"/>
      <c r="AF65" s="5">
        <v>1</v>
      </c>
      <c r="AG65" s="5">
        <v>3.4796999999999998</v>
      </c>
      <c r="AH65" s="4">
        <v>0.74739999999999995</v>
      </c>
      <c r="AI65" s="4">
        <v>0.97699999999999998</v>
      </c>
      <c r="AJ65" s="4">
        <v>0.14149999999999999</v>
      </c>
      <c r="AK65" s="4">
        <v>2.87E-2</v>
      </c>
      <c r="AL65" s="4">
        <v>0.70620000000000005</v>
      </c>
      <c r="AM65" s="4"/>
      <c r="AN65" s="4">
        <v>0.9839</v>
      </c>
      <c r="AO65" s="4">
        <v>1.4778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>
        <v>0.64049999999999996</v>
      </c>
      <c r="CU65" s="4">
        <v>0.71189999999999998</v>
      </c>
      <c r="CV65" s="4">
        <v>0.27610000000000001</v>
      </c>
      <c r="CW65" s="4">
        <v>8.8999999999999999E-3</v>
      </c>
      <c r="CX65" s="4">
        <v>0.86380000000000001</v>
      </c>
      <c r="CY65" s="4">
        <v>0.65620000000000001</v>
      </c>
      <c r="CZ65" s="4">
        <v>1</v>
      </c>
      <c r="DA65" s="4">
        <v>4.4074</v>
      </c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>
        <f t="shared" si="8"/>
        <v>0.6558166666666666</v>
      </c>
      <c r="FG65" s="4">
        <f t="shared" si="9"/>
        <v>0.75114999999999998</v>
      </c>
      <c r="FH65" s="4">
        <f t="shared" si="10"/>
        <v>0.25373333333333331</v>
      </c>
      <c r="FI65" s="4">
        <f t="shared" si="11"/>
        <v>1.1283333333333334E-2</v>
      </c>
      <c r="FJ65" s="4">
        <f t="shared" si="12"/>
        <v>0.83871666666666689</v>
      </c>
      <c r="FK65" s="4">
        <f t="shared" si="13"/>
        <v>0.65620000000000001</v>
      </c>
      <c r="FL65" s="4">
        <f t="shared" si="14"/>
        <v>0.99731666666666674</v>
      </c>
      <c r="FM65" s="4">
        <f t="shared" si="15"/>
        <v>4.772616666666667</v>
      </c>
      <c r="FN65" s="1" t="str" cm="1">
        <f t="array" aca="1" ref="FN65" ca="1">CONCATENATE(INDIRECT(ADDRESS(1,MATCH(_xlfn.MINIFS(B65:FE65,metrics.rec,"MAE"),B65:FE65,0)+1)), ", ", INDIRECT(ADDRESS(2,MATCH(_xlfn.MINIFS(B65:FE65,metrics.rec,"MAE"),B65:FE65,0)+1)))</f>
        <v>k=5, r=0.1</v>
      </c>
      <c r="FO65" s="1" t="str" cm="1">
        <f t="array" aca="1" ref="FO65" ca="1">CONCATENATE(INDIRECT(ADDRESS(1,MATCH(_xlfn.MINIFS(B65:FE65,metrics.rec,"MSE"),B65:FE65,0)+1)), ", ", INDIRECT(ADDRESS(2,MATCH(_xlfn.MINIFS(B65:FE65,metrics.rec,"MSE"),B65:FE65,0)+1)))</f>
        <v>k=5, r=0.1</v>
      </c>
      <c r="FP65" s="1" t="str" cm="1">
        <f t="array" aca="1" ref="FP65" ca="1">CONCATENATE(INDIRECT(ADDRESS(1,MATCH(_xlfn.MAXIFS(B65:FE65,metrics.rec,"R"),B65:FE65,0)+1)), ", ", INDIRECT(ADDRESS(2,MATCH(_xlfn.MAXIFS(B65:FE65,metrics.rec,"R"),B65:FE65,0)+1)))</f>
        <v>k=5, r=0.1</v>
      </c>
      <c r="FQ65" s="1" t="str" cm="1">
        <f t="array" aca="1" ref="FQ65" ca="1">CONCATENATE(INDIRECT(ADDRESS(1,MATCH(_xlfn.MAXIFS(B65:FE65,metrics.rec,"Precision"),B65:FE65,0)+1)), ", ", INDIRECT(ADDRESS(2,MATCH(_xlfn.MAXIFS(B65:FE65,metrics.rec,"Precision"),B65:FE65,0)+1)))</f>
        <v>k=5, r=0.9</v>
      </c>
      <c r="FR65" s="1" t="str" cm="1">
        <f t="array" aca="1" ref="FR65" ca="1">CONCATENATE(INDIRECT(ADDRESS(1,MATCH(_xlfn.MAXIFS(B65:FE65,metrics.rec,"Recall"),B65:FE65,0)+1)), ", ", INDIRECT(ADDRESS(2,MATCH(_xlfn.MAXIFS(B65:FE65,metrics.rec,"Recall"),B65:FE65,0)+1)))</f>
        <v>k=5, r=0.1</v>
      </c>
      <c r="FS65" s="1" t="str" cm="1">
        <f t="array" aca="1" ref="FS65" ca="1">CONCATENATE(INDIRECT(ADDRESS(1,MATCH(_xlfn.MAXIFS(B65:FE65,metrics.rec,"Coverage"),B65:FE65,0)+1)), ", ", INDIRECT(ADDRESS(2,MATCH(_xlfn.MAXIFS(B65:FE65,metrics.rec,"Coverage"),B65:FE65,0)+1)))</f>
        <v>k=50, r=0.5</v>
      </c>
      <c r="FT65" s="1" t="str" cm="1">
        <f t="array" aca="1" ref="FT65" ca="1">CONCATENATE(INDIRECT(ADDRESS(1,MATCH(_xlfn.MAXIFS(B65:FE65,metrics.rec,"Recatio"),B65:FE65,0)+1)), ", ", INDIRECT(ADDRESS(2,MATCH(_xlfn.MAXIFS(B65:FE65,metrics.rec,"Recatio"),B65:FE65,0)+1)))</f>
        <v>k=5, r=0.1</v>
      </c>
      <c r="FU65" s="1" t="str" cm="1">
        <f t="array" aca="1" ref="FU65" ca="1">CONCATENATE(INDIRECT(ADDRESS(1,MATCH(_xlfn.MINIFS(B65:FE65,metrics.rec,"Time"),B65:FE65,0)+1)), ", ", INDIRECT(ADDRESS(2,MATCH(_xlfn.MINIFS(B65:FE65,metrics.rec,"Time"),B65:FE65,0)+1)))</f>
        <v>k=5, r=0.9</v>
      </c>
    </row>
    <row r="66" spans="1:177" x14ac:dyDescent="0.2">
      <c r="A66" s="1" t="s">
        <v>63</v>
      </c>
      <c r="B66" s="4">
        <v>0.61750000000000005</v>
      </c>
      <c r="C66" s="4">
        <v>0.66069999999999995</v>
      </c>
      <c r="D66" s="4">
        <v>0.29749999999999999</v>
      </c>
      <c r="E66" s="4">
        <v>1.6000000000000001E-3</v>
      </c>
      <c r="F66" s="4">
        <v>0.88739999999999997</v>
      </c>
      <c r="G66" s="4"/>
      <c r="H66" s="4">
        <v>1</v>
      </c>
      <c r="I66" s="4">
        <v>8.9011999999999993</v>
      </c>
      <c r="J66" s="5">
        <v>0.62980000000000003</v>
      </c>
      <c r="K66" s="5">
        <v>0.69069999999999998</v>
      </c>
      <c r="L66" s="5">
        <v>0.28660000000000002</v>
      </c>
      <c r="M66" s="5">
        <v>4.7999999999999996E-3</v>
      </c>
      <c r="N66" s="5">
        <v>0.87670000000000003</v>
      </c>
      <c r="O66" s="5"/>
      <c r="P66" s="5">
        <v>1</v>
      </c>
      <c r="Q66" s="5">
        <v>6.8655999999999997</v>
      </c>
      <c r="R66" s="4">
        <v>0.64080000000000004</v>
      </c>
      <c r="S66" s="4">
        <v>0.71130000000000004</v>
      </c>
      <c r="T66" s="4">
        <v>0.2747</v>
      </c>
      <c r="U66" s="4">
        <v>8.8999999999999999E-3</v>
      </c>
      <c r="V66" s="4">
        <v>0.86270000000000002</v>
      </c>
      <c r="W66" s="4"/>
      <c r="X66" s="4">
        <v>1</v>
      </c>
      <c r="Y66" s="4">
        <v>4.8354999999999997</v>
      </c>
      <c r="Z66" s="5">
        <v>0.66390000000000005</v>
      </c>
      <c r="AA66" s="5">
        <v>0.76490000000000002</v>
      </c>
      <c r="AB66" s="5">
        <v>0.23530000000000001</v>
      </c>
      <c r="AC66" s="5">
        <v>1.49E-2</v>
      </c>
      <c r="AD66" s="5">
        <v>0.8327</v>
      </c>
      <c r="AE66" s="5"/>
      <c r="AF66" s="5">
        <v>1</v>
      </c>
      <c r="AG66" s="5">
        <v>3.6204000000000001</v>
      </c>
      <c r="AH66" s="4">
        <v>0.74629999999999996</v>
      </c>
      <c r="AI66" s="4">
        <v>0.9738</v>
      </c>
      <c r="AJ66" s="4">
        <v>0.14169999999999999</v>
      </c>
      <c r="AK66" s="4">
        <v>2.8799999999999999E-2</v>
      </c>
      <c r="AL66" s="4">
        <v>0.70650000000000002</v>
      </c>
      <c r="AM66" s="4"/>
      <c r="AN66" s="4">
        <v>0.9839</v>
      </c>
      <c r="AO66" s="4">
        <v>1.4193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>
        <f t="shared" si="8"/>
        <v>0.65966000000000002</v>
      </c>
      <c r="FG66" s="4">
        <f t="shared" si="9"/>
        <v>0.76028000000000007</v>
      </c>
      <c r="FH66" s="4">
        <f t="shared" si="10"/>
        <v>0.24715999999999999</v>
      </c>
      <c r="FI66" s="4">
        <f t="shared" si="11"/>
        <v>1.18E-2</v>
      </c>
      <c r="FJ66" s="4">
        <f t="shared" si="12"/>
        <v>0.83320000000000005</v>
      </c>
      <c r="FK66" s="4" t="e">
        <f t="shared" si="13"/>
        <v>#DIV/0!</v>
      </c>
      <c r="FL66" s="4">
        <f t="shared" si="14"/>
        <v>0.99678</v>
      </c>
      <c r="FM66" s="4">
        <f t="shared" si="15"/>
        <v>5.1284000000000001</v>
      </c>
      <c r="FN66" s="1" t="str" cm="1">
        <f t="array" aca="1" ref="FN66" ca="1">CONCATENATE(INDIRECT(ADDRESS(1,MATCH(_xlfn.MINIFS(B66:FE66,metrics.rec,"MAE"),B66:FE66,0)+1)), ", ", INDIRECT(ADDRESS(2,MATCH(_xlfn.MINIFS(B66:FE66,metrics.rec,"MAE"),B66:FE66,0)+1)))</f>
        <v>k=5, r=0.1</v>
      </c>
      <c r="FO66" s="1" t="str" cm="1">
        <f t="array" aca="1" ref="FO66" ca="1">CONCATENATE(INDIRECT(ADDRESS(1,MATCH(_xlfn.MINIFS(B66:FE66,metrics.rec,"MSE"),B66:FE66,0)+1)), ", ", INDIRECT(ADDRESS(2,MATCH(_xlfn.MINIFS(B66:FE66,metrics.rec,"MSE"),B66:FE66,0)+1)))</f>
        <v>k=5, r=0.1</v>
      </c>
      <c r="FP66" s="1" t="str" cm="1">
        <f t="array" aca="1" ref="FP66" ca="1">CONCATENATE(INDIRECT(ADDRESS(1,MATCH(_xlfn.MAXIFS(B66:FE66,metrics.rec,"R"),B66:FE66,0)+1)), ", ", INDIRECT(ADDRESS(2,MATCH(_xlfn.MAXIFS(B66:FE66,metrics.rec,"R"),B66:FE66,0)+1)))</f>
        <v>k=5, r=0.1</v>
      </c>
      <c r="FQ66" s="1" t="str" cm="1">
        <f t="array" aca="1" ref="FQ66" ca="1">CONCATENATE(INDIRECT(ADDRESS(1,MATCH(_xlfn.MAXIFS(B66:FE66,metrics.rec,"Precision"),B66:FE66,0)+1)), ", ", INDIRECT(ADDRESS(2,MATCH(_xlfn.MAXIFS(B66:FE66,metrics.rec,"Precision"),B66:FE66,0)+1)))</f>
        <v>k=5, r=0.9</v>
      </c>
      <c r="FR66" s="1" t="str" cm="1">
        <f t="array" aca="1" ref="FR66" ca="1">CONCATENATE(INDIRECT(ADDRESS(1,MATCH(_xlfn.MAXIFS(B66:FE66,metrics.rec,"Recall"),B66:FE66,0)+1)), ", ", INDIRECT(ADDRESS(2,MATCH(_xlfn.MAXIFS(B66:FE66,metrics.rec,"Recall"),B66:FE66,0)+1)))</f>
        <v>k=5, r=0.1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str" cm="1">
        <f t="array" aca="1" ref="FT66" ca="1">CONCATENATE(INDIRECT(ADDRESS(1,MATCH(_xlfn.MAXIFS(B66:FE66,metrics.rec,"Recatio"),B66:FE66,0)+1)), ", ", INDIRECT(ADDRESS(2,MATCH(_xlfn.MAXIFS(B66:FE66,metrics.rec,"Recatio"),B66:FE66,0)+1)))</f>
        <v>k=5, r=0.1</v>
      </c>
      <c r="FU66" s="1" t="str" cm="1">
        <f t="array" aca="1" ref="FU66" ca="1">CONCATENATE(INDIRECT(ADDRESS(1,MATCH(_xlfn.MINIFS(B66:FE66,metrics.rec,"Time"),B66:FE66,0)+1)), ", ", INDIRECT(ADDRESS(2,MATCH(_xlfn.MINIFS(B66:FE66,metrics.rec,"Time"),B66:FE66,0)+1)))</f>
        <v>k=5, r=0.9</v>
      </c>
    </row>
    <row r="67" spans="1:177" x14ac:dyDescent="0.2">
      <c r="A67" s="1" t="s">
        <v>222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0.66290000000000004</v>
      </c>
      <c r="CU67" s="4">
        <v>0.76160000000000005</v>
      </c>
      <c r="CV67" s="4">
        <v>0.26390000000000002</v>
      </c>
      <c r="CW67" s="4">
        <v>8.8000000000000005E-3</v>
      </c>
      <c r="CX67" s="4">
        <v>0.87029999999999996</v>
      </c>
      <c r="CY67" s="4">
        <v>0.67079999999999995</v>
      </c>
      <c r="CZ67" s="4">
        <v>0.99990000000000001</v>
      </c>
      <c r="DA67" s="4">
        <v>5.3186999999999998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N67" s="1" t="str" cm="1">
        <f t="array" aca="1" ref="FN67" ca="1">CONCATENATE(INDIRECT(ADDRESS(1,MATCH(_xlfn.MINIFS(B67:FE67,metrics.rec,"MAE"),B67:FE67,0)+1)), ", ", INDIRECT(ADDRESS(2,MATCH(_xlfn.MINIFS(B67:FE67,metrics.rec,"MAE"),B67:FE67,0)+1)))</f>
        <v>k=50, r=0.5</v>
      </c>
      <c r="FO67" s="1" t="str" cm="1">
        <f t="array" aca="1" ref="FO67" ca="1">CONCATENATE(INDIRECT(ADDRESS(1,MATCH(_xlfn.MINIFS(B67:FE67,metrics.rec,"MSE"),B67:FE67,0)+1)), ", ", INDIRECT(ADDRESS(2,MATCH(_xlfn.MINIFS(B67:FE67,metrics.rec,"MSE"),B67:FE67,0)+1)))</f>
        <v>k=50, r=0.5</v>
      </c>
      <c r="FP67" s="1" t="str" cm="1">
        <f t="array" aca="1" ref="FP67" ca="1">CONCATENATE(INDIRECT(ADDRESS(1,MATCH(_xlfn.MAXIFS(B67:FE67,metrics.rec,"R"),B67:FE67,0)+1)), ", ", INDIRECT(ADDRESS(2,MATCH(_xlfn.MAXIFS(B67:FE67,metrics.rec,"R"),B67:FE67,0)+1)))</f>
        <v>k=50, r=0.5</v>
      </c>
      <c r="FQ67" s="1" t="str" cm="1">
        <f t="array" aca="1" ref="FQ67" ca="1">CONCATENATE(INDIRECT(ADDRESS(1,MATCH(_xlfn.MAXIFS(B67:FE67,metrics.rec,"Precision"),B67:FE67,0)+1)), ", ", INDIRECT(ADDRESS(2,MATCH(_xlfn.MAXIFS(B67:FE67,metrics.rec,"Precision"),B67:FE67,0)+1)))</f>
        <v>k=50, r=0.5</v>
      </c>
      <c r="FR67" s="1" t="str" cm="1">
        <f t="array" aca="1" ref="FR67" ca="1">CONCATENATE(INDIRECT(ADDRESS(1,MATCH(_xlfn.MAXIFS(B67:FE67,metrics.rec,"Recall"),B67:FE67,0)+1)), ", ", INDIRECT(ADDRESS(2,MATCH(_xlfn.MAXIFS(B67:FE67,metrics.rec,"Recall"),B67:FE67,0)+1)))</f>
        <v>k=50, r=0.5</v>
      </c>
      <c r="FS67" s="1" t="str" cm="1">
        <f t="array" aca="1" ref="FS67" ca="1">CONCATENATE(INDIRECT(ADDRESS(1,MATCH(_xlfn.MAXIFS(B67:FE67,metrics.rec,"Coverage"),B67:FE67,0)+1)), ", ", INDIRECT(ADDRESS(2,MATCH(_xlfn.MAXIFS(B67:FE67,metrics.rec,"Coverage"),B67:FE67,0)+1)))</f>
        <v>k=50, r=0.5</v>
      </c>
      <c r="FT67" s="1" t="str" cm="1">
        <f t="array" aca="1" ref="FT67" ca="1">CONCATENATE(INDIRECT(ADDRESS(1,MATCH(_xlfn.MAXIFS(B67:FE67,metrics.rec,"Recatio"),B67:FE67,0)+1)), ", ", INDIRECT(ADDRESS(2,MATCH(_xlfn.MAXIFS(B67:FE67,metrics.rec,"Recatio"),B67:FE67,0)+1)))</f>
        <v>k=50, r=0.5</v>
      </c>
      <c r="FU67" s="1" t="str" cm="1">
        <f t="array" aca="1" ref="FU67" ca="1">CONCATENATE(INDIRECT(ADDRESS(1,MATCH(_xlfn.MINIFS(B67:FE67,metrics.rec,"Time"),B67:FE67,0)+1)), ", ", INDIRECT(ADDRESS(2,MATCH(_xlfn.MINIFS(B67:FE67,metrics.rec,"Time"),B67:FE67,0)+1)))</f>
        <v>k=50, r=0.5</v>
      </c>
    </row>
    <row r="68" spans="1:177" x14ac:dyDescent="0.2">
      <c r="A68" s="1" t="s">
        <v>64</v>
      </c>
      <c r="B68" s="4">
        <v>0.61219999999999997</v>
      </c>
      <c r="C68" s="4">
        <v>0.64990000000000003</v>
      </c>
      <c r="D68" s="4">
        <v>0.30430000000000001</v>
      </c>
      <c r="E68" s="4">
        <v>1.6999999999999999E-3</v>
      </c>
      <c r="F68" s="4">
        <v>0.88639999999999997</v>
      </c>
      <c r="G68" s="4"/>
      <c r="H68" s="4">
        <v>1</v>
      </c>
      <c r="I68" s="4">
        <v>8.5853000000000002</v>
      </c>
      <c r="J68" s="5">
        <v>0.62560000000000004</v>
      </c>
      <c r="K68" s="5">
        <v>0.68240000000000001</v>
      </c>
      <c r="L68" s="5">
        <v>0.29349999999999998</v>
      </c>
      <c r="M68" s="5">
        <v>5.1000000000000004E-3</v>
      </c>
      <c r="N68" s="5">
        <v>0.874</v>
      </c>
      <c r="O68" s="5"/>
      <c r="P68" s="5">
        <v>1</v>
      </c>
      <c r="Q68" s="5">
        <v>6.7430000000000003</v>
      </c>
      <c r="R68" s="4">
        <v>0.63849999999999996</v>
      </c>
      <c r="S68" s="4">
        <v>0.70979999999999999</v>
      </c>
      <c r="T68" s="4">
        <v>0.27400000000000002</v>
      </c>
      <c r="U68" s="4">
        <v>9.5999999999999992E-3</v>
      </c>
      <c r="V68" s="4">
        <v>0.85580000000000001</v>
      </c>
      <c r="W68" s="4"/>
      <c r="X68" s="4">
        <v>1</v>
      </c>
      <c r="Y68" s="4">
        <v>4.7178000000000004</v>
      </c>
      <c r="Z68" s="5">
        <v>0.66790000000000005</v>
      </c>
      <c r="AA68" s="5">
        <v>0.78010000000000002</v>
      </c>
      <c r="AB68" s="5">
        <v>0.21260000000000001</v>
      </c>
      <c r="AC68" s="5">
        <v>1.5900000000000001E-2</v>
      </c>
      <c r="AD68" s="5">
        <v>0.81440000000000001</v>
      </c>
      <c r="AE68" s="5"/>
      <c r="AF68" s="5">
        <v>1</v>
      </c>
      <c r="AG68" s="5">
        <v>4.3971999999999998</v>
      </c>
      <c r="AH68" s="4">
        <v>0.76470000000000005</v>
      </c>
      <c r="AI68" s="4">
        <v>1.0119</v>
      </c>
      <c r="AJ68" s="4">
        <v>0.13750000000000001</v>
      </c>
      <c r="AK68" s="4">
        <v>2.8799999999999999E-2</v>
      </c>
      <c r="AL68" s="4">
        <v>0.68140000000000001</v>
      </c>
      <c r="AM68" s="4"/>
      <c r="AN68" s="4">
        <v>0.9839</v>
      </c>
      <c r="AO68" s="4">
        <v>1.4583999999999999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>
        <f t="shared" si="8"/>
        <v>0.66178000000000003</v>
      </c>
      <c r="FG68" s="4">
        <f t="shared" si="9"/>
        <v>0.76682000000000006</v>
      </c>
      <c r="FH68" s="4">
        <f t="shared" si="10"/>
        <v>0.24437999999999999</v>
      </c>
      <c r="FI68" s="4">
        <f t="shared" si="11"/>
        <v>1.2219999999999998E-2</v>
      </c>
      <c r="FJ68" s="4">
        <f t="shared" si="12"/>
        <v>0.82240000000000002</v>
      </c>
      <c r="FK68" s="4" t="e">
        <f t="shared" si="13"/>
        <v>#DIV/0!</v>
      </c>
      <c r="FL68" s="4">
        <f t="shared" si="14"/>
        <v>0.99678</v>
      </c>
      <c r="FM68" s="4">
        <f t="shared" si="15"/>
        <v>5.1803400000000002</v>
      </c>
      <c r="FN68" s="1" t="str" cm="1">
        <f t="array" aca="1" ref="FN68" ca="1">CONCATENATE(INDIRECT(ADDRESS(1,MATCH(_xlfn.MINIFS(B68:FE68,metrics.rec,"MAE"),B68:FE68,0)+1)), ", ", INDIRECT(ADDRESS(2,MATCH(_xlfn.MINIFS(B68:FE68,metrics.rec,"MAE"),B68:FE68,0)+1)))</f>
        <v>k=5, r=0.1</v>
      </c>
      <c r="FO68" s="1" t="str" cm="1">
        <f t="array" aca="1" ref="FO68" ca="1">CONCATENATE(INDIRECT(ADDRESS(1,MATCH(_xlfn.MINIFS(B68:FE68,metrics.rec,"MSE"),B68:FE68,0)+1)), ", ", INDIRECT(ADDRESS(2,MATCH(_xlfn.MINIFS(B68:FE68,metrics.rec,"MSE"),B68:FE68,0)+1)))</f>
        <v>k=5, r=0.1</v>
      </c>
      <c r="FP68" s="1" t="str" cm="1">
        <f t="array" aca="1" ref="FP68" ca="1">CONCATENATE(INDIRECT(ADDRESS(1,MATCH(_xlfn.MAXIFS(B68:FE68,metrics.rec,"R"),B68:FE68,0)+1)), ", ", INDIRECT(ADDRESS(2,MATCH(_xlfn.MAXIFS(B68:FE68,metrics.rec,"R"),B68:FE68,0)+1)))</f>
        <v>k=5, r=0.1</v>
      </c>
      <c r="FQ68" s="1" t="str" cm="1">
        <f t="array" aca="1" ref="FQ68" ca="1">CONCATENATE(INDIRECT(ADDRESS(1,MATCH(_xlfn.MAXIFS(B68:FE68,metrics.rec,"Precision"),B68:FE68,0)+1)), ", ", INDIRECT(ADDRESS(2,MATCH(_xlfn.MAXIFS(B68:FE68,metrics.rec,"Precision"),B68:FE68,0)+1)))</f>
        <v>k=5, r=0.9</v>
      </c>
      <c r="FR68" s="1" t="str" cm="1">
        <f t="array" aca="1" ref="FR68" ca="1">CONCATENATE(INDIRECT(ADDRESS(1,MATCH(_xlfn.MAXIFS(B68:FE68,metrics.rec,"Recall"),B68:FE68,0)+1)), ", ", INDIRECT(ADDRESS(2,MATCH(_xlfn.MAXIFS(B68:FE68,metrics.rec,"Recall"),B68:FE68,0)+1)))</f>
        <v>k=5, r=0.1</v>
      </c>
      <c r="FS68" s="1" t="e" cm="1">
        <f t="array" aca="1" ref="FS68" ca="1">CONCATENATE(INDIRECT(ADDRESS(1,MATCH(_xlfn.MAXIFS(B68:FE68,metrics.rec,"Coverage"),B68:FE68,0)+1)), ", ", INDIRECT(ADDRESS(2,MATCH(_xlfn.MAXIFS(B68:FE68,metrics.rec,"Coverage"),B68:FE68,0)+1)))</f>
        <v>#N/A</v>
      </c>
      <c r="FT68" s="1" t="str" cm="1">
        <f t="array" aca="1" ref="FT68" ca="1">CONCATENATE(INDIRECT(ADDRESS(1,MATCH(_xlfn.MAXIFS(B68:FE68,metrics.rec,"Recatio"),B68:FE68,0)+1)), ", ", INDIRECT(ADDRESS(2,MATCH(_xlfn.MAXIFS(B68:FE68,metrics.rec,"Recatio"),B68:FE68,0)+1)))</f>
        <v>k=5, r=0.1</v>
      </c>
      <c r="FU68" s="1" t="str" cm="1">
        <f t="array" aca="1" ref="FU68" ca="1">CONCATENATE(INDIRECT(ADDRESS(1,MATCH(_xlfn.MINIFS(B68:FE68,metrics.rec,"Time"),B68:FE68,0)+1)), ", ", INDIRECT(ADDRESS(2,MATCH(_xlfn.MINIFS(B68:FE68,metrics.rec,"Time"),B68:FE68,0)+1)))</f>
        <v>k=5, r=0.9</v>
      </c>
    </row>
    <row r="69" spans="1:177" x14ac:dyDescent="0.2">
      <c r="A69" s="1" t="s">
        <v>65</v>
      </c>
      <c r="B69" s="4">
        <v>0.61270000000000002</v>
      </c>
      <c r="C69" s="4">
        <v>0.65139999999999998</v>
      </c>
      <c r="D69" s="4">
        <v>0.3034</v>
      </c>
      <c r="E69" s="4">
        <v>1.6000000000000001E-3</v>
      </c>
      <c r="F69" s="4">
        <v>0.88859999999999995</v>
      </c>
      <c r="G69" s="4"/>
      <c r="H69" s="4">
        <v>1</v>
      </c>
      <c r="I69" s="4">
        <v>8.5419999999999998</v>
      </c>
      <c r="J69" s="5">
        <v>0.62539999999999996</v>
      </c>
      <c r="K69" s="5">
        <v>0.68089999999999995</v>
      </c>
      <c r="L69" s="5">
        <v>0.29670000000000002</v>
      </c>
      <c r="M69" s="5">
        <v>4.7999999999999996E-3</v>
      </c>
      <c r="N69" s="5">
        <v>0.87819999999999998</v>
      </c>
      <c r="O69" s="5"/>
      <c r="P69" s="5">
        <v>1</v>
      </c>
      <c r="Q69" s="5">
        <v>6.1218000000000004</v>
      </c>
      <c r="R69" s="4">
        <v>0.63670000000000004</v>
      </c>
      <c r="S69" s="4">
        <v>0.70240000000000002</v>
      </c>
      <c r="T69" s="4">
        <v>0.28349999999999997</v>
      </c>
      <c r="U69" s="4">
        <v>8.8999999999999999E-3</v>
      </c>
      <c r="V69" s="4">
        <v>0.86299999999999999</v>
      </c>
      <c r="W69" s="4"/>
      <c r="X69" s="4">
        <v>1</v>
      </c>
      <c r="Y69" s="4">
        <v>4.6097999999999999</v>
      </c>
      <c r="Z69" s="5">
        <v>0.66139999999999999</v>
      </c>
      <c r="AA69" s="5">
        <v>0.75929999999999997</v>
      </c>
      <c r="AB69" s="5">
        <v>0.23569999999999999</v>
      </c>
      <c r="AC69" s="5">
        <v>1.4800000000000001E-2</v>
      </c>
      <c r="AD69" s="5">
        <v>0.83250000000000002</v>
      </c>
      <c r="AE69" s="5"/>
      <c r="AF69" s="5">
        <v>1</v>
      </c>
      <c r="AG69" s="5">
        <v>3.7776000000000001</v>
      </c>
      <c r="AH69" s="4">
        <v>0.74650000000000005</v>
      </c>
      <c r="AI69" s="4">
        <v>0.97470000000000001</v>
      </c>
      <c r="AJ69" s="4">
        <v>0.13969999999999999</v>
      </c>
      <c r="AK69" s="4">
        <v>2.87E-2</v>
      </c>
      <c r="AL69" s="4">
        <v>0.70499999999999996</v>
      </c>
      <c r="AM69" s="4"/>
      <c r="AN69" s="4">
        <v>0.9839</v>
      </c>
      <c r="AO69" s="4">
        <v>1.4599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>
        <f t="shared" si="8"/>
        <v>0.65654000000000001</v>
      </c>
      <c r="FG69" s="4">
        <f t="shared" si="9"/>
        <v>0.75373999999999997</v>
      </c>
      <c r="FH69" s="4">
        <f t="shared" si="10"/>
        <v>0.25179999999999997</v>
      </c>
      <c r="FI69" s="4">
        <f t="shared" si="11"/>
        <v>1.1760000000000001E-2</v>
      </c>
      <c r="FJ69" s="4">
        <f t="shared" si="12"/>
        <v>0.83345999999999998</v>
      </c>
      <c r="FK69" s="4" t="e">
        <f t="shared" si="13"/>
        <v>#DIV/0!</v>
      </c>
      <c r="FL69" s="4">
        <f t="shared" si="14"/>
        <v>0.99678</v>
      </c>
      <c r="FM69" s="4">
        <f t="shared" si="15"/>
        <v>4.9022200000000007</v>
      </c>
      <c r="FN69" s="1" t="str" cm="1">
        <f t="array" aca="1" ref="FN69" ca="1">CONCATENATE(INDIRECT(ADDRESS(1,MATCH(_xlfn.MINIFS(B69:FE69,metrics.rec,"MAE"),B69:FE69,0)+1)), ", ", INDIRECT(ADDRESS(2,MATCH(_xlfn.MINIFS(B69:FE69,metrics.rec,"MAE"),B69:FE69,0)+1)))</f>
        <v>k=5, r=0.1</v>
      </c>
      <c r="FO69" s="1" t="str" cm="1">
        <f t="array" aca="1" ref="FO69" ca="1">CONCATENATE(INDIRECT(ADDRESS(1,MATCH(_xlfn.MINIFS(B69:FE69,metrics.rec,"MSE"),B69:FE69,0)+1)), ", ", INDIRECT(ADDRESS(2,MATCH(_xlfn.MINIFS(B69:FE69,metrics.rec,"MSE"),B69:FE69,0)+1)))</f>
        <v>k=5, r=0.1</v>
      </c>
      <c r="FP69" s="1" t="str" cm="1">
        <f t="array" aca="1" ref="FP69" ca="1">CONCATENATE(INDIRECT(ADDRESS(1,MATCH(_xlfn.MAXIFS(B69:FE69,metrics.rec,"R"),B69:FE69,0)+1)), ", ", INDIRECT(ADDRESS(2,MATCH(_xlfn.MAXIFS(B69:FE69,metrics.rec,"R"),B69:FE69,0)+1)))</f>
        <v>k=5, r=0.1</v>
      </c>
      <c r="FQ69" s="1" t="str" cm="1">
        <f t="array" aca="1" ref="FQ69" ca="1">CONCATENATE(INDIRECT(ADDRESS(1,MATCH(_xlfn.MAXIFS(B69:FE69,metrics.rec,"Precision"),B69:FE69,0)+1)), ", ", INDIRECT(ADDRESS(2,MATCH(_xlfn.MAXIFS(B69:FE69,metrics.rec,"Precision"),B69:FE69,0)+1)))</f>
        <v>k=5, r=0.9</v>
      </c>
      <c r="FR69" s="1" t="str" cm="1">
        <f t="array" aca="1" ref="FR69" ca="1">CONCATENATE(INDIRECT(ADDRESS(1,MATCH(_xlfn.MAXIFS(B69:FE69,metrics.rec,"Recall"),B69:FE69,0)+1)), ", ", INDIRECT(ADDRESS(2,MATCH(_xlfn.MAXIFS(B69:FE69,metrics.rec,"Recall"),B69:FE69,0)+1)))</f>
        <v>k=5, r=0.1</v>
      </c>
      <c r="FS69" s="1" t="e" cm="1">
        <f t="array" aca="1" ref="FS69" ca="1">CONCATENATE(INDIRECT(ADDRESS(1,MATCH(_xlfn.MAXIFS(B69:FE69,metrics.rec,"Coverage"),B69:FE69,0)+1)), ", ", INDIRECT(ADDRESS(2,MATCH(_xlfn.MAXIFS(B69:FE69,metrics.rec,"Coverage"),B69:FE69,0)+1)))</f>
        <v>#N/A</v>
      </c>
      <c r="FT69" s="1" t="str" cm="1">
        <f t="array" aca="1" ref="FT69" ca="1">CONCATENATE(INDIRECT(ADDRESS(1,MATCH(_xlfn.MAXIFS(B69:FE69,metrics.rec,"Recatio"),B69:FE69,0)+1)), ", ", INDIRECT(ADDRESS(2,MATCH(_xlfn.MAXIFS(B69:FE69,metrics.rec,"Recatio"),B69:FE69,0)+1)))</f>
        <v>k=5, r=0.1</v>
      </c>
      <c r="FU69" s="1" t="str" cm="1">
        <f t="array" aca="1" ref="FU69" ca="1">CONCATENATE(INDIRECT(ADDRESS(1,MATCH(_xlfn.MINIFS(B69:FE69,metrics.rec,"Time"),B69:FE69,0)+1)), ", ", INDIRECT(ADDRESS(2,MATCH(_xlfn.MINIFS(B69:FE69,metrics.rec,"Time"),B69:FE69,0)+1)))</f>
        <v>k=5, r=0.9</v>
      </c>
    </row>
    <row r="70" spans="1:177" x14ac:dyDescent="0.2">
      <c r="A70" s="1" t="s">
        <v>66</v>
      </c>
      <c r="B70" s="4">
        <v>0.62380000000000002</v>
      </c>
      <c r="C70" s="4">
        <v>0.67789999999999995</v>
      </c>
      <c r="D70" s="4">
        <v>0.29630000000000001</v>
      </c>
      <c r="E70" s="4">
        <v>1.6000000000000001E-3</v>
      </c>
      <c r="F70" s="4">
        <v>0.89610000000000001</v>
      </c>
      <c r="G70" s="4"/>
      <c r="H70" s="4">
        <v>1</v>
      </c>
      <c r="I70" s="4">
        <v>8.5597999999999992</v>
      </c>
      <c r="J70" s="5">
        <v>0.6361</v>
      </c>
      <c r="K70" s="5">
        <v>0.70620000000000005</v>
      </c>
      <c r="L70" s="5">
        <v>0.29060000000000002</v>
      </c>
      <c r="M70" s="5">
        <v>4.7999999999999996E-3</v>
      </c>
      <c r="N70" s="5">
        <v>0.88439999999999996</v>
      </c>
      <c r="O70" s="5"/>
      <c r="P70" s="5">
        <v>1</v>
      </c>
      <c r="Q70" s="5">
        <v>6.2088999999999999</v>
      </c>
      <c r="R70" s="4">
        <v>0.64480000000000004</v>
      </c>
      <c r="S70" s="4">
        <v>0.72160000000000002</v>
      </c>
      <c r="T70" s="4">
        <v>0.27300000000000002</v>
      </c>
      <c r="U70" s="4">
        <v>8.8999999999999999E-3</v>
      </c>
      <c r="V70" s="4">
        <v>0.86799999999999999</v>
      </c>
      <c r="W70" s="4"/>
      <c r="X70" s="4">
        <v>1</v>
      </c>
      <c r="Y70" s="4">
        <v>4.7163000000000004</v>
      </c>
      <c r="Z70" s="5">
        <v>0.66790000000000005</v>
      </c>
      <c r="AA70" s="5">
        <v>0.77549999999999997</v>
      </c>
      <c r="AB70" s="5">
        <v>0.22989999999999999</v>
      </c>
      <c r="AC70" s="5">
        <v>1.49E-2</v>
      </c>
      <c r="AD70" s="5">
        <v>0.83550000000000002</v>
      </c>
      <c r="AE70" s="5"/>
      <c r="AF70" s="5">
        <v>1</v>
      </c>
      <c r="AG70" s="5">
        <v>3.5611999999999999</v>
      </c>
      <c r="AH70" s="4">
        <v>0.75139999999999996</v>
      </c>
      <c r="AI70" s="4">
        <v>0.98680000000000001</v>
      </c>
      <c r="AJ70" s="4">
        <v>0.13919999999999999</v>
      </c>
      <c r="AK70" s="4">
        <v>2.87E-2</v>
      </c>
      <c r="AL70" s="4">
        <v>0.70550000000000002</v>
      </c>
      <c r="AM70" s="4"/>
      <c r="AN70" s="4">
        <v>0.9839</v>
      </c>
      <c r="AO70" s="4">
        <v>1.4221999999999999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>
        <f t="shared" si="8"/>
        <v>0.66479999999999995</v>
      </c>
      <c r="FG70" s="4">
        <f t="shared" si="9"/>
        <v>0.77360000000000007</v>
      </c>
      <c r="FH70" s="4">
        <f t="shared" si="10"/>
        <v>0.24579999999999996</v>
      </c>
      <c r="FI70" s="4">
        <f t="shared" si="11"/>
        <v>1.1779999999999999E-2</v>
      </c>
      <c r="FJ70" s="4">
        <f t="shared" si="12"/>
        <v>0.83789999999999998</v>
      </c>
      <c r="FK70" s="4" t="e">
        <f t="shared" si="13"/>
        <v>#DIV/0!</v>
      </c>
      <c r="FL70" s="4">
        <f t="shared" si="14"/>
        <v>0.99678</v>
      </c>
      <c r="FM70" s="4">
        <f t="shared" si="15"/>
        <v>4.8936799999999998</v>
      </c>
      <c r="FN70" s="1" t="str" cm="1">
        <f t="array" aca="1" ref="FN70" ca="1">CONCATENATE(INDIRECT(ADDRESS(1,MATCH(_xlfn.MINIFS(B70:FE70,metrics.rec,"MAE"),B70:FE70,0)+1)), ", ", INDIRECT(ADDRESS(2,MATCH(_xlfn.MINIFS(B70:FE70,metrics.rec,"MAE"),B70:FE70,0)+1)))</f>
        <v>k=5, r=0.1</v>
      </c>
      <c r="FO70" s="1" t="str" cm="1">
        <f t="array" aca="1" ref="FO70" ca="1">CONCATENATE(INDIRECT(ADDRESS(1,MATCH(_xlfn.MINIFS(B70:FE70,metrics.rec,"MSE"),B70:FE70,0)+1)), ", ", INDIRECT(ADDRESS(2,MATCH(_xlfn.MINIFS(B70:FE70,metrics.rec,"MSE"),B70:FE70,0)+1)))</f>
        <v>k=5, r=0.1</v>
      </c>
      <c r="FP70" s="1" t="str" cm="1">
        <f t="array" aca="1" ref="FP70" ca="1">CONCATENATE(INDIRECT(ADDRESS(1,MATCH(_xlfn.MAXIFS(B70:FE70,metrics.rec,"R"),B70:FE70,0)+1)), ", ", INDIRECT(ADDRESS(2,MATCH(_xlfn.MAXIFS(B70:FE70,metrics.rec,"R"),B70:FE70,0)+1)))</f>
        <v>k=5, r=0.1</v>
      </c>
      <c r="FQ70" s="1" t="str" cm="1">
        <f t="array" aca="1" ref="FQ70" ca="1">CONCATENATE(INDIRECT(ADDRESS(1,MATCH(_xlfn.MAXIFS(B70:FE70,metrics.rec,"Precision"),B70:FE70,0)+1)), ", ", INDIRECT(ADDRESS(2,MATCH(_xlfn.MAXIFS(B70:FE70,metrics.rec,"Precision"),B70:FE70,0)+1)))</f>
        <v>k=5, r=0.9</v>
      </c>
      <c r="FR70" s="1" t="str" cm="1">
        <f t="array" aca="1" ref="FR70" ca="1">CONCATENATE(INDIRECT(ADDRESS(1,MATCH(_xlfn.MAXIFS(B70:FE70,metrics.rec,"Recall"),B70:FE70,0)+1)), ", ", INDIRECT(ADDRESS(2,MATCH(_xlfn.MAXIFS(B70:FE70,metrics.rec,"Recall"),B70:FE70,0)+1)))</f>
        <v>k=5, r=0.1</v>
      </c>
      <c r="FS70" s="1" t="e" cm="1">
        <f t="array" aca="1" ref="FS70" ca="1">CONCATENATE(INDIRECT(ADDRESS(1,MATCH(_xlfn.MAXIFS(B70:FE70,metrics.rec,"Coverage"),B70:FE70,0)+1)), ", ", INDIRECT(ADDRESS(2,MATCH(_xlfn.MAXIFS(B70:FE70,metrics.rec,"Coverage"),B70:FE70,0)+1)))</f>
        <v>#N/A</v>
      </c>
      <c r="FT70" s="1" t="str" cm="1">
        <f t="array" aca="1" ref="FT70" ca="1">CONCATENATE(INDIRECT(ADDRESS(1,MATCH(_xlfn.MAXIFS(B70:FE70,metrics.rec,"Recatio"),B70:FE70,0)+1)), ", ", INDIRECT(ADDRESS(2,MATCH(_xlfn.MAXIFS(B70:FE70,metrics.rec,"Recatio"),B70:FE70,0)+1)))</f>
        <v>k=5, r=0.1</v>
      </c>
      <c r="FU70" s="1" t="str" cm="1">
        <f t="array" aca="1" ref="FU70" ca="1">CONCATENATE(INDIRECT(ADDRESS(1,MATCH(_xlfn.MINIFS(B70:FE70,metrics.rec,"Time"),B70:FE70,0)+1)), ", ", INDIRECT(ADDRESS(2,MATCH(_xlfn.MINIFS(B70:FE70,metrics.rec,"Time"),B70:FE70,0)+1)))</f>
        <v>k=5, r=0.9</v>
      </c>
    </row>
    <row r="71" spans="1:177" x14ac:dyDescent="0.2">
      <c r="A71" s="1" t="s">
        <v>67</v>
      </c>
      <c r="B71" s="4">
        <v>0.62039999999999995</v>
      </c>
      <c r="C71" s="4">
        <v>0.66820000000000002</v>
      </c>
      <c r="D71" s="4">
        <v>0.28810000000000002</v>
      </c>
      <c r="E71" s="4">
        <v>1.6000000000000001E-3</v>
      </c>
      <c r="F71" s="4">
        <v>0.88580000000000003</v>
      </c>
      <c r="G71" s="4"/>
      <c r="H71" s="4">
        <v>1</v>
      </c>
      <c r="I71" s="4">
        <v>7.8380999999999998</v>
      </c>
      <c r="J71" s="5">
        <v>0.63319999999999999</v>
      </c>
      <c r="K71" s="5">
        <v>0.69810000000000005</v>
      </c>
      <c r="L71" s="5">
        <v>0.27500000000000002</v>
      </c>
      <c r="M71" s="5">
        <v>4.7000000000000002E-3</v>
      </c>
      <c r="N71" s="5">
        <v>0.87570000000000003</v>
      </c>
      <c r="O71" s="5"/>
      <c r="P71" s="5">
        <v>1</v>
      </c>
      <c r="Q71" s="5">
        <v>6.0881999999999996</v>
      </c>
      <c r="R71" s="4">
        <v>0.64480000000000004</v>
      </c>
      <c r="S71" s="4">
        <v>0.71950000000000003</v>
      </c>
      <c r="T71" s="4">
        <v>0.26419999999999999</v>
      </c>
      <c r="U71" s="4">
        <v>8.8000000000000005E-3</v>
      </c>
      <c r="V71" s="4">
        <v>0.86229999999999996</v>
      </c>
      <c r="W71" s="4"/>
      <c r="X71" s="4">
        <v>1</v>
      </c>
      <c r="Y71" s="4">
        <v>4.7542</v>
      </c>
      <c r="Z71" s="5">
        <v>0.6673</v>
      </c>
      <c r="AA71" s="5">
        <v>0.76839999999999997</v>
      </c>
      <c r="AB71" s="5">
        <v>0.23899999999999999</v>
      </c>
      <c r="AC71" s="5">
        <v>1.44E-2</v>
      </c>
      <c r="AD71" s="5">
        <v>0.8357</v>
      </c>
      <c r="AE71" s="5"/>
      <c r="AF71" s="5">
        <v>1</v>
      </c>
      <c r="AG71" s="5">
        <v>4.1414</v>
      </c>
      <c r="AH71" s="4">
        <v>0.72360000000000002</v>
      </c>
      <c r="AI71" s="4">
        <v>0.90269999999999995</v>
      </c>
      <c r="AJ71" s="4">
        <v>0.17979999999999999</v>
      </c>
      <c r="AK71" s="4">
        <v>2.7300000000000001E-2</v>
      </c>
      <c r="AL71" s="4">
        <v>0.73540000000000005</v>
      </c>
      <c r="AM71" s="4"/>
      <c r="AN71" s="4">
        <v>0.98260000000000003</v>
      </c>
      <c r="AO71" s="4">
        <v>1.4679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>
        <f t="shared" si="8"/>
        <v>0.65786</v>
      </c>
      <c r="FG71" s="4">
        <f t="shared" si="9"/>
        <v>0.75137999999999994</v>
      </c>
      <c r="FH71" s="4">
        <f t="shared" si="10"/>
        <v>0.24922</v>
      </c>
      <c r="FI71" s="4">
        <f t="shared" si="11"/>
        <v>1.136E-2</v>
      </c>
      <c r="FJ71" s="4">
        <f t="shared" si="12"/>
        <v>0.83898000000000006</v>
      </c>
      <c r="FK71" s="4" t="e">
        <f t="shared" si="13"/>
        <v>#DIV/0!</v>
      </c>
      <c r="FL71" s="4">
        <f t="shared" si="14"/>
        <v>0.99651999999999996</v>
      </c>
      <c r="FM71" s="4">
        <f t="shared" si="15"/>
        <v>4.8579600000000003</v>
      </c>
      <c r="FN71" s="1" t="str" cm="1">
        <f t="array" aca="1" ref="FN71" ca="1">CONCATENATE(INDIRECT(ADDRESS(1,MATCH(_xlfn.MINIFS(B71:FE71,metrics.rec,"MAE"),B71:FE71,0)+1)), ", ", INDIRECT(ADDRESS(2,MATCH(_xlfn.MINIFS(B71:FE71,metrics.rec,"MAE"),B71:FE71,0)+1)))</f>
        <v>k=5, r=0.1</v>
      </c>
      <c r="FO71" s="1" t="str" cm="1">
        <f t="array" aca="1" ref="FO71" ca="1">CONCATENATE(INDIRECT(ADDRESS(1,MATCH(_xlfn.MINIFS(B71:FE71,metrics.rec,"MSE"),B71:FE71,0)+1)), ", ", INDIRECT(ADDRESS(2,MATCH(_xlfn.MINIFS(B71:FE71,metrics.rec,"MSE"),B71:FE71,0)+1)))</f>
        <v>k=5, r=0.1</v>
      </c>
      <c r="FP71" s="1" t="str" cm="1">
        <f t="array" aca="1" ref="FP71" ca="1">CONCATENATE(INDIRECT(ADDRESS(1,MATCH(_xlfn.MAXIFS(B71:FE71,metrics.rec,"R"),B71:FE71,0)+1)), ", ", INDIRECT(ADDRESS(2,MATCH(_xlfn.MAXIFS(B71:FE71,metrics.rec,"R"),B71:FE71,0)+1)))</f>
        <v>k=5, r=0.1</v>
      </c>
      <c r="FQ71" s="1" t="str" cm="1">
        <f t="array" aca="1" ref="FQ71" ca="1">CONCATENATE(INDIRECT(ADDRESS(1,MATCH(_xlfn.MAXIFS(B71:FE71,metrics.rec,"Precision"),B71:FE71,0)+1)), ", ", INDIRECT(ADDRESS(2,MATCH(_xlfn.MAXIFS(B71:FE71,metrics.rec,"Precision"),B71:FE71,0)+1)))</f>
        <v>k=5, r=0.9</v>
      </c>
      <c r="FR71" s="1" t="str" cm="1">
        <f t="array" aca="1" ref="FR71" ca="1">CONCATENATE(INDIRECT(ADDRESS(1,MATCH(_xlfn.MAXIFS(B71:FE71,metrics.rec,"Recall"),B71:FE71,0)+1)), ", ", INDIRECT(ADDRESS(2,MATCH(_xlfn.MAXIFS(B71:FE71,metrics.rec,"Recall"),B71:FE71,0)+1)))</f>
        <v>k=5, r=0.1</v>
      </c>
      <c r="FS71" s="1" t="e" cm="1">
        <f t="array" aca="1" ref="FS71" ca="1">CONCATENATE(INDIRECT(ADDRESS(1,MATCH(_xlfn.MAXIFS(B71:FE71,metrics.rec,"Coverage"),B71:FE71,0)+1)), ", ", INDIRECT(ADDRESS(2,MATCH(_xlfn.MAXIFS(B71:FE71,metrics.rec,"Coverage"),B71:FE71,0)+1)))</f>
        <v>#N/A</v>
      </c>
      <c r="FT71" s="1" t="str" cm="1">
        <f t="array" aca="1" ref="FT71" ca="1">CONCATENATE(INDIRECT(ADDRESS(1,MATCH(_xlfn.MAXIFS(B71:FE71,metrics.rec,"Recatio"),B71:FE71,0)+1)), ", ", INDIRECT(ADDRESS(2,MATCH(_xlfn.MAXIFS(B71:FE71,metrics.rec,"Recatio"),B71:FE71,0)+1)))</f>
        <v>k=5, r=0.1</v>
      </c>
      <c r="FU71" s="1" t="str" cm="1">
        <f t="array" aca="1" ref="FU71" ca="1">CONCATENATE(INDIRECT(ADDRESS(1,MATCH(_xlfn.MINIFS(B71:FE71,metrics.rec,"Time"),B71:FE71,0)+1)), ", ", INDIRECT(ADDRESS(2,MATCH(_xlfn.MINIFS(B71:FE71,metrics.rec,"Time"),B71:FE71,0)+1)))</f>
        <v>k=5, r=0.9</v>
      </c>
    </row>
    <row r="72" spans="1:177" x14ac:dyDescent="0.2">
      <c r="A72" s="1" t="s">
        <v>68</v>
      </c>
      <c r="B72" s="4">
        <v>0.61099999999999999</v>
      </c>
      <c r="C72" s="4">
        <v>0.64990000000000003</v>
      </c>
      <c r="D72" s="4">
        <v>0.30099999999999999</v>
      </c>
      <c r="E72" s="4">
        <v>1.6000000000000001E-3</v>
      </c>
      <c r="F72" s="4">
        <v>0.88949999999999996</v>
      </c>
      <c r="G72" s="4"/>
      <c r="H72" s="4">
        <v>1</v>
      </c>
      <c r="I72" s="4">
        <v>7.4390999999999998</v>
      </c>
      <c r="J72" s="5">
        <v>0.62580000000000002</v>
      </c>
      <c r="K72" s="5">
        <v>0.68149999999999999</v>
      </c>
      <c r="L72" s="5">
        <v>0.29520000000000002</v>
      </c>
      <c r="M72" s="5">
        <v>4.8999999999999998E-3</v>
      </c>
      <c r="N72" s="5">
        <v>0.87880000000000003</v>
      </c>
      <c r="O72" s="5"/>
      <c r="P72" s="5">
        <v>1</v>
      </c>
      <c r="Q72" s="5">
        <v>6.35</v>
      </c>
      <c r="R72" s="4">
        <v>0.63859999999999995</v>
      </c>
      <c r="S72" s="4">
        <v>0.7087</v>
      </c>
      <c r="T72" s="4">
        <v>0.2697</v>
      </c>
      <c r="U72" s="4">
        <v>9.1999999999999998E-3</v>
      </c>
      <c r="V72" s="4">
        <v>0.86219999999999997</v>
      </c>
      <c r="W72" s="4"/>
      <c r="X72" s="4">
        <v>1</v>
      </c>
      <c r="Y72" s="4">
        <v>4.9466999999999999</v>
      </c>
      <c r="Z72" s="5">
        <v>0.66969999999999996</v>
      </c>
      <c r="AA72" s="5">
        <v>0.7823</v>
      </c>
      <c r="AB72" s="5">
        <v>0.20930000000000001</v>
      </c>
      <c r="AC72" s="5">
        <v>1.54E-2</v>
      </c>
      <c r="AD72" s="5">
        <v>0.82410000000000005</v>
      </c>
      <c r="AE72" s="5"/>
      <c r="AF72" s="5">
        <v>1</v>
      </c>
      <c r="AG72" s="5">
        <v>3.8525999999999998</v>
      </c>
      <c r="AH72" s="4">
        <v>0.7702</v>
      </c>
      <c r="AI72" s="4">
        <v>1.0291999999999999</v>
      </c>
      <c r="AJ72" s="4">
        <v>0.13750000000000001</v>
      </c>
      <c r="AK72" s="4">
        <v>2.86E-2</v>
      </c>
      <c r="AL72" s="4">
        <v>0.68910000000000005</v>
      </c>
      <c r="AM72" s="4"/>
      <c r="AN72" s="4">
        <v>0.9839</v>
      </c>
      <c r="AO72" s="4">
        <v>1.4888999999999999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>
        <f t="shared" ref="FF72:FF103" si="16">AVERAGEIFS(B72:FE72,metrics.rec,"MAE")</f>
        <v>0.66305999999999998</v>
      </c>
      <c r="FG72" s="4">
        <f t="shared" ref="FG72:FG103" si="17">AVERAGEIFS(B72:FE72,metrics.rec,"MSE")</f>
        <v>0.77032</v>
      </c>
      <c r="FH72" s="4">
        <f t="shared" ref="FH72:FH103" si="18">AVERAGEIFS(B72:FE72,metrics.rec,"R")</f>
        <v>0.24254000000000003</v>
      </c>
      <c r="FI72" s="4">
        <f t="shared" ref="FI72:FI103" si="19">AVERAGEIFS(B72:FE72,metrics.rec,"Precision")</f>
        <v>1.1940000000000001E-2</v>
      </c>
      <c r="FJ72" s="4">
        <f t="shared" ref="FJ72:FJ103" si="20">AVERAGEIFS(B72:FE72,metrics.rec,"Recall")</f>
        <v>0.82874000000000003</v>
      </c>
      <c r="FK72" s="4" t="e">
        <f t="shared" ref="FK72:FK103" si="21">AVERAGEIFS(B72:FE72,metrics.rec,"Coverage")</f>
        <v>#DIV/0!</v>
      </c>
      <c r="FL72" s="4">
        <f t="shared" ref="FL72:FL103" si="22">AVERAGEIFS(B72:FE72,metrics.rec,"Recatio")</f>
        <v>0.99678</v>
      </c>
      <c r="FM72" s="4">
        <f t="shared" ref="FM72:FM103" si="23">AVERAGEIFS(B72:FE72,metrics.rec,"Time")</f>
        <v>4.8154599999999999</v>
      </c>
      <c r="FN72" s="1" t="str" cm="1">
        <f t="array" aca="1" ref="FN72" ca="1">CONCATENATE(INDIRECT(ADDRESS(1,MATCH(_xlfn.MINIFS(B72:FE72,metrics.rec,"MAE"),B72:FE72,0)+1)), ", ", INDIRECT(ADDRESS(2,MATCH(_xlfn.MINIFS(B72:FE72,metrics.rec,"MAE"),B72:FE72,0)+1)))</f>
        <v>k=5, r=0.1</v>
      </c>
      <c r="FO72" s="1" t="str" cm="1">
        <f t="array" aca="1" ref="FO72" ca="1">CONCATENATE(INDIRECT(ADDRESS(1,MATCH(_xlfn.MINIFS(B72:FE72,metrics.rec,"MSE"),B72:FE72,0)+1)), ", ", INDIRECT(ADDRESS(2,MATCH(_xlfn.MINIFS(B72:FE72,metrics.rec,"MSE"),B72:FE72,0)+1)))</f>
        <v>k=5, r=0.1</v>
      </c>
      <c r="FP72" s="1" t="str" cm="1">
        <f t="array" aca="1" ref="FP72" ca="1">CONCATENATE(INDIRECT(ADDRESS(1,MATCH(_xlfn.MAXIFS(B72:FE72,metrics.rec,"R"),B72:FE72,0)+1)), ", ", INDIRECT(ADDRESS(2,MATCH(_xlfn.MAXIFS(B72:FE72,metrics.rec,"R"),B72:FE72,0)+1)))</f>
        <v>k=5, r=0.1</v>
      </c>
      <c r="FQ72" s="1" t="str" cm="1">
        <f t="array" aca="1" ref="FQ72" ca="1">CONCATENATE(INDIRECT(ADDRESS(1,MATCH(_xlfn.MAXIFS(B72:FE72,metrics.rec,"Precision"),B72:FE72,0)+1)), ", ", INDIRECT(ADDRESS(2,MATCH(_xlfn.MAXIFS(B72:FE72,metrics.rec,"Precision"),B72:FE72,0)+1)))</f>
        <v>k=5, r=0.9</v>
      </c>
      <c r="FR72" s="1" t="str" cm="1">
        <f t="array" aca="1" ref="FR72" ca="1">CONCATENATE(INDIRECT(ADDRESS(1,MATCH(_xlfn.MAXIFS(B72:FE72,metrics.rec,"Recall"),B72:FE72,0)+1)), ", ", INDIRECT(ADDRESS(2,MATCH(_xlfn.MAXIFS(B72:FE72,metrics.rec,"Recall"),B72:FE72,0)+1)))</f>
        <v>k=5, r=0.1</v>
      </c>
      <c r="FS72" s="1" t="e" cm="1">
        <f t="array" aca="1" ref="FS72" ca="1">CONCATENATE(INDIRECT(ADDRESS(1,MATCH(_xlfn.MAXIFS(B72:FE72,metrics.rec,"Coverage"),B72:FE72,0)+1)), ", ", INDIRECT(ADDRESS(2,MATCH(_xlfn.MAXIFS(B72:FE72,metrics.rec,"Coverage"),B72:FE72,0)+1)))</f>
        <v>#N/A</v>
      </c>
      <c r="FT72" s="1" t="str" cm="1">
        <f t="array" aca="1" ref="FT72" ca="1">CONCATENATE(INDIRECT(ADDRESS(1,MATCH(_xlfn.MAXIFS(B72:FE72,metrics.rec,"Recatio"),B72:FE72,0)+1)), ", ", INDIRECT(ADDRESS(2,MATCH(_xlfn.MAXIFS(B72:FE72,metrics.rec,"Recatio"),B72:FE72,0)+1)))</f>
        <v>k=5, r=0.1</v>
      </c>
      <c r="FU72" s="1" t="str" cm="1">
        <f t="array" aca="1" ref="FU72" ca="1">CONCATENATE(INDIRECT(ADDRESS(1,MATCH(_xlfn.MINIFS(B72:FE72,metrics.rec,"Time"),B72:FE72,0)+1)), ", ", INDIRECT(ADDRESS(2,MATCH(_xlfn.MINIFS(B72:FE72,metrics.rec,"Time"),B72:FE72,0)+1)))</f>
        <v>k=5, r=0.9</v>
      </c>
    </row>
    <row r="73" spans="1:177" x14ac:dyDescent="0.2">
      <c r="A73" s="1" t="s">
        <v>69</v>
      </c>
      <c r="B73" s="4">
        <v>0.63370000000000004</v>
      </c>
      <c r="C73" s="4">
        <v>0.69450000000000001</v>
      </c>
      <c r="D73" s="4">
        <v>0.28339999999999999</v>
      </c>
      <c r="E73" s="4">
        <v>1.6000000000000001E-3</v>
      </c>
      <c r="F73" s="4">
        <v>0.8831</v>
      </c>
      <c r="G73" s="4"/>
      <c r="H73" s="4">
        <v>1</v>
      </c>
      <c r="I73" s="4">
        <v>7.4840999999999998</v>
      </c>
      <c r="J73" s="5">
        <v>0.64080000000000004</v>
      </c>
      <c r="K73" s="5">
        <v>0.71120000000000005</v>
      </c>
      <c r="L73" s="5">
        <v>0.26819999999999999</v>
      </c>
      <c r="M73" s="5">
        <v>4.7999999999999996E-3</v>
      </c>
      <c r="N73" s="5">
        <v>0.87350000000000005</v>
      </c>
      <c r="O73" s="5"/>
      <c r="P73" s="5">
        <v>1</v>
      </c>
      <c r="Q73" s="5">
        <v>6.4724000000000004</v>
      </c>
      <c r="R73" s="4">
        <v>0.64800000000000002</v>
      </c>
      <c r="S73" s="4">
        <v>0.72540000000000004</v>
      </c>
      <c r="T73" s="4">
        <v>0.26500000000000001</v>
      </c>
      <c r="U73" s="4">
        <v>8.8999999999999999E-3</v>
      </c>
      <c r="V73" s="4">
        <v>0.86060000000000003</v>
      </c>
      <c r="W73" s="4"/>
      <c r="X73" s="4">
        <v>1</v>
      </c>
      <c r="Y73" s="4">
        <v>5.0396999999999998</v>
      </c>
      <c r="Z73" s="5">
        <v>0.66690000000000005</v>
      </c>
      <c r="AA73" s="5">
        <v>0.77</v>
      </c>
      <c r="AB73" s="5">
        <v>0.23330000000000001</v>
      </c>
      <c r="AC73" s="5">
        <v>1.49E-2</v>
      </c>
      <c r="AD73" s="5">
        <v>0.83130000000000004</v>
      </c>
      <c r="AE73" s="5"/>
      <c r="AF73" s="5">
        <v>1</v>
      </c>
      <c r="AG73" s="5">
        <v>3.5750999999999999</v>
      </c>
      <c r="AH73" s="4">
        <v>0.74639999999999995</v>
      </c>
      <c r="AI73" s="4">
        <v>0.97499999999999998</v>
      </c>
      <c r="AJ73" s="4">
        <v>0.1421</v>
      </c>
      <c r="AK73" s="4">
        <v>2.8299999999999999E-2</v>
      </c>
      <c r="AL73" s="4">
        <v>0.70740000000000003</v>
      </c>
      <c r="AM73" s="4"/>
      <c r="AN73" s="4">
        <v>0.98480000000000001</v>
      </c>
      <c r="AO73" s="4">
        <v>1.3409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>
        <f t="shared" si="16"/>
        <v>0.66716000000000009</v>
      </c>
      <c r="FG73" s="4">
        <f t="shared" si="17"/>
        <v>0.77522000000000002</v>
      </c>
      <c r="FH73" s="4">
        <f t="shared" si="18"/>
        <v>0.23840000000000003</v>
      </c>
      <c r="FI73" s="4">
        <f t="shared" si="19"/>
        <v>1.1699999999999999E-2</v>
      </c>
      <c r="FJ73" s="4">
        <f t="shared" si="20"/>
        <v>0.83118000000000014</v>
      </c>
      <c r="FK73" s="4" t="e">
        <f t="shared" si="21"/>
        <v>#DIV/0!</v>
      </c>
      <c r="FL73" s="4">
        <f t="shared" si="22"/>
        <v>0.99695999999999996</v>
      </c>
      <c r="FM73" s="4">
        <f t="shared" si="23"/>
        <v>4.7824400000000002</v>
      </c>
      <c r="FN73" s="1" t="str" cm="1">
        <f t="array" aca="1" ref="FN73" ca="1">CONCATENATE(INDIRECT(ADDRESS(1,MATCH(_xlfn.MINIFS(B73:FE73,metrics.rec,"MAE"),B73:FE73,0)+1)), ", ", INDIRECT(ADDRESS(2,MATCH(_xlfn.MINIFS(B73:FE73,metrics.rec,"MAE"),B73:FE73,0)+1)))</f>
        <v>k=5, r=0.1</v>
      </c>
      <c r="FO73" s="1" t="str" cm="1">
        <f t="array" aca="1" ref="FO73" ca="1">CONCATENATE(INDIRECT(ADDRESS(1,MATCH(_xlfn.MINIFS(B73:FE73,metrics.rec,"MSE"),B73:FE73,0)+1)), ", ", INDIRECT(ADDRESS(2,MATCH(_xlfn.MINIFS(B73:FE73,metrics.rec,"MSE"),B73:FE73,0)+1)))</f>
        <v>k=5, r=0.1</v>
      </c>
      <c r="FP73" s="1" t="str" cm="1">
        <f t="array" aca="1" ref="FP73" ca="1">CONCATENATE(INDIRECT(ADDRESS(1,MATCH(_xlfn.MAXIFS(B73:FE73,metrics.rec,"R"),B73:FE73,0)+1)), ", ", INDIRECT(ADDRESS(2,MATCH(_xlfn.MAXIFS(B73:FE73,metrics.rec,"R"),B73:FE73,0)+1)))</f>
        <v>k=5, r=0.1</v>
      </c>
      <c r="FQ73" s="1" t="str" cm="1">
        <f t="array" aca="1" ref="FQ73" ca="1">CONCATENATE(INDIRECT(ADDRESS(1,MATCH(_xlfn.MAXIFS(B73:FE73,metrics.rec,"Precision"),B73:FE73,0)+1)), ", ", INDIRECT(ADDRESS(2,MATCH(_xlfn.MAXIFS(B73:FE73,metrics.rec,"Precision"),B73:FE73,0)+1)))</f>
        <v>k=5, r=0.9</v>
      </c>
      <c r="FR73" s="1" t="str" cm="1">
        <f t="array" aca="1" ref="FR73" ca="1">CONCATENATE(INDIRECT(ADDRESS(1,MATCH(_xlfn.MAXIFS(B73:FE73,metrics.rec,"Recall"),B73:FE73,0)+1)), ", ", INDIRECT(ADDRESS(2,MATCH(_xlfn.MAXIFS(B73:FE73,metrics.rec,"Recall"),B73:FE73,0)+1)))</f>
        <v>k=5, r=0.1</v>
      </c>
      <c r="FS73" s="1" t="e" cm="1">
        <f t="array" aca="1" ref="FS73" ca="1">CONCATENATE(INDIRECT(ADDRESS(1,MATCH(_xlfn.MAXIFS(B73:FE73,metrics.rec,"Coverage"),B73:FE73,0)+1)), ", ", INDIRECT(ADDRESS(2,MATCH(_xlfn.MAXIFS(B73:FE73,metrics.rec,"Coverage"),B73:FE73,0)+1)))</f>
        <v>#N/A</v>
      </c>
      <c r="FT73" s="1" t="str" cm="1">
        <f t="array" aca="1" ref="FT73" ca="1">CONCATENATE(INDIRECT(ADDRESS(1,MATCH(_xlfn.MAXIFS(B73:FE73,metrics.rec,"Recatio"),B73:FE73,0)+1)), ", ", INDIRECT(ADDRESS(2,MATCH(_xlfn.MAXIFS(B73:FE73,metrics.rec,"Recatio"),B73:FE73,0)+1)))</f>
        <v>k=5, r=0.1</v>
      </c>
      <c r="FU73" s="1" t="str" cm="1">
        <f t="array" aca="1" ref="FU73" ca="1">CONCATENATE(INDIRECT(ADDRESS(1,MATCH(_xlfn.MINIFS(B73:FE73,metrics.rec,"Time"),B73:FE73,0)+1)), ", ", INDIRECT(ADDRESS(2,MATCH(_xlfn.MINIFS(B73:FE73,metrics.rec,"Time"),B73:FE73,0)+1)))</f>
        <v>k=5, r=0.9</v>
      </c>
    </row>
    <row r="74" spans="1:177" x14ac:dyDescent="0.2">
      <c r="A74" s="1" t="s">
        <v>70</v>
      </c>
      <c r="B74" s="4">
        <v>0.64749999999999996</v>
      </c>
      <c r="C74" s="4">
        <v>0.71879999999999999</v>
      </c>
      <c r="D74" s="4">
        <v>0.26840000000000003</v>
      </c>
      <c r="E74" s="4">
        <v>1.6000000000000001E-3</v>
      </c>
      <c r="F74" s="4">
        <v>0.88339999999999996</v>
      </c>
      <c r="G74" s="4"/>
      <c r="H74" s="4">
        <v>1</v>
      </c>
      <c r="I74" s="4">
        <v>7.4340999999999999</v>
      </c>
      <c r="J74" s="5">
        <v>0.66669999999999996</v>
      </c>
      <c r="K74" s="5">
        <v>0.76429999999999998</v>
      </c>
      <c r="L74" s="5">
        <v>0.25590000000000002</v>
      </c>
      <c r="M74" s="5">
        <v>4.8999999999999998E-3</v>
      </c>
      <c r="N74" s="5">
        <v>0.87350000000000005</v>
      </c>
      <c r="O74" s="5"/>
      <c r="P74" s="5">
        <v>1</v>
      </c>
      <c r="Q74" s="5">
        <v>6.4146999999999998</v>
      </c>
      <c r="R74" s="4">
        <v>0.68740000000000001</v>
      </c>
      <c r="S74" s="4">
        <v>0.80730000000000002</v>
      </c>
      <c r="T74" s="4">
        <v>0.2407</v>
      </c>
      <c r="U74" s="4">
        <v>9.4000000000000004E-3</v>
      </c>
      <c r="V74" s="4">
        <v>0.85570000000000002</v>
      </c>
      <c r="W74" s="4"/>
      <c r="X74" s="4">
        <v>1</v>
      </c>
      <c r="Y74" s="4">
        <v>4.6859999999999999</v>
      </c>
      <c r="Z74" s="5">
        <v>0.72450000000000003</v>
      </c>
      <c r="AA74" s="5">
        <v>0.89559999999999995</v>
      </c>
      <c r="AB74" s="5">
        <v>0.19789999999999999</v>
      </c>
      <c r="AC74" s="5">
        <v>1.7100000000000001E-2</v>
      </c>
      <c r="AD74" s="5">
        <v>0.82499999999999996</v>
      </c>
      <c r="AE74" s="5"/>
      <c r="AF74" s="5">
        <v>1</v>
      </c>
      <c r="AG74" s="5">
        <v>3.4704999999999999</v>
      </c>
      <c r="AH74" s="4">
        <v>0.78580000000000005</v>
      </c>
      <c r="AI74" s="4">
        <v>1.0617000000000001</v>
      </c>
      <c r="AJ74" s="4">
        <v>0.12180000000000001</v>
      </c>
      <c r="AK74" s="4">
        <v>5.57E-2</v>
      </c>
      <c r="AL74" s="4">
        <v>0.59509999999999996</v>
      </c>
      <c r="AM74" s="4"/>
      <c r="AN74" s="4">
        <v>0.97770000000000001</v>
      </c>
      <c r="AO74" s="4">
        <v>1.3599000000000001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>
        <f t="shared" si="16"/>
        <v>0.70238</v>
      </c>
      <c r="FG74" s="4">
        <f t="shared" si="17"/>
        <v>0.84953999999999996</v>
      </c>
      <c r="FH74" s="4">
        <f t="shared" si="18"/>
        <v>0.21693999999999999</v>
      </c>
      <c r="FI74" s="4">
        <f t="shared" si="19"/>
        <v>1.7739999999999999E-2</v>
      </c>
      <c r="FJ74" s="4">
        <f t="shared" si="20"/>
        <v>0.80654000000000003</v>
      </c>
      <c r="FK74" s="4" t="e">
        <f t="shared" si="21"/>
        <v>#DIV/0!</v>
      </c>
      <c r="FL74" s="4">
        <f t="shared" si="22"/>
        <v>0.99554000000000009</v>
      </c>
      <c r="FM74" s="4">
        <f t="shared" si="23"/>
        <v>4.6730400000000003</v>
      </c>
      <c r="FN74" s="1" t="str" cm="1">
        <f t="array" aca="1" ref="FN74" ca="1">CONCATENATE(INDIRECT(ADDRESS(1,MATCH(_xlfn.MINIFS(B74:FE74,metrics.rec,"MAE"),B74:FE74,0)+1)), ", ", INDIRECT(ADDRESS(2,MATCH(_xlfn.MINIFS(B74:FE74,metrics.rec,"MAE"),B74:FE74,0)+1)))</f>
        <v>k=5, r=0.1</v>
      </c>
      <c r="FO74" s="1" t="str" cm="1">
        <f t="array" aca="1" ref="FO74" ca="1">CONCATENATE(INDIRECT(ADDRESS(1,MATCH(_xlfn.MINIFS(B74:FE74,metrics.rec,"MSE"),B74:FE74,0)+1)), ", ", INDIRECT(ADDRESS(2,MATCH(_xlfn.MINIFS(B74:FE74,metrics.rec,"MSE"),B74:FE74,0)+1)))</f>
        <v>k=5, r=0.1</v>
      </c>
      <c r="FP74" s="1" t="str" cm="1">
        <f t="array" aca="1" ref="FP74" ca="1">CONCATENATE(INDIRECT(ADDRESS(1,MATCH(_xlfn.MAXIFS(B74:FE74,metrics.rec,"R"),B74:FE74,0)+1)), ", ", INDIRECT(ADDRESS(2,MATCH(_xlfn.MAXIFS(B74:FE74,metrics.rec,"R"),B74:FE74,0)+1)))</f>
        <v>k=5, r=0.1</v>
      </c>
      <c r="FQ74" s="1" t="str" cm="1">
        <f t="array" aca="1" ref="FQ74" ca="1">CONCATENATE(INDIRECT(ADDRESS(1,MATCH(_xlfn.MAXIFS(B74:FE74,metrics.rec,"Precision"),B74:FE74,0)+1)), ", ", INDIRECT(ADDRESS(2,MATCH(_xlfn.MAXIFS(B74:FE74,metrics.rec,"Precision"),B74:FE74,0)+1)))</f>
        <v>k=5, r=0.9</v>
      </c>
      <c r="FR74" s="1" t="str" cm="1">
        <f t="array" aca="1" ref="FR74" ca="1">CONCATENATE(INDIRECT(ADDRESS(1,MATCH(_xlfn.MAXIFS(B74:FE74,metrics.rec,"Recall"),B74:FE74,0)+1)), ", ", INDIRECT(ADDRESS(2,MATCH(_xlfn.MAXIFS(B74:FE74,metrics.rec,"Recall"),B74:FE74,0)+1)))</f>
        <v>k=5, r=0.1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str" cm="1">
        <f t="array" aca="1" ref="FT74" ca="1">CONCATENATE(INDIRECT(ADDRESS(1,MATCH(_xlfn.MAXIFS(B74:FE74,metrics.rec,"Recatio"),B74:FE74,0)+1)), ", ", INDIRECT(ADDRESS(2,MATCH(_xlfn.MAXIFS(B74:FE74,metrics.rec,"Recatio"),B74:FE74,0)+1)))</f>
        <v>k=5, r=0.1</v>
      </c>
      <c r="FU74" s="1" t="str" cm="1">
        <f t="array" aca="1" ref="FU74" ca="1">CONCATENATE(INDIRECT(ADDRESS(1,MATCH(_xlfn.MINIFS(B74:FE74,metrics.rec,"Time"),B74:FE74,0)+1)), ", ", INDIRECT(ADDRESS(2,MATCH(_xlfn.MINIFS(B74:FE74,metrics.rec,"Time"),B74:FE74,0)+1)))</f>
        <v>k=5, r=0.9</v>
      </c>
    </row>
    <row r="75" spans="1:177" x14ac:dyDescent="0.2">
      <c r="A75" s="1" t="s">
        <v>71</v>
      </c>
      <c r="B75" s="4">
        <v>0.61499999999999999</v>
      </c>
      <c r="C75" s="4">
        <v>0.65410000000000001</v>
      </c>
      <c r="D75" s="4">
        <v>0.30070000000000002</v>
      </c>
      <c r="E75" s="4">
        <v>1.6000000000000001E-3</v>
      </c>
      <c r="F75" s="4">
        <v>0.88249999999999995</v>
      </c>
      <c r="G75" s="4"/>
      <c r="H75" s="4">
        <v>1</v>
      </c>
      <c r="I75" s="4">
        <v>8.1262000000000008</v>
      </c>
      <c r="J75" s="5">
        <v>0.62749999999999995</v>
      </c>
      <c r="K75" s="5">
        <v>0.68359999999999999</v>
      </c>
      <c r="L75" s="5">
        <v>0.29039999999999999</v>
      </c>
      <c r="M75" s="5">
        <v>4.7999999999999996E-3</v>
      </c>
      <c r="N75" s="5">
        <v>0.87219999999999998</v>
      </c>
      <c r="O75" s="5"/>
      <c r="P75" s="5">
        <v>1</v>
      </c>
      <c r="Q75" s="5">
        <v>6.6969000000000003</v>
      </c>
      <c r="R75" s="4">
        <v>0.63900000000000001</v>
      </c>
      <c r="S75" s="4">
        <v>0.70509999999999995</v>
      </c>
      <c r="T75" s="4">
        <v>0.27779999999999999</v>
      </c>
      <c r="U75" s="4">
        <v>8.8999999999999999E-3</v>
      </c>
      <c r="V75" s="4">
        <v>0.85819999999999996</v>
      </c>
      <c r="W75" s="4"/>
      <c r="X75" s="4">
        <v>1</v>
      </c>
      <c r="Y75" s="4">
        <v>4.8457999999999997</v>
      </c>
      <c r="Z75" s="5">
        <v>0.6633</v>
      </c>
      <c r="AA75" s="5">
        <v>0.76090000000000002</v>
      </c>
      <c r="AB75" s="5">
        <v>0.23449999999999999</v>
      </c>
      <c r="AC75" s="5">
        <v>1.49E-2</v>
      </c>
      <c r="AD75" s="5">
        <v>0.82830000000000004</v>
      </c>
      <c r="AE75" s="5"/>
      <c r="AF75" s="5">
        <v>1</v>
      </c>
      <c r="AG75" s="5">
        <v>3.5684</v>
      </c>
      <c r="AH75" s="4">
        <v>0.74739999999999995</v>
      </c>
      <c r="AI75" s="4">
        <v>0.9758</v>
      </c>
      <c r="AJ75" s="4">
        <v>0.13719999999999999</v>
      </c>
      <c r="AK75" s="4">
        <v>2.86E-2</v>
      </c>
      <c r="AL75" s="4">
        <v>0.70120000000000005</v>
      </c>
      <c r="AM75" s="4"/>
      <c r="AN75" s="4">
        <v>0.9839</v>
      </c>
      <c r="AO75" s="4">
        <v>1.2851999999999999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>
        <f t="shared" si="16"/>
        <v>0.65843999999999991</v>
      </c>
      <c r="FG75" s="4">
        <f t="shared" si="17"/>
        <v>0.75589999999999991</v>
      </c>
      <c r="FH75" s="4">
        <f t="shared" si="18"/>
        <v>0.24811999999999998</v>
      </c>
      <c r="FI75" s="4">
        <f t="shared" si="19"/>
        <v>1.176E-2</v>
      </c>
      <c r="FJ75" s="4">
        <f t="shared" si="20"/>
        <v>0.82848000000000011</v>
      </c>
      <c r="FK75" s="4" t="e">
        <f t="shared" si="21"/>
        <v>#DIV/0!</v>
      </c>
      <c r="FL75" s="4">
        <f t="shared" si="22"/>
        <v>0.99678</v>
      </c>
      <c r="FM75" s="4">
        <f t="shared" si="23"/>
        <v>4.9045000000000005</v>
      </c>
      <c r="FN75" s="1" t="str" cm="1">
        <f t="array" aca="1" ref="FN75" ca="1">CONCATENATE(INDIRECT(ADDRESS(1,MATCH(_xlfn.MINIFS(B75:FE75,metrics.rec,"MAE"),B75:FE75,0)+1)), ", ", INDIRECT(ADDRESS(2,MATCH(_xlfn.MINIFS(B75:FE75,metrics.rec,"MAE"),B75:FE75,0)+1)))</f>
        <v>k=5, r=0.1</v>
      </c>
      <c r="FO75" s="1" t="str" cm="1">
        <f t="array" aca="1" ref="FO75" ca="1">CONCATENATE(INDIRECT(ADDRESS(1,MATCH(_xlfn.MINIFS(B75:FE75,metrics.rec,"MSE"),B75:FE75,0)+1)), ", ", INDIRECT(ADDRESS(2,MATCH(_xlfn.MINIFS(B75:FE75,metrics.rec,"MSE"),B75:FE75,0)+1)))</f>
        <v>k=5, r=0.1</v>
      </c>
      <c r="FP75" s="1" t="str" cm="1">
        <f t="array" aca="1" ref="FP75" ca="1">CONCATENATE(INDIRECT(ADDRESS(1,MATCH(_xlfn.MAXIFS(B75:FE75,metrics.rec,"R"),B75:FE75,0)+1)), ", ", INDIRECT(ADDRESS(2,MATCH(_xlfn.MAXIFS(B75:FE75,metrics.rec,"R"),B75:FE75,0)+1)))</f>
        <v>k=5, r=0.1</v>
      </c>
      <c r="FQ75" s="1" t="str" cm="1">
        <f t="array" aca="1" ref="FQ75" ca="1">CONCATENATE(INDIRECT(ADDRESS(1,MATCH(_xlfn.MAXIFS(B75:FE75,metrics.rec,"Precision"),B75:FE75,0)+1)), ", ", INDIRECT(ADDRESS(2,MATCH(_xlfn.MAXIFS(B75:FE75,metrics.rec,"Precision"),B75:FE75,0)+1)))</f>
        <v>k=5, r=0.9</v>
      </c>
      <c r="FR75" s="1" t="str" cm="1">
        <f t="array" aca="1" ref="FR75" ca="1">CONCATENATE(INDIRECT(ADDRESS(1,MATCH(_xlfn.MAXIFS(B75:FE75,metrics.rec,"Recall"),B75:FE75,0)+1)), ", ", INDIRECT(ADDRESS(2,MATCH(_xlfn.MAXIFS(B75:FE75,metrics.rec,"Recall"),B75:FE75,0)+1)))</f>
        <v>k=5, r=0.1</v>
      </c>
      <c r="FS75" s="1" t="e" cm="1">
        <f t="array" aca="1" ref="FS75" ca="1">CONCATENATE(INDIRECT(ADDRESS(1,MATCH(_xlfn.MAXIFS(B75:FE75,metrics.rec,"Coverage"),B75:FE75,0)+1)), ", ", INDIRECT(ADDRESS(2,MATCH(_xlfn.MAXIFS(B75:FE75,metrics.rec,"Coverage"),B75:FE75,0)+1)))</f>
        <v>#N/A</v>
      </c>
      <c r="FT75" s="1" t="str" cm="1">
        <f t="array" aca="1" ref="FT75" ca="1">CONCATENATE(INDIRECT(ADDRESS(1,MATCH(_xlfn.MAXIFS(B75:FE75,metrics.rec,"Recatio"),B75:FE75,0)+1)), ", ", INDIRECT(ADDRESS(2,MATCH(_xlfn.MAXIFS(B75:FE75,metrics.rec,"Recatio"),B75:FE75,0)+1)))</f>
        <v>k=5, r=0.1</v>
      </c>
      <c r="FU75" s="1" t="str" cm="1">
        <f t="array" aca="1" ref="FU75" ca="1">CONCATENATE(INDIRECT(ADDRESS(1,MATCH(_xlfn.MINIFS(B75:FE75,metrics.rec,"Time"),B75:FE75,0)+1)), ", ", INDIRECT(ADDRESS(2,MATCH(_xlfn.MINIFS(B75:FE75,metrics.rec,"Time"),B75:FE75,0)+1)))</f>
        <v>k=5, r=0.9</v>
      </c>
    </row>
    <row r="76" spans="1:177" x14ac:dyDescent="0.2">
      <c r="A76" s="1" t="s">
        <v>72</v>
      </c>
      <c r="B76" s="4">
        <v>0.61419999999999997</v>
      </c>
      <c r="C76" s="4">
        <v>0.65459999999999996</v>
      </c>
      <c r="D76" s="4">
        <v>0.30380000000000001</v>
      </c>
      <c r="E76" s="4">
        <v>1.6000000000000001E-3</v>
      </c>
      <c r="F76" s="4">
        <v>0.88880000000000003</v>
      </c>
      <c r="G76" s="4"/>
      <c r="H76" s="4">
        <v>1</v>
      </c>
      <c r="I76" s="4">
        <v>8.0657999999999994</v>
      </c>
      <c r="J76" s="5">
        <v>0.627</v>
      </c>
      <c r="K76" s="5">
        <v>0.68459999999999999</v>
      </c>
      <c r="L76" s="5">
        <v>0.29149999999999998</v>
      </c>
      <c r="M76" s="5">
        <v>4.8999999999999998E-3</v>
      </c>
      <c r="N76" s="5">
        <v>0.87819999999999998</v>
      </c>
      <c r="O76" s="5"/>
      <c r="P76" s="5">
        <v>1</v>
      </c>
      <c r="Q76" s="5">
        <v>6.7542999999999997</v>
      </c>
      <c r="R76" s="4">
        <v>0.63819999999999999</v>
      </c>
      <c r="S76" s="4">
        <v>0.70589999999999997</v>
      </c>
      <c r="T76" s="4">
        <v>0.28100000000000003</v>
      </c>
      <c r="U76" s="4">
        <v>9.2999999999999992E-3</v>
      </c>
      <c r="V76" s="4">
        <v>0.86309999999999998</v>
      </c>
      <c r="W76" s="4"/>
      <c r="X76" s="4">
        <v>1</v>
      </c>
      <c r="Y76" s="4">
        <v>4.7812000000000001</v>
      </c>
      <c r="Z76" s="5">
        <v>0.66180000000000005</v>
      </c>
      <c r="AA76" s="5">
        <v>0.7601</v>
      </c>
      <c r="AB76" s="5">
        <v>0.23910000000000001</v>
      </c>
      <c r="AC76" s="5">
        <v>1.6799999999999999E-2</v>
      </c>
      <c r="AD76" s="5">
        <v>0.83030000000000004</v>
      </c>
      <c r="AE76" s="5"/>
      <c r="AF76" s="5">
        <v>1</v>
      </c>
      <c r="AG76" s="5">
        <v>3.4005000000000001</v>
      </c>
      <c r="AH76" s="4">
        <v>0.72860000000000003</v>
      </c>
      <c r="AI76" s="4">
        <v>0.92479999999999996</v>
      </c>
      <c r="AJ76" s="4">
        <v>0.16009999999999999</v>
      </c>
      <c r="AK76" s="4">
        <v>5.5100000000000003E-2</v>
      </c>
      <c r="AL76" s="4">
        <v>0.60629999999999995</v>
      </c>
      <c r="AM76" s="4"/>
      <c r="AN76" s="4">
        <v>0.97599999999999998</v>
      </c>
      <c r="AO76" s="4">
        <v>1.2231000000000001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>
        <f t="shared" si="16"/>
        <v>0.65395999999999999</v>
      </c>
      <c r="FG76" s="4">
        <f t="shared" si="17"/>
        <v>0.74599999999999989</v>
      </c>
      <c r="FH76" s="4">
        <f t="shared" si="18"/>
        <v>0.25509999999999999</v>
      </c>
      <c r="FI76" s="4">
        <f t="shared" si="19"/>
        <v>1.754E-2</v>
      </c>
      <c r="FJ76" s="4">
        <f t="shared" si="20"/>
        <v>0.81333999999999995</v>
      </c>
      <c r="FK76" s="4" t="e">
        <f t="shared" si="21"/>
        <v>#DIV/0!</v>
      </c>
      <c r="FL76" s="4">
        <f t="shared" si="22"/>
        <v>0.99519999999999997</v>
      </c>
      <c r="FM76" s="4">
        <f t="shared" si="23"/>
        <v>4.8449800000000005</v>
      </c>
      <c r="FN76" s="1" t="str" cm="1">
        <f t="array" aca="1" ref="FN76" ca="1">CONCATENATE(INDIRECT(ADDRESS(1,MATCH(_xlfn.MINIFS(B76:FE76,metrics.rec,"MAE"),B76:FE76,0)+1)), ", ", INDIRECT(ADDRESS(2,MATCH(_xlfn.MINIFS(B76:FE76,metrics.rec,"MAE"),B76:FE76,0)+1)))</f>
        <v>k=5, r=0.1</v>
      </c>
      <c r="FO76" s="1" t="str" cm="1">
        <f t="array" aca="1" ref="FO76" ca="1">CONCATENATE(INDIRECT(ADDRESS(1,MATCH(_xlfn.MINIFS(B76:FE76,metrics.rec,"MSE"),B76:FE76,0)+1)), ", ", INDIRECT(ADDRESS(2,MATCH(_xlfn.MINIFS(B76:FE76,metrics.rec,"MSE"),B76:FE76,0)+1)))</f>
        <v>k=5, r=0.1</v>
      </c>
      <c r="FP76" s="1" t="str" cm="1">
        <f t="array" aca="1" ref="FP76" ca="1">CONCATENATE(INDIRECT(ADDRESS(1,MATCH(_xlfn.MAXIFS(B76:FE76,metrics.rec,"R"),B76:FE76,0)+1)), ", ", INDIRECT(ADDRESS(2,MATCH(_xlfn.MAXIFS(B76:FE76,metrics.rec,"R"),B76:FE76,0)+1)))</f>
        <v>k=5, r=0.1</v>
      </c>
      <c r="FQ76" s="1" t="str" cm="1">
        <f t="array" aca="1" ref="FQ76" ca="1">CONCATENATE(INDIRECT(ADDRESS(1,MATCH(_xlfn.MAXIFS(B76:FE76,metrics.rec,"Precision"),B76:FE76,0)+1)), ", ", INDIRECT(ADDRESS(2,MATCH(_xlfn.MAXIFS(B76:FE76,metrics.rec,"Precision"),B76:FE76,0)+1)))</f>
        <v>k=5, r=0.9</v>
      </c>
      <c r="FR76" s="1" t="str" cm="1">
        <f t="array" aca="1" ref="FR76" ca="1">CONCATENATE(INDIRECT(ADDRESS(1,MATCH(_xlfn.MAXIFS(B76:FE76,metrics.rec,"Recall"),B76:FE76,0)+1)), ", ", INDIRECT(ADDRESS(2,MATCH(_xlfn.MAXIFS(B76:FE76,metrics.rec,"Recall"),B76:FE76,0)+1)))</f>
        <v>k=5, r=0.1</v>
      </c>
      <c r="FS76" s="1" t="e" cm="1">
        <f t="array" aca="1" ref="FS76" ca="1">CONCATENATE(INDIRECT(ADDRESS(1,MATCH(_xlfn.MAXIFS(B76:FE76,metrics.rec,"Coverage"),B76:FE76,0)+1)), ", ", INDIRECT(ADDRESS(2,MATCH(_xlfn.MAXIFS(B76:FE76,metrics.rec,"Coverage"),B76:FE76,0)+1)))</f>
        <v>#N/A</v>
      </c>
      <c r="FT76" s="1" t="str" cm="1">
        <f t="array" aca="1" ref="FT76" ca="1">CONCATENATE(INDIRECT(ADDRESS(1,MATCH(_xlfn.MAXIFS(B76:FE76,metrics.rec,"Recatio"),B76:FE76,0)+1)), ", ", INDIRECT(ADDRESS(2,MATCH(_xlfn.MAXIFS(B76:FE76,metrics.rec,"Recatio"),B76:FE76,0)+1)))</f>
        <v>k=5, r=0.1</v>
      </c>
      <c r="FU76" s="1" t="str" cm="1">
        <f t="array" aca="1" ref="FU76" ca="1">CONCATENATE(INDIRECT(ADDRESS(1,MATCH(_xlfn.MINIFS(B76:FE76,metrics.rec,"Time"),B76:FE76,0)+1)), ", ", INDIRECT(ADDRESS(2,MATCH(_xlfn.MINIFS(B76:FE76,metrics.rec,"Time"),B76:FE76,0)+1)))</f>
        <v>k=5, r=0.9</v>
      </c>
    </row>
    <row r="77" spans="1:177" s="16" customFormat="1" x14ac:dyDescent="0.2">
      <c r="A77" s="16" t="s">
        <v>73</v>
      </c>
      <c r="B77" s="17">
        <v>0.60899999999999999</v>
      </c>
      <c r="C77" s="17">
        <v>0.64329999999999998</v>
      </c>
      <c r="D77" s="17">
        <v>0.30620000000000003</v>
      </c>
      <c r="E77" s="17">
        <v>1.6000000000000001E-3</v>
      </c>
      <c r="F77" s="17">
        <v>0.88719999999999999</v>
      </c>
      <c r="G77" s="17"/>
      <c r="H77" s="17">
        <v>1</v>
      </c>
      <c r="I77" s="17">
        <v>9.0721000000000007</v>
      </c>
      <c r="J77" s="18">
        <v>0.62250000000000005</v>
      </c>
      <c r="K77" s="18">
        <v>0.67420000000000002</v>
      </c>
      <c r="L77" s="18">
        <v>0.29730000000000001</v>
      </c>
      <c r="M77" s="18">
        <v>4.8999999999999998E-3</v>
      </c>
      <c r="N77" s="18">
        <v>0.87609999999999999</v>
      </c>
      <c r="O77" s="18"/>
      <c r="P77" s="18">
        <v>1</v>
      </c>
      <c r="Q77" s="18">
        <v>6.7230999999999996</v>
      </c>
      <c r="R77" s="17">
        <v>0.63380000000000003</v>
      </c>
      <c r="S77" s="17">
        <v>0.6966</v>
      </c>
      <c r="T77" s="17">
        <v>0.28050000000000003</v>
      </c>
      <c r="U77" s="17">
        <v>9.2999999999999992E-3</v>
      </c>
      <c r="V77" s="17">
        <v>0.85899999999999999</v>
      </c>
      <c r="W77" s="17"/>
      <c r="X77" s="17">
        <v>1</v>
      </c>
      <c r="Y77" s="17">
        <v>4.6422999999999996</v>
      </c>
      <c r="Z77" s="18">
        <v>0.6613</v>
      </c>
      <c r="AA77" s="18">
        <v>0.76060000000000005</v>
      </c>
      <c r="AB77" s="18">
        <v>0.2291</v>
      </c>
      <c r="AC77" s="18">
        <v>1.6799999999999999E-2</v>
      </c>
      <c r="AD77" s="18">
        <v>0.82340000000000002</v>
      </c>
      <c r="AE77" s="18"/>
      <c r="AF77" s="18">
        <v>1</v>
      </c>
      <c r="AG77" s="18">
        <v>3.4386999999999999</v>
      </c>
      <c r="AH77" s="17">
        <v>0.73340000000000005</v>
      </c>
      <c r="AI77" s="17">
        <v>0.93759999999999999</v>
      </c>
      <c r="AJ77" s="17">
        <v>0.152</v>
      </c>
      <c r="AK77" s="17">
        <v>5.4699999999999999E-2</v>
      </c>
      <c r="AL77" s="17">
        <v>0.59909999999999997</v>
      </c>
      <c r="AM77" s="17"/>
      <c r="AN77" s="17">
        <v>0.97599999999999998</v>
      </c>
      <c r="AO77" s="17">
        <v>1.1716</v>
      </c>
      <c r="AP77" s="18"/>
      <c r="AQ77" s="18"/>
      <c r="AR77" s="18"/>
      <c r="AS77" s="18"/>
      <c r="AT77" s="18"/>
      <c r="AU77" s="18"/>
      <c r="AV77" s="18"/>
      <c r="AW77" s="18"/>
      <c r="AX77" s="17"/>
      <c r="AY77" s="17"/>
      <c r="AZ77" s="17"/>
      <c r="BA77" s="17"/>
      <c r="BB77" s="17"/>
      <c r="BC77" s="17"/>
      <c r="BD77" s="17"/>
      <c r="BE77" s="17"/>
      <c r="BF77" s="18"/>
      <c r="BG77" s="18"/>
      <c r="BH77" s="18"/>
      <c r="BI77" s="18"/>
      <c r="BJ77" s="18"/>
      <c r="BK77" s="18"/>
      <c r="BL77" s="18"/>
      <c r="BM77" s="18"/>
      <c r="BN77" s="17"/>
      <c r="BO77" s="17"/>
      <c r="BP77" s="17"/>
      <c r="BQ77" s="17"/>
      <c r="BR77" s="17"/>
      <c r="BS77" s="17"/>
      <c r="BT77" s="17"/>
      <c r="BU77" s="17"/>
      <c r="BV77" s="18"/>
      <c r="BW77" s="18"/>
      <c r="BX77" s="18"/>
      <c r="BY77" s="18"/>
      <c r="BZ77" s="18"/>
      <c r="CA77" s="18"/>
      <c r="CB77" s="18"/>
      <c r="CC77" s="18"/>
      <c r="CD77" s="17"/>
      <c r="CE77" s="17"/>
      <c r="CF77" s="17"/>
      <c r="CG77" s="17"/>
      <c r="CH77" s="17"/>
      <c r="CI77" s="17"/>
      <c r="CJ77" s="17"/>
      <c r="CK77" s="17"/>
      <c r="CL77" s="18"/>
      <c r="CM77" s="18"/>
      <c r="CN77" s="18"/>
      <c r="CO77" s="18"/>
      <c r="CP77" s="18"/>
      <c r="CQ77" s="18"/>
      <c r="CR77" s="18"/>
      <c r="CS77" s="18"/>
      <c r="CT77" s="17"/>
      <c r="CU77" s="17"/>
      <c r="CV77" s="17"/>
      <c r="CW77" s="17"/>
      <c r="CX77" s="17"/>
      <c r="CY77" s="17"/>
      <c r="CZ77" s="17"/>
      <c r="DA77" s="17"/>
      <c r="DB77" s="18"/>
      <c r="DC77" s="18"/>
      <c r="DD77" s="18"/>
      <c r="DE77" s="18"/>
      <c r="DF77" s="18"/>
      <c r="DG77" s="18"/>
      <c r="DH77" s="18"/>
      <c r="DI77" s="18"/>
      <c r="DJ77" s="17"/>
      <c r="DK77" s="17"/>
      <c r="DL77" s="17"/>
      <c r="DM77" s="17"/>
      <c r="DN77" s="17"/>
      <c r="DO77" s="17"/>
      <c r="DP77" s="17"/>
      <c r="DQ77" s="17"/>
      <c r="DR77" s="18"/>
      <c r="DS77" s="18"/>
      <c r="DT77" s="18"/>
      <c r="DU77" s="18"/>
      <c r="DV77" s="18"/>
      <c r="DW77" s="18"/>
      <c r="DX77" s="18"/>
      <c r="DY77" s="18"/>
      <c r="DZ77" s="17"/>
      <c r="EA77" s="17"/>
      <c r="EB77" s="17"/>
      <c r="EC77" s="17"/>
      <c r="ED77" s="17"/>
      <c r="EE77" s="17"/>
      <c r="EF77" s="17"/>
      <c r="EG77" s="17"/>
      <c r="EH77" s="18"/>
      <c r="EI77" s="18"/>
      <c r="EJ77" s="18"/>
      <c r="EK77" s="18"/>
      <c r="EL77" s="18"/>
      <c r="EM77" s="18"/>
      <c r="EN77" s="18"/>
      <c r="EO77" s="18"/>
      <c r="EP77" s="17"/>
      <c r="EQ77" s="17"/>
      <c r="ER77" s="17"/>
      <c r="ES77" s="17"/>
      <c r="ET77" s="17"/>
      <c r="EU77" s="17"/>
      <c r="EV77" s="17"/>
      <c r="EW77" s="17"/>
      <c r="EX77" s="18"/>
      <c r="EY77" s="18"/>
      <c r="EZ77" s="18"/>
      <c r="FA77" s="18"/>
      <c r="FB77" s="18"/>
      <c r="FC77" s="18"/>
      <c r="FD77" s="18"/>
      <c r="FE77" s="18"/>
      <c r="FF77" s="17">
        <f t="shared" si="16"/>
        <v>0.65200000000000002</v>
      </c>
      <c r="FG77" s="17">
        <f t="shared" si="17"/>
        <v>0.74246000000000001</v>
      </c>
      <c r="FH77" s="17">
        <f t="shared" si="18"/>
        <v>0.25302000000000002</v>
      </c>
      <c r="FI77" s="17">
        <f t="shared" si="19"/>
        <v>1.7459999999999996E-2</v>
      </c>
      <c r="FJ77" s="17">
        <f t="shared" si="20"/>
        <v>0.80896000000000012</v>
      </c>
      <c r="FK77" s="17" t="e">
        <f t="shared" si="21"/>
        <v>#DIV/0!</v>
      </c>
      <c r="FL77" s="17">
        <f t="shared" si="22"/>
        <v>0.99519999999999997</v>
      </c>
      <c r="FM77" s="17">
        <f t="shared" si="23"/>
        <v>5.0095600000000005</v>
      </c>
      <c r="FN77" s="16" t="str" cm="1">
        <f t="array" aca="1" ref="FN77" ca="1">CONCATENATE(INDIRECT(ADDRESS(1,MATCH(_xlfn.MINIFS(B77:FE77,metrics.rec,"MAE"),B77:FE77,0)+1)), ", ", INDIRECT(ADDRESS(2,MATCH(_xlfn.MINIFS(B77:FE77,metrics.rec,"MAE"),B77:FE77,0)+1)))</f>
        <v>k=5, r=0.1</v>
      </c>
      <c r="FO77" s="16" t="str" cm="1">
        <f t="array" aca="1" ref="FO77" ca="1">CONCATENATE(INDIRECT(ADDRESS(1,MATCH(_xlfn.MINIFS(B77:FE77,metrics.rec,"MSE"),B77:FE77,0)+1)), ", ", INDIRECT(ADDRESS(2,MATCH(_xlfn.MINIFS(B77:FE77,metrics.rec,"MSE"),B77:FE77,0)+1)))</f>
        <v>k=5, r=0.1</v>
      </c>
      <c r="FP77" s="16" t="str" cm="1">
        <f t="array" aca="1" ref="FP77" ca="1">CONCATENATE(INDIRECT(ADDRESS(1,MATCH(_xlfn.MAXIFS(B77:FE77,metrics.rec,"R"),B77:FE77,0)+1)), ", ", INDIRECT(ADDRESS(2,MATCH(_xlfn.MAXIFS(B77:FE77,metrics.rec,"R"),B77:FE77,0)+1)))</f>
        <v>k=5, r=0.1</v>
      </c>
      <c r="FQ77" s="16" t="str" cm="1">
        <f t="array" aca="1" ref="FQ77" ca="1">CONCATENATE(INDIRECT(ADDRESS(1,MATCH(_xlfn.MAXIFS(B77:FE77,metrics.rec,"Precision"),B77:FE77,0)+1)), ", ", INDIRECT(ADDRESS(2,MATCH(_xlfn.MAXIFS(B77:FE77,metrics.rec,"Precision"),B77:FE77,0)+1)))</f>
        <v>k=5, r=0.9</v>
      </c>
      <c r="FR77" s="16" t="str" cm="1">
        <f t="array" aca="1" ref="FR77" ca="1">CONCATENATE(INDIRECT(ADDRESS(1,MATCH(_xlfn.MAXIFS(B77:FE77,metrics.rec,"Recall"),B77:FE77,0)+1)), ", ", INDIRECT(ADDRESS(2,MATCH(_xlfn.MAXIFS(B77:FE77,metrics.rec,"Recall"),B77:FE77,0)+1)))</f>
        <v>k=5, r=0.1</v>
      </c>
      <c r="FS77" s="16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6" t="str" cm="1">
        <f t="array" aca="1" ref="FT77" ca="1">CONCATENATE(INDIRECT(ADDRESS(1,MATCH(_xlfn.MAXIFS(B77:FE77,metrics.rec,"Recatio"),B77:FE77,0)+1)), ", ", INDIRECT(ADDRESS(2,MATCH(_xlfn.MAXIFS(B77:FE77,metrics.rec,"Recatio"),B77:FE77,0)+1)))</f>
        <v>k=5, r=0.1</v>
      </c>
      <c r="FU77" s="16" t="str" cm="1">
        <f t="array" aca="1" ref="FU77" ca="1">CONCATENATE(INDIRECT(ADDRESS(1,MATCH(_xlfn.MINIFS(B77:FE77,metrics.rec,"Time"),B77:FE77,0)+1)), ", ", INDIRECT(ADDRESS(2,MATCH(_xlfn.MINIFS(B77:FE77,metrics.rec,"Time"),B77:FE77,0)+1)))</f>
        <v>k=5, r=0.9</v>
      </c>
    </row>
    <row r="78" spans="1:177" x14ac:dyDescent="0.2">
      <c r="A78" s="1" t="s">
        <v>74</v>
      </c>
      <c r="B78" s="4">
        <v>0.63500000000000001</v>
      </c>
      <c r="C78" s="4">
        <v>0.68910000000000005</v>
      </c>
      <c r="D78" s="4">
        <v>0.27879999999999999</v>
      </c>
      <c r="E78" s="4">
        <v>1.6999999999999999E-3</v>
      </c>
      <c r="F78" s="4">
        <v>0.87739999999999996</v>
      </c>
      <c r="G78" s="4"/>
      <c r="H78" s="4">
        <v>1</v>
      </c>
      <c r="I78" s="4">
        <v>8.7448999999999995</v>
      </c>
      <c r="J78" s="5">
        <v>0.64590000000000003</v>
      </c>
      <c r="K78" s="5">
        <v>0.71779999999999999</v>
      </c>
      <c r="L78" s="5">
        <v>0.2661</v>
      </c>
      <c r="M78" s="5">
        <v>5.3E-3</v>
      </c>
      <c r="N78" s="5">
        <v>0.86560000000000004</v>
      </c>
      <c r="O78" s="5"/>
      <c r="P78" s="5">
        <v>1</v>
      </c>
      <c r="Q78" s="5">
        <v>6.5420999999999996</v>
      </c>
      <c r="R78" s="4">
        <v>0.65959999999999996</v>
      </c>
      <c r="S78" s="4">
        <v>0.745</v>
      </c>
      <c r="T78" s="4">
        <v>0.24610000000000001</v>
      </c>
      <c r="U78" s="4">
        <v>1.01E-2</v>
      </c>
      <c r="V78" s="4">
        <v>0.84689999999999999</v>
      </c>
      <c r="W78" s="4"/>
      <c r="X78" s="4">
        <v>1</v>
      </c>
      <c r="Y78" s="4">
        <v>4.6768999999999998</v>
      </c>
      <c r="Z78" s="5">
        <v>0.68830000000000002</v>
      </c>
      <c r="AA78" s="5">
        <v>0.81240000000000001</v>
      </c>
      <c r="AB78" s="5">
        <v>0.2024</v>
      </c>
      <c r="AC78" s="5">
        <v>1.9E-2</v>
      </c>
      <c r="AD78" s="5">
        <v>0.81159999999999999</v>
      </c>
      <c r="AE78" s="5"/>
      <c r="AF78" s="5">
        <v>1</v>
      </c>
      <c r="AG78" s="5">
        <v>3.4575999999999998</v>
      </c>
      <c r="AH78" s="4">
        <v>0.75019999999999998</v>
      </c>
      <c r="AI78" s="4">
        <v>0.9758</v>
      </c>
      <c r="AJ78" s="4">
        <v>0.12230000000000001</v>
      </c>
      <c r="AK78" s="4">
        <v>6.4699999999999994E-2</v>
      </c>
      <c r="AL78" s="4">
        <v>0.54310000000000003</v>
      </c>
      <c r="AM78" s="4"/>
      <c r="AN78" s="4">
        <v>0.97409999999999997</v>
      </c>
      <c r="AO78" s="4">
        <v>1.429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>
        <f t="shared" si="16"/>
        <v>0.67579999999999996</v>
      </c>
      <c r="FG78" s="4">
        <f t="shared" si="17"/>
        <v>0.78801999999999994</v>
      </c>
      <c r="FH78" s="4">
        <f t="shared" si="18"/>
        <v>0.22313999999999998</v>
      </c>
      <c r="FI78" s="4">
        <f t="shared" si="19"/>
        <v>2.0160000000000001E-2</v>
      </c>
      <c r="FJ78" s="4">
        <f t="shared" si="20"/>
        <v>0.78891999999999995</v>
      </c>
      <c r="FK78" s="4" t="e">
        <f t="shared" si="21"/>
        <v>#DIV/0!</v>
      </c>
      <c r="FL78" s="4">
        <f t="shared" si="22"/>
        <v>0.99482000000000004</v>
      </c>
      <c r="FM78" s="4">
        <f t="shared" si="23"/>
        <v>4.9700999999999995</v>
      </c>
      <c r="FN78" s="1" t="str" cm="1">
        <f t="array" aca="1" ref="FN78" ca="1">CONCATENATE(INDIRECT(ADDRESS(1,MATCH(_xlfn.MINIFS(B78:FE78,metrics.rec,"MAE"),B78:FE78,0)+1)), ", ", INDIRECT(ADDRESS(2,MATCH(_xlfn.MINIFS(B78:FE78,metrics.rec,"MAE"),B78:FE78,0)+1)))</f>
        <v>k=5, r=0.1</v>
      </c>
      <c r="FO78" s="1" t="str" cm="1">
        <f t="array" aca="1" ref="FO78" ca="1">CONCATENATE(INDIRECT(ADDRESS(1,MATCH(_xlfn.MINIFS(B78:FE78,metrics.rec,"MSE"),B78:FE78,0)+1)), ", ", INDIRECT(ADDRESS(2,MATCH(_xlfn.MINIFS(B78:FE78,metrics.rec,"MSE"),B78:FE78,0)+1)))</f>
        <v>k=5, r=0.1</v>
      </c>
      <c r="FP78" s="1" t="str" cm="1">
        <f t="array" aca="1" ref="FP78" ca="1">CONCATENATE(INDIRECT(ADDRESS(1,MATCH(_xlfn.MAXIFS(B78:FE78,metrics.rec,"R"),B78:FE78,0)+1)), ", ", INDIRECT(ADDRESS(2,MATCH(_xlfn.MAXIFS(B78:FE78,metrics.rec,"R"),B78:FE78,0)+1)))</f>
        <v>k=5, r=0.1</v>
      </c>
      <c r="FQ78" s="1" t="str" cm="1">
        <f t="array" aca="1" ref="FQ78" ca="1">CONCATENATE(INDIRECT(ADDRESS(1,MATCH(_xlfn.MAXIFS(B78:FE78,metrics.rec,"Precision"),B78:FE78,0)+1)), ", ", INDIRECT(ADDRESS(2,MATCH(_xlfn.MAXIFS(B78:FE78,metrics.rec,"Precision"),B78:FE78,0)+1)))</f>
        <v>k=5, r=0.9</v>
      </c>
      <c r="FR78" s="1" t="str" cm="1">
        <f t="array" aca="1" ref="FR78" ca="1">CONCATENATE(INDIRECT(ADDRESS(1,MATCH(_xlfn.MAXIFS(B78:FE78,metrics.rec,"Recall"),B78:FE78,0)+1)), ", ", INDIRECT(ADDRESS(2,MATCH(_xlfn.MAXIFS(B78:FE78,metrics.rec,"Recall"),B78:FE78,0)+1)))</f>
        <v>k=5, r=0.1</v>
      </c>
      <c r="FS78" s="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1" t="str" cm="1">
        <f t="array" aca="1" ref="FT78" ca="1">CONCATENATE(INDIRECT(ADDRESS(1,MATCH(_xlfn.MAXIFS(B78:FE78,metrics.rec,"Recatio"),B78:FE78,0)+1)), ", ", INDIRECT(ADDRESS(2,MATCH(_xlfn.MAXIFS(B78:FE78,metrics.rec,"Recatio"),B78:FE78,0)+1)))</f>
        <v>k=5, r=0.1</v>
      </c>
      <c r="FU78" s="1" t="str" cm="1">
        <f t="array" aca="1" ref="FU78" ca="1">CONCATENATE(INDIRECT(ADDRESS(1,MATCH(_xlfn.MINIFS(B78:FE78,metrics.rec,"Time"),B78:FE78,0)+1)), ", ", INDIRECT(ADDRESS(2,MATCH(_xlfn.MINIFS(B78:FE78,metrics.rec,"Time"),B78:FE78,0)+1)))</f>
        <v>k=5, r=0.9</v>
      </c>
    </row>
    <row r="79" spans="1:177" s="21" customFormat="1" x14ac:dyDescent="0.2">
      <c r="A79" s="21" t="s">
        <v>75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 t="e">
        <f t="shared" si="16"/>
        <v>#DIV/0!</v>
      </c>
      <c r="FG79" s="20" t="e">
        <f t="shared" si="17"/>
        <v>#DIV/0!</v>
      </c>
      <c r="FH79" s="20" t="e">
        <f t="shared" si="18"/>
        <v>#DIV/0!</v>
      </c>
      <c r="FI79" s="20" t="e">
        <f t="shared" si="19"/>
        <v>#DIV/0!</v>
      </c>
      <c r="FJ79" s="20" t="e">
        <f t="shared" si="20"/>
        <v>#DIV/0!</v>
      </c>
      <c r="FK79" s="20" t="e">
        <f t="shared" si="21"/>
        <v>#DIV/0!</v>
      </c>
      <c r="FL79" s="20" t="e">
        <f t="shared" si="22"/>
        <v>#DIV/0!</v>
      </c>
      <c r="FM79" s="20" t="e">
        <f t="shared" si="23"/>
        <v>#DIV/0!</v>
      </c>
      <c r="FN79" s="21" t="e" cm="1">
        <f t="array" aca="1" ref="FN79" ca="1">CONCATENATE(INDIRECT(ADDRESS(1,MATCH(_xlfn.MINIFS(B79:FE79,metrics.rec,"MAE"),B79:FE79,0)+1)), ", ", INDIRECT(ADDRESS(2,MATCH(_xlfn.MINIFS(B79:FE79,metrics.rec,"MAE"),B79:FE79,0)+1)))</f>
        <v>#N/A</v>
      </c>
      <c r="FO79" s="21" t="e" cm="1">
        <f t="array" aca="1" ref="FO79" ca="1">CONCATENATE(INDIRECT(ADDRESS(1,MATCH(_xlfn.MINIFS(B79:FE79,metrics.rec,"MSE"),B79:FE79,0)+1)), ", ", INDIRECT(ADDRESS(2,MATCH(_xlfn.MINIFS(B79:FE79,metrics.rec,"MSE"),B79:FE79,0)+1)))</f>
        <v>#N/A</v>
      </c>
      <c r="FP79" s="21" t="e" cm="1">
        <f t="array" aca="1" ref="FP79" ca="1">CONCATENATE(INDIRECT(ADDRESS(1,MATCH(_xlfn.MAXIFS(B79:FE79,metrics.rec,"R"),B79:FE79,0)+1)), ", ", INDIRECT(ADDRESS(2,MATCH(_xlfn.MAXIFS(B79:FE79,metrics.rec,"R"),B79:FE79,0)+1)))</f>
        <v>#N/A</v>
      </c>
      <c r="FQ79" s="21" t="e" cm="1">
        <f t="array" aca="1" ref="FQ79" ca="1">CONCATENATE(INDIRECT(ADDRESS(1,MATCH(_xlfn.MAXIFS(B79:FE79,metrics.rec,"Precision"),B79:FE79,0)+1)), ", ", INDIRECT(ADDRESS(2,MATCH(_xlfn.MAXIFS(B79:FE79,metrics.rec,"Precision"),B79:FE79,0)+1)))</f>
        <v>#N/A</v>
      </c>
      <c r="FR79" s="21" t="e" cm="1">
        <f t="array" aca="1" ref="FR79" ca="1">CONCATENATE(INDIRECT(ADDRESS(1,MATCH(_xlfn.MAXIFS(B79:FE79,metrics.rec,"Recall"),B79:FE79,0)+1)), ", ", INDIRECT(ADDRESS(2,MATCH(_xlfn.MAXIFS(B79:FE79,metrics.rec,"Recall"),B79:FE79,0)+1)))</f>
        <v>#N/A</v>
      </c>
      <c r="FS79" s="2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21" t="e" cm="1">
        <f t="array" aca="1" ref="FT79" ca="1">CONCATENATE(INDIRECT(ADDRESS(1,MATCH(_xlfn.MAXIFS(B79:FE79,metrics.rec,"Recatio"),B79:FE79,0)+1)), ", ", INDIRECT(ADDRESS(2,MATCH(_xlfn.MAXIFS(B79:FE79,metrics.rec,"Recatio"),B79:FE79,0)+1)))</f>
        <v>#N/A</v>
      </c>
      <c r="FU79" s="21" t="e" cm="1">
        <f t="array" aca="1" ref="FU79" ca="1">CONCATENATE(INDIRECT(ADDRESS(1,MATCH(_xlfn.MINIFS(B79:FE79,metrics.rec,"Time"),B79:FE79,0)+1)), ", ", INDIRECT(ADDRESS(2,MATCH(_xlfn.MINIFS(B79:FE79,metrics.rec,"Time"),B79:FE79,0)+1)))</f>
        <v>#N/A</v>
      </c>
    </row>
    <row r="80" spans="1:177" s="21" customFormat="1" x14ac:dyDescent="0.2">
      <c r="A80" s="21" t="s">
        <v>76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 t="e">
        <f t="shared" si="16"/>
        <v>#DIV/0!</v>
      </c>
      <c r="FG80" s="20" t="e">
        <f t="shared" si="17"/>
        <v>#DIV/0!</v>
      </c>
      <c r="FH80" s="20" t="e">
        <f t="shared" si="18"/>
        <v>#DIV/0!</v>
      </c>
      <c r="FI80" s="20" t="e">
        <f t="shared" si="19"/>
        <v>#DIV/0!</v>
      </c>
      <c r="FJ80" s="20" t="e">
        <f t="shared" si="20"/>
        <v>#DIV/0!</v>
      </c>
      <c r="FK80" s="20" t="e">
        <f t="shared" si="21"/>
        <v>#DIV/0!</v>
      </c>
      <c r="FL80" s="20" t="e">
        <f t="shared" si="22"/>
        <v>#DIV/0!</v>
      </c>
      <c r="FM80" s="20" t="e">
        <f t="shared" si="23"/>
        <v>#DIV/0!</v>
      </c>
      <c r="FN80" s="21" t="e" cm="1">
        <f t="array" aca="1" ref="FN80" ca="1">CONCATENATE(INDIRECT(ADDRESS(1,MATCH(_xlfn.MINIFS(B80:FE80,metrics.rec,"MAE"),B80:FE80,0)+1)), ", ", INDIRECT(ADDRESS(2,MATCH(_xlfn.MINIFS(B80:FE80,metrics.rec,"MAE"),B80:FE80,0)+1)))</f>
        <v>#N/A</v>
      </c>
      <c r="FO80" s="21" t="e" cm="1">
        <f t="array" aca="1" ref="FO80" ca="1">CONCATENATE(INDIRECT(ADDRESS(1,MATCH(_xlfn.MINIFS(B80:FE80,metrics.rec,"MSE"),B80:FE80,0)+1)), ", ", INDIRECT(ADDRESS(2,MATCH(_xlfn.MINIFS(B80:FE80,metrics.rec,"MSE"),B80:FE80,0)+1)))</f>
        <v>#N/A</v>
      </c>
      <c r="FP80" s="21" t="e" cm="1">
        <f t="array" aca="1" ref="FP80" ca="1">CONCATENATE(INDIRECT(ADDRESS(1,MATCH(_xlfn.MAXIFS(B80:FE80,metrics.rec,"R"),B80:FE80,0)+1)), ", ", INDIRECT(ADDRESS(2,MATCH(_xlfn.MAXIFS(B80:FE80,metrics.rec,"R"),B80:FE80,0)+1)))</f>
        <v>#N/A</v>
      </c>
      <c r="FQ80" s="21" t="e" cm="1">
        <f t="array" aca="1" ref="FQ80" ca="1">CONCATENATE(INDIRECT(ADDRESS(1,MATCH(_xlfn.MAXIFS(B80:FE80,metrics.rec,"Precision"),B80:FE80,0)+1)), ", ", INDIRECT(ADDRESS(2,MATCH(_xlfn.MAXIFS(B80:FE80,metrics.rec,"Precision"),B80:FE80,0)+1)))</f>
        <v>#N/A</v>
      </c>
      <c r="FR80" s="21" t="e" cm="1">
        <f t="array" aca="1" ref="FR80" ca="1">CONCATENATE(INDIRECT(ADDRESS(1,MATCH(_xlfn.MAXIFS(B80:FE80,metrics.rec,"Recall"),B80:FE80,0)+1)), ", ", INDIRECT(ADDRESS(2,MATCH(_xlfn.MAXIFS(B80:FE80,metrics.rec,"Recall"),B80:FE80,0)+1)))</f>
        <v>#N/A</v>
      </c>
      <c r="FS80" s="2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21" t="e" cm="1">
        <f t="array" aca="1" ref="FT80" ca="1">CONCATENATE(INDIRECT(ADDRESS(1,MATCH(_xlfn.MAXIFS(B80:FE80,metrics.rec,"Recatio"),B80:FE80,0)+1)), ", ", INDIRECT(ADDRESS(2,MATCH(_xlfn.MAXIFS(B80:FE80,metrics.rec,"Recatio"),B80:FE80,0)+1)))</f>
        <v>#N/A</v>
      </c>
      <c r="FU80" s="21" t="e" cm="1">
        <f t="array" aca="1" ref="FU80" ca="1">CONCATENATE(INDIRECT(ADDRESS(1,MATCH(_xlfn.MINIFS(B80:FE80,metrics.rec,"Time"),B80:FE80,0)+1)), ", ", INDIRECT(ADDRESS(2,MATCH(_xlfn.MINIFS(B80:FE80,metrics.rec,"Time"),B80:FE80,0)+1)))</f>
        <v>#N/A</v>
      </c>
    </row>
    <row r="81" spans="1:177" x14ac:dyDescent="0.2">
      <c r="A81" s="1" t="s">
        <v>77</v>
      </c>
      <c r="B81" s="4">
        <v>0.64570000000000005</v>
      </c>
      <c r="C81" s="4">
        <v>0.71889999999999998</v>
      </c>
      <c r="D81" s="4">
        <v>0.2732</v>
      </c>
      <c r="E81" s="4">
        <v>1.6000000000000001E-3</v>
      </c>
      <c r="F81" s="4">
        <v>0.87960000000000005</v>
      </c>
      <c r="G81" s="4"/>
      <c r="H81" s="4">
        <v>0.99790000000000001</v>
      </c>
      <c r="I81" s="4">
        <v>28.7044</v>
      </c>
      <c r="J81" s="5">
        <v>0.66520000000000001</v>
      </c>
      <c r="K81" s="5">
        <v>0.76639999999999997</v>
      </c>
      <c r="L81" s="5">
        <v>0.26450000000000001</v>
      </c>
      <c r="M81" s="5">
        <v>4.8999999999999998E-3</v>
      </c>
      <c r="N81" s="5">
        <v>0.86939999999999995</v>
      </c>
      <c r="O81" s="5"/>
      <c r="P81" s="5">
        <v>0.99839999999999995</v>
      </c>
      <c r="Q81" s="5">
        <v>15.4579</v>
      </c>
      <c r="R81" s="4">
        <v>0.68669999999999998</v>
      </c>
      <c r="S81" s="4">
        <v>0.81010000000000004</v>
      </c>
      <c r="T81" s="4">
        <v>0.2465</v>
      </c>
      <c r="U81" s="4">
        <v>9.4000000000000004E-3</v>
      </c>
      <c r="V81" s="4">
        <v>0.85289999999999999</v>
      </c>
      <c r="W81" s="4"/>
      <c r="X81" s="4">
        <v>0.998</v>
      </c>
      <c r="Y81" s="4">
        <v>8.3712</v>
      </c>
      <c r="Z81" s="5">
        <v>0.72489999999999999</v>
      </c>
      <c r="AA81" s="5">
        <v>0.89910000000000001</v>
      </c>
      <c r="AB81" s="5">
        <v>0.20069999999999999</v>
      </c>
      <c r="AC81" s="5">
        <v>1.72E-2</v>
      </c>
      <c r="AD81" s="5">
        <v>0.82330000000000003</v>
      </c>
      <c r="AE81" s="5"/>
      <c r="AF81" s="5">
        <v>0.99150000000000005</v>
      </c>
      <c r="AG81" s="5">
        <v>3.7616999999999998</v>
      </c>
      <c r="AH81" s="4">
        <v>0.78649999999999998</v>
      </c>
      <c r="AI81" s="4">
        <v>1.0640000000000001</v>
      </c>
      <c r="AJ81" s="4">
        <v>0.1206</v>
      </c>
      <c r="AK81" s="4">
        <v>5.7599999999999998E-2</v>
      </c>
      <c r="AL81" s="4">
        <v>0.59660000000000002</v>
      </c>
      <c r="AM81" s="4"/>
      <c r="AN81" s="4">
        <v>0.88080000000000003</v>
      </c>
      <c r="AO81" s="4">
        <v>1.4185000000000001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>
        <f t="shared" si="16"/>
        <v>0.70180000000000009</v>
      </c>
      <c r="FG81" s="4">
        <f t="shared" si="17"/>
        <v>0.8516999999999999</v>
      </c>
      <c r="FH81" s="4">
        <f t="shared" si="18"/>
        <v>0.22109999999999999</v>
      </c>
      <c r="FI81" s="4">
        <f t="shared" si="19"/>
        <v>1.814E-2</v>
      </c>
      <c r="FJ81" s="4">
        <f t="shared" si="20"/>
        <v>0.80436000000000019</v>
      </c>
      <c r="FK81" s="4" t="e">
        <f t="shared" si="21"/>
        <v>#DIV/0!</v>
      </c>
      <c r="FL81" s="4">
        <f t="shared" si="22"/>
        <v>0.97331999999999996</v>
      </c>
      <c r="FM81" s="4">
        <f t="shared" si="23"/>
        <v>11.54274</v>
      </c>
      <c r="FN81" s="1" t="str" cm="1">
        <f t="array" aca="1" ref="FN81" ca="1">CONCATENATE(INDIRECT(ADDRESS(1,MATCH(_xlfn.MINIFS(B81:FE81,metrics.rec,"MAE"),B81:FE81,0)+1)), ", ", INDIRECT(ADDRESS(2,MATCH(_xlfn.MINIFS(B81:FE81,metrics.rec,"MAE"),B81:FE81,0)+1)))</f>
        <v>k=5, r=0.1</v>
      </c>
      <c r="FO81" s="1" t="str" cm="1">
        <f t="array" aca="1" ref="FO81" ca="1">CONCATENATE(INDIRECT(ADDRESS(1,MATCH(_xlfn.MINIFS(B81:FE81,metrics.rec,"MSE"),B81:FE81,0)+1)), ", ", INDIRECT(ADDRESS(2,MATCH(_xlfn.MINIFS(B81:FE81,metrics.rec,"MSE"),B81:FE81,0)+1)))</f>
        <v>k=5, r=0.1</v>
      </c>
      <c r="FP81" s="1" t="str" cm="1">
        <f t="array" aca="1" ref="FP81" ca="1">CONCATENATE(INDIRECT(ADDRESS(1,MATCH(_xlfn.MAXIFS(B81:FE81,metrics.rec,"R"),B81:FE81,0)+1)), ", ", INDIRECT(ADDRESS(2,MATCH(_xlfn.MAXIFS(B81:FE81,metrics.rec,"R"),B81:FE81,0)+1)))</f>
        <v>k=5, r=0.1</v>
      </c>
      <c r="FQ81" s="1" t="str" cm="1">
        <f t="array" aca="1" ref="FQ81" ca="1">CONCATENATE(INDIRECT(ADDRESS(1,MATCH(_xlfn.MAXIFS(B81:FE81,metrics.rec,"Precision"),B81:FE81,0)+1)), ", ", INDIRECT(ADDRESS(2,MATCH(_xlfn.MAXIFS(B81:FE81,metrics.rec,"Precision"),B81:FE81,0)+1)))</f>
        <v>k=5, r=0.9</v>
      </c>
      <c r="FR81" s="1" t="str" cm="1">
        <f t="array" aca="1" ref="FR81" ca="1">CONCATENATE(INDIRECT(ADDRESS(1,MATCH(_xlfn.MAXIFS(B81:FE81,metrics.rec,"Recall"),B81:FE81,0)+1)), ", ", INDIRECT(ADDRESS(2,MATCH(_xlfn.MAXIFS(B81:FE81,metrics.rec,"Recall"),B81:FE81,0)+1)))</f>
        <v>k=5, r=0.1</v>
      </c>
      <c r="FS81" s="1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" t="str" cm="1">
        <f t="array" aca="1" ref="FT81" ca="1">CONCATENATE(INDIRECT(ADDRESS(1,MATCH(_xlfn.MAXIFS(B81:FE81,metrics.rec,"Recatio"),B81:FE81,0)+1)), ", ", INDIRECT(ADDRESS(2,MATCH(_xlfn.MAXIFS(B81:FE81,metrics.rec,"Recatio"),B81:FE81,0)+1)))</f>
        <v>k=5, r=0.3</v>
      </c>
      <c r="FU81" s="1" t="str" cm="1">
        <f t="array" aca="1" ref="FU81" ca="1">CONCATENATE(INDIRECT(ADDRESS(1,MATCH(_xlfn.MINIFS(B81:FE81,metrics.rec,"Time"),B81:FE81,0)+1)), ", ", INDIRECT(ADDRESS(2,MATCH(_xlfn.MINIFS(B81:FE81,metrics.rec,"Time"),B81:FE81,0)+1)))</f>
        <v>k=5, r=0.9</v>
      </c>
    </row>
    <row r="82" spans="1:177" x14ac:dyDescent="0.2">
      <c r="A82" s="1" t="s">
        <v>78</v>
      </c>
      <c r="B82" s="4"/>
      <c r="C82" s="4"/>
      <c r="D82" s="4"/>
      <c r="E82" s="4"/>
      <c r="F82" s="4"/>
      <c r="G82" s="4"/>
      <c r="H82" s="4"/>
      <c r="I82" s="4"/>
      <c r="J82" s="5">
        <v>0.63160000000000005</v>
      </c>
      <c r="K82" s="5">
        <v>0.68959999999999999</v>
      </c>
      <c r="L82" s="5">
        <v>0.3019</v>
      </c>
      <c r="M82" s="5">
        <v>7.6E-3</v>
      </c>
      <c r="N82" s="5">
        <v>0.85389999999999999</v>
      </c>
      <c r="O82" s="5"/>
      <c r="P82" s="5">
        <v>1</v>
      </c>
      <c r="Q82" s="5">
        <v>7.0095000000000001</v>
      </c>
      <c r="R82" s="4">
        <v>0.65580000000000005</v>
      </c>
      <c r="S82" s="4">
        <v>0.73980000000000001</v>
      </c>
      <c r="T82" s="4">
        <v>0.2717</v>
      </c>
      <c r="U82" s="4">
        <v>1.4500000000000001E-2</v>
      </c>
      <c r="V82" s="4">
        <v>0.82799999999999996</v>
      </c>
      <c r="W82" s="4"/>
      <c r="X82" s="4">
        <v>1</v>
      </c>
      <c r="Y82" s="4">
        <v>5.1577999999999999</v>
      </c>
      <c r="Z82" s="5">
        <v>0.70479999999999998</v>
      </c>
      <c r="AA82" s="5">
        <v>0.85019999999999996</v>
      </c>
      <c r="AB82" s="5">
        <v>0.2155</v>
      </c>
      <c r="AC82" s="5">
        <v>2.5499999999999998E-2</v>
      </c>
      <c r="AD82" s="5">
        <v>0.78269999999999995</v>
      </c>
      <c r="AE82" s="5"/>
      <c r="AF82" s="5">
        <v>1</v>
      </c>
      <c r="AG82" s="5">
        <v>3.1907999999999999</v>
      </c>
      <c r="AH82" s="4">
        <v>0.77880000000000005</v>
      </c>
      <c r="AI82" s="4">
        <v>1.0429999999999999</v>
      </c>
      <c r="AJ82" s="4">
        <v>0.1278</v>
      </c>
      <c r="AK82" s="4">
        <v>7.8899999999999998E-2</v>
      </c>
      <c r="AL82" s="4">
        <v>0.52990000000000004</v>
      </c>
      <c r="AM82" s="4"/>
      <c r="AN82" s="4">
        <v>0.97670000000000001</v>
      </c>
      <c r="AO82" s="4">
        <v>1.4206000000000001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>
        <f t="shared" si="16"/>
        <v>0.69274999999999998</v>
      </c>
      <c r="FG82" s="4">
        <f t="shared" si="17"/>
        <v>0.83064999999999989</v>
      </c>
      <c r="FH82" s="4">
        <f t="shared" si="18"/>
        <v>0.22922500000000001</v>
      </c>
      <c r="FI82" s="4">
        <f t="shared" si="19"/>
        <v>3.1625E-2</v>
      </c>
      <c r="FJ82" s="4">
        <f t="shared" si="20"/>
        <v>0.74862499999999998</v>
      </c>
      <c r="FK82" s="4" t="e">
        <f t="shared" si="21"/>
        <v>#DIV/0!</v>
      </c>
      <c r="FL82" s="4">
        <f t="shared" si="22"/>
        <v>0.99417500000000003</v>
      </c>
      <c r="FM82" s="4">
        <f t="shared" si="23"/>
        <v>4.1946750000000002</v>
      </c>
      <c r="FN82" s="1" t="str" cm="1">
        <f t="array" aca="1" ref="FN82" ca="1">CONCATENATE(INDIRECT(ADDRESS(1,MATCH(_xlfn.MINIFS(B82:FE82,metrics.rec,"MAE"),B82:FE82,0)+1)), ", ", INDIRECT(ADDRESS(2,MATCH(_xlfn.MINIFS(B82:FE82,metrics.rec,"MAE"),B82:FE82,0)+1)))</f>
        <v>k=5, r=0.3</v>
      </c>
      <c r="FO82" s="1" t="str" cm="1">
        <f t="array" aca="1" ref="FO82" ca="1">CONCATENATE(INDIRECT(ADDRESS(1,MATCH(_xlfn.MINIFS(B82:FE82,metrics.rec,"MSE"),B82:FE82,0)+1)), ", ", INDIRECT(ADDRESS(2,MATCH(_xlfn.MINIFS(B82:FE82,metrics.rec,"MSE"),B82:FE82,0)+1)))</f>
        <v>k=5, r=0.3</v>
      </c>
      <c r="FP82" s="1" t="str" cm="1">
        <f t="array" aca="1" ref="FP82" ca="1">CONCATENATE(INDIRECT(ADDRESS(1,MATCH(_xlfn.MAXIFS(B82:FE82,metrics.rec,"R"),B82:FE82,0)+1)), ", ", INDIRECT(ADDRESS(2,MATCH(_xlfn.MAXIFS(B82:FE82,metrics.rec,"R"),B82:FE82,0)+1)))</f>
        <v>k=5, r=0.3</v>
      </c>
      <c r="FQ82" s="1" t="str" cm="1">
        <f t="array" aca="1" ref="FQ82" ca="1">CONCATENATE(INDIRECT(ADDRESS(1,MATCH(_xlfn.MAXIFS(B82:FE82,metrics.rec,"Precision"),B82:FE82,0)+1)), ", ", INDIRECT(ADDRESS(2,MATCH(_xlfn.MAXIFS(B82:FE82,metrics.rec,"Precision"),B82:FE82,0)+1)))</f>
        <v>k=5, r=0.9</v>
      </c>
      <c r="FR82" s="1" t="str" cm="1">
        <f t="array" aca="1" ref="FR82" ca="1">CONCATENATE(INDIRECT(ADDRESS(1,MATCH(_xlfn.MAXIFS(B82:FE82,metrics.rec,"Recall"),B82:FE82,0)+1)), ", ", INDIRECT(ADDRESS(2,MATCH(_xlfn.MAXIFS(B82:FE82,metrics.rec,"Recall"),B82:FE82,0)+1)))</f>
        <v>k=5, r=0.3</v>
      </c>
      <c r="FS82" s="1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" t="str" cm="1">
        <f t="array" aca="1" ref="FT82" ca="1">CONCATENATE(INDIRECT(ADDRESS(1,MATCH(_xlfn.MAXIFS(B82:FE82,metrics.rec,"Recatio"),B82:FE82,0)+1)), ", ", INDIRECT(ADDRESS(2,MATCH(_xlfn.MAXIFS(B82:FE82,metrics.rec,"Recatio"),B82:FE82,0)+1)))</f>
        <v>k=5, r=0.3</v>
      </c>
      <c r="FU82" s="1" t="str" cm="1">
        <f t="array" aca="1" ref="FU82" ca="1">CONCATENATE(INDIRECT(ADDRESS(1,MATCH(_xlfn.MINIFS(B82:FE82,metrics.rec,"Time"),B82:FE82,0)+1)), ", ", INDIRECT(ADDRESS(2,MATCH(_xlfn.MINIFS(B82:FE82,metrics.rec,"Time"),B82:FE82,0)+1)))</f>
        <v>k=5, r=0.9</v>
      </c>
    </row>
    <row r="83" spans="1:177" x14ac:dyDescent="0.2">
      <c r="A83" s="1" t="s">
        <v>79</v>
      </c>
      <c r="B83" s="4"/>
      <c r="C83" s="4"/>
      <c r="D83" s="4"/>
      <c r="E83" s="4"/>
      <c r="F83" s="4"/>
      <c r="G83" s="4"/>
      <c r="H83" s="4"/>
      <c r="I83" s="4"/>
      <c r="J83" s="5">
        <v>0.64880000000000004</v>
      </c>
      <c r="K83" s="5">
        <v>0.7248</v>
      </c>
      <c r="L83" s="5">
        <v>0.27760000000000001</v>
      </c>
      <c r="M83" s="5">
        <v>7.6E-3</v>
      </c>
      <c r="N83" s="5">
        <v>0.84970000000000001</v>
      </c>
      <c r="O83" s="5"/>
      <c r="P83" s="5">
        <v>1</v>
      </c>
      <c r="Q83" s="5">
        <v>7.0042999999999997</v>
      </c>
      <c r="R83" s="4">
        <v>0.66830000000000001</v>
      </c>
      <c r="S83" s="4">
        <v>0.76429999999999998</v>
      </c>
      <c r="T83" s="4">
        <v>0.25790000000000002</v>
      </c>
      <c r="U83" s="4">
        <v>1.44E-2</v>
      </c>
      <c r="V83" s="4">
        <v>0.82569999999999999</v>
      </c>
      <c r="W83" s="4"/>
      <c r="X83" s="4">
        <v>1</v>
      </c>
      <c r="Y83" s="4">
        <v>5.1718000000000002</v>
      </c>
      <c r="Z83" s="5">
        <v>0.70909999999999995</v>
      </c>
      <c r="AA83" s="5">
        <v>0.85809999999999997</v>
      </c>
      <c r="AB83" s="5">
        <v>0.2142</v>
      </c>
      <c r="AC83" s="5">
        <v>2.5499999999999998E-2</v>
      </c>
      <c r="AD83" s="5">
        <v>0.78249999999999997</v>
      </c>
      <c r="AE83" s="5"/>
      <c r="AF83" s="5">
        <v>1</v>
      </c>
      <c r="AG83" s="5">
        <v>3.036</v>
      </c>
      <c r="AH83" s="4">
        <v>0.77649999999999997</v>
      </c>
      <c r="AI83" s="4">
        <v>1.036</v>
      </c>
      <c r="AJ83" s="4">
        <v>0.12909999999999999</v>
      </c>
      <c r="AK83" s="4">
        <v>7.8899999999999998E-2</v>
      </c>
      <c r="AL83" s="4">
        <v>0.53100000000000003</v>
      </c>
      <c r="AM83" s="4"/>
      <c r="AN83" s="4">
        <v>0.97670000000000001</v>
      </c>
      <c r="AO83" s="4">
        <v>1.3495999999999999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>
        <f t="shared" si="16"/>
        <v>0.70067499999999994</v>
      </c>
      <c r="FG83" s="4">
        <f t="shared" si="17"/>
        <v>0.8458</v>
      </c>
      <c r="FH83" s="4">
        <f t="shared" si="18"/>
        <v>0.21970000000000001</v>
      </c>
      <c r="FI83" s="4">
        <f t="shared" si="19"/>
        <v>3.1600000000000003E-2</v>
      </c>
      <c r="FJ83" s="4">
        <f t="shared" si="20"/>
        <v>0.74722500000000003</v>
      </c>
      <c r="FK83" s="4" t="e">
        <f t="shared" si="21"/>
        <v>#DIV/0!</v>
      </c>
      <c r="FL83" s="4">
        <f t="shared" si="22"/>
        <v>0.99417500000000003</v>
      </c>
      <c r="FM83" s="4">
        <f t="shared" si="23"/>
        <v>4.1404249999999996</v>
      </c>
      <c r="FN83" s="1" t="str" cm="1">
        <f t="array" aca="1" ref="FN83" ca="1">CONCATENATE(INDIRECT(ADDRESS(1,MATCH(_xlfn.MINIFS(B83:FE83,metrics.rec,"MAE"),B83:FE83,0)+1)), ", ", INDIRECT(ADDRESS(2,MATCH(_xlfn.MINIFS(B83:FE83,metrics.rec,"MAE"),B83:FE83,0)+1)))</f>
        <v>k=5, r=0.3</v>
      </c>
      <c r="FO83" s="1" t="str" cm="1">
        <f t="array" aca="1" ref="FO83" ca="1">CONCATENATE(INDIRECT(ADDRESS(1,MATCH(_xlfn.MINIFS(B83:FE83,metrics.rec,"MSE"),B83:FE83,0)+1)), ", ", INDIRECT(ADDRESS(2,MATCH(_xlfn.MINIFS(B83:FE83,metrics.rec,"MSE"),B83:FE83,0)+1)))</f>
        <v>k=5, r=0.3</v>
      </c>
      <c r="FP83" s="1" t="str" cm="1">
        <f t="array" aca="1" ref="FP83" ca="1">CONCATENATE(INDIRECT(ADDRESS(1,MATCH(_xlfn.MAXIFS(B83:FE83,metrics.rec,"R"),B83:FE83,0)+1)), ", ", INDIRECT(ADDRESS(2,MATCH(_xlfn.MAXIFS(B83:FE83,metrics.rec,"R"),B83:FE83,0)+1)))</f>
        <v>k=5, r=0.3</v>
      </c>
      <c r="FQ83" s="1" t="str" cm="1">
        <f t="array" aca="1" ref="FQ83" ca="1">CONCATENATE(INDIRECT(ADDRESS(1,MATCH(_xlfn.MAXIFS(B83:FE83,metrics.rec,"Precision"),B83:FE83,0)+1)), ", ", INDIRECT(ADDRESS(2,MATCH(_xlfn.MAXIFS(B83:FE83,metrics.rec,"Precision"),B83:FE83,0)+1)))</f>
        <v>k=5, r=0.9</v>
      </c>
      <c r="FR83" s="1" t="str" cm="1">
        <f t="array" aca="1" ref="FR83" ca="1">CONCATENATE(INDIRECT(ADDRESS(1,MATCH(_xlfn.MAXIFS(B83:FE83,metrics.rec,"Recall"),B83:FE83,0)+1)), ", ", INDIRECT(ADDRESS(2,MATCH(_xlfn.MAXIFS(B83:FE83,metrics.rec,"Recall"),B83:FE83,0)+1)))</f>
        <v>k=5, r=0.3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str" cm="1">
        <f t="array" aca="1" ref="FT83" ca="1">CONCATENATE(INDIRECT(ADDRESS(1,MATCH(_xlfn.MAXIFS(B83:FE83,metrics.rec,"Recatio"),B83:FE83,0)+1)), ", ", INDIRECT(ADDRESS(2,MATCH(_xlfn.MAXIFS(B83:FE83,metrics.rec,"Recatio"),B83:FE83,0)+1)))</f>
        <v>k=5, r=0.3</v>
      </c>
      <c r="FU83" s="1" t="str" cm="1">
        <f t="array" aca="1" ref="FU83" ca="1">CONCATENATE(INDIRECT(ADDRESS(1,MATCH(_xlfn.MINIFS(B83:FE83,metrics.rec,"Time"),B83:FE83,0)+1)), ", ", INDIRECT(ADDRESS(2,MATCH(_xlfn.MINIFS(B83:FE83,metrics.rec,"Time"),B83:FE83,0)+1)))</f>
        <v>k=5, r=0.9</v>
      </c>
    </row>
    <row r="84" spans="1:177" x14ac:dyDescent="0.2">
      <c r="A84" s="1" t="s">
        <v>80</v>
      </c>
      <c r="B84" s="4"/>
      <c r="C84" s="4"/>
      <c r="D84" s="4"/>
      <c r="E84" s="4"/>
      <c r="F84" s="4"/>
      <c r="G84" s="4"/>
      <c r="H84" s="4"/>
      <c r="I84" s="4"/>
      <c r="J84" s="5">
        <v>0.63349999999999995</v>
      </c>
      <c r="K84" s="5">
        <v>0.69179999999999997</v>
      </c>
      <c r="L84" s="5">
        <v>0.29799999999999999</v>
      </c>
      <c r="M84" s="5">
        <v>7.6E-3</v>
      </c>
      <c r="N84" s="5">
        <v>0.84989999999999999</v>
      </c>
      <c r="O84" s="5"/>
      <c r="P84" s="5">
        <v>1</v>
      </c>
      <c r="Q84" s="5">
        <v>6.7691999999999997</v>
      </c>
      <c r="R84" s="4">
        <v>0.65610000000000002</v>
      </c>
      <c r="S84" s="4">
        <v>0.73899999999999999</v>
      </c>
      <c r="T84" s="4">
        <v>0.27010000000000001</v>
      </c>
      <c r="U84" s="4">
        <v>1.4500000000000001E-2</v>
      </c>
      <c r="V84" s="4">
        <v>0.82599999999999996</v>
      </c>
      <c r="W84" s="4"/>
      <c r="X84" s="4">
        <v>1</v>
      </c>
      <c r="Y84" s="4">
        <v>5.1748000000000003</v>
      </c>
      <c r="Z84" s="5">
        <v>0.7026</v>
      </c>
      <c r="AA84" s="5">
        <v>0.84470000000000001</v>
      </c>
      <c r="AB84" s="5">
        <v>0.22339999999999999</v>
      </c>
      <c r="AC84" s="5">
        <v>2.5499999999999998E-2</v>
      </c>
      <c r="AD84" s="5">
        <v>0.7823</v>
      </c>
      <c r="AE84" s="5"/>
      <c r="AF84" s="5">
        <v>1</v>
      </c>
      <c r="AG84" s="5">
        <v>3.0183</v>
      </c>
      <c r="AH84" s="4">
        <v>0.7954</v>
      </c>
      <c r="AI84" s="4">
        <v>1.0882000000000001</v>
      </c>
      <c r="AJ84" s="4">
        <v>0.12130000000000001</v>
      </c>
      <c r="AK84" s="4">
        <v>7.5700000000000003E-2</v>
      </c>
      <c r="AL84" s="4">
        <v>0.52990000000000004</v>
      </c>
      <c r="AM84" s="4"/>
      <c r="AN84" s="4">
        <v>0.97819999999999996</v>
      </c>
      <c r="AO84" s="4">
        <v>1.4581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>
        <f t="shared" si="16"/>
        <v>0.69689999999999996</v>
      </c>
      <c r="FG84" s="4">
        <f t="shared" si="17"/>
        <v>0.84092500000000003</v>
      </c>
      <c r="FH84" s="4">
        <f t="shared" si="18"/>
        <v>0.22820000000000001</v>
      </c>
      <c r="FI84" s="4">
        <f t="shared" si="19"/>
        <v>3.0825000000000002E-2</v>
      </c>
      <c r="FJ84" s="4">
        <f t="shared" si="20"/>
        <v>0.74702499999999994</v>
      </c>
      <c r="FK84" s="4" t="e">
        <f t="shared" si="21"/>
        <v>#DIV/0!</v>
      </c>
      <c r="FL84" s="4">
        <f t="shared" si="22"/>
        <v>0.99455000000000005</v>
      </c>
      <c r="FM84" s="4">
        <f t="shared" si="23"/>
        <v>4.1051000000000002</v>
      </c>
      <c r="FN84" s="1" t="str" cm="1">
        <f t="array" aca="1" ref="FN84" ca="1">CONCATENATE(INDIRECT(ADDRESS(1,MATCH(_xlfn.MINIFS(B84:FE84,metrics.rec,"MAE"),B84:FE84,0)+1)), ", ", INDIRECT(ADDRESS(2,MATCH(_xlfn.MINIFS(B84:FE84,metrics.rec,"MAE"),B84:FE84,0)+1)))</f>
        <v>k=5, r=0.3</v>
      </c>
      <c r="FO84" s="1" t="str" cm="1">
        <f t="array" aca="1" ref="FO84" ca="1">CONCATENATE(INDIRECT(ADDRESS(1,MATCH(_xlfn.MINIFS(B84:FE84,metrics.rec,"MSE"),B84:FE84,0)+1)), ", ", INDIRECT(ADDRESS(2,MATCH(_xlfn.MINIFS(B84:FE84,metrics.rec,"MSE"),B84:FE84,0)+1)))</f>
        <v>k=5, r=0.3</v>
      </c>
      <c r="FP84" s="1" t="str" cm="1">
        <f t="array" aca="1" ref="FP84" ca="1">CONCATENATE(INDIRECT(ADDRESS(1,MATCH(_xlfn.MAXIFS(B84:FE84,metrics.rec,"R"),B84:FE84,0)+1)), ", ", INDIRECT(ADDRESS(2,MATCH(_xlfn.MAXIFS(B84:FE84,metrics.rec,"R"),B84:FE84,0)+1)))</f>
        <v>k=5, r=0.3</v>
      </c>
      <c r="FQ84" s="1" t="str" cm="1">
        <f t="array" aca="1" ref="FQ84" ca="1">CONCATENATE(INDIRECT(ADDRESS(1,MATCH(_xlfn.MAXIFS(B84:FE84,metrics.rec,"Precision"),B84:FE84,0)+1)), ", ", INDIRECT(ADDRESS(2,MATCH(_xlfn.MAXIFS(B84:FE84,metrics.rec,"Precision"),B84:FE84,0)+1)))</f>
        <v>k=5, r=0.9</v>
      </c>
      <c r="FR84" s="1" t="str" cm="1">
        <f t="array" aca="1" ref="FR84" ca="1">CONCATENATE(INDIRECT(ADDRESS(1,MATCH(_xlfn.MAXIFS(B84:FE84,metrics.rec,"Recall"),B84:FE84,0)+1)), ", ", INDIRECT(ADDRESS(2,MATCH(_xlfn.MAXIFS(B84:FE84,metrics.rec,"Recall"),B84:FE84,0)+1)))</f>
        <v>k=5, r=0.3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str" cm="1">
        <f t="array" aca="1" ref="FT84" ca="1">CONCATENATE(INDIRECT(ADDRESS(1,MATCH(_xlfn.MAXIFS(B84:FE84,metrics.rec,"Recatio"),B84:FE84,0)+1)), ", ", INDIRECT(ADDRESS(2,MATCH(_xlfn.MAXIFS(B84:FE84,metrics.rec,"Recatio"),B84:FE84,0)+1)))</f>
        <v>k=5, r=0.3</v>
      </c>
      <c r="FU84" s="1" t="str" cm="1">
        <f t="array" aca="1" ref="FU84" ca="1">CONCATENATE(INDIRECT(ADDRESS(1,MATCH(_xlfn.MINIFS(B84:FE84,metrics.rec,"Time"),B84:FE84,0)+1)), ", ", INDIRECT(ADDRESS(2,MATCH(_xlfn.MINIFS(B84:FE84,metrics.rec,"Time"),B84:FE84,0)+1)))</f>
        <v>k=5, r=0.9</v>
      </c>
    </row>
    <row r="85" spans="1:177" x14ac:dyDescent="0.2">
      <c r="A85" s="1" t="s">
        <v>81</v>
      </c>
      <c r="B85" s="4"/>
      <c r="C85" s="4"/>
      <c r="D85" s="4"/>
      <c r="E85" s="4"/>
      <c r="F85" s="4"/>
      <c r="G85" s="4"/>
      <c r="H85" s="4"/>
      <c r="I85" s="4"/>
      <c r="J85" s="5">
        <v>0.62590000000000001</v>
      </c>
      <c r="K85" s="5">
        <v>0.68200000000000005</v>
      </c>
      <c r="L85" s="5">
        <v>0.29260000000000003</v>
      </c>
      <c r="M85" s="5">
        <v>4.8999999999999998E-3</v>
      </c>
      <c r="N85" s="5">
        <v>0.87880000000000003</v>
      </c>
      <c r="O85" s="5"/>
      <c r="P85" s="5">
        <v>1</v>
      </c>
      <c r="Q85" s="5">
        <v>6.1302000000000003</v>
      </c>
      <c r="R85" s="4">
        <v>0.63700000000000001</v>
      </c>
      <c r="S85" s="4">
        <v>0.70279999999999998</v>
      </c>
      <c r="T85" s="4">
        <v>0.28320000000000001</v>
      </c>
      <c r="U85" s="4">
        <v>9.2999999999999992E-3</v>
      </c>
      <c r="V85" s="4">
        <v>0.86339999999999995</v>
      </c>
      <c r="W85" s="4"/>
      <c r="X85" s="4">
        <v>1</v>
      </c>
      <c r="Y85" s="4">
        <v>5.2248000000000001</v>
      </c>
      <c r="Z85" s="5">
        <v>0.66069999999999995</v>
      </c>
      <c r="AA85" s="5">
        <v>0.75739999999999996</v>
      </c>
      <c r="AB85" s="5">
        <v>0.2384</v>
      </c>
      <c r="AC85" s="5">
        <v>1.6799999999999999E-2</v>
      </c>
      <c r="AD85" s="5">
        <v>0.83069999999999999</v>
      </c>
      <c r="AE85" s="5"/>
      <c r="AF85" s="5">
        <v>1</v>
      </c>
      <c r="AG85" s="5">
        <v>3.0398999999999998</v>
      </c>
      <c r="AH85" s="4">
        <v>0.72719999999999996</v>
      </c>
      <c r="AI85" s="4">
        <v>0.92159999999999997</v>
      </c>
      <c r="AJ85" s="4">
        <v>0.15939999999999999</v>
      </c>
      <c r="AK85" s="4">
        <v>5.5E-2</v>
      </c>
      <c r="AL85" s="4">
        <v>0.60629999999999995</v>
      </c>
      <c r="AM85" s="4"/>
      <c r="AN85" s="4">
        <v>0.97670000000000001</v>
      </c>
      <c r="AO85" s="4">
        <v>1.2839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>
        <f t="shared" si="16"/>
        <v>0.66269999999999996</v>
      </c>
      <c r="FG85" s="4">
        <f t="shared" si="17"/>
        <v>0.76594999999999991</v>
      </c>
      <c r="FH85" s="4">
        <f t="shared" si="18"/>
        <v>0.24340000000000001</v>
      </c>
      <c r="FI85" s="4">
        <f t="shared" si="19"/>
        <v>2.1499999999999998E-2</v>
      </c>
      <c r="FJ85" s="4">
        <f t="shared" si="20"/>
        <v>0.79479999999999995</v>
      </c>
      <c r="FK85" s="4" t="e">
        <f t="shared" si="21"/>
        <v>#DIV/0!</v>
      </c>
      <c r="FL85" s="4">
        <f t="shared" si="22"/>
        <v>0.99417500000000003</v>
      </c>
      <c r="FM85" s="4">
        <f t="shared" si="23"/>
        <v>3.9196999999999997</v>
      </c>
      <c r="FN85" s="1" t="str" cm="1">
        <f t="array" aca="1" ref="FN85" ca="1">CONCATENATE(INDIRECT(ADDRESS(1,MATCH(_xlfn.MINIFS(B85:FE85,metrics.rec,"MAE"),B85:FE85,0)+1)), ", ", INDIRECT(ADDRESS(2,MATCH(_xlfn.MINIFS(B85:FE85,metrics.rec,"MAE"),B85:FE85,0)+1)))</f>
        <v>k=5, r=0.3</v>
      </c>
      <c r="FO85" s="1" t="str" cm="1">
        <f t="array" aca="1" ref="FO85" ca="1">CONCATENATE(INDIRECT(ADDRESS(1,MATCH(_xlfn.MINIFS(B85:FE85,metrics.rec,"MSE"),B85:FE85,0)+1)), ", ", INDIRECT(ADDRESS(2,MATCH(_xlfn.MINIFS(B85:FE85,metrics.rec,"MSE"),B85:FE85,0)+1)))</f>
        <v>k=5, r=0.3</v>
      </c>
      <c r="FP85" s="1" t="str" cm="1">
        <f t="array" aca="1" ref="FP85" ca="1">CONCATENATE(INDIRECT(ADDRESS(1,MATCH(_xlfn.MAXIFS(B85:FE85,metrics.rec,"R"),B85:FE85,0)+1)), ", ", INDIRECT(ADDRESS(2,MATCH(_xlfn.MAXIFS(B85:FE85,metrics.rec,"R"),B85:FE85,0)+1)))</f>
        <v>k=5, r=0.3</v>
      </c>
      <c r="FQ85" s="1" t="str" cm="1">
        <f t="array" aca="1" ref="FQ85" ca="1">CONCATENATE(INDIRECT(ADDRESS(1,MATCH(_xlfn.MAXIFS(B85:FE85,metrics.rec,"Precision"),B85:FE85,0)+1)), ", ", INDIRECT(ADDRESS(2,MATCH(_xlfn.MAXIFS(B85:FE85,metrics.rec,"Precision"),B85:FE85,0)+1)))</f>
        <v>k=5, r=0.9</v>
      </c>
      <c r="FR85" s="1" t="str" cm="1">
        <f t="array" aca="1" ref="FR85" ca="1">CONCATENATE(INDIRECT(ADDRESS(1,MATCH(_xlfn.MAXIFS(B85:FE85,metrics.rec,"Recall"),B85:FE85,0)+1)), ", ", INDIRECT(ADDRESS(2,MATCH(_xlfn.MAXIFS(B85:FE85,metrics.rec,"Recall"),B85:FE85,0)+1)))</f>
        <v>k=5, r=0.3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str" cm="1">
        <f t="array" aca="1" ref="FT85" ca="1">CONCATENATE(INDIRECT(ADDRESS(1,MATCH(_xlfn.MAXIFS(B85:FE85,metrics.rec,"Recatio"),B85:FE85,0)+1)), ", ", INDIRECT(ADDRESS(2,MATCH(_xlfn.MAXIFS(B85:FE85,metrics.rec,"Recatio"),B85:FE85,0)+1)))</f>
        <v>k=5, r=0.3</v>
      </c>
      <c r="FU85" s="1" t="str" cm="1">
        <f t="array" aca="1" ref="FU85" ca="1">CONCATENATE(INDIRECT(ADDRESS(1,MATCH(_xlfn.MINIFS(B85:FE85,metrics.rec,"Time"),B85:FE85,0)+1)), ", ", INDIRECT(ADDRESS(2,MATCH(_xlfn.MINIFS(B85:FE85,metrics.rec,"Time"),B85:FE85,0)+1)))</f>
        <v>k=5, r=0.9</v>
      </c>
    </row>
    <row r="86" spans="1:177" x14ac:dyDescent="0.2">
      <c r="A86" s="1" t="s">
        <v>82</v>
      </c>
      <c r="B86" s="4"/>
      <c r="C86" s="4"/>
      <c r="D86" s="4"/>
      <c r="E86" s="4"/>
      <c r="F86" s="4"/>
      <c r="G86" s="4"/>
      <c r="H86" s="4"/>
      <c r="I86" s="4"/>
      <c r="J86" s="5">
        <v>0.63080000000000003</v>
      </c>
      <c r="K86" s="5">
        <v>0.68889999999999996</v>
      </c>
      <c r="L86" s="5">
        <v>0.2959</v>
      </c>
      <c r="M86" s="5">
        <v>4.8999999999999998E-3</v>
      </c>
      <c r="N86" s="5">
        <v>0.87429999999999997</v>
      </c>
      <c r="O86" s="5"/>
      <c r="P86" s="5">
        <v>1</v>
      </c>
      <c r="Q86" s="5">
        <v>6.2569999999999997</v>
      </c>
      <c r="R86" s="4">
        <v>0.63900000000000001</v>
      </c>
      <c r="S86" s="4">
        <v>0.7056</v>
      </c>
      <c r="T86" s="4">
        <v>0.28489999999999999</v>
      </c>
      <c r="U86" s="4">
        <v>9.1999999999999998E-3</v>
      </c>
      <c r="V86" s="4">
        <v>0.86029999999999995</v>
      </c>
      <c r="W86" s="4"/>
      <c r="X86" s="4">
        <v>1</v>
      </c>
      <c r="Y86" s="4">
        <v>4.6059999999999999</v>
      </c>
      <c r="Z86" s="5">
        <v>0.6603</v>
      </c>
      <c r="AA86" s="5">
        <v>0.755</v>
      </c>
      <c r="AB86" s="5">
        <v>0.23830000000000001</v>
      </c>
      <c r="AC86" s="5">
        <v>1.6799999999999999E-2</v>
      </c>
      <c r="AD86" s="5">
        <v>0.82720000000000005</v>
      </c>
      <c r="AE86" s="5"/>
      <c r="AF86" s="5">
        <v>1</v>
      </c>
      <c r="AG86" s="5">
        <v>3.0175999999999998</v>
      </c>
      <c r="AH86" s="4">
        <v>0.72989999999999999</v>
      </c>
      <c r="AI86" s="4">
        <v>0.92920000000000003</v>
      </c>
      <c r="AJ86" s="4">
        <v>0.15409999999999999</v>
      </c>
      <c r="AK86" s="4">
        <v>5.4800000000000001E-2</v>
      </c>
      <c r="AL86" s="4">
        <v>0.60199999999999998</v>
      </c>
      <c r="AM86" s="4"/>
      <c r="AN86" s="4">
        <v>0.97599999999999998</v>
      </c>
      <c r="AO86" s="4">
        <v>1.3250999999999999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>
        <f t="shared" si="16"/>
        <v>0.66500000000000004</v>
      </c>
      <c r="FG86" s="4">
        <f t="shared" si="17"/>
        <v>0.76967499999999989</v>
      </c>
      <c r="FH86" s="4">
        <f t="shared" si="18"/>
        <v>0.24329999999999999</v>
      </c>
      <c r="FI86" s="4">
        <f t="shared" si="19"/>
        <v>2.1425E-2</v>
      </c>
      <c r="FJ86" s="4">
        <f t="shared" si="20"/>
        <v>0.79094999999999993</v>
      </c>
      <c r="FK86" s="4" t="e">
        <f t="shared" si="21"/>
        <v>#DIV/0!</v>
      </c>
      <c r="FL86" s="4">
        <f t="shared" si="22"/>
        <v>0.99399999999999999</v>
      </c>
      <c r="FM86" s="4">
        <f t="shared" si="23"/>
        <v>3.8014250000000001</v>
      </c>
      <c r="FN86" s="1" t="str" cm="1">
        <f t="array" aca="1" ref="FN86" ca="1">CONCATENATE(INDIRECT(ADDRESS(1,MATCH(_xlfn.MINIFS(B86:FE86,metrics.rec,"MAE"),B86:FE86,0)+1)), ", ", INDIRECT(ADDRESS(2,MATCH(_xlfn.MINIFS(B86:FE86,metrics.rec,"MAE"),B86:FE86,0)+1)))</f>
        <v>k=5, r=0.3</v>
      </c>
      <c r="FO86" s="1" t="str" cm="1">
        <f t="array" aca="1" ref="FO86" ca="1">CONCATENATE(INDIRECT(ADDRESS(1,MATCH(_xlfn.MINIFS(B86:FE86,metrics.rec,"MSE"),B86:FE86,0)+1)), ", ", INDIRECT(ADDRESS(2,MATCH(_xlfn.MINIFS(B86:FE86,metrics.rec,"MSE"),B86:FE86,0)+1)))</f>
        <v>k=5, r=0.3</v>
      </c>
      <c r="FP86" s="1" t="str" cm="1">
        <f t="array" aca="1" ref="FP86" ca="1">CONCATENATE(INDIRECT(ADDRESS(1,MATCH(_xlfn.MAXIFS(B86:FE86,metrics.rec,"R"),B86:FE86,0)+1)), ", ", INDIRECT(ADDRESS(2,MATCH(_xlfn.MAXIFS(B86:FE86,metrics.rec,"R"),B86:FE86,0)+1)))</f>
        <v>k=5, r=0.3</v>
      </c>
      <c r="FQ86" s="1" t="str" cm="1">
        <f t="array" aca="1" ref="FQ86" ca="1">CONCATENATE(INDIRECT(ADDRESS(1,MATCH(_xlfn.MAXIFS(B86:FE86,metrics.rec,"Precision"),B86:FE86,0)+1)), ", ", INDIRECT(ADDRESS(2,MATCH(_xlfn.MAXIFS(B86:FE86,metrics.rec,"Precision"),B86:FE86,0)+1)))</f>
        <v>k=5, r=0.9</v>
      </c>
      <c r="FR86" s="1" t="str" cm="1">
        <f t="array" aca="1" ref="FR86" ca="1">CONCATENATE(INDIRECT(ADDRESS(1,MATCH(_xlfn.MAXIFS(B86:FE86,metrics.rec,"Recall"),B86:FE86,0)+1)), ", ", INDIRECT(ADDRESS(2,MATCH(_xlfn.MAXIFS(B86:FE86,metrics.rec,"Recall"),B86:FE86,0)+1)))</f>
        <v>k=5, r=0.3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str" cm="1">
        <f t="array" aca="1" ref="FT86" ca="1">CONCATENATE(INDIRECT(ADDRESS(1,MATCH(_xlfn.MAXIFS(B86:FE86,metrics.rec,"Recatio"),B86:FE86,0)+1)), ", ", INDIRECT(ADDRESS(2,MATCH(_xlfn.MAXIFS(B86:FE86,metrics.rec,"Recatio"),B86:FE86,0)+1)))</f>
        <v>k=5, r=0.3</v>
      </c>
      <c r="FU86" s="1" t="str" cm="1">
        <f t="array" aca="1" ref="FU86" ca="1">CONCATENATE(INDIRECT(ADDRESS(1,MATCH(_xlfn.MINIFS(B86:FE86,metrics.rec,"Time"),B86:FE86,0)+1)), ", ", INDIRECT(ADDRESS(2,MATCH(_xlfn.MINIFS(B86:FE86,metrics.rec,"Time"),B86:FE86,0)+1)))</f>
        <v>k=5, r=0.9</v>
      </c>
    </row>
    <row r="87" spans="1:177" x14ac:dyDescent="0.2">
      <c r="A87" s="1" t="s">
        <v>83</v>
      </c>
      <c r="B87" s="4"/>
      <c r="C87" s="4"/>
      <c r="D87" s="4"/>
      <c r="E87" s="4"/>
      <c r="F87" s="4"/>
      <c r="G87" s="4"/>
      <c r="H87" s="4"/>
      <c r="I87" s="4"/>
      <c r="J87" s="5">
        <v>0.621</v>
      </c>
      <c r="K87" s="5">
        <v>0.67249999999999999</v>
      </c>
      <c r="L87" s="5">
        <v>0.30280000000000001</v>
      </c>
      <c r="M87" s="5">
        <v>4.8999999999999998E-3</v>
      </c>
      <c r="N87" s="5">
        <v>0.87980000000000003</v>
      </c>
      <c r="O87" s="5"/>
      <c r="P87" s="5">
        <v>1</v>
      </c>
      <c r="Q87" s="5">
        <v>6.8956999999999997</v>
      </c>
      <c r="R87" s="4">
        <v>0.63290000000000002</v>
      </c>
      <c r="S87" s="4">
        <v>0.69610000000000005</v>
      </c>
      <c r="T87" s="4">
        <v>0.28399999999999997</v>
      </c>
      <c r="U87" s="4">
        <v>9.2999999999999992E-3</v>
      </c>
      <c r="V87" s="4">
        <v>0.86380000000000001</v>
      </c>
      <c r="W87" s="4"/>
      <c r="X87" s="4">
        <v>1</v>
      </c>
      <c r="Y87" s="4">
        <v>4.8205999999999998</v>
      </c>
      <c r="Z87" s="5">
        <v>0.65869999999999995</v>
      </c>
      <c r="AA87" s="5">
        <v>0.75509999999999999</v>
      </c>
      <c r="AB87" s="5">
        <v>0.23480000000000001</v>
      </c>
      <c r="AC87" s="5">
        <v>1.6799999999999999E-2</v>
      </c>
      <c r="AD87" s="5">
        <v>0.82889999999999997</v>
      </c>
      <c r="AE87" s="5"/>
      <c r="AF87" s="5">
        <v>1</v>
      </c>
      <c r="AG87" s="5">
        <v>3.1705000000000001</v>
      </c>
      <c r="AH87" s="4">
        <v>0.73099999999999998</v>
      </c>
      <c r="AI87" s="4">
        <v>0.93340000000000001</v>
      </c>
      <c r="AJ87" s="4">
        <v>0.15540000000000001</v>
      </c>
      <c r="AK87" s="4">
        <v>5.4800000000000001E-2</v>
      </c>
      <c r="AL87" s="4">
        <v>0.60350000000000004</v>
      </c>
      <c r="AM87" s="4"/>
      <c r="AN87" s="4">
        <v>0.97599999999999998</v>
      </c>
      <c r="AO87" s="4">
        <v>1.4018999999999999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>
        <f t="shared" si="16"/>
        <v>0.66089999999999993</v>
      </c>
      <c r="FG87" s="4">
        <f t="shared" si="17"/>
        <v>0.76427500000000004</v>
      </c>
      <c r="FH87" s="4">
        <f t="shared" si="18"/>
        <v>0.24424999999999999</v>
      </c>
      <c r="FI87" s="4">
        <f t="shared" si="19"/>
        <v>2.145E-2</v>
      </c>
      <c r="FJ87" s="4">
        <f t="shared" si="20"/>
        <v>0.79399999999999993</v>
      </c>
      <c r="FK87" s="4" t="e">
        <f t="shared" si="21"/>
        <v>#DIV/0!</v>
      </c>
      <c r="FL87" s="4">
        <f t="shared" si="22"/>
        <v>0.99399999999999999</v>
      </c>
      <c r="FM87" s="4">
        <f t="shared" si="23"/>
        <v>4.0721750000000005</v>
      </c>
      <c r="FN87" s="1" t="str" cm="1">
        <f t="array" aca="1" ref="FN87" ca="1">CONCATENATE(INDIRECT(ADDRESS(1,MATCH(_xlfn.MINIFS(B87:FE87,metrics.rec,"MAE"),B87:FE87,0)+1)), ", ", INDIRECT(ADDRESS(2,MATCH(_xlfn.MINIFS(B87:FE87,metrics.rec,"MAE"),B87:FE87,0)+1)))</f>
        <v>k=5, r=0.3</v>
      </c>
      <c r="FO87" s="1" t="str" cm="1">
        <f t="array" aca="1" ref="FO87" ca="1">CONCATENATE(INDIRECT(ADDRESS(1,MATCH(_xlfn.MINIFS(B87:FE87,metrics.rec,"MSE"),B87:FE87,0)+1)), ", ", INDIRECT(ADDRESS(2,MATCH(_xlfn.MINIFS(B87:FE87,metrics.rec,"MSE"),B87:FE87,0)+1)))</f>
        <v>k=5, r=0.3</v>
      </c>
      <c r="FP87" s="1" t="str" cm="1">
        <f t="array" aca="1" ref="FP87" ca="1">CONCATENATE(INDIRECT(ADDRESS(1,MATCH(_xlfn.MAXIFS(B87:FE87,metrics.rec,"R"),B87:FE87,0)+1)), ", ", INDIRECT(ADDRESS(2,MATCH(_xlfn.MAXIFS(B87:FE87,metrics.rec,"R"),B87:FE87,0)+1)))</f>
        <v>k=5, r=0.3</v>
      </c>
      <c r="FQ87" s="1" t="str" cm="1">
        <f t="array" aca="1" ref="FQ87" ca="1">CONCATENATE(INDIRECT(ADDRESS(1,MATCH(_xlfn.MAXIFS(B87:FE87,metrics.rec,"Precision"),B87:FE87,0)+1)), ", ", INDIRECT(ADDRESS(2,MATCH(_xlfn.MAXIFS(B87:FE87,metrics.rec,"Precision"),B87:FE87,0)+1)))</f>
        <v>k=5, r=0.9</v>
      </c>
      <c r="FR87" s="1" t="str" cm="1">
        <f t="array" aca="1" ref="FR87" ca="1">CONCATENATE(INDIRECT(ADDRESS(1,MATCH(_xlfn.MAXIFS(B87:FE87,metrics.rec,"Recall"),B87:FE87,0)+1)), ", ", INDIRECT(ADDRESS(2,MATCH(_xlfn.MAXIFS(B87:FE87,metrics.rec,"Recall"),B87:FE87,0)+1)))</f>
        <v>k=5, r=0.3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str" cm="1">
        <f t="array" aca="1" ref="FT87" ca="1">CONCATENATE(INDIRECT(ADDRESS(1,MATCH(_xlfn.MAXIFS(B87:FE87,metrics.rec,"Recatio"),B87:FE87,0)+1)), ", ", INDIRECT(ADDRESS(2,MATCH(_xlfn.MAXIFS(B87:FE87,metrics.rec,"Recatio"),B87:FE87,0)+1)))</f>
        <v>k=5, r=0.3</v>
      </c>
      <c r="FU87" s="1" t="str" cm="1">
        <f t="array" aca="1" ref="FU87" ca="1">CONCATENATE(INDIRECT(ADDRESS(1,MATCH(_xlfn.MINIFS(B87:FE87,metrics.rec,"Time"),B87:FE87,0)+1)), ", ", INDIRECT(ADDRESS(2,MATCH(_xlfn.MINIFS(B87:FE87,metrics.rec,"Time"),B87:FE87,0)+1)))</f>
        <v>k=5, r=0.9</v>
      </c>
    </row>
    <row r="88" spans="1:177" x14ac:dyDescent="0.2">
      <c r="A88" s="1" t="s">
        <v>84</v>
      </c>
      <c r="B88" s="4"/>
      <c r="C88" s="4"/>
      <c r="D88" s="4"/>
      <c r="E88" s="4"/>
      <c r="F88" s="4"/>
      <c r="G88" s="4"/>
      <c r="H88" s="4"/>
      <c r="I88" s="4"/>
      <c r="J88" s="5">
        <v>0.62329999999999997</v>
      </c>
      <c r="K88" s="5">
        <v>0.67479999999999996</v>
      </c>
      <c r="L88" s="5">
        <v>0.30299999999999999</v>
      </c>
      <c r="M88" s="5">
        <v>4.8999999999999998E-3</v>
      </c>
      <c r="N88" s="5">
        <v>0.87609999999999999</v>
      </c>
      <c r="O88" s="5"/>
      <c r="P88" s="5">
        <v>1</v>
      </c>
      <c r="Q88" s="5">
        <v>6.4398999999999997</v>
      </c>
      <c r="R88" s="4">
        <v>0.63400000000000001</v>
      </c>
      <c r="S88" s="4">
        <v>0.69640000000000002</v>
      </c>
      <c r="T88" s="4">
        <v>0.29070000000000001</v>
      </c>
      <c r="U88" s="4">
        <v>9.2999999999999992E-3</v>
      </c>
      <c r="V88" s="4">
        <v>0.86029999999999995</v>
      </c>
      <c r="W88" s="4"/>
      <c r="X88" s="4">
        <v>1</v>
      </c>
      <c r="Y88" s="4">
        <v>4.5397999999999996</v>
      </c>
      <c r="Z88" s="5">
        <v>0.6593</v>
      </c>
      <c r="AA88" s="5">
        <v>0.75519999999999998</v>
      </c>
      <c r="AB88" s="5">
        <v>0.2336</v>
      </c>
      <c r="AC88" s="5">
        <v>1.6799999999999999E-2</v>
      </c>
      <c r="AD88" s="5">
        <v>0.82540000000000002</v>
      </c>
      <c r="AE88" s="5"/>
      <c r="AF88" s="5">
        <v>1</v>
      </c>
      <c r="AG88" s="5">
        <v>3.0687000000000002</v>
      </c>
      <c r="AH88" s="4">
        <v>0.73019999999999996</v>
      </c>
      <c r="AI88" s="4">
        <v>0.9304</v>
      </c>
      <c r="AJ88" s="4">
        <v>0.15690000000000001</v>
      </c>
      <c r="AK88" s="4">
        <v>5.4800000000000001E-2</v>
      </c>
      <c r="AL88" s="4">
        <v>0.6018</v>
      </c>
      <c r="AM88" s="4"/>
      <c r="AN88" s="4">
        <v>0.97599999999999998</v>
      </c>
      <c r="AO88" s="4">
        <v>1.1902999999999999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>
        <f t="shared" si="16"/>
        <v>0.66169999999999995</v>
      </c>
      <c r="FG88" s="4">
        <f t="shared" si="17"/>
        <v>0.76419999999999999</v>
      </c>
      <c r="FH88" s="4">
        <f t="shared" si="18"/>
        <v>0.24605000000000002</v>
      </c>
      <c r="FI88" s="4">
        <f t="shared" si="19"/>
        <v>2.145E-2</v>
      </c>
      <c r="FJ88" s="4">
        <f t="shared" si="20"/>
        <v>0.79089999999999994</v>
      </c>
      <c r="FK88" s="4" t="e">
        <f t="shared" si="21"/>
        <v>#DIV/0!</v>
      </c>
      <c r="FL88" s="4">
        <f t="shared" si="22"/>
        <v>0.99399999999999999</v>
      </c>
      <c r="FM88" s="4">
        <f t="shared" si="23"/>
        <v>3.8096749999999999</v>
      </c>
      <c r="FN88" s="1" t="str" cm="1">
        <f t="array" aca="1" ref="FN88" ca="1">CONCATENATE(INDIRECT(ADDRESS(1,MATCH(_xlfn.MINIFS(B88:FE88,metrics.rec,"MAE"),B88:FE88,0)+1)), ", ", INDIRECT(ADDRESS(2,MATCH(_xlfn.MINIFS(B88:FE88,metrics.rec,"MAE"),B88:FE88,0)+1)))</f>
        <v>k=5, r=0.3</v>
      </c>
      <c r="FO88" s="1" t="str" cm="1">
        <f t="array" aca="1" ref="FO88" ca="1">CONCATENATE(INDIRECT(ADDRESS(1,MATCH(_xlfn.MINIFS(B88:FE88,metrics.rec,"MSE"),B88:FE88,0)+1)), ", ", INDIRECT(ADDRESS(2,MATCH(_xlfn.MINIFS(B88:FE88,metrics.rec,"MSE"),B88:FE88,0)+1)))</f>
        <v>k=5, r=0.3</v>
      </c>
      <c r="FP88" s="1" t="str" cm="1">
        <f t="array" aca="1" ref="FP88" ca="1">CONCATENATE(INDIRECT(ADDRESS(1,MATCH(_xlfn.MAXIFS(B88:FE88,metrics.rec,"R"),B88:FE88,0)+1)), ", ", INDIRECT(ADDRESS(2,MATCH(_xlfn.MAXIFS(B88:FE88,metrics.rec,"R"),B88:FE88,0)+1)))</f>
        <v>k=5, r=0.3</v>
      </c>
      <c r="FQ88" s="1" t="str" cm="1">
        <f t="array" aca="1" ref="FQ88" ca="1">CONCATENATE(INDIRECT(ADDRESS(1,MATCH(_xlfn.MAXIFS(B88:FE88,metrics.rec,"Precision"),B88:FE88,0)+1)), ", ", INDIRECT(ADDRESS(2,MATCH(_xlfn.MAXIFS(B88:FE88,metrics.rec,"Precision"),B88:FE88,0)+1)))</f>
        <v>k=5, r=0.9</v>
      </c>
      <c r="FR88" s="1" t="str" cm="1">
        <f t="array" aca="1" ref="FR88" ca="1">CONCATENATE(INDIRECT(ADDRESS(1,MATCH(_xlfn.MAXIFS(B88:FE88,metrics.rec,"Recall"),B88:FE88,0)+1)), ", ", INDIRECT(ADDRESS(2,MATCH(_xlfn.MAXIFS(B88:FE88,metrics.rec,"Recall"),B88:FE88,0)+1)))</f>
        <v>k=5, r=0.3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str" cm="1">
        <f t="array" aca="1" ref="FT88" ca="1">CONCATENATE(INDIRECT(ADDRESS(1,MATCH(_xlfn.MAXIFS(B88:FE88,metrics.rec,"Recatio"),B88:FE88,0)+1)), ", ", INDIRECT(ADDRESS(2,MATCH(_xlfn.MAXIFS(B88:FE88,metrics.rec,"Recatio"),B88:FE88,0)+1)))</f>
        <v>k=5, r=0.3</v>
      </c>
      <c r="FU88" s="1" t="str" cm="1">
        <f t="array" aca="1" ref="FU88" ca="1">CONCATENATE(INDIRECT(ADDRESS(1,MATCH(_xlfn.MINIFS(B88:FE88,metrics.rec,"Time"),B88:FE88,0)+1)), ", ", INDIRECT(ADDRESS(2,MATCH(_xlfn.MINIFS(B88:FE88,metrics.rec,"Time"),B88:FE88,0)+1)))</f>
        <v>k=5, r=0.9</v>
      </c>
    </row>
    <row r="89" spans="1:177" x14ac:dyDescent="0.2">
      <c r="A89" s="1" t="s">
        <v>85</v>
      </c>
      <c r="B89" s="4"/>
      <c r="C89" s="4"/>
      <c r="D89" s="4"/>
      <c r="E89" s="4"/>
      <c r="F89" s="4"/>
      <c r="G89" s="4"/>
      <c r="H89" s="4"/>
      <c r="I89" s="4"/>
      <c r="J89" s="5">
        <v>0.65429999999999999</v>
      </c>
      <c r="K89" s="5">
        <v>0.73860000000000003</v>
      </c>
      <c r="L89" s="5">
        <v>0.26169999999999999</v>
      </c>
      <c r="M89" s="5">
        <v>4.7999999999999996E-3</v>
      </c>
      <c r="N89" s="5">
        <v>0.8599</v>
      </c>
      <c r="O89" s="5"/>
      <c r="P89" s="5">
        <v>1</v>
      </c>
      <c r="Q89" s="5">
        <v>8.0497999999999994</v>
      </c>
      <c r="R89" s="4">
        <v>0.65820000000000001</v>
      </c>
      <c r="S89" s="4">
        <v>0.74760000000000004</v>
      </c>
      <c r="T89" s="4">
        <v>0.2505</v>
      </c>
      <c r="U89" s="4">
        <v>8.8999999999999999E-3</v>
      </c>
      <c r="V89" s="4">
        <v>0.8427</v>
      </c>
      <c r="W89" s="4"/>
      <c r="X89" s="4">
        <v>1</v>
      </c>
      <c r="Y89" s="4">
        <v>5.3998999999999997</v>
      </c>
      <c r="Z89" s="5">
        <v>0.67479999999999996</v>
      </c>
      <c r="AA89" s="5">
        <v>0.78869999999999996</v>
      </c>
      <c r="AB89" s="5">
        <v>0.22420000000000001</v>
      </c>
      <c r="AC89" s="5">
        <v>1.47E-2</v>
      </c>
      <c r="AD89" s="5">
        <v>0.81499999999999995</v>
      </c>
      <c r="AE89" s="5"/>
      <c r="AF89" s="5">
        <v>1</v>
      </c>
      <c r="AG89" s="5">
        <v>3.5207999999999999</v>
      </c>
      <c r="AH89" s="4">
        <v>0.72499999999999998</v>
      </c>
      <c r="AI89" s="4">
        <v>0.91659999999999997</v>
      </c>
      <c r="AJ89" s="4">
        <v>0.1608</v>
      </c>
      <c r="AK89" s="4">
        <v>2.9000000000000001E-2</v>
      </c>
      <c r="AL89" s="4">
        <v>0.71020000000000005</v>
      </c>
      <c r="AM89" s="4"/>
      <c r="AN89" s="4">
        <v>0.9839</v>
      </c>
      <c r="AO89" s="4">
        <v>1.3677999999999999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>
        <f t="shared" si="16"/>
        <v>0.67807499999999998</v>
      </c>
      <c r="FG89" s="4">
        <f t="shared" si="17"/>
        <v>0.797875</v>
      </c>
      <c r="FH89" s="4">
        <f t="shared" si="18"/>
        <v>0.2243</v>
      </c>
      <c r="FI89" s="4">
        <f t="shared" si="19"/>
        <v>1.4350000000000002E-2</v>
      </c>
      <c r="FJ89" s="4">
        <f t="shared" si="20"/>
        <v>0.80694999999999995</v>
      </c>
      <c r="FK89" s="4" t="e">
        <f t="shared" si="21"/>
        <v>#DIV/0!</v>
      </c>
      <c r="FL89" s="4">
        <f t="shared" si="22"/>
        <v>0.99597500000000005</v>
      </c>
      <c r="FM89" s="4">
        <f t="shared" si="23"/>
        <v>4.5845750000000001</v>
      </c>
      <c r="FN89" s="1" t="str" cm="1">
        <f t="array" aca="1" ref="FN89" ca="1">CONCATENATE(INDIRECT(ADDRESS(1,MATCH(_xlfn.MINIFS(B89:FE89,metrics.rec,"MAE"),B89:FE89,0)+1)), ", ", INDIRECT(ADDRESS(2,MATCH(_xlfn.MINIFS(B89:FE89,metrics.rec,"MAE"),B89:FE89,0)+1)))</f>
        <v>k=5, r=0.3</v>
      </c>
      <c r="FO89" s="1" t="str" cm="1">
        <f t="array" aca="1" ref="FO89" ca="1">CONCATENATE(INDIRECT(ADDRESS(1,MATCH(_xlfn.MINIFS(B89:FE89,metrics.rec,"MSE"),B89:FE89,0)+1)), ", ", INDIRECT(ADDRESS(2,MATCH(_xlfn.MINIFS(B89:FE89,metrics.rec,"MSE"),B89:FE89,0)+1)))</f>
        <v>k=5, r=0.3</v>
      </c>
      <c r="FP89" s="1" t="str" cm="1">
        <f t="array" aca="1" ref="FP89" ca="1">CONCATENATE(INDIRECT(ADDRESS(1,MATCH(_xlfn.MAXIFS(B89:FE89,metrics.rec,"R"),B89:FE89,0)+1)), ", ", INDIRECT(ADDRESS(2,MATCH(_xlfn.MAXIFS(B89:FE89,metrics.rec,"R"),B89:FE89,0)+1)))</f>
        <v>k=5, r=0.3</v>
      </c>
      <c r="FQ89" s="1" t="str" cm="1">
        <f t="array" aca="1" ref="FQ89" ca="1">CONCATENATE(INDIRECT(ADDRESS(1,MATCH(_xlfn.MAXIFS(B89:FE89,metrics.rec,"Precision"),B89:FE89,0)+1)), ", ", INDIRECT(ADDRESS(2,MATCH(_xlfn.MAXIFS(B89:FE89,metrics.rec,"Precision"),B89:FE89,0)+1)))</f>
        <v>k=5, r=0.9</v>
      </c>
      <c r="FR89" s="1" t="str" cm="1">
        <f t="array" aca="1" ref="FR89" ca="1">CONCATENATE(INDIRECT(ADDRESS(1,MATCH(_xlfn.MAXIFS(B89:FE89,metrics.rec,"Recall"),B89:FE89,0)+1)), ", ", INDIRECT(ADDRESS(2,MATCH(_xlfn.MAXIFS(B89:FE89,metrics.rec,"Recall"),B89:FE89,0)+1)))</f>
        <v>k=5, r=0.3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str" cm="1">
        <f t="array" aca="1" ref="FT89" ca="1">CONCATENATE(INDIRECT(ADDRESS(1,MATCH(_xlfn.MAXIFS(B89:FE89,metrics.rec,"Recatio"),B89:FE89,0)+1)), ", ", INDIRECT(ADDRESS(2,MATCH(_xlfn.MAXIFS(B89:FE89,metrics.rec,"Recatio"),B89:FE89,0)+1)))</f>
        <v>k=5, r=0.3</v>
      </c>
      <c r="FU89" s="1" t="str" cm="1">
        <f t="array" aca="1" ref="FU89" ca="1">CONCATENATE(INDIRECT(ADDRESS(1,MATCH(_xlfn.MINIFS(B89:FE89,metrics.rec,"Time"),B89:FE89,0)+1)), ", ", INDIRECT(ADDRESS(2,MATCH(_xlfn.MINIFS(B89:FE89,metrics.rec,"Time"),B89:FE89,0)+1)))</f>
        <v>k=5, r=0.9</v>
      </c>
    </row>
    <row r="90" spans="1:177" x14ac:dyDescent="0.2">
      <c r="A90" s="1" t="s">
        <v>86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0.73160000000000003</v>
      </c>
      <c r="S90" s="4">
        <v>0.92920000000000003</v>
      </c>
      <c r="T90" s="4">
        <v>0.18110000000000001</v>
      </c>
      <c r="U90" s="4">
        <v>9.1999999999999998E-3</v>
      </c>
      <c r="V90" s="4">
        <v>0.82740000000000002</v>
      </c>
      <c r="W90" s="4"/>
      <c r="X90" s="4">
        <v>1</v>
      </c>
      <c r="Y90" s="4">
        <v>4.8627000000000002</v>
      </c>
      <c r="Z90" s="5">
        <v>0.77729999999999999</v>
      </c>
      <c r="AA90" s="5">
        <v>1.0450999999999999</v>
      </c>
      <c r="AB90" s="5">
        <v>0.1522</v>
      </c>
      <c r="AC90" s="5">
        <v>1.67E-2</v>
      </c>
      <c r="AD90" s="5">
        <v>0.79400000000000004</v>
      </c>
      <c r="AE90" s="5"/>
      <c r="AF90" s="5">
        <v>1</v>
      </c>
      <c r="AG90" s="5">
        <v>3.2595999999999998</v>
      </c>
      <c r="AH90" s="4">
        <v>0.7893</v>
      </c>
      <c r="AI90" s="4">
        <v>1.0807</v>
      </c>
      <c r="AJ90" s="4">
        <v>0.111</v>
      </c>
      <c r="AK90" s="4">
        <v>5.4600000000000003E-2</v>
      </c>
      <c r="AL90" s="4">
        <v>0.59299999999999997</v>
      </c>
      <c r="AM90" s="4"/>
      <c r="AN90" s="4">
        <v>0.97729999999999995</v>
      </c>
      <c r="AO90" s="4">
        <v>1.3426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>
        <f t="shared" si="16"/>
        <v>0.76606666666666667</v>
      </c>
      <c r="FG90" s="4">
        <f t="shared" si="17"/>
        <v>1.0183333333333333</v>
      </c>
      <c r="FH90" s="4">
        <f t="shared" si="18"/>
        <v>0.14810000000000001</v>
      </c>
      <c r="FI90" s="4">
        <f t="shared" si="19"/>
        <v>2.6833333333333334E-2</v>
      </c>
      <c r="FJ90" s="4">
        <f t="shared" si="20"/>
        <v>0.73813333333333331</v>
      </c>
      <c r="FK90" s="4" t="e">
        <f t="shared" si="21"/>
        <v>#DIV/0!</v>
      </c>
      <c r="FL90" s="4">
        <f t="shared" si="22"/>
        <v>0.99243333333333339</v>
      </c>
      <c r="FM90" s="4">
        <f t="shared" si="23"/>
        <v>3.1549666666666667</v>
      </c>
      <c r="FN90" s="1" t="str" cm="1">
        <f t="array" aca="1" ref="FN90" ca="1">CONCATENATE(INDIRECT(ADDRESS(1,MATCH(_xlfn.MINIFS(B90:FE90,metrics.rec,"MAE"),B90:FE90,0)+1)), ", ", INDIRECT(ADDRESS(2,MATCH(_xlfn.MINIFS(B90:FE90,metrics.rec,"MAE"),B90:FE90,0)+1)))</f>
        <v>k=5, r=0.5</v>
      </c>
      <c r="FO90" s="1" t="str" cm="1">
        <f t="array" aca="1" ref="FO90" ca="1">CONCATENATE(INDIRECT(ADDRESS(1,MATCH(_xlfn.MINIFS(B90:FE90,metrics.rec,"MSE"),B90:FE90,0)+1)), ", ", INDIRECT(ADDRESS(2,MATCH(_xlfn.MINIFS(B90:FE90,metrics.rec,"MSE"),B90:FE90,0)+1)))</f>
        <v>k=5, r=0.5</v>
      </c>
      <c r="FP90" s="1" t="str" cm="1">
        <f t="array" aca="1" ref="FP90" ca="1">CONCATENATE(INDIRECT(ADDRESS(1,MATCH(_xlfn.MAXIFS(B90:FE90,metrics.rec,"R"),B90:FE90,0)+1)), ", ", INDIRECT(ADDRESS(2,MATCH(_xlfn.MAXIFS(B90:FE90,metrics.rec,"R"),B90:FE90,0)+1)))</f>
        <v>k=5, r=0.5</v>
      </c>
      <c r="FQ90" s="1" t="str" cm="1">
        <f t="array" aca="1" ref="FQ90" ca="1">CONCATENATE(INDIRECT(ADDRESS(1,MATCH(_xlfn.MAXIFS(B90:FE90,metrics.rec,"Precision"),B90:FE90,0)+1)), ", ", INDIRECT(ADDRESS(2,MATCH(_xlfn.MAXIFS(B90:FE90,metrics.rec,"Precision"),B90:FE90,0)+1)))</f>
        <v>k=5, r=0.9</v>
      </c>
      <c r="FR90" s="1" t="str" cm="1">
        <f t="array" aca="1" ref="FR90" ca="1">CONCATENATE(INDIRECT(ADDRESS(1,MATCH(_xlfn.MAXIFS(B90:FE90,metrics.rec,"Recall"),B90:FE90,0)+1)), ", ", INDIRECT(ADDRESS(2,MATCH(_xlfn.MAXIFS(B90:FE90,metrics.rec,"Recall"),B90:FE90,0)+1)))</f>
        <v>k=5, r=0.5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str" cm="1">
        <f t="array" aca="1" ref="FT90" ca="1">CONCATENATE(INDIRECT(ADDRESS(1,MATCH(_xlfn.MAXIFS(B90:FE90,metrics.rec,"Recatio"),B90:FE90,0)+1)), ", ", INDIRECT(ADDRESS(2,MATCH(_xlfn.MAXIFS(B90:FE90,metrics.rec,"Recatio"),B90:FE90,0)+1)))</f>
        <v>k=5, r=0.5</v>
      </c>
      <c r="FU90" s="1" t="str" cm="1">
        <f t="array" aca="1" ref="FU90" ca="1">CONCATENATE(INDIRECT(ADDRESS(1,MATCH(_xlfn.MINIFS(B90:FE90,metrics.rec,"Time"),B90:FE90,0)+1)), ", ", INDIRECT(ADDRESS(2,MATCH(_xlfn.MINIFS(B90:FE90,metrics.rec,"Time"),B90:FE90,0)+1)))</f>
        <v>k=5, r=0.9</v>
      </c>
    </row>
    <row r="91" spans="1:177" x14ac:dyDescent="0.2">
      <c r="A91" s="1" t="s">
        <v>87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0.63800000000000001</v>
      </c>
      <c r="S91" s="4">
        <v>0.70520000000000005</v>
      </c>
      <c r="T91" s="4">
        <v>0.28100000000000003</v>
      </c>
      <c r="U91" s="4">
        <v>9.2999999999999992E-3</v>
      </c>
      <c r="V91" s="4">
        <v>0.86319999999999997</v>
      </c>
      <c r="W91" s="4"/>
      <c r="X91" s="4">
        <v>1</v>
      </c>
      <c r="Y91" s="4">
        <v>4.6356000000000002</v>
      </c>
      <c r="Z91" s="5">
        <v>0.66159999999999997</v>
      </c>
      <c r="AA91" s="5">
        <v>0.75949999999999995</v>
      </c>
      <c r="AB91" s="5">
        <v>0.23860000000000001</v>
      </c>
      <c r="AC91" s="5">
        <v>1.6799999999999999E-2</v>
      </c>
      <c r="AD91" s="5">
        <v>0.83030000000000004</v>
      </c>
      <c r="AE91" s="5"/>
      <c r="AF91" s="5">
        <v>1</v>
      </c>
      <c r="AG91" s="5">
        <v>3.2193000000000001</v>
      </c>
      <c r="AH91" s="4">
        <v>0.72789999999999999</v>
      </c>
      <c r="AI91" s="4">
        <v>0.92320000000000002</v>
      </c>
      <c r="AJ91" s="4">
        <v>0.16020000000000001</v>
      </c>
      <c r="AK91" s="4">
        <v>5.5100000000000003E-2</v>
      </c>
      <c r="AL91" s="4">
        <v>0.60640000000000005</v>
      </c>
      <c r="AM91" s="4"/>
      <c r="AN91" s="4">
        <v>0.97599999999999998</v>
      </c>
      <c r="AO91" s="4">
        <v>1.3505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>
        <f t="shared" si="16"/>
        <v>0.67583333333333329</v>
      </c>
      <c r="FG91" s="4">
        <f t="shared" si="17"/>
        <v>0.79596666666666671</v>
      </c>
      <c r="FH91" s="4">
        <f t="shared" si="18"/>
        <v>0.22660000000000002</v>
      </c>
      <c r="FI91" s="4">
        <f t="shared" si="19"/>
        <v>2.7066666666666666E-2</v>
      </c>
      <c r="FJ91" s="4">
        <f t="shared" si="20"/>
        <v>0.76663333333333339</v>
      </c>
      <c r="FK91" s="4" t="e">
        <f t="shared" si="21"/>
        <v>#DIV/0!</v>
      </c>
      <c r="FL91" s="4">
        <f t="shared" si="22"/>
        <v>0.99199999999999999</v>
      </c>
      <c r="FM91" s="4">
        <f t="shared" si="23"/>
        <v>3.0684666666666671</v>
      </c>
      <c r="FN91" s="1" t="str" cm="1">
        <f t="array" aca="1" ref="FN91" ca="1">CONCATENATE(INDIRECT(ADDRESS(1,MATCH(_xlfn.MINIFS(B91:FE91,metrics.rec,"MAE"),B91:FE91,0)+1)), ", ", INDIRECT(ADDRESS(2,MATCH(_xlfn.MINIFS(B91:FE91,metrics.rec,"MAE"),B91:FE91,0)+1)))</f>
        <v>k=5, r=0.5</v>
      </c>
      <c r="FO91" s="1" t="str" cm="1">
        <f t="array" aca="1" ref="FO91" ca="1">CONCATENATE(INDIRECT(ADDRESS(1,MATCH(_xlfn.MINIFS(B91:FE91,metrics.rec,"MSE"),B91:FE91,0)+1)), ", ", INDIRECT(ADDRESS(2,MATCH(_xlfn.MINIFS(B91:FE91,metrics.rec,"MSE"),B91:FE91,0)+1)))</f>
        <v>k=5, r=0.5</v>
      </c>
      <c r="FP91" s="1" t="str" cm="1">
        <f t="array" aca="1" ref="FP91" ca="1">CONCATENATE(INDIRECT(ADDRESS(1,MATCH(_xlfn.MAXIFS(B91:FE91,metrics.rec,"R"),B91:FE91,0)+1)), ", ", INDIRECT(ADDRESS(2,MATCH(_xlfn.MAXIFS(B91:FE91,metrics.rec,"R"),B91:FE91,0)+1)))</f>
        <v>k=5, r=0.5</v>
      </c>
      <c r="FQ91" s="1" t="str" cm="1">
        <f t="array" aca="1" ref="FQ91" ca="1">CONCATENATE(INDIRECT(ADDRESS(1,MATCH(_xlfn.MAXIFS(B91:FE91,metrics.rec,"Precision"),B91:FE91,0)+1)), ", ", INDIRECT(ADDRESS(2,MATCH(_xlfn.MAXIFS(B91:FE91,metrics.rec,"Precision"),B91:FE91,0)+1)))</f>
        <v>k=5, r=0.9</v>
      </c>
      <c r="FR91" s="1" t="str" cm="1">
        <f t="array" aca="1" ref="FR91" ca="1">CONCATENATE(INDIRECT(ADDRESS(1,MATCH(_xlfn.MAXIFS(B91:FE91,metrics.rec,"Recall"),B91:FE91,0)+1)), ", ", INDIRECT(ADDRESS(2,MATCH(_xlfn.MAXIFS(B91:FE91,metrics.rec,"Recall"),B91:FE91,0)+1)))</f>
        <v>k=5, r=0.5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str" cm="1">
        <f t="array" aca="1" ref="FT91" ca="1">CONCATENATE(INDIRECT(ADDRESS(1,MATCH(_xlfn.MAXIFS(B91:FE91,metrics.rec,"Recatio"),B91:FE91,0)+1)), ", ", INDIRECT(ADDRESS(2,MATCH(_xlfn.MAXIFS(B91:FE91,metrics.rec,"Recatio"),B91:FE91,0)+1)))</f>
        <v>k=5, r=0.5</v>
      </c>
      <c r="FU91" s="1" t="str" cm="1">
        <f t="array" aca="1" ref="FU91" ca="1">CONCATENATE(INDIRECT(ADDRESS(1,MATCH(_xlfn.MINIFS(B91:FE91,metrics.rec,"Time"),B91:FE91,0)+1)), ", ", INDIRECT(ADDRESS(2,MATCH(_xlfn.MINIFS(B91:FE91,metrics.rec,"Time"),B91:FE91,0)+1)))</f>
        <v>k=5, r=0.9</v>
      </c>
    </row>
    <row r="92" spans="1:177" x14ac:dyDescent="0.2">
      <c r="A92" s="1" t="s">
        <v>88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0.6371</v>
      </c>
      <c r="S92" s="4">
        <v>0.7036</v>
      </c>
      <c r="T92" s="4">
        <v>0.28310000000000002</v>
      </c>
      <c r="U92" s="4">
        <v>8.8999999999999999E-3</v>
      </c>
      <c r="V92" s="4">
        <v>0.8649</v>
      </c>
      <c r="W92" s="4"/>
      <c r="X92" s="4">
        <v>1</v>
      </c>
      <c r="Y92" s="4">
        <v>4.8651999999999997</v>
      </c>
      <c r="Z92" s="5">
        <v>0.66149999999999998</v>
      </c>
      <c r="AA92" s="5">
        <v>0.75960000000000005</v>
      </c>
      <c r="AB92" s="5">
        <v>0.2346</v>
      </c>
      <c r="AC92" s="5">
        <v>1.4800000000000001E-2</v>
      </c>
      <c r="AD92" s="5">
        <v>0.83430000000000004</v>
      </c>
      <c r="AE92" s="5"/>
      <c r="AF92" s="5">
        <v>1</v>
      </c>
      <c r="AG92" s="5">
        <v>3.3748999999999998</v>
      </c>
      <c r="AH92" s="4">
        <v>0.74690000000000001</v>
      </c>
      <c r="AI92" s="4">
        <v>0.97570000000000001</v>
      </c>
      <c r="AJ92" s="4">
        <v>0.14050000000000001</v>
      </c>
      <c r="AK92" s="4">
        <v>2.87E-2</v>
      </c>
      <c r="AL92" s="4">
        <v>0.70599999999999996</v>
      </c>
      <c r="AM92" s="4"/>
      <c r="AN92" s="4">
        <v>0.9839</v>
      </c>
      <c r="AO92" s="4">
        <v>1.3541000000000001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>
        <f t="shared" si="16"/>
        <v>0.6818333333333334</v>
      </c>
      <c r="FG92" s="4">
        <f t="shared" si="17"/>
        <v>0.81296666666666673</v>
      </c>
      <c r="FH92" s="4">
        <f t="shared" si="18"/>
        <v>0.21940000000000004</v>
      </c>
      <c r="FI92" s="4">
        <f t="shared" si="19"/>
        <v>1.7466666666666669E-2</v>
      </c>
      <c r="FJ92" s="4">
        <f t="shared" si="20"/>
        <v>0.8017333333333333</v>
      </c>
      <c r="FK92" s="4" t="e">
        <f t="shared" si="21"/>
        <v>#DIV/0!</v>
      </c>
      <c r="FL92" s="4">
        <f t="shared" si="22"/>
        <v>0.99463333333333337</v>
      </c>
      <c r="FM92" s="4">
        <f t="shared" si="23"/>
        <v>3.1980666666666671</v>
      </c>
      <c r="FN92" s="1" t="str" cm="1">
        <f t="array" aca="1" ref="FN92" ca="1">CONCATENATE(INDIRECT(ADDRESS(1,MATCH(_xlfn.MINIFS(B92:FE92,metrics.rec,"MAE"),B92:FE92,0)+1)), ", ", INDIRECT(ADDRESS(2,MATCH(_xlfn.MINIFS(B92:FE92,metrics.rec,"MAE"),B92:FE92,0)+1)))</f>
        <v>k=5, r=0.5</v>
      </c>
      <c r="FO92" s="1" t="str" cm="1">
        <f t="array" aca="1" ref="FO92" ca="1">CONCATENATE(INDIRECT(ADDRESS(1,MATCH(_xlfn.MINIFS(B92:FE92,metrics.rec,"MSE"),B92:FE92,0)+1)), ", ", INDIRECT(ADDRESS(2,MATCH(_xlfn.MINIFS(B92:FE92,metrics.rec,"MSE"),B92:FE92,0)+1)))</f>
        <v>k=5, r=0.5</v>
      </c>
      <c r="FP92" s="1" t="str" cm="1">
        <f t="array" aca="1" ref="FP92" ca="1">CONCATENATE(INDIRECT(ADDRESS(1,MATCH(_xlfn.MAXIFS(B92:FE92,metrics.rec,"R"),B92:FE92,0)+1)), ", ", INDIRECT(ADDRESS(2,MATCH(_xlfn.MAXIFS(B92:FE92,metrics.rec,"R"),B92:FE92,0)+1)))</f>
        <v>k=5, r=0.5</v>
      </c>
      <c r="FQ92" s="1" t="str" cm="1">
        <f t="array" aca="1" ref="FQ92" ca="1">CONCATENATE(INDIRECT(ADDRESS(1,MATCH(_xlfn.MAXIFS(B92:FE92,metrics.rec,"Precision"),B92:FE92,0)+1)), ", ", INDIRECT(ADDRESS(2,MATCH(_xlfn.MAXIFS(B92:FE92,metrics.rec,"Precision"),B92:FE92,0)+1)))</f>
        <v>k=5, r=0.9</v>
      </c>
      <c r="FR92" s="1" t="str" cm="1">
        <f t="array" aca="1" ref="FR92" ca="1">CONCATENATE(INDIRECT(ADDRESS(1,MATCH(_xlfn.MAXIFS(B92:FE92,metrics.rec,"Recall"),B92:FE92,0)+1)), ", ", INDIRECT(ADDRESS(2,MATCH(_xlfn.MAXIFS(B92:FE92,metrics.rec,"Recall"),B92:FE92,0)+1)))</f>
        <v>k=5, r=0.5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str" cm="1">
        <f t="array" aca="1" ref="FT92" ca="1">CONCATENATE(INDIRECT(ADDRESS(1,MATCH(_xlfn.MAXIFS(B92:FE92,metrics.rec,"Recatio"),B92:FE92,0)+1)), ", ", INDIRECT(ADDRESS(2,MATCH(_xlfn.MAXIFS(B92:FE92,metrics.rec,"Recatio"),B92:FE92,0)+1)))</f>
        <v>k=5, r=0.5</v>
      </c>
      <c r="FU92" s="1" t="str" cm="1">
        <f t="array" aca="1" ref="FU92" ca="1">CONCATENATE(INDIRECT(ADDRESS(1,MATCH(_xlfn.MINIFS(B92:FE92,metrics.rec,"Time"),B92:FE92,0)+1)), ", ", INDIRECT(ADDRESS(2,MATCH(_xlfn.MINIFS(B92:FE92,metrics.rec,"Time"),B92:FE92,0)+1)))</f>
        <v>k=5, r=0.9</v>
      </c>
    </row>
    <row r="93" spans="1:177" x14ac:dyDescent="0.2">
      <c r="A93" s="1" t="s">
        <v>89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>
        <v>0.63390000000000002</v>
      </c>
      <c r="S93" s="4">
        <v>0.6986</v>
      </c>
      <c r="T93" s="4">
        <v>0.28039999999999998</v>
      </c>
      <c r="U93" s="4">
        <v>8.8999999999999999E-3</v>
      </c>
      <c r="V93" s="4">
        <v>0.86550000000000005</v>
      </c>
      <c r="W93" s="4"/>
      <c r="X93" s="4">
        <v>1</v>
      </c>
      <c r="Y93" s="4">
        <v>4.7920999999999996</v>
      </c>
      <c r="Z93" s="5">
        <v>0.66269999999999996</v>
      </c>
      <c r="AA93" s="5">
        <v>0.76559999999999995</v>
      </c>
      <c r="AB93" s="5">
        <v>0.2286</v>
      </c>
      <c r="AC93" s="5">
        <v>1.4800000000000001E-2</v>
      </c>
      <c r="AD93" s="5">
        <v>0.83279999999999998</v>
      </c>
      <c r="AE93" s="5"/>
      <c r="AF93" s="5">
        <v>1</v>
      </c>
      <c r="AG93" s="5">
        <v>3.4115000000000002</v>
      </c>
      <c r="AH93" s="4">
        <v>0.75249999999999995</v>
      </c>
      <c r="AI93" s="4">
        <v>0.99099999999999999</v>
      </c>
      <c r="AJ93" s="4">
        <v>0.13750000000000001</v>
      </c>
      <c r="AK93" s="4">
        <v>2.86E-2</v>
      </c>
      <c r="AL93" s="4">
        <v>0.70309999999999995</v>
      </c>
      <c r="AM93" s="4"/>
      <c r="AN93" s="4">
        <v>0.9839</v>
      </c>
      <c r="AO93" s="4">
        <v>1.4422999999999999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>
        <f t="shared" si="16"/>
        <v>0.68303333333333338</v>
      </c>
      <c r="FG93" s="4">
        <f t="shared" si="17"/>
        <v>0.81840000000000002</v>
      </c>
      <c r="FH93" s="4">
        <f t="shared" si="18"/>
        <v>0.21550000000000002</v>
      </c>
      <c r="FI93" s="4">
        <f t="shared" si="19"/>
        <v>1.7433333333333332E-2</v>
      </c>
      <c r="FJ93" s="4">
        <f t="shared" si="20"/>
        <v>0.80046666666666677</v>
      </c>
      <c r="FK93" s="4" t="e">
        <f t="shared" si="21"/>
        <v>#DIV/0!</v>
      </c>
      <c r="FL93" s="4">
        <f t="shared" si="22"/>
        <v>0.99463333333333337</v>
      </c>
      <c r="FM93" s="4">
        <f t="shared" si="23"/>
        <v>3.2152999999999996</v>
      </c>
      <c r="FN93" s="1" t="str" cm="1">
        <f t="array" aca="1" ref="FN93" ca="1">CONCATENATE(INDIRECT(ADDRESS(1,MATCH(_xlfn.MINIFS(B93:FE93,metrics.rec,"MAE"),B93:FE93,0)+1)), ", ", INDIRECT(ADDRESS(2,MATCH(_xlfn.MINIFS(B93:FE93,metrics.rec,"MAE"),B93:FE93,0)+1)))</f>
        <v>k=5, r=0.5</v>
      </c>
      <c r="FO93" s="1" t="str" cm="1">
        <f t="array" aca="1" ref="FO93" ca="1">CONCATENATE(INDIRECT(ADDRESS(1,MATCH(_xlfn.MINIFS(B93:FE93,metrics.rec,"MSE"),B93:FE93,0)+1)), ", ", INDIRECT(ADDRESS(2,MATCH(_xlfn.MINIFS(B93:FE93,metrics.rec,"MSE"),B93:FE93,0)+1)))</f>
        <v>k=5, r=0.5</v>
      </c>
      <c r="FP93" s="1" t="str" cm="1">
        <f t="array" aca="1" ref="FP93" ca="1">CONCATENATE(INDIRECT(ADDRESS(1,MATCH(_xlfn.MAXIFS(B93:FE93,metrics.rec,"R"),B93:FE93,0)+1)), ", ", INDIRECT(ADDRESS(2,MATCH(_xlfn.MAXIFS(B93:FE93,metrics.rec,"R"),B93:FE93,0)+1)))</f>
        <v>k=5, r=0.5</v>
      </c>
      <c r="FQ93" s="1" t="str" cm="1">
        <f t="array" aca="1" ref="FQ93" ca="1">CONCATENATE(INDIRECT(ADDRESS(1,MATCH(_xlfn.MAXIFS(B93:FE93,metrics.rec,"Precision"),B93:FE93,0)+1)), ", ", INDIRECT(ADDRESS(2,MATCH(_xlfn.MAXIFS(B93:FE93,metrics.rec,"Precision"),B93:FE93,0)+1)))</f>
        <v>k=5, r=0.9</v>
      </c>
      <c r="FR93" s="1" t="str" cm="1">
        <f t="array" aca="1" ref="FR93" ca="1">CONCATENATE(INDIRECT(ADDRESS(1,MATCH(_xlfn.MAXIFS(B93:FE93,metrics.rec,"Recall"),B93:FE93,0)+1)), ", ", INDIRECT(ADDRESS(2,MATCH(_xlfn.MAXIFS(B93:FE93,metrics.rec,"Recall"),B93:FE93,0)+1)))</f>
        <v>k=5, r=0.5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str" cm="1">
        <f t="array" aca="1" ref="FT93" ca="1">CONCATENATE(INDIRECT(ADDRESS(1,MATCH(_xlfn.MAXIFS(B93:FE93,metrics.rec,"Recatio"),B93:FE93,0)+1)), ", ", INDIRECT(ADDRESS(2,MATCH(_xlfn.MAXIFS(B93:FE93,metrics.rec,"Recatio"),B93:FE93,0)+1)))</f>
        <v>k=5, r=0.5</v>
      </c>
      <c r="FU93" s="1" t="str" cm="1">
        <f t="array" aca="1" ref="FU93" ca="1">CONCATENATE(INDIRECT(ADDRESS(1,MATCH(_xlfn.MINIFS(B93:FE93,metrics.rec,"Time"),B93:FE93,0)+1)), ", ", INDIRECT(ADDRESS(2,MATCH(_xlfn.MINIFS(B93:FE93,metrics.rec,"Time"),B93:FE93,0)+1)))</f>
        <v>k=5, r=0.9</v>
      </c>
    </row>
    <row r="94" spans="1:177" x14ac:dyDescent="0.2">
      <c r="A94" s="1" t="s">
        <v>90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>
        <v>0.64429999999999998</v>
      </c>
      <c r="S94" s="4">
        <v>0.7157</v>
      </c>
      <c r="T94" s="4">
        <v>0.27089999999999997</v>
      </c>
      <c r="U94" s="4">
        <v>8.8000000000000005E-3</v>
      </c>
      <c r="V94" s="4">
        <v>0.85960000000000003</v>
      </c>
      <c r="W94" s="4"/>
      <c r="X94" s="4">
        <v>1</v>
      </c>
      <c r="Y94" s="4">
        <v>5.3250999999999999</v>
      </c>
      <c r="Z94" s="5">
        <v>0.6673</v>
      </c>
      <c r="AA94" s="5">
        <v>0.76949999999999996</v>
      </c>
      <c r="AB94" s="5">
        <v>0.23300000000000001</v>
      </c>
      <c r="AC94" s="5">
        <v>1.4800000000000001E-2</v>
      </c>
      <c r="AD94" s="5">
        <v>0.83</v>
      </c>
      <c r="AE94" s="5"/>
      <c r="AF94" s="5">
        <v>1</v>
      </c>
      <c r="AG94" s="5">
        <v>3.2860999999999998</v>
      </c>
      <c r="AH94" s="4">
        <v>0.75890000000000002</v>
      </c>
      <c r="AI94" s="4">
        <v>1.0027999999999999</v>
      </c>
      <c r="AJ94" s="4">
        <v>0.1381</v>
      </c>
      <c r="AK94" s="4">
        <v>2.7900000000000001E-2</v>
      </c>
      <c r="AL94" s="4">
        <v>0.70779999999999998</v>
      </c>
      <c r="AM94" s="4"/>
      <c r="AN94" s="4">
        <v>0.9839</v>
      </c>
      <c r="AO94" s="4">
        <v>1.421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>
        <f t="shared" si="16"/>
        <v>0.69016666666666671</v>
      </c>
      <c r="FG94" s="4">
        <f t="shared" si="17"/>
        <v>0.82933333333333314</v>
      </c>
      <c r="FH94" s="4">
        <f t="shared" si="18"/>
        <v>0.214</v>
      </c>
      <c r="FI94" s="4">
        <f t="shared" si="19"/>
        <v>1.7166666666666667E-2</v>
      </c>
      <c r="FJ94" s="4">
        <f t="shared" si="20"/>
        <v>0.79913333333333336</v>
      </c>
      <c r="FK94" s="4" t="e">
        <f t="shared" si="21"/>
        <v>#DIV/0!</v>
      </c>
      <c r="FL94" s="4">
        <f t="shared" si="22"/>
        <v>0.99463333333333337</v>
      </c>
      <c r="FM94" s="4">
        <f t="shared" si="23"/>
        <v>3.3440666666666665</v>
      </c>
      <c r="FN94" s="1" t="str" cm="1">
        <f t="array" aca="1" ref="FN94" ca="1">CONCATENATE(INDIRECT(ADDRESS(1,MATCH(_xlfn.MINIFS(B94:FE94,metrics.rec,"MAE"),B94:FE94,0)+1)), ", ", INDIRECT(ADDRESS(2,MATCH(_xlfn.MINIFS(B94:FE94,metrics.rec,"MAE"),B94:FE94,0)+1)))</f>
        <v>k=5, r=0.5</v>
      </c>
      <c r="FO94" s="1" t="str" cm="1">
        <f t="array" aca="1" ref="FO94" ca="1">CONCATENATE(INDIRECT(ADDRESS(1,MATCH(_xlfn.MINIFS(B94:FE94,metrics.rec,"MSE"),B94:FE94,0)+1)), ", ", INDIRECT(ADDRESS(2,MATCH(_xlfn.MINIFS(B94:FE94,metrics.rec,"MSE"),B94:FE94,0)+1)))</f>
        <v>k=5, r=0.5</v>
      </c>
      <c r="FP94" s="1" t="str" cm="1">
        <f t="array" aca="1" ref="FP94" ca="1">CONCATENATE(INDIRECT(ADDRESS(1,MATCH(_xlfn.MAXIFS(B94:FE94,metrics.rec,"R"),B94:FE94,0)+1)), ", ", INDIRECT(ADDRESS(2,MATCH(_xlfn.MAXIFS(B94:FE94,metrics.rec,"R"),B94:FE94,0)+1)))</f>
        <v>k=5, r=0.5</v>
      </c>
      <c r="FQ94" s="1" t="str" cm="1">
        <f t="array" aca="1" ref="FQ94" ca="1">CONCATENATE(INDIRECT(ADDRESS(1,MATCH(_xlfn.MAXIFS(B94:FE94,metrics.rec,"Precision"),B94:FE94,0)+1)), ", ", INDIRECT(ADDRESS(2,MATCH(_xlfn.MAXIFS(B94:FE94,metrics.rec,"Precision"),B94:FE94,0)+1)))</f>
        <v>k=5, r=0.9</v>
      </c>
      <c r="FR94" s="1" t="str" cm="1">
        <f t="array" aca="1" ref="FR94" ca="1">CONCATENATE(INDIRECT(ADDRESS(1,MATCH(_xlfn.MAXIFS(B94:FE94,metrics.rec,"Recall"),B94:FE94,0)+1)), ", ", INDIRECT(ADDRESS(2,MATCH(_xlfn.MAXIFS(B94:FE94,metrics.rec,"Recall"),B94:FE94,0)+1)))</f>
        <v>k=5, r=0.5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str" cm="1">
        <f t="array" aca="1" ref="FT94" ca="1">CONCATENATE(INDIRECT(ADDRESS(1,MATCH(_xlfn.MAXIFS(B94:FE94,metrics.rec,"Recatio"),B94:FE94,0)+1)), ", ", INDIRECT(ADDRESS(2,MATCH(_xlfn.MAXIFS(B94:FE94,metrics.rec,"Recatio"),B94:FE94,0)+1)))</f>
        <v>k=5, r=0.5</v>
      </c>
      <c r="FU94" s="1" t="str" cm="1">
        <f t="array" aca="1" ref="FU94" ca="1">CONCATENATE(INDIRECT(ADDRESS(1,MATCH(_xlfn.MINIFS(B94:FE94,metrics.rec,"Time"),B94:FE94,0)+1)), ", ", INDIRECT(ADDRESS(2,MATCH(_xlfn.MINIFS(B94:FE94,metrics.rec,"Time"),B94:FE94,0)+1)))</f>
        <v>k=5, r=0.9</v>
      </c>
    </row>
    <row r="95" spans="1:177" x14ac:dyDescent="0.2">
      <c r="A95" s="1" t="s">
        <v>91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>
        <v>0.63749999999999996</v>
      </c>
      <c r="S95" s="4">
        <v>0.70479999999999998</v>
      </c>
      <c r="T95" s="4">
        <v>0.27950000000000003</v>
      </c>
      <c r="U95" s="4">
        <v>8.8999999999999999E-3</v>
      </c>
      <c r="V95" s="4">
        <v>0.86129999999999995</v>
      </c>
      <c r="W95" s="4"/>
      <c r="X95" s="4">
        <v>1</v>
      </c>
      <c r="Y95" s="4">
        <v>5.5347999999999997</v>
      </c>
      <c r="Z95" s="5">
        <v>0.66390000000000005</v>
      </c>
      <c r="AA95" s="5">
        <v>0.76539999999999997</v>
      </c>
      <c r="AB95" s="5">
        <v>0.2291</v>
      </c>
      <c r="AC95" s="5">
        <v>1.4800000000000001E-2</v>
      </c>
      <c r="AD95" s="5">
        <v>0.82979999999999998</v>
      </c>
      <c r="AE95" s="5"/>
      <c r="AF95" s="5">
        <v>1</v>
      </c>
      <c r="AG95" s="5">
        <v>3.2238000000000002</v>
      </c>
      <c r="AH95" s="4">
        <v>0.75190000000000001</v>
      </c>
      <c r="AI95" s="4">
        <v>0.98799999999999999</v>
      </c>
      <c r="AJ95" s="4">
        <v>0.13650000000000001</v>
      </c>
      <c r="AK95" s="4">
        <v>2.86E-2</v>
      </c>
      <c r="AL95" s="4">
        <v>0.70179999999999998</v>
      </c>
      <c r="AM95" s="4"/>
      <c r="AN95" s="4">
        <v>0.9839</v>
      </c>
      <c r="AO95" s="4">
        <v>1.4305000000000001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>
        <f t="shared" si="16"/>
        <v>0.68443333333333334</v>
      </c>
      <c r="FG95" s="4">
        <f t="shared" si="17"/>
        <v>0.81939999999999991</v>
      </c>
      <c r="FH95" s="4">
        <f t="shared" si="18"/>
        <v>0.21503333333333333</v>
      </c>
      <c r="FI95" s="4">
        <f t="shared" si="19"/>
        <v>1.7433333333333332E-2</v>
      </c>
      <c r="FJ95" s="4">
        <f t="shared" si="20"/>
        <v>0.79763333333333331</v>
      </c>
      <c r="FK95" s="4" t="e">
        <f t="shared" si="21"/>
        <v>#DIV/0!</v>
      </c>
      <c r="FL95" s="4">
        <f t="shared" si="22"/>
        <v>0.99463333333333337</v>
      </c>
      <c r="FM95" s="4">
        <f t="shared" si="23"/>
        <v>3.3963666666666668</v>
      </c>
      <c r="FN95" s="1" t="str" cm="1">
        <f t="array" aca="1" ref="FN95" ca="1">CONCATENATE(INDIRECT(ADDRESS(1,MATCH(_xlfn.MINIFS(B95:FE95,metrics.rec,"MAE"),B95:FE95,0)+1)), ", ", INDIRECT(ADDRESS(2,MATCH(_xlfn.MINIFS(B95:FE95,metrics.rec,"MAE"),B95:FE95,0)+1)))</f>
        <v>k=5, r=0.5</v>
      </c>
      <c r="FO95" s="1" t="str" cm="1">
        <f t="array" aca="1" ref="FO95" ca="1">CONCATENATE(INDIRECT(ADDRESS(1,MATCH(_xlfn.MINIFS(B95:FE95,metrics.rec,"MSE"),B95:FE95,0)+1)), ", ", INDIRECT(ADDRESS(2,MATCH(_xlfn.MINIFS(B95:FE95,metrics.rec,"MSE"),B95:FE95,0)+1)))</f>
        <v>k=5, r=0.5</v>
      </c>
      <c r="FP95" s="1" t="str" cm="1">
        <f t="array" aca="1" ref="FP95" ca="1">CONCATENATE(INDIRECT(ADDRESS(1,MATCH(_xlfn.MAXIFS(B95:FE95,metrics.rec,"R"),B95:FE95,0)+1)), ", ", INDIRECT(ADDRESS(2,MATCH(_xlfn.MAXIFS(B95:FE95,metrics.rec,"R"),B95:FE95,0)+1)))</f>
        <v>k=5, r=0.5</v>
      </c>
      <c r="FQ95" s="1" t="str" cm="1">
        <f t="array" aca="1" ref="FQ95" ca="1">CONCATENATE(INDIRECT(ADDRESS(1,MATCH(_xlfn.MAXIFS(B95:FE95,metrics.rec,"Precision"),B95:FE95,0)+1)), ", ", INDIRECT(ADDRESS(2,MATCH(_xlfn.MAXIFS(B95:FE95,metrics.rec,"Precision"),B95:FE95,0)+1)))</f>
        <v>k=5, r=0.9</v>
      </c>
      <c r="FR95" s="1" t="str" cm="1">
        <f t="array" aca="1" ref="FR95" ca="1">CONCATENATE(INDIRECT(ADDRESS(1,MATCH(_xlfn.MAXIFS(B95:FE95,metrics.rec,"Recall"),B95:FE95,0)+1)), ", ", INDIRECT(ADDRESS(2,MATCH(_xlfn.MAXIFS(B95:FE95,metrics.rec,"Recall"),B95:FE95,0)+1)))</f>
        <v>k=5, r=0.5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str" cm="1">
        <f t="array" aca="1" ref="FT95" ca="1">CONCATENATE(INDIRECT(ADDRESS(1,MATCH(_xlfn.MAXIFS(B95:FE95,metrics.rec,"Recatio"),B95:FE95,0)+1)), ", ", INDIRECT(ADDRESS(2,MATCH(_xlfn.MAXIFS(B95:FE95,metrics.rec,"Recatio"),B95:FE95,0)+1)))</f>
        <v>k=5, r=0.5</v>
      </c>
      <c r="FU95" s="1" t="str" cm="1">
        <f t="array" aca="1" ref="FU95" ca="1">CONCATENATE(INDIRECT(ADDRESS(1,MATCH(_xlfn.MINIFS(B95:FE95,metrics.rec,"Time"),B95:FE95,0)+1)), ", ", INDIRECT(ADDRESS(2,MATCH(_xlfn.MINIFS(B95:FE95,metrics.rec,"Time"),B95:FE95,0)+1)))</f>
        <v>k=5, r=0.9</v>
      </c>
    </row>
    <row r="96" spans="1:177" x14ac:dyDescent="0.2">
      <c r="A96" s="1" t="s">
        <v>92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0.63519999999999999</v>
      </c>
      <c r="S96" s="4">
        <v>0.69830000000000003</v>
      </c>
      <c r="T96" s="4">
        <v>0.28070000000000001</v>
      </c>
      <c r="U96" s="4">
        <v>8.8999999999999999E-3</v>
      </c>
      <c r="V96" s="4">
        <v>0.85719999999999996</v>
      </c>
      <c r="W96" s="4"/>
      <c r="X96" s="4">
        <v>1</v>
      </c>
      <c r="Y96" s="4">
        <v>5.4379999999999997</v>
      </c>
      <c r="Z96" s="5">
        <v>0.66590000000000005</v>
      </c>
      <c r="AA96" s="5">
        <v>0.76949999999999996</v>
      </c>
      <c r="AB96" s="5">
        <v>0.222</v>
      </c>
      <c r="AC96" s="5">
        <v>1.4800000000000001E-2</v>
      </c>
      <c r="AD96" s="5">
        <v>0.82199999999999995</v>
      </c>
      <c r="AE96" s="5"/>
      <c r="AF96" s="5">
        <v>1</v>
      </c>
      <c r="AG96" s="5">
        <v>3.2098</v>
      </c>
      <c r="AH96" s="4">
        <v>0.75729999999999997</v>
      </c>
      <c r="AI96" s="4">
        <v>1.0007999999999999</v>
      </c>
      <c r="AJ96" s="4">
        <v>0.13320000000000001</v>
      </c>
      <c r="AK96" s="4">
        <v>2.8400000000000002E-2</v>
      </c>
      <c r="AL96" s="4">
        <v>0.69410000000000005</v>
      </c>
      <c r="AM96" s="4"/>
      <c r="AN96" s="4">
        <v>0.9839</v>
      </c>
      <c r="AO96" s="4">
        <v>1.4609000000000001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>
        <f t="shared" si="16"/>
        <v>0.68613333333333326</v>
      </c>
      <c r="FG96" s="4">
        <f t="shared" si="17"/>
        <v>0.82286666666666664</v>
      </c>
      <c r="FH96" s="4">
        <f t="shared" si="18"/>
        <v>0.21196666666666666</v>
      </c>
      <c r="FI96" s="4">
        <f t="shared" si="19"/>
        <v>1.7366666666666666E-2</v>
      </c>
      <c r="FJ96" s="4">
        <f t="shared" si="20"/>
        <v>0.79110000000000003</v>
      </c>
      <c r="FK96" s="4" t="e">
        <f t="shared" si="21"/>
        <v>#DIV/0!</v>
      </c>
      <c r="FL96" s="4">
        <f t="shared" si="22"/>
        <v>0.99463333333333337</v>
      </c>
      <c r="FM96" s="4">
        <f t="shared" si="23"/>
        <v>3.369566666666667</v>
      </c>
      <c r="FN96" s="1" t="str" cm="1">
        <f t="array" aca="1" ref="FN96" ca="1">CONCATENATE(INDIRECT(ADDRESS(1,MATCH(_xlfn.MINIFS(B96:FE96,metrics.rec,"MAE"),B96:FE96,0)+1)), ", ", INDIRECT(ADDRESS(2,MATCH(_xlfn.MINIFS(B96:FE96,metrics.rec,"MAE"),B96:FE96,0)+1)))</f>
        <v>k=5, r=0.5</v>
      </c>
      <c r="FO96" s="1" t="str" cm="1">
        <f t="array" aca="1" ref="FO96" ca="1">CONCATENATE(INDIRECT(ADDRESS(1,MATCH(_xlfn.MINIFS(B96:FE96,metrics.rec,"MSE"),B96:FE96,0)+1)), ", ", INDIRECT(ADDRESS(2,MATCH(_xlfn.MINIFS(B96:FE96,metrics.rec,"MSE"),B96:FE96,0)+1)))</f>
        <v>k=5, r=0.5</v>
      </c>
      <c r="FP96" s="1" t="str" cm="1">
        <f t="array" aca="1" ref="FP96" ca="1">CONCATENATE(INDIRECT(ADDRESS(1,MATCH(_xlfn.MAXIFS(B96:FE96,metrics.rec,"R"),B96:FE96,0)+1)), ", ", INDIRECT(ADDRESS(2,MATCH(_xlfn.MAXIFS(B96:FE96,metrics.rec,"R"),B96:FE96,0)+1)))</f>
        <v>k=5, r=0.5</v>
      </c>
      <c r="FQ96" s="1" t="str" cm="1">
        <f t="array" aca="1" ref="FQ96" ca="1">CONCATENATE(INDIRECT(ADDRESS(1,MATCH(_xlfn.MAXIFS(B96:FE96,metrics.rec,"Precision"),B96:FE96,0)+1)), ", ", INDIRECT(ADDRESS(2,MATCH(_xlfn.MAXIFS(B96:FE96,metrics.rec,"Precision"),B96:FE96,0)+1)))</f>
        <v>k=5, r=0.9</v>
      </c>
      <c r="FR96" s="1" t="str" cm="1">
        <f t="array" aca="1" ref="FR96" ca="1">CONCATENATE(INDIRECT(ADDRESS(1,MATCH(_xlfn.MAXIFS(B96:FE96,metrics.rec,"Recall"),B96:FE96,0)+1)), ", ", INDIRECT(ADDRESS(2,MATCH(_xlfn.MAXIFS(B96:FE96,metrics.rec,"Recall"),B96:FE96,0)+1)))</f>
        <v>k=5, r=0.5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str" cm="1">
        <f t="array" aca="1" ref="FT96" ca="1">CONCATENATE(INDIRECT(ADDRESS(1,MATCH(_xlfn.MAXIFS(B96:FE96,metrics.rec,"Recatio"),B96:FE96,0)+1)), ", ", INDIRECT(ADDRESS(2,MATCH(_xlfn.MAXIFS(B96:FE96,metrics.rec,"Recatio"),B96:FE96,0)+1)))</f>
        <v>k=5, r=0.5</v>
      </c>
      <c r="FU96" s="1" t="str" cm="1">
        <f t="array" aca="1" ref="FU96" ca="1">CONCATENATE(INDIRECT(ADDRESS(1,MATCH(_xlfn.MINIFS(B96:FE96,metrics.rec,"Time"),B96:FE96,0)+1)), ", ", INDIRECT(ADDRESS(2,MATCH(_xlfn.MINIFS(B96:FE96,metrics.rec,"Time"),B96:FE96,0)+1)))</f>
        <v>k=5, r=0.9</v>
      </c>
    </row>
    <row r="97" spans="1:177" x14ac:dyDescent="0.2">
      <c r="A97" s="1" t="s">
        <v>93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0.63619999999999999</v>
      </c>
      <c r="S97" s="4">
        <v>0.7087</v>
      </c>
      <c r="T97" s="4">
        <v>0.26989999999999997</v>
      </c>
      <c r="U97" s="4">
        <v>8.8999999999999999E-3</v>
      </c>
      <c r="V97" s="4">
        <v>0.85289999999999999</v>
      </c>
      <c r="W97" s="4"/>
      <c r="X97" s="4">
        <v>1</v>
      </c>
      <c r="Y97" s="4">
        <v>5.4641000000000002</v>
      </c>
      <c r="Z97" s="5">
        <v>0.67649999999999999</v>
      </c>
      <c r="AA97" s="5">
        <v>0.80320000000000003</v>
      </c>
      <c r="AB97" s="5">
        <v>0.20630000000000001</v>
      </c>
      <c r="AC97" s="5">
        <v>1.47E-2</v>
      </c>
      <c r="AD97" s="5">
        <v>0.81210000000000004</v>
      </c>
      <c r="AE97" s="5"/>
      <c r="AF97" s="5">
        <v>1</v>
      </c>
      <c r="AG97" s="5">
        <v>3.2837999999999998</v>
      </c>
      <c r="AH97" s="4">
        <v>0.76880000000000004</v>
      </c>
      <c r="AI97" s="4">
        <v>1.0321</v>
      </c>
      <c r="AJ97" s="4">
        <v>0.13170000000000001</v>
      </c>
      <c r="AK97" s="4">
        <v>2.8199999999999999E-2</v>
      </c>
      <c r="AL97" s="4">
        <v>0.68969999999999998</v>
      </c>
      <c r="AM97" s="4"/>
      <c r="AN97" s="4">
        <v>0.9839</v>
      </c>
      <c r="AO97" s="4">
        <v>1.5809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>
        <f t="shared" si="16"/>
        <v>0.69383333333333341</v>
      </c>
      <c r="FG97" s="4">
        <f t="shared" si="17"/>
        <v>0.84799999999999998</v>
      </c>
      <c r="FH97" s="4">
        <f t="shared" si="18"/>
        <v>0.20263333333333333</v>
      </c>
      <c r="FI97" s="4">
        <f t="shared" si="19"/>
        <v>1.7266666666666666E-2</v>
      </c>
      <c r="FJ97" s="4">
        <f t="shared" si="20"/>
        <v>0.78490000000000004</v>
      </c>
      <c r="FK97" s="4" t="e">
        <f t="shared" si="21"/>
        <v>#DIV/0!</v>
      </c>
      <c r="FL97" s="4">
        <f t="shared" si="22"/>
        <v>0.99463333333333337</v>
      </c>
      <c r="FM97" s="4">
        <f t="shared" si="23"/>
        <v>3.442933333333333</v>
      </c>
      <c r="FN97" s="1" t="str" cm="1">
        <f t="array" aca="1" ref="FN97" ca="1">CONCATENATE(INDIRECT(ADDRESS(1,MATCH(_xlfn.MINIFS(B97:FE97,metrics.rec,"MAE"),B97:FE97,0)+1)), ", ", INDIRECT(ADDRESS(2,MATCH(_xlfn.MINIFS(B97:FE97,metrics.rec,"MAE"),B97:FE97,0)+1)))</f>
        <v>k=5, r=0.5</v>
      </c>
      <c r="FO97" s="1" t="str" cm="1">
        <f t="array" aca="1" ref="FO97" ca="1">CONCATENATE(INDIRECT(ADDRESS(1,MATCH(_xlfn.MINIFS(B97:FE97,metrics.rec,"MSE"),B97:FE97,0)+1)), ", ", INDIRECT(ADDRESS(2,MATCH(_xlfn.MINIFS(B97:FE97,metrics.rec,"MSE"),B97:FE97,0)+1)))</f>
        <v>k=5, r=0.5</v>
      </c>
      <c r="FP97" s="1" t="str" cm="1">
        <f t="array" aca="1" ref="FP97" ca="1">CONCATENATE(INDIRECT(ADDRESS(1,MATCH(_xlfn.MAXIFS(B97:FE97,metrics.rec,"R"),B97:FE97,0)+1)), ", ", INDIRECT(ADDRESS(2,MATCH(_xlfn.MAXIFS(B97:FE97,metrics.rec,"R"),B97:FE97,0)+1)))</f>
        <v>k=5, r=0.5</v>
      </c>
      <c r="FQ97" s="1" t="str" cm="1">
        <f t="array" aca="1" ref="FQ97" ca="1">CONCATENATE(INDIRECT(ADDRESS(1,MATCH(_xlfn.MAXIFS(B97:FE97,metrics.rec,"Precision"),B97:FE97,0)+1)), ", ", INDIRECT(ADDRESS(2,MATCH(_xlfn.MAXIFS(B97:FE97,metrics.rec,"Precision"),B97:FE97,0)+1)))</f>
        <v>k=5, r=0.9</v>
      </c>
      <c r="FR97" s="1" t="str" cm="1">
        <f t="array" aca="1" ref="FR97" ca="1">CONCATENATE(INDIRECT(ADDRESS(1,MATCH(_xlfn.MAXIFS(B97:FE97,metrics.rec,"Recall"),B97:FE97,0)+1)), ", ", INDIRECT(ADDRESS(2,MATCH(_xlfn.MAXIFS(B97:FE97,metrics.rec,"Recall"),B97:FE97,0)+1)))</f>
        <v>k=5, r=0.5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str" cm="1">
        <f t="array" aca="1" ref="FT97" ca="1">CONCATENATE(INDIRECT(ADDRESS(1,MATCH(_xlfn.MAXIFS(B97:FE97,metrics.rec,"Recatio"),B97:FE97,0)+1)), ", ", INDIRECT(ADDRESS(2,MATCH(_xlfn.MAXIFS(B97:FE97,metrics.rec,"Recatio"),B97:FE97,0)+1)))</f>
        <v>k=5, r=0.5</v>
      </c>
      <c r="FU97" s="1" t="str" cm="1">
        <f t="array" aca="1" ref="FU97" ca="1">CONCATENATE(INDIRECT(ADDRESS(1,MATCH(_xlfn.MINIFS(B97:FE97,metrics.rec,"Time"),B97:FE97,0)+1)), ", ", INDIRECT(ADDRESS(2,MATCH(_xlfn.MINIFS(B97:FE97,metrics.rec,"Time"),B97:FE97,0)+1)))</f>
        <v>k=5, r=0.9</v>
      </c>
    </row>
    <row r="98" spans="1:177" x14ac:dyDescent="0.2">
      <c r="A98" s="1" t="s">
        <v>94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0.63649999999999995</v>
      </c>
      <c r="S98" s="4">
        <v>0.70379999999999998</v>
      </c>
      <c r="T98" s="4">
        <v>0.27910000000000001</v>
      </c>
      <c r="U98" s="4">
        <v>8.8999999999999999E-3</v>
      </c>
      <c r="V98" s="4">
        <v>0.86409999999999998</v>
      </c>
      <c r="W98" s="4"/>
      <c r="X98" s="4">
        <v>1</v>
      </c>
      <c r="Y98" s="4">
        <v>4.7680999999999996</v>
      </c>
      <c r="Z98" s="5">
        <v>0.66449999999999998</v>
      </c>
      <c r="AA98" s="5">
        <v>0.76990000000000003</v>
      </c>
      <c r="AB98" s="5">
        <v>0.2288</v>
      </c>
      <c r="AC98" s="5">
        <v>1.4800000000000001E-2</v>
      </c>
      <c r="AD98" s="5">
        <v>0.83160000000000001</v>
      </c>
      <c r="AE98" s="5"/>
      <c r="AF98" s="5">
        <v>1</v>
      </c>
      <c r="AG98" s="5">
        <v>3.2189000000000001</v>
      </c>
      <c r="AH98" s="4">
        <v>0.75349999999999995</v>
      </c>
      <c r="AI98" s="4">
        <v>0.99339999999999995</v>
      </c>
      <c r="AJ98" s="4">
        <v>0.1381</v>
      </c>
      <c r="AK98" s="4">
        <v>2.87E-2</v>
      </c>
      <c r="AL98" s="4">
        <v>0.7036</v>
      </c>
      <c r="AM98" s="4"/>
      <c r="AN98" s="4">
        <v>0.9839</v>
      </c>
      <c r="AO98" s="4">
        <v>1.508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>
        <f t="shared" si="16"/>
        <v>0.68483333333333329</v>
      </c>
      <c r="FG98" s="4">
        <f t="shared" si="17"/>
        <v>0.82236666666666658</v>
      </c>
      <c r="FH98" s="4">
        <f t="shared" si="18"/>
        <v>0.21533333333333335</v>
      </c>
      <c r="FI98" s="4">
        <f t="shared" si="19"/>
        <v>1.7466666666666669E-2</v>
      </c>
      <c r="FJ98" s="4">
        <f t="shared" si="20"/>
        <v>0.79976666666666674</v>
      </c>
      <c r="FK98" s="4" t="e">
        <f t="shared" si="21"/>
        <v>#DIV/0!</v>
      </c>
      <c r="FL98" s="4">
        <f t="shared" si="22"/>
        <v>0.99463333333333337</v>
      </c>
      <c r="FM98" s="4">
        <f t="shared" si="23"/>
        <v>3.1650000000000005</v>
      </c>
      <c r="FN98" s="1" t="str" cm="1">
        <f t="array" aca="1" ref="FN98" ca="1">CONCATENATE(INDIRECT(ADDRESS(1,MATCH(_xlfn.MINIFS(B98:FE98,metrics.rec,"MAE"),B98:FE98,0)+1)), ", ", INDIRECT(ADDRESS(2,MATCH(_xlfn.MINIFS(B98:FE98,metrics.rec,"MAE"),B98:FE98,0)+1)))</f>
        <v>k=5, r=0.5</v>
      </c>
      <c r="FO98" s="1" t="str" cm="1">
        <f t="array" aca="1" ref="FO98" ca="1">CONCATENATE(INDIRECT(ADDRESS(1,MATCH(_xlfn.MINIFS(B98:FE98,metrics.rec,"MSE"),B98:FE98,0)+1)), ", ", INDIRECT(ADDRESS(2,MATCH(_xlfn.MINIFS(B98:FE98,metrics.rec,"MSE"),B98:FE98,0)+1)))</f>
        <v>k=5, r=0.5</v>
      </c>
      <c r="FP98" s="1" t="str" cm="1">
        <f t="array" aca="1" ref="FP98" ca="1">CONCATENATE(INDIRECT(ADDRESS(1,MATCH(_xlfn.MAXIFS(B98:FE98,metrics.rec,"R"),B98:FE98,0)+1)), ", ", INDIRECT(ADDRESS(2,MATCH(_xlfn.MAXIFS(B98:FE98,metrics.rec,"R"),B98:FE98,0)+1)))</f>
        <v>k=5, r=0.5</v>
      </c>
      <c r="FQ98" s="1" t="str" cm="1">
        <f t="array" aca="1" ref="FQ98" ca="1">CONCATENATE(INDIRECT(ADDRESS(1,MATCH(_xlfn.MAXIFS(B98:FE98,metrics.rec,"Precision"),B98:FE98,0)+1)), ", ", INDIRECT(ADDRESS(2,MATCH(_xlfn.MAXIFS(B98:FE98,metrics.rec,"Precision"),B98:FE98,0)+1)))</f>
        <v>k=5, r=0.9</v>
      </c>
      <c r="FR98" s="1" t="str" cm="1">
        <f t="array" aca="1" ref="FR98" ca="1">CONCATENATE(INDIRECT(ADDRESS(1,MATCH(_xlfn.MAXIFS(B98:FE98,metrics.rec,"Recall"),B98:FE98,0)+1)), ", ", INDIRECT(ADDRESS(2,MATCH(_xlfn.MAXIFS(B98:FE98,metrics.rec,"Recall"),B98:FE98,0)+1)))</f>
        <v>k=5, r=0.5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str" cm="1">
        <f t="array" aca="1" ref="FT98" ca="1">CONCATENATE(INDIRECT(ADDRESS(1,MATCH(_xlfn.MAXIFS(B98:FE98,metrics.rec,"Recatio"),B98:FE98,0)+1)), ", ", INDIRECT(ADDRESS(2,MATCH(_xlfn.MAXIFS(B98:FE98,metrics.rec,"Recatio"),B98:FE98,0)+1)))</f>
        <v>k=5, r=0.5</v>
      </c>
      <c r="FU98" s="1" t="str" cm="1">
        <f t="array" aca="1" ref="FU98" ca="1">CONCATENATE(INDIRECT(ADDRESS(1,MATCH(_xlfn.MINIFS(B98:FE98,metrics.rec,"Time"),B98:FE98,0)+1)), ", ", INDIRECT(ADDRESS(2,MATCH(_xlfn.MINIFS(B98:FE98,metrics.rec,"Time"),B98:FE98,0)+1)))</f>
        <v>k=5, r=0.9</v>
      </c>
    </row>
    <row r="99" spans="1:177" x14ac:dyDescent="0.2">
      <c r="A99" s="1" t="s">
        <v>95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0.63570000000000004</v>
      </c>
      <c r="S99" s="4">
        <v>0.69969999999999999</v>
      </c>
      <c r="T99" s="4">
        <v>0.28489999999999999</v>
      </c>
      <c r="U99" s="4">
        <v>9.2999999999999992E-3</v>
      </c>
      <c r="V99" s="4">
        <v>0.86260000000000003</v>
      </c>
      <c r="W99" s="4"/>
      <c r="X99" s="4">
        <v>1</v>
      </c>
      <c r="Y99" s="4">
        <v>4.8487999999999998</v>
      </c>
      <c r="Z99" s="5">
        <v>0.65990000000000004</v>
      </c>
      <c r="AA99" s="5">
        <v>0.755</v>
      </c>
      <c r="AB99" s="5">
        <v>0.23669999999999999</v>
      </c>
      <c r="AC99" s="5">
        <v>1.6799999999999999E-2</v>
      </c>
      <c r="AD99" s="5">
        <v>0.8296</v>
      </c>
      <c r="AE99" s="5"/>
      <c r="AF99" s="5">
        <v>1</v>
      </c>
      <c r="AG99" s="5">
        <v>3.081</v>
      </c>
      <c r="AH99" s="4">
        <v>0.72709999999999997</v>
      </c>
      <c r="AI99" s="4">
        <v>0.92120000000000002</v>
      </c>
      <c r="AJ99" s="4">
        <v>0.16089999999999999</v>
      </c>
      <c r="AK99" s="4">
        <v>5.5E-2</v>
      </c>
      <c r="AL99" s="4">
        <v>0.60519999999999996</v>
      </c>
      <c r="AM99" s="4"/>
      <c r="AN99" s="4">
        <v>0.97599999999999998</v>
      </c>
      <c r="AO99" s="4">
        <v>1.3340000000000001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>
        <f t="shared" si="16"/>
        <v>0.67423333333333335</v>
      </c>
      <c r="FG99" s="4">
        <f t="shared" si="17"/>
        <v>0.7919666666666666</v>
      </c>
      <c r="FH99" s="4">
        <f t="shared" si="18"/>
        <v>0.22749999999999995</v>
      </c>
      <c r="FI99" s="4">
        <f t="shared" si="19"/>
        <v>2.7033333333333336E-2</v>
      </c>
      <c r="FJ99" s="4">
        <f t="shared" si="20"/>
        <v>0.76580000000000004</v>
      </c>
      <c r="FK99" s="4" t="e">
        <f t="shared" si="21"/>
        <v>#DIV/0!</v>
      </c>
      <c r="FL99" s="4">
        <f t="shared" si="22"/>
        <v>0.99199999999999999</v>
      </c>
      <c r="FM99" s="4">
        <f t="shared" si="23"/>
        <v>3.0879333333333334</v>
      </c>
      <c r="FN99" s="1" t="str" cm="1">
        <f t="array" aca="1" ref="FN99" ca="1">CONCATENATE(INDIRECT(ADDRESS(1,MATCH(_xlfn.MINIFS(B99:FE99,metrics.rec,"MAE"),B99:FE99,0)+1)), ", ", INDIRECT(ADDRESS(2,MATCH(_xlfn.MINIFS(B99:FE99,metrics.rec,"MAE"),B99:FE99,0)+1)))</f>
        <v>k=5, r=0.5</v>
      </c>
      <c r="FO99" s="1" t="str" cm="1">
        <f t="array" aca="1" ref="FO99" ca="1">CONCATENATE(INDIRECT(ADDRESS(1,MATCH(_xlfn.MINIFS(B99:FE99,metrics.rec,"MSE"),B99:FE99,0)+1)), ", ", INDIRECT(ADDRESS(2,MATCH(_xlfn.MINIFS(B99:FE99,metrics.rec,"MSE"),B99:FE99,0)+1)))</f>
        <v>k=5, r=0.5</v>
      </c>
      <c r="FP99" s="1" t="str" cm="1">
        <f t="array" aca="1" ref="FP99" ca="1">CONCATENATE(INDIRECT(ADDRESS(1,MATCH(_xlfn.MAXIFS(B99:FE99,metrics.rec,"R"),B99:FE99,0)+1)), ", ", INDIRECT(ADDRESS(2,MATCH(_xlfn.MAXIFS(B99:FE99,metrics.rec,"R"),B99:FE99,0)+1)))</f>
        <v>k=5, r=0.5</v>
      </c>
      <c r="FQ99" s="1" t="str" cm="1">
        <f t="array" aca="1" ref="FQ99" ca="1">CONCATENATE(INDIRECT(ADDRESS(1,MATCH(_xlfn.MAXIFS(B99:FE99,metrics.rec,"Precision"),B99:FE99,0)+1)), ", ", INDIRECT(ADDRESS(2,MATCH(_xlfn.MAXIFS(B99:FE99,metrics.rec,"Precision"),B99:FE99,0)+1)))</f>
        <v>k=5, r=0.9</v>
      </c>
      <c r="FR99" s="1" t="str" cm="1">
        <f t="array" aca="1" ref="FR99" ca="1">CONCATENATE(INDIRECT(ADDRESS(1,MATCH(_xlfn.MAXIFS(B99:FE99,metrics.rec,"Recall"),B99:FE99,0)+1)), ", ", INDIRECT(ADDRESS(2,MATCH(_xlfn.MAXIFS(B99:FE99,metrics.rec,"Recall"),B99:FE99,0)+1)))</f>
        <v>k=5, r=0.5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str" cm="1">
        <f t="array" aca="1" ref="FT99" ca="1">CONCATENATE(INDIRECT(ADDRESS(1,MATCH(_xlfn.MAXIFS(B99:FE99,metrics.rec,"Recatio"),B99:FE99,0)+1)), ", ", INDIRECT(ADDRESS(2,MATCH(_xlfn.MAXIFS(B99:FE99,metrics.rec,"Recatio"),B99:FE99,0)+1)))</f>
        <v>k=5, r=0.5</v>
      </c>
      <c r="FU99" s="1" t="str" cm="1">
        <f t="array" aca="1" ref="FU99" ca="1">CONCATENATE(INDIRECT(ADDRESS(1,MATCH(_xlfn.MINIFS(B99:FE99,metrics.rec,"Time"),B99:FE99,0)+1)), ", ", INDIRECT(ADDRESS(2,MATCH(_xlfn.MINIFS(B99:FE99,metrics.rec,"Time"),B99:FE99,0)+1)))</f>
        <v>k=5, r=0.9</v>
      </c>
    </row>
    <row r="100" spans="1:177" x14ac:dyDescent="0.2">
      <c r="A100" s="1" t="s">
        <v>96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0.66110000000000002</v>
      </c>
      <c r="S100" s="4">
        <v>0.74929999999999997</v>
      </c>
      <c r="T100" s="4">
        <v>0.24260000000000001</v>
      </c>
      <c r="U100" s="4">
        <v>1.01E-2</v>
      </c>
      <c r="V100" s="4">
        <v>0.84430000000000005</v>
      </c>
      <c r="W100" s="4"/>
      <c r="X100" s="4">
        <v>1</v>
      </c>
      <c r="Y100" s="4">
        <v>4.7568000000000001</v>
      </c>
      <c r="Z100" s="5">
        <v>0.69089999999999996</v>
      </c>
      <c r="AA100" s="5">
        <v>0.81930000000000003</v>
      </c>
      <c r="AB100" s="5">
        <v>0.19500000000000001</v>
      </c>
      <c r="AC100" s="5">
        <v>1.89E-2</v>
      </c>
      <c r="AD100" s="5">
        <v>0.80900000000000005</v>
      </c>
      <c r="AE100" s="5"/>
      <c r="AF100" s="5">
        <v>1</v>
      </c>
      <c r="AG100" s="5">
        <v>3.0644</v>
      </c>
      <c r="AH100" s="4">
        <v>0.75219999999999998</v>
      </c>
      <c r="AI100" s="4">
        <v>0.9819</v>
      </c>
      <c r="AJ100" s="4">
        <v>0.12039999999999999</v>
      </c>
      <c r="AK100" s="4">
        <v>6.4500000000000002E-2</v>
      </c>
      <c r="AL100" s="4">
        <v>0.54120000000000001</v>
      </c>
      <c r="AM100" s="4"/>
      <c r="AN100" s="4">
        <v>0.97409999999999997</v>
      </c>
      <c r="AO100" s="4">
        <v>1.2851999999999999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>
        <f t="shared" si="16"/>
        <v>0.70139999999999991</v>
      </c>
      <c r="FG100" s="4">
        <f t="shared" si="17"/>
        <v>0.85016666666666663</v>
      </c>
      <c r="FH100" s="4">
        <f t="shared" si="18"/>
        <v>0.18599999999999997</v>
      </c>
      <c r="FI100" s="4">
        <f t="shared" si="19"/>
        <v>3.1166666666666665E-2</v>
      </c>
      <c r="FJ100" s="4">
        <f t="shared" si="20"/>
        <v>0.73150000000000004</v>
      </c>
      <c r="FK100" s="4" t="e">
        <f t="shared" si="21"/>
        <v>#DIV/0!</v>
      </c>
      <c r="FL100" s="4">
        <f t="shared" si="22"/>
        <v>0.99136666666666662</v>
      </c>
      <c r="FM100" s="4">
        <f t="shared" si="23"/>
        <v>3.0354666666666668</v>
      </c>
      <c r="FN100" s="1" t="str" cm="1">
        <f t="array" aca="1" ref="FN100" ca="1">CONCATENATE(INDIRECT(ADDRESS(1,MATCH(_xlfn.MINIFS(B100:FE100,metrics.rec,"MAE"),B100:FE100,0)+1)), ", ", INDIRECT(ADDRESS(2,MATCH(_xlfn.MINIFS(B100:FE100,metrics.rec,"MAE"),B100:FE100,0)+1)))</f>
        <v>k=5, r=0.5</v>
      </c>
      <c r="FO100" s="1" t="str" cm="1">
        <f t="array" aca="1" ref="FO100" ca="1">CONCATENATE(INDIRECT(ADDRESS(1,MATCH(_xlfn.MINIFS(B100:FE100,metrics.rec,"MSE"),B100:FE100,0)+1)), ", ", INDIRECT(ADDRESS(2,MATCH(_xlfn.MINIFS(B100:FE100,metrics.rec,"MSE"),B100:FE100,0)+1)))</f>
        <v>k=5, r=0.5</v>
      </c>
      <c r="FP100" s="1" t="str" cm="1">
        <f t="array" aca="1" ref="FP100" ca="1">CONCATENATE(INDIRECT(ADDRESS(1,MATCH(_xlfn.MAXIFS(B100:FE100,metrics.rec,"R"),B100:FE100,0)+1)), ", ", INDIRECT(ADDRESS(2,MATCH(_xlfn.MAXIFS(B100:FE100,metrics.rec,"R"),B100:FE100,0)+1)))</f>
        <v>k=5, r=0.5</v>
      </c>
      <c r="FQ100" s="1" t="str" cm="1">
        <f t="array" aca="1" ref="FQ100" ca="1">CONCATENATE(INDIRECT(ADDRESS(1,MATCH(_xlfn.MAXIFS(B100:FE100,metrics.rec,"Precision"),B100:FE100,0)+1)), ", ", INDIRECT(ADDRESS(2,MATCH(_xlfn.MAXIFS(B100:FE100,metrics.rec,"Precision"),B100:FE100,0)+1)))</f>
        <v>k=5, r=0.9</v>
      </c>
      <c r="FR100" s="1" t="str" cm="1">
        <f t="array" aca="1" ref="FR100" ca="1">CONCATENATE(INDIRECT(ADDRESS(1,MATCH(_xlfn.MAXIFS(B100:FE100,metrics.rec,"Recall"),B100:FE100,0)+1)), ", ", INDIRECT(ADDRESS(2,MATCH(_xlfn.MAXIFS(B100:FE100,metrics.rec,"Recall"),B100:FE100,0)+1)))</f>
        <v>k=5, r=0.5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str" cm="1">
        <f t="array" aca="1" ref="FT100" ca="1">CONCATENATE(INDIRECT(ADDRESS(1,MATCH(_xlfn.MAXIFS(B100:FE100,metrics.rec,"Recatio"),B100:FE100,0)+1)), ", ", INDIRECT(ADDRESS(2,MATCH(_xlfn.MAXIFS(B100:FE100,metrics.rec,"Recatio"),B100:FE100,0)+1)))</f>
        <v>k=5, r=0.5</v>
      </c>
      <c r="FU100" s="1" t="str" cm="1">
        <f t="array" aca="1" ref="FU100" ca="1">CONCATENATE(INDIRECT(ADDRESS(1,MATCH(_xlfn.MINIFS(B100:FE100,metrics.rec,"Time"),B100:FE100,0)+1)), ", ", INDIRECT(ADDRESS(2,MATCH(_xlfn.MINIFS(B100:FE100,metrics.rec,"Time"),B100:FE100,0)+1)))</f>
        <v>k=5, r=0.9</v>
      </c>
    </row>
    <row r="101" spans="1:177" x14ac:dyDescent="0.2">
      <c r="A101" s="1" t="s">
        <v>97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0.64680000000000004</v>
      </c>
      <c r="S101" s="4">
        <v>0.72150000000000003</v>
      </c>
      <c r="T101" s="4">
        <v>0.27029999999999998</v>
      </c>
      <c r="U101" s="4">
        <v>1.0200000000000001E-2</v>
      </c>
      <c r="V101" s="4">
        <v>0.84770000000000001</v>
      </c>
      <c r="W101" s="4"/>
      <c r="X101" s="4">
        <v>1</v>
      </c>
      <c r="Y101" s="4">
        <v>4.7984999999999998</v>
      </c>
      <c r="Z101" s="5">
        <v>0.68389999999999995</v>
      </c>
      <c r="AA101" s="5">
        <v>0.80579999999999996</v>
      </c>
      <c r="AB101" s="5">
        <v>0.20599999999999999</v>
      </c>
      <c r="AC101" s="5">
        <v>1.9E-2</v>
      </c>
      <c r="AD101" s="5">
        <v>0.80920000000000003</v>
      </c>
      <c r="AE101" s="5"/>
      <c r="AF101" s="5">
        <v>1</v>
      </c>
      <c r="AG101" s="5">
        <v>3.2267999999999999</v>
      </c>
      <c r="AH101" s="4">
        <v>0.75280000000000002</v>
      </c>
      <c r="AI101" s="4">
        <v>0.98309999999999997</v>
      </c>
      <c r="AJ101" s="4">
        <v>0.12180000000000001</v>
      </c>
      <c r="AK101" s="4">
        <v>6.4500000000000002E-2</v>
      </c>
      <c r="AL101" s="4">
        <v>0.54</v>
      </c>
      <c r="AM101" s="4"/>
      <c r="AN101" s="4">
        <v>0.97409999999999997</v>
      </c>
      <c r="AO101" s="4">
        <v>1.2818000000000001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>
        <f t="shared" si="16"/>
        <v>0.69450000000000001</v>
      </c>
      <c r="FG101" s="4">
        <f t="shared" si="17"/>
        <v>0.83679999999999988</v>
      </c>
      <c r="FH101" s="4">
        <f t="shared" si="18"/>
        <v>0.19936666666666666</v>
      </c>
      <c r="FI101" s="4">
        <f t="shared" si="19"/>
        <v>3.1233333333333335E-2</v>
      </c>
      <c r="FJ101" s="4">
        <f t="shared" si="20"/>
        <v>0.73230000000000006</v>
      </c>
      <c r="FK101" s="4" t="e">
        <f t="shared" si="21"/>
        <v>#DIV/0!</v>
      </c>
      <c r="FL101" s="4">
        <f t="shared" si="22"/>
        <v>0.99136666666666662</v>
      </c>
      <c r="FM101" s="4">
        <f t="shared" si="23"/>
        <v>3.1023666666666667</v>
      </c>
      <c r="FN101" s="1" t="str" cm="1">
        <f t="array" aca="1" ref="FN101" ca="1">CONCATENATE(INDIRECT(ADDRESS(1,MATCH(_xlfn.MINIFS(B101:FE101,metrics.rec,"MAE"),B101:FE101,0)+1)), ", ", INDIRECT(ADDRESS(2,MATCH(_xlfn.MINIFS(B101:FE101,metrics.rec,"MAE"),B101:FE101,0)+1)))</f>
        <v>k=5, r=0.5</v>
      </c>
      <c r="FO101" s="1" t="str" cm="1">
        <f t="array" aca="1" ref="FO101" ca="1">CONCATENATE(INDIRECT(ADDRESS(1,MATCH(_xlfn.MINIFS(B101:FE101,metrics.rec,"MSE"),B101:FE101,0)+1)), ", ", INDIRECT(ADDRESS(2,MATCH(_xlfn.MINIFS(B101:FE101,metrics.rec,"MSE"),B101:FE101,0)+1)))</f>
        <v>k=5, r=0.5</v>
      </c>
      <c r="FP101" s="1" t="str" cm="1">
        <f t="array" aca="1" ref="FP101" ca="1">CONCATENATE(INDIRECT(ADDRESS(1,MATCH(_xlfn.MAXIFS(B101:FE101,metrics.rec,"R"),B101:FE101,0)+1)), ", ", INDIRECT(ADDRESS(2,MATCH(_xlfn.MAXIFS(B101:FE101,metrics.rec,"R"),B101:FE101,0)+1)))</f>
        <v>k=5, r=0.5</v>
      </c>
      <c r="FQ101" s="1" t="str" cm="1">
        <f t="array" aca="1" ref="FQ101" ca="1">CONCATENATE(INDIRECT(ADDRESS(1,MATCH(_xlfn.MAXIFS(B101:FE101,metrics.rec,"Precision"),B101:FE101,0)+1)), ", ", INDIRECT(ADDRESS(2,MATCH(_xlfn.MAXIFS(B101:FE101,metrics.rec,"Precision"),B101:FE101,0)+1)))</f>
        <v>k=5, r=0.9</v>
      </c>
      <c r="FR101" s="1" t="str" cm="1">
        <f t="array" aca="1" ref="FR101" ca="1">CONCATENATE(INDIRECT(ADDRESS(1,MATCH(_xlfn.MAXIFS(B101:FE101,metrics.rec,"Recall"),B101:FE101,0)+1)), ", ", INDIRECT(ADDRESS(2,MATCH(_xlfn.MAXIFS(B101:FE101,metrics.rec,"Recall"),B101:FE101,0)+1)))</f>
        <v>k=5, r=0.5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str" cm="1">
        <f t="array" aca="1" ref="FT101" ca="1">CONCATENATE(INDIRECT(ADDRESS(1,MATCH(_xlfn.MAXIFS(B101:FE101,metrics.rec,"Recatio"),B101:FE101,0)+1)), ", ", INDIRECT(ADDRESS(2,MATCH(_xlfn.MAXIFS(B101:FE101,metrics.rec,"Recatio"),B101:FE101,0)+1)))</f>
        <v>k=5, r=0.5</v>
      </c>
      <c r="FU101" s="1" t="str" cm="1">
        <f t="array" aca="1" ref="FU101" ca="1">CONCATENATE(INDIRECT(ADDRESS(1,MATCH(_xlfn.MINIFS(B101:FE101,metrics.rec,"Time"),B101:FE101,0)+1)), ", ", INDIRECT(ADDRESS(2,MATCH(_xlfn.MINIFS(B101:FE101,metrics.rec,"Time"),B101:FE101,0)+1)))</f>
        <v>k=5, r=0.9</v>
      </c>
    </row>
    <row r="102" spans="1:177" x14ac:dyDescent="0.2">
      <c r="A102" s="1" t="s">
        <v>98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0.66690000000000005</v>
      </c>
      <c r="S102" s="4">
        <v>0.76339999999999997</v>
      </c>
      <c r="T102" s="4">
        <v>0.2465</v>
      </c>
      <c r="U102" s="4">
        <v>1.4500000000000001E-2</v>
      </c>
      <c r="V102" s="4">
        <v>0.82210000000000005</v>
      </c>
      <c r="W102" s="4"/>
      <c r="X102" s="4">
        <v>1</v>
      </c>
      <c r="Y102" s="4">
        <v>4.7748999999999997</v>
      </c>
      <c r="Z102" s="5">
        <v>0.70989999999999998</v>
      </c>
      <c r="AA102" s="5">
        <v>0.86380000000000001</v>
      </c>
      <c r="AB102" s="5">
        <v>0.20630000000000001</v>
      </c>
      <c r="AC102" s="5">
        <v>2.5499999999999998E-2</v>
      </c>
      <c r="AD102" s="5">
        <v>0.77759999999999996</v>
      </c>
      <c r="AE102" s="5"/>
      <c r="AF102" s="5">
        <v>1</v>
      </c>
      <c r="AG102" s="5">
        <v>3.2151999999999998</v>
      </c>
      <c r="AH102" s="4">
        <v>0.78380000000000005</v>
      </c>
      <c r="AI102" s="4">
        <v>1.0586</v>
      </c>
      <c r="AJ102" s="4">
        <v>0.1206</v>
      </c>
      <c r="AK102" s="4">
        <v>7.8700000000000006E-2</v>
      </c>
      <c r="AL102" s="4">
        <v>0.52639999999999998</v>
      </c>
      <c r="AM102" s="4"/>
      <c r="AN102" s="4">
        <v>0.97670000000000001</v>
      </c>
      <c r="AO102" s="4">
        <v>1.2729999999999999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>
        <f t="shared" si="16"/>
        <v>0.72020000000000006</v>
      </c>
      <c r="FG102" s="4">
        <f t="shared" si="17"/>
        <v>0.89526666666666666</v>
      </c>
      <c r="FH102" s="4">
        <f t="shared" si="18"/>
        <v>0.19113333333333335</v>
      </c>
      <c r="FI102" s="4">
        <f t="shared" si="19"/>
        <v>3.9566666666666667E-2</v>
      </c>
      <c r="FJ102" s="4">
        <f t="shared" si="20"/>
        <v>0.7087</v>
      </c>
      <c r="FK102" s="4" t="e">
        <f t="shared" si="21"/>
        <v>#DIV/0!</v>
      </c>
      <c r="FL102" s="4">
        <f t="shared" si="22"/>
        <v>0.99223333333333341</v>
      </c>
      <c r="FM102" s="4">
        <f t="shared" si="23"/>
        <v>3.0876999999999999</v>
      </c>
      <c r="FN102" s="1" t="str" cm="1">
        <f t="array" aca="1" ref="FN102" ca="1">CONCATENATE(INDIRECT(ADDRESS(1,MATCH(_xlfn.MINIFS(B102:FE102,metrics.rec,"MAE"),B102:FE102,0)+1)), ", ", INDIRECT(ADDRESS(2,MATCH(_xlfn.MINIFS(B102:FE102,metrics.rec,"MAE"),B102:FE102,0)+1)))</f>
        <v>k=5, r=0.5</v>
      </c>
      <c r="FO102" s="1" t="str" cm="1">
        <f t="array" aca="1" ref="FO102" ca="1">CONCATENATE(INDIRECT(ADDRESS(1,MATCH(_xlfn.MINIFS(B102:FE102,metrics.rec,"MSE"),B102:FE102,0)+1)), ", ", INDIRECT(ADDRESS(2,MATCH(_xlfn.MINIFS(B102:FE102,metrics.rec,"MSE"),B102:FE102,0)+1)))</f>
        <v>k=5, r=0.5</v>
      </c>
      <c r="FP102" s="1" t="str" cm="1">
        <f t="array" aca="1" ref="FP102" ca="1">CONCATENATE(INDIRECT(ADDRESS(1,MATCH(_xlfn.MAXIFS(B102:FE102,metrics.rec,"R"),B102:FE102,0)+1)), ", ", INDIRECT(ADDRESS(2,MATCH(_xlfn.MAXIFS(B102:FE102,metrics.rec,"R"),B102:FE102,0)+1)))</f>
        <v>k=5, r=0.5</v>
      </c>
      <c r="FQ102" s="1" t="str" cm="1">
        <f t="array" aca="1" ref="FQ102" ca="1">CONCATENATE(INDIRECT(ADDRESS(1,MATCH(_xlfn.MAXIFS(B102:FE102,metrics.rec,"Precision"),B102:FE102,0)+1)), ", ", INDIRECT(ADDRESS(2,MATCH(_xlfn.MAXIFS(B102:FE102,metrics.rec,"Precision"),B102:FE102,0)+1)))</f>
        <v>k=5, r=0.9</v>
      </c>
      <c r="FR102" s="1" t="str" cm="1">
        <f t="array" aca="1" ref="FR102" ca="1">CONCATENATE(INDIRECT(ADDRESS(1,MATCH(_xlfn.MAXIFS(B102:FE102,metrics.rec,"Recall"),B102:FE102,0)+1)), ", ", INDIRECT(ADDRESS(2,MATCH(_xlfn.MAXIFS(B102:FE102,metrics.rec,"Recall"),B102:FE102,0)+1)))</f>
        <v>k=5, r=0.5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str" cm="1">
        <f t="array" aca="1" ref="FT102" ca="1">CONCATENATE(INDIRECT(ADDRESS(1,MATCH(_xlfn.MAXIFS(B102:FE102,metrics.rec,"Recatio"),B102:FE102,0)+1)), ", ", INDIRECT(ADDRESS(2,MATCH(_xlfn.MAXIFS(B102:FE102,metrics.rec,"Recatio"),B102:FE102,0)+1)))</f>
        <v>k=5, r=0.5</v>
      </c>
      <c r="FU102" s="1" t="str" cm="1">
        <f t="array" aca="1" ref="FU102" ca="1">CONCATENATE(INDIRECT(ADDRESS(1,MATCH(_xlfn.MINIFS(B102:FE102,metrics.rec,"Time"),B102:FE102,0)+1)), ", ", INDIRECT(ADDRESS(2,MATCH(_xlfn.MINIFS(B102:FE102,metrics.rec,"Time"),B102:FE102,0)+1)))</f>
        <v>k=5, r=0.9</v>
      </c>
    </row>
    <row r="103" spans="1:177" x14ac:dyDescent="0.2">
      <c r="A103" s="1" t="s">
        <v>99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0.67279999999999995</v>
      </c>
      <c r="S103" s="4">
        <v>0.77410000000000001</v>
      </c>
      <c r="T103" s="4">
        <v>0.25369999999999998</v>
      </c>
      <c r="U103" s="4">
        <v>1.44E-2</v>
      </c>
      <c r="V103" s="4">
        <v>0.82489999999999997</v>
      </c>
      <c r="W103" s="4"/>
      <c r="X103" s="4">
        <v>1</v>
      </c>
      <c r="Y103" s="4">
        <v>4.7378</v>
      </c>
      <c r="Z103" s="5">
        <v>0.71230000000000004</v>
      </c>
      <c r="AA103" s="5">
        <v>0.86519999999999997</v>
      </c>
      <c r="AB103" s="5">
        <v>0.20979999999999999</v>
      </c>
      <c r="AC103" s="5">
        <v>2.5499999999999998E-2</v>
      </c>
      <c r="AD103" s="5">
        <v>0.78169999999999995</v>
      </c>
      <c r="AE103" s="5"/>
      <c r="AF103" s="5">
        <v>1</v>
      </c>
      <c r="AG103" s="5">
        <v>3.2248000000000001</v>
      </c>
      <c r="AH103" s="4">
        <v>0.7782</v>
      </c>
      <c r="AI103" s="4">
        <v>1.0406</v>
      </c>
      <c r="AJ103" s="4">
        <v>0.12740000000000001</v>
      </c>
      <c r="AK103" s="4">
        <v>7.8899999999999998E-2</v>
      </c>
      <c r="AL103" s="4">
        <v>0.53059999999999996</v>
      </c>
      <c r="AM103" s="4"/>
      <c r="AN103" s="4">
        <v>0.97670000000000001</v>
      </c>
      <c r="AO103" s="4">
        <v>1.2650999999999999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>
        <f t="shared" si="16"/>
        <v>0.72109999999999996</v>
      </c>
      <c r="FG103" s="4">
        <f t="shared" si="17"/>
        <v>0.89329999999999998</v>
      </c>
      <c r="FH103" s="4">
        <f t="shared" si="18"/>
        <v>0.19696666666666665</v>
      </c>
      <c r="FI103" s="4">
        <f t="shared" si="19"/>
        <v>3.9599999999999996E-2</v>
      </c>
      <c r="FJ103" s="4">
        <f t="shared" si="20"/>
        <v>0.71240000000000003</v>
      </c>
      <c r="FK103" s="4" t="e">
        <f t="shared" si="21"/>
        <v>#DIV/0!</v>
      </c>
      <c r="FL103" s="4">
        <f t="shared" si="22"/>
        <v>0.99223333333333341</v>
      </c>
      <c r="FM103" s="4">
        <f t="shared" si="23"/>
        <v>3.0759000000000003</v>
      </c>
      <c r="FN103" s="1" t="str" cm="1">
        <f t="array" aca="1" ref="FN103" ca="1">CONCATENATE(INDIRECT(ADDRESS(1,MATCH(_xlfn.MINIFS(B103:FE103,metrics.rec,"MAE"),B103:FE103,0)+1)), ", ", INDIRECT(ADDRESS(2,MATCH(_xlfn.MINIFS(B103:FE103,metrics.rec,"MAE"),B103:FE103,0)+1)))</f>
        <v>k=5, r=0.5</v>
      </c>
      <c r="FO103" s="1" t="str" cm="1">
        <f t="array" aca="1" ref="FO103" ca="1">CONCATENATE(INDIRECT(ADDRESS(1,MATCH(_xlfn.MINIFS(B103:FE103,metrics.rec,"MSE"),B103:FE103,0)+1)), ", ", INDIRECT(ADDRESS(2,MATCH(_xlfn.MINIFS(B103:FE103,metrics.rec,"MSE"),B103:FE103,0)+1)))</f>
        <v>k=5, r=0.5</v>
      </c>
      <c r="FP103" s="1" t="str" cm="1">
        <f t="array" aca="1" ref="FP103" ca="1">CONCATENATE(INDIRECT(ADDRESS(1,MATCH(_xlfn.MAXIFS(B103:FE103,metrics.rec,"R"),B103:FE103,0)+1)), ", ", INDIRECT(ADDRESS(2,MATCH(_xlfn.MAXIFS(B103:FE103,metrics.rec,"R"),B103:FE103,0)+1)))</f>
        <v>k=5, r=0.5</v>
      </c>
      <c r="FQ103" s="1" t="str" cm="1">
        <f t="array" aca="1" ref="FQ103" ca="1">CONCATENATE(INDIRECT(ADDRESS(1,MATCH(_xlfn.MAXIFS(B103:FE103,metrics.rec,"Precision"),B103:FE103,0)+1)), ", ", INDIRECT(ADDRESS(2,MATCH(_xlfn.MAXIFS(B103:FE103,metrics.rec,"Precision"),B103:FE103,0)+1)))</f>
        <v>k=5, r=0.9</v>
      </c>
      <c r="FR103" s="1" t="str" cm="1">
        <f t="array" aca="1" ref="FR103" ca="1">CONCATENATE(INDIRECT(ADDRESS(1,MATCH(_xlfn.MAXIFS(B103:FE103,metrics.rec,"Recall"),B103:FE103,0)+1)), ", ", INDIRECT(ADDRESS(2,MATCH(_xlfn.MAXIFS(B103:FE103,metrics.rec,"Recall"),B103:FE103,0)+1)))</f>
        <v>k=5, r=0.5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str" cm="1">
        <f t="array" aca="1" ref="FT103" ca="1">CONCATENATE(INDIRECT(ADDRESS(1,MATCH(_xlfn.MAXIFS(B103:FE103,metrics.rec,"Recatio"),B103:FE103,0)+1)), ", ", INDIRECT(ADDRESS(2,MATCH(_xlfn.MAXIFS(B103:FE103,metrics.rec,"Recatio"),B103:FE103,0)+1)))</f>
        <v>k=5, r=0.5</v>
      </c>
      <c r="FU103" s="1" t="str" cm="1">
        <f t="array" aca="1" ref="FU103" ca="1">CONCATENATE(INDIRECT(ADDRESS(1,MATCH(_xlfn.MINIFS(B103:FE103,metrics.rec,"Time"),B103:FE103,0)+1)), ", ", INDIRECT(ADDRESS(2,MATCH(_xlfn.MINIFS(B103:FE103,metrics.rec,"Time"),B103:FE103,0)+1)))</f>
        <v>k=5, r=0.9</v>
      </c>
    </row>
    <row r="104" spans="1:177" x14ac:dyDescent="0.2">
      <c r="A104" s="1" t="s">
        <v>100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>
        <v>0.72970000000000002</v>
      </c>
      <c r="S104" s="4">
        <v>0.92269999999999996</v>
      </c>
      <c r="T104" s="4">
        <v>0.18060000000000001</v>
      </c>
      <c r="U104" s="4">
        <v>5.1999999999999998E-3</v>
      </c>
      <c r="V104" s="4">
        <v>0.35799999999999998</v>
      </c>
      <c r="W104" s="4"/>
      <c r="X104" s="4">
        <v>0.70479999999999998</v>
      </c>
      <c r="Y104" s="4">
        <v>5.2122000000000002</v>
      </c>
      <c r="Z104" s="5">
        <v>0.83379999999999999</v>
      </c>
      <c r="AA104" s="5">
        <v>1.2054</v>
      </c>
      <c r="AB104" s="5">
        <v>8.8599999999999998E-2</v>
      </c>
      <c r="AC104" s="5">
        <v>6.4000000000000003E-3</v>
      </c>
      <c r="AD104" s="5">
        <v>7.8600000000000003E-2</v>
      </c>
      <c r="AE104" s="5"/>
      <c r="AF104" s="5">
        <v>0.34710000000000002</v>
      </c>
      <c r="AG104" s="5">
        <v>3.3106</v>
      </c>
      <c r="AH104" s="4">
        <v>0.83540000000000003</v>
      </c>
      <c r="AI104" s="4">
        <v>1.2052</v>
      </c>
      <c r="AJ104" s="4">
        <v>0.1067</v>
      </c>
      <c r="AK104" s="4">
        <v>2.1899999999999999E-2</v>
      </c>
      <c r="AL104" s="4">
        <v>0.13320000000000001</v>
      </c>
      <c r="AM104" s="4"/>
      <c r="AN104" s="4">
        <v>0.3412</v>
      </c>
      <c r="AO104" s="4">
        <v>1.3039000000000001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>
        <f t="shared" ref="FF104:FF136" si="24">AVERAGEIFS(B104:FE104,metrics.rec,"MAE")</f>
        <v>0.79963333333333331</v>
      </c>
      <c r="FG104" s="4">
        <f t="shared" ref="FG104:FG136" si="25">AVERAGEIFS(B104:FE104,metrics.rec,"MSE")</f>
        <v>1.1111</v>
      </c>
      <c r="FH104" s="4">
        <f t="shared" ref="FH104:FH136" si="26">AVERAGEIFS(B104:FE104,metrics.rec,"R")</f>
        <v>0.12529999999999999</v>
      </c>
      <c r="FI104" s="4">
        <f t="shared" ref="FI104:FI136" si="27">AVERAGEIFS(B104:FE104,metrics.rec,"Precision")</f>
        <v>1.1166666666666667E-2</v>
      </c>
      <c r="FJ104" s="4">
        <f t="shared" ref="FJ104:FJ136" si="28">AVERAGEIFS(B104:FE104,metrics.rec,"Recall")</f>
        <v>0.18993333333333332</v>
      </c>
      <c r="FK104" s="4" t="e">
        <f t="shared" ref="FK104:FK136" si="29">AVERAGEIFS(B104:FE104,metrics.rec,"Coverage")</f>
        <v>#DIV/0!</v>
      </c>
      <c r="FL104" s="4">
        <f t="shared" ref="FL104:FL136" si="30">AVERAGEIFS(B104:FE104,metrics.rec,"Recatio")</f>
        <v>0.46436666666666665</v>
      </c>
      <c r="FM104" s="4">
        <f t="shared" ref="FM104:FM136" si="31">AVERAGEIFS(B104:FE104,metrics.rec,"Time")</f>
        <v>3.2755666666666667</v>
      </c>
      <c r="FN104" s="1" t="str" cm="1">
        <f t="array" aca="1" ref="FN104" ca="1">CONCATENATE(INDIRECT(ADDRESS(1,MATCH(_xlfn.MINIFS(B104:FE104,metrics.rec,"MAE"),B104:FE104,0)+1)), ", ", INDIRECT(ADDRESS(2,MATCH(_xlfn.MINIFS(B104:FE104,metrics.rec,"MAE"),B104:FE104,0)+1)))</f>
        <v>k=5, r=0.5</v>
      </c>
      <c r="FO104" s="1" t="str" cm="1">
        <f t="array" aca="1" ref="FO104" ca="1">CONCATENATE(INDIRECT(ADDRESS(1,MATCH(_xlfn.MINIFS(B104:FE104,metrics.rec,"MSE"),B104:FE104,0)+1)), ", ", INDIRECT(ADDRESS(2,MATCH(_xlfn.MINIFS(B104:FE104,metrics.rec,"MSE"),B104:FE104,0)+1)))</f>
        <v>k=5, r=0.5</v>
      </c>
      <c r="FP104" s="1" t="str" cm="1">
        <f t="array" aca="1" ref="FP104" ca="1">CONCATENATE(INDIRECT(ADDRESS(1,MATCH(_xlfn.MAXIFS(B104:FE104,metrics.rec,"R"),B104:FE104,0)+1)), ", ", INDIRECT(ADDRESS(2,MATCH(_xlfn.MAXIFS(B104:FE104,metrics.rec,"R"),B104:FE104,0)+1)))</f>
        <v>k=5, r=0.5</v>
      </c>
      <c r="FQ104" s="1" t="str" cm="1">
        <f t="array" aca="1" ref="FQ104" ca="1">CONCATENATE(INDIRECT(ADDRESS(1,MATCH(_xlfn.MAXIFS(B104:FE104,metrics.rec,"Precision"),B104:FE104,0)+1)), ", ", INDIRECT(ADDRESS(2,MATCH(_xlfn.MAXIFS(B104:FE104,metrics.rec,"Precision"),B104:FE104,0)+1)))</f>
        <v>k=5, r=0.9</v>
      </c>
      <c r="FR104" s="1" t="str" cm="1">
        <f t="array" aca="1" ref="FR104" ca="1">CONCATENATE(INDIRECT(ADDRESS(1,MATCH(_xlfn.MAXIFS(B104:FE104,metrics.rec,"Recall"),B104:FE104,0)+1)), ", ", INDIRECT(ADDRESS(2,MATCH(_xlfn.MAXIFS(B104:FE104,metrics.rec,"Recall"),B104:FE104,0)+1)))</f>
        <v>k=5, r=0.5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str" cm="1">
        <f t="array" aca="1" ref="FT104" ca="1">CONCATENATE(INDIRECT(ADDRESS(1,MATCH(_xlfn.MAXIFS(B104:FE104,metrics.rec,"Recatio"),B104:FE104,0)+1)), ", ", INDIRECT(ADDRESS(2,MATCH(_xlfn.MAXIFS(B104:FE104,metrics.rec,"Recatio"),B104:FE104,0)+1)))</f>
        <v>k=5, r=0.5</v>
      </c>
      <c r="FU104" s="1" t="str" cm="1">
        <f t="array" aca="1" ref="FU104" ca="1">CONCATENATE(INDIRECT(ADDRESS(1,MATCH(_xlfn.MINIFS(B104:FE104,metrics.rec,"Time"),B104:FE104,0)+1)), ", ", INDIRECT(ADDRESS(2,MATCH(_xlfn.MINIFS(B104:FE104,metrics.rec,"Time"),B104:FE104,0)+1)))</f>
        <v>k=5, r=0.9</v>
      </c>
    </row>
    <row r="105" spans="1:177" x14ac:dyDescent="0.2">
      <c r="A105" s="1" t="s">
        <v>101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>
        <v>0.65739999999999998</v>
      </c>
      <c r="S105" s="4">
        <v>0.73809999999999998</v>
      </c>
      <c r="T105" s="4">
        <v>0.2676</v>
      </c>
      <c r="U105" s="4">
        <v>1.4800000000000001E-2</v>
      </c>
      <c r="V105" s="4">
        <v>0.79149999999999998</v>
      </c>
      <c r="W105" s="4"/>
      <c r="X105" s="4">
        <v>1</v>
      </c>
      <c r="Y105" s="4">
        <v>4.9138000000000002</v>
      </c>
      <c r="Z105" s="5">
        <v>0.67369999999999997</v>
      </c>
      <c r="AA105" s="5">
        <v>0.77480000000000004</v>
      </c>
      <c r="AB105" s="5">
        <v>0.24360000000000001</v>
      </c>
      <c r="AC105" s="5">
        <v>2.0299999999999999E-2</v>
      </c>
      <c r="AD105" s="5">
        <v>0.7742</v>
      </c>
      <c r="AE105" s="5"/>
      <c r="AF105" s="5">
        <v>1</v>
      </c>
      <c r="AG105" s="5">
        <v>3.3628999999999998</v>
      </c>
      <c r="AH105" s="4">
        <v>0.72250000000000003</v>
      </c>
      <c r="AI105" s="4">
        <v>0.89590000000000003</v>
      </c>
      <c r="AJ105" s="4">
        <v>0.17879999999999999</v>
      </c>
      <c r="AK105" s="4">
        <v>2.9499999999999998E-2</v>
      </c>
      <c r="AL105" s="4">
        <v>0.68440000000000001</v>
      </c>
      <c r="AM105" s="4"/>
      <c r="AN105" s="4">
        <v>0.9829</v>
      </c>
      <c r="AO105" s="4">
        <v>1.3508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>
        <f t="shared" si="24"/>
        <v>0.68453333333333333</v>
      </c>
      <c r="FG105" s="4">
        <f t="shared" si="25"/>
        <v>0.80293333333333339</v>
      </c>
      <c r="FH105" s="4">
        <f t="shared" si="26"/>
        <v>0.22999999999999998</v>
      </c>
      <c r="FI105" s="4">
        <f t="shared" si="27"/>
        <v>2.1533333333333331E-2</v>
      </c>
      <c r="FJ105" s="4">
        <f t="shared" si="28"/>
        <v>0.75003333333333344</v>
      </c>
      <c r="FK105" s="4" t="e">
        <f t="shared" si="29"/>
        <v>#DIV/0!</v>
      </c>
      <c r="FL105" s="4">
        <f t="shared" si="30"/>
        <v>0.99429999999999996</v>
      </c>
      <c r="FM105" s="4">
        <f t="shared" si="31"/>
        <v>3.2091666666666665</v>
      </c>
      <c r="FN105" s="1" t="str" cm="1">
        <f t="array" aca="1" ref="FN105" ca="1">CONCATENATE(INDIRECT(ADDRESS(1,MATCH(_xlfn.MINIFS(B105:FE105,metrics.rec,"MAE"),B105:FE105,0)+1)), ", ", INDIRECT(ADDRESS(2,MATCH(_xlfn.MINIFS(B105:FE105,metrics.rec,"MAE"),B105:FE105,0)+1)))</f>
        <v>k=5, r=0.5</v>
      </c>
      <c r="FO105" s="1" t="str" cm="1">
        <f t="array" aca="1" ref="FO105" ca="1">CONCATENATE(INDIRECT(ADDRESS(1,MATCH(_xlfn.MINIFS(B105:FE105,metrics.rec,"MSE"),B105:FE105,0)+1)), ", ", INDIRECT(ADDRESS(2,MATCH(_xlfn.MINIFS(B105:FE105,metrics.rec,"MSE"),B105:FE105,0)+1)))</f>
        <v>k=5, r=0.5</v>
      </c>
      <c r="FP105" s="1" t="str" cm="1">
        <f t="array" aca="1" ref="FP105" ca="1">CONCATENATE(INDIRECT(ADDRESS(1,MATCH(_xlfn.MAXIFS(B105:FE105,metrics.rec,"R"),B105:FE105,0)+1)), ", ", INDIRECT(ADDRESS(2,MATCH(_xlfn.MAXIFS(B105:FE105,metrics.rec,"R"),B105:FE105,0)+1)))</f>
        <v>k=5, r=0.5</v>
      </c>
      <c r="FQ105" s="1" t="str" cm="1">
        <f t="array" aca="1" ref="FQ105" ca="1">CONCATENATE(INDIRECT(ADDRESS(1,MATCH(_xlfn.MAXIFS(B105:FE105,metrics.rec,"Precision"),B105:FE105,0)+1)), ", ", INDIRECT(ADDRESS(2,MATCH(_xlfn.MAXIFS(B105:FE105,metrics.rec,"Precision"),B105:FE105,0)+1)))</f>
        <v>k=5, r=0.9</v>
      </c>
      <c r="FR105" s="1" t="str" cm="1">
        <f t="array" aca="1" ref="FR105" ca="1">CONCATENATE(INDIRECT(ADDRESS(1,MATCH(_xlfn.MAXIFS(B105:FE105,metrics.rec,"Recall"),B105:FE105,0)+1)), ", ", INDIRECT(ADDRESS(2,MATCH(_xlfn.MAXIFS(B105:FE105,metrics.rec,"Recall"),B105:FE105,0)+1)))</f>
        <v>k=5, r=0.5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str" cm="1">
        <f t="array" aca="1" ref="FT105" ca="1">CONCATENATE(INDIRECT(ADDRESS(1,MATCH(_xlfn.MAXIFS(B105:FE105,metrics.rec,"Recatio"),B105:FE105,0)+1)), ", ", INDIRECT(ADDRESS(2,MATCH(_xlfn.MAXIFS(B105:FE105,metrics.rec,"Recatio"),B105:FE105,0)+1)))</f>
        <v>k=5, r=0.5</v>
      </c>
      <c r="FU105" s="1" t="str" cm="1">
        <f t="array" aca="1" ref="FU105" ca="1">CONCATENATE(INDIRECT(ADDRESS(1,MATCH(_xlfn.MINIFS(B105:FE105,metrics.rec,"Time"),B105:FE105,0)+1)), ", ", INDIRECT(ADDRESS(2,MATCH(_xlfn.MINIFS(B105:FE105,metrics.rec,"Time"),B105:FE105,0)+1)))</f>
        <v>k=5, r=0.9</v>
      </c>
    </row>
    <row r="106" spans="1:177" x14ac:dyDescent="0.2">
      <c r="A106" s="1" t="s">
        <v>102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>
        <v>0.65490000000000004</v>
      </c>
      <c r="AA106" s="5">
        <v>0.73650000000000004</v>
      </c>
      <c r="AB106" s="5">
        <v>0.23830000000000001</v>
      </c>
      <c r="AC106" s="5">
        <v>2.0899999999999998E-2</v>
      </c>
      <c r="AD106" s="5">
        <v>0.75939999999999996</v>
      </c>
      <c r="AE106" s="5"/>
      <c r="AF106" s="5">
        <v>1</v>
      </c>
      <c r="AG106" s="5">
        <v>3.3222999999999998</v>
      </c>
      <c r="AH106" s="4">
        <v>0.74029999999999996</v>
      </c>
      <c r="AI106" s="4">
        <v>0.95730000000000004</v>
      </c>
      <c r="AJ106" s="4">
        <v>0.13800000000000001</v>
      </c>
      <c r="AK106" s="4">
        <v>3.09E-2</v>
      </c>
      <c r="AL106" s="4">
        <v>0.64759999999999995</v>
      </c>
      <c r="AM106" s="4"/>
      <c r="AN106" s="4">
        <v>0.9839</v>
      </c>
      <c r="AO106" s="4">
        <v>1.4315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>
        <f t="shared" si="24"/>
        <v>0.6976</v>
      </c>
      <c r="FG106" s="4">
        <f t="shared" si="25"/>
        <v>0.84689999999999999</v>
      </c>
      <c r="FH106" s="4">
        <f t="shared" si="26"/>
        <v>0.18815000000000001</v>
      </c>
      <c r="FI106" s="4">
        <f t="shared" si="27"/>
        <v>2.5899999999999999E-2</v>
      </c>
      <c r="FJ106" s="4">
        <f t="shared" si="28"/>
        <v>0.70350000000000001</v>
      </c>
      <c r="FK106" s="4" t="e">
        <f t="shared" si="29"/>
        <v>#DIV/0!</v>
      </c>
      <c r="FL106" s="4">
        <f t="shared" si="30"/>
        <v>0.99195</v>
      </c>
      <c r="FM106" s="4">
        <f t="shared" si="31"/>
        <v>2.3769</v>
      </c>
      <c r="FN106" s="1" t="str" cm="1">
        <f t="array" aca="1" ref="FN106" ca="1">CONCATENATE(INDIRECT(ADDRESS(1,MATCH(_xlfn.MINIFS(B106:FE106,metrics.rec,"MAE"),B106:FE106,0)+1)), ", ", INDIRECT(ADDRESS(2,MATCH(_xlfn.MINIFS(B106:FE106,metrics.rec,"MAE"),B106:FE106,0)+1)))</f>
        <v>k=5, r=0.7</v>
      </c>
      <c r="FO106" s="1" t="str" cm="1">
        <f t="array" aca="1" ref="FO106" ca="1">CONCATENATE(INDIRECT(ADDRESS(1,MATCH(_xlfn.MINIFS(B106:FE106,metrics.rec,"MSE"),B106:FE106,0)+1)), ", ", INDIRECT(ADDRESS(2,MATCH(_xlfn.MINIFS(B106:FE106,metrics.rec,"MSE"),B106:FE106,0)+1)))</f>
        <v>k=5, r=0.7</v>
      </c>
      <c r="FP106" s="1" t="str" cm="1">
        <f t="array" aca="1" ref="FP106" ca="1">CONCATENATE(INDIRECT(ADDRESS(1,MATCH(_xlfn.MAXIFS(B106:FE106,metrics.rec,"R"),B106:FE106,0)+1)), ", ", INDIRECT(ADDRESS(2,MATCH(_xlfn.MAXIFS(B106:FE106,metrics.rec,"R"),B106:FE106,0)+1)))</f>
        <v>k=5, r=0.7</v>
      </c>
      <c r="FQ106" s="1" t="str" cm="1">
        <f t="array" aca="1" ref="FQ106" ca="1">CONCATENATE(INDIRECT(ADDRESS(1,MATCH(_xlfn.MAXIFS(B106:FE106,metrics.rec,"Precision"),B106:FE106,0)+1)), ", ", INDIRECT(ADDRESS(2,MATCH(_xlfn.MAXIFS(B106:FE106,metrics.rec,"Precision"),B106:FE106,0)+1)))</f>
        <v>k=5, r=0.9</v>
      </c>
      <c r="FR106" s="1" t="str" cm="1">
        <f t="array" aca="1" ref="FR106" ca="1">CONCATENATE(INDIRECT(ADDRESS(1,MATCH(_xlfn.MAXIFS(B106:FE106,metrics.rec,"Recall"),B106:FE106,0)+1)), ", ", INDIRECT(ADDRESS(2,MATCH(_xlfn.MAXIFS(B106:FE106,metrics.rec,"Recall"),B106:FE106,0)+1)))</f>
        <v>k=5, r=0.7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str" cm="1">
        <f t="array" aca="1" ref="FT106" ca="1">CONCATENATE(INDIRECT(ADDRESS(1,MATCH(_xlfn.MAXIFS(B106:FE106,metrics.rec,"Recatio"),B106:FE106,0)+1)), ", ", INDIRECT(ADDRESS(2,MATCH(_xlfn.MAXIFS(B106:FE106,metrics.rec,"Recatio"),B106:FE106,0)+1)))</f>
        <v>k=5, r=0.7</v>
      </c>
      <c r="FU106" s="1" t="str" cm="1">
        <f t="array" aca="1" ref="FU106" ca="1">CONCATENATE(INDIRECT(ADDRESS(1,MATCH(_xlfn.MINIFS(B106:FE106,metrics.rec,"Time"),B106:FE106,0)+1)), ", ", INDIRECT(ADDRESS(2,MATCH(_xlfn.MINIFS(B106:FE106,metrics.rec,"Time"),B106:FE106,0)+1)))</f>
        <v>k=5, r=0.9</v>
      </c>
    </row>
    <row r="107" spans="1:177" x14ac:dyDescent="0.2">
      <c r="A107" s="1" t="s">
        <v>103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>
        <v>0.65339999999999998</v>
      </c>
      <c r="AA107" s="5">
        <v>0.73770000000000002</v>
      </c>
      <c r="AB107" s="5">
        <v>0.2346</v>
      </c>
      <c r="AC107" s="5">
        <v>2.0899999999999998E-2</v>
      </c>
      <c r="AD107" s="5">
        <v>0.7571</v>
      </c>
      <c r="AE107" s="5"/>
      <c r="AF107" s="5">
        <v>1</v>
      </c>
      <c r="AG107" s="5">
        <v>3.3401999999999998</v>
      </c>
      <c r="AH107" s="4">
        <v>0.74529999999999996</v>
      </c>
      <c r="AI107" s="4">
        <v>0.9708</v>
      </c>
      <c r="AJ107" s="4">
        <v>0.13639999999999999</v>
      </c>
      <c r="AK107" s="4">
        <v>3.0800000000000001E-2</v>
      </c>
      <c r="AL107" s="4">
        <v>0.64510000000000001</v>
      </c>
      <c r="AM107" s="4"/>
      <c r="AN107" s="4">
        <v>0.9839</v>
      </c>
      <c r="AO107" s="4">
        <v>1.4133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>
        <f t="shared" si="24"/>
        <v>0.69934999999999992</v>
      </c>
      <c r="FG107" s="4">
        <f t="shared" si="25"/>
        <v>0.85424999999999995</v>
      </c>
      <c r="FH107" s="4">
        <f t="shared" si="26"/>
        <v>0.1855</v>
      </c>
      <c r="FI107" s="4">
        <f t="shared" si="27"/>
        <v>2.5849999999999998E-2</v>
      </c>
      <c r="FJ107" s="4">
        <f t="shared" si="28"/>
        <v>0.70110000000000006</v>
      </c>
      <c r="FK107" s="4" t="e">
        <f t="shared" si="29"/>
        <v>#DIV/0!</v>
      </c>
      <c r="FL107" s="4">
        <f t="shared" si="30"/>
        <v>0.99195</v>
      </c>
      <c r="FM107" s="4">
        <f t="shared" si="31"/>
        <v>2.3767499999999999</v>
      </c>
      <c r="FN107" s="1" t="str" cm="1">
        <f t="array" aca="1" ref="FN107" ca="1">CONCATENATE(INDIRECT(ADDRESS(1,MATCH(_xlfn.MINIFS(B107:FE107,metrics.rec,"MAE"),B107:FE107,0)+1)), ", ", INDIRECT(ADDRESS(2,MATCH(_xlfn.MINIFS(B107:FE107,metrics.rec,"MAE"),B107:FE107,0)+1)))</f>
        <v>k=5, r=0.7</v>
      </c>
      <c r="FO107" s="1" t="str" cm="1">
        <f t="array" aca="1" ref="FO107" ca="1">CONCATENATE(INDIRECT(ADDRESS(1,MATCH(_xlfn.MINIFS(B107:FE107,metrics.rec,"MSE"),B107:FE107,0)+1)), ", ", INDIRECT(ADDRESS(2,MATCH(_xlfn.MINIFS(B107:FE107,metrics.rec,"MSE"),B107:FE107,0)+1)))</f>
        <v>k=5, r=0.7</v>
      </c>
      <c r="FP107" s="1" t="str" cm="1">
        <f t="array" aca="1" ref="FP107" ca="1">CONCATENATE(INDIRECT(ADDRESS(1,MATCH(_xlfn.MAXIFS(B107:FE107,metrics.rec,"R"),B107:FE107,0)+1)), ", ", INDIRECT(ADDRESS(2,MATCH(_xlfn.MAXIFS(B107:FE107,metrics.rec,"R"),B107:FE107,0)+1)))</f>
        <v>k=5, r=0.7</v>
      </c>
      <c r="FQ107" s="1" t="str" cm="1">
        <f t="array" aca="1" ref="FQ107" ca="1">CONCATENATE(INDIRECT(ADDRESS(1,MATCH(_xlfn.MAXIFS(B107:FE107,metrics.rec,"Precision"),B107:FE107,0)+1)), ", ", INDIRECT(ADDRESS(2,MATCH(_xlfn.MAXIFS(B107:FE107,metrics.rec,"Precision"),B107:FE107,0)+1)))</f>
        <v>k=5, r=0.9</v>
      </c>
      <c r="FR107" s="1" t="str" cm="1">
        <f t="array" aca="1" ref="FR107" ca="1">CONCATENATE(INDIRECT(ADDRESS(1,MATCH(_xlfn.MAXIFS(B107:FE107,metrics.rec,"Recall"),B107:FE107,0)+1)), ", ", INDIRECT(ADDRESS(2,MATCH(_xlfn.MAXIFS(B107:FE107,metrics.rec,"Recall"),B107:FE107,0)+1)))</f>
        <v>k=5, r=0.7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str" cm="1">
        <f t="array" aca="1" ref="FT107" ca="1">CONCATENATE(INDIRECT(ADDRESS(1,MATCH(_xlfn.MAXIFS(B107:FE107,metrics.rec,"Recatio"),B107:FE107,0)+1)), ", ", INDIRECT(ADDRESS(2,MATCH(_xlfn.MAXIFS(B107:FE107,metrics.rec,"Recatio"),B107:FE107,0)+1)))</f>
        <v>k=5, r=0.7</v>
      </c>
      <c r="FU107" s="1" t="str" cm="1">
        <f t="array" aca="1" ref="FU107" ca="1">CONCATENATE(INDIRECT(ADDRESS(1,MATCH(_xlfn.MINIFS(B107:FE107,metrics.rec,"Time"),B107:FE107,0)+1)), ", ", INDIRECT(ADDRESS(2,MATCH(_xlfn.MINIFS(B107:FE107,metrics.rec,"Time"),B107:FE107,0)+1)))</f>
        <v>k=5, r=0.9</v>
      </c>
    </row>
    <row r="108" spans="1:177" x14ac:dyDescent="0.2">
      <c r="A108" s="1" t="s">
        <v>104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>
        <v>0.68400000000000005</v>
      </c>
      <c r="AA108" s="5">
        <v>0.80959999999999999</v>
      </c>
      <c r="AB108" s="5">
        <v>0.15890000000000001</v>
      </c>
      <c r="AC108" s="5">
        <v>3.4000000000000002E-2</v>
      </c>
      <c r="AD108" s="5">
        <v>0.7651</v>
      </c>
      <c r="AE108" s="5"/>
      <c r="AF108" s="5">
        <v>1</v>
      </c>
      <c r="AG108" s="5">
        <v>1.7329000000000001</v>
      </c>
      <c r="AH108" s="4">
        <v>0.74490000000000001</v>
      </c>
      <c r="AI108" s="4">
        <v>0.96030000000000004</v>
      </c>
      <c r="AJ108" s="4">
        <v>0.1042</v>
      </c>
      <c r="AK108" s="4">
        <v>4.4299999999999999E-2</v>
      </c>
      <c r="AL108" s="4">
        <v>0.56079999999999997</v>
      </c>
      <c r="AM108" s="4"/>
      <c r="AN108" s="4">
        <v>0.98</v>
      </c>
      <c r="AO108" s="4">
        <v>1.1709000000000001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>
        <f t="shared" si="24"/>
        <v>0.71445000000000003</v>
      </c>
      <c r="FG108" s="4">
        <f t="shared" si="25"/>
        <v>0.88495000000000001</v>
      </c>
      <c r="FH108" s="4">
        <f t="shared" si="26"/>
        <v>0.13155</v>
      </c>
      <c r="FI108" s="4">
        <f t="shared" si="27"/>
        <v>3.9150000000000004E-2</v>
      </c>
      <c r="FJ108" s="4">
        <f t="shared" si="28"/>
        <v>0.66294999999999993</v>
      </c>
      <c r="FK108" s="4" t="e">
        <f t="shared" si="29"/>
        <v>#DIV/0!</v>
      </c>
      <c r="FL108" s="4">
        <f t="shared" si="30"/>
        <v>0.99</v>
      </c>
      <c r="FM108" s="4">
        <f t="shared" si="31"/>
        <v>1.4519000000000002</v>
      </c>
      <c r="FN108" s="1" t="str" cm="1">
        <f t="array" aca="1" ref="FN108" ca="1">CONCATENATE(INDIRECT(ADDRESS(1,MATCH(_xlfn.MINIFS(B108:FE108,metrics.rec,"MAE"),B108:FE108,0)+1)), ", ", INDIRECT(ADDRESS(2,MATCH(_xlfn.MINIFS(B108:FE108,metrics.rec,"MAE"),B108:FE108,0)+1)))</f>
        <v>k=5, r=0.7</v>
      </c>
      <c r="FO108" s="1" t="str" cm="1">
        <f t="array" aca="1" ref="FO108" ca="1">CONCATENATE(INDIRECT(ADDRESS(1,MATCH(_xlfn.MINIFS(B108:FE108,metrics.rec,"MSE"),B108:FE108,0)+1)), ", ", INDIRECT(ADDRESS(2,MATCH(_xlfn.MINIFS(B108:FE108,metrics.rec,"MSE"),B108:FE108,0)+1)))</f>
        <v>k=5, r=0.7</v>
      </c>
      <c r="FP108" s="1" t="str" cm="1">
        <f t="array" aca="1" ref="FP108" ca="1">CONCATENATE(INDIRECT(ADDRESS(1,MATCH(_xlfn.MAXIFS(B108:FE108,metrics.rec,"R"),B108:FE108,0)+1)), ", ", INDIRECT(ADDRESS(2,MATCH(_xlfn.MAXIFS(B108:FE108,metrics.rec,"R"),B108:FE108,0)+1)))</f>
        <v>k=5, r=0.7</v>
      </c>
      <c r="FQ108" s="1" t="str" cm="1">
        <f t="array" aca="1" ref="FQ108" ca="1">CONCATENATE(INDIRECT(ADDRESS(1,MATCH(_xlfn.MAXIFS(B108:FE108,metrics.rec,"Precision"),B108:FE108,0)+1)), ", ", INDIRECT(ADDRESS(2,MATCH(_xlfn.MAXIFS(B108:FE108,metrics.rec,"Precision"),B108:FE108,0)+1)))</f>
        <v>k=5, r=0.9</v>
      </c>
      <c r="FR108" s="1" t="str" cm="1">
        <f t="array" aca="1" ref="FR108" ca="1">CONCATENATE(INDIRECT(ADDRESS(1,MATCH(_xlfn.MAXIFS(B108:FE108,metrics.rec,"Recall"),B108:FE108,0)+1)), ", ", INDIRECT(ADDRESS(2,MATCH(_xlfn.MAXIFS(B108:FE108,metrics.rec,"Recall"),B108:FE108,0)+1)))</f>
        <v>k=5, r=0.7</v>
      </c>
      <c r="FS108" s="1" t="e" cm="1">
        <f t="array" aca="1" ref="FS108" ca="1">CONCATENATE(INDIRECT(ADDRESS(1,MATCH(_xlfn.MAXIFS(B108:FE108,metrics.rec,"Coverage"),B108:FE108,0)+1)), ", ", INDIRECT(ADDRESS(2,MATCH(_xlfn.MAXIFS(B108:FE108,metrics.rec,"Coverage"),B108:FE108,0)+1)))</f>
        <v>#N/A</v>
      </c>
      <c r="FT108" s="1" t="str" cm="1">
        <f t="array" aca="1" ref="FT108" ca="1">CONCATENATE(INDIRECT(ADDRESS(1,MATCH(_xlfn.MAXIFS(B108:FE108,metrics.rec,"Recatio"),B108:FE108,0)+1)), ", ", INDIRECT(ADDRESS(2,MATCH(_xlfn.MAXIFS(B108:FE108,metrics.rec,"Recatio"),B108:FE108,0)+1)))</f>
        <v>k=5, r=0.7</v>
      </c>
      <c r="FU108" s="1" t="str" cm="1">
        <f t="array" aca="1" ref="FU108" ca="1">CONCATENATE(INDIRECT(ADDRESS(1,MATCH(_xlfn.MINIFS(B108:FE108,metrics.rec,"Time"),B108:FE108,0)+1)), ", ", INDIRECT(ADDRESS(2,MATCH(_xlfn.MINIFS(B108:FE108,metrics.rec,"Time"),B108:FE108,0)+1)))</f>
        <v>k=5, r=0.9</v>
      </c>
    </row>
    <row r="109" spans="1:177" x14ac:dyDescent="0.2">
      <c r="A109" s="1" t="s">
        <v>105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>
        <v>0.68210000000000004</v>
      </c>
      <c r="AA109" s="5">
        <v>0.80740000000000001</v>
      </c>
      <c r="AB109" s="5">
        <v>0.1666</v>
      </c>
      <c r="AC109" s="5">
        <v>2.9899999999999999E-2</v>
      </c>
      <c r="AD109" s="5">
        <v>0.78100000000000003</v>
      </c>
      <c r="AE109" s="5"/>
      <c r="AF109" s="5">
        <v>1</v>
      </c>
      <c r="AG109" s="5">
        <v>1.9142999999999999</v>
      </c>
      <c r="AH109" s="4">
        <v>0.74380000000000002</v>
      </c>
      <c r="AI109" s="4">
        <v>0.95850000000000002</v>
      </c>
      <c r="AJ109" s="4">
        <v>0.1081</v>
      </c>
      <c r="AK109" s="4">
        <v>4.41E-2</v>
      </c>
      <c r="AL109" s="4">
        <v>0.56979999999999997</v>
      </c>
      <c r="AM109" s="4"/>
      <c r="AN109" s="4">
        <v>0.98</v>
      </c>
      <c r="AO109" s="4">
        <v>1.1495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>
        <f t="shared" si="24"/>
        <v>0.71294999999999997</v>
      </c>
      <c r="FG109" s="4">
        <f t="shared" si="25"/>
        <v>0.88295000000000001</v>
      </c>
      <c r="FH109" s="4">
        <f t="shared" si="26"/>
        <v>0.13735</v>
      </c>
      <c r="FI109" s="4">
        <f t="shared" si="27"/>
        <v>3.6999999999999998E-2</v>
      </c>
      <c r="FJ109" s="4">
        <f t="shared" si="28"/>
        <v>0.6754</v>
      </c>
      <c r="FK109" s="4" t="e">
        <f t="shared" si="29"/>
        <v>#DIV/0!</v>
      </c>
      <c r="FL109" s="4">
        <f t="shared" si="30"/>
        <v>0.99</v>
      </c>
      <c r="FM109" s="4">
        <f t="shared" si="31"/>
        <v>1.5318999999999998</v>
      </c>
      <c r="FN109" s="1" t="str" cm="1">
        <f t="array" aca="1" ref="FN109" ca="1">CONCATENATE(INDIRECT(ADDRESS(1,MATCH(_xlfn.MINIFS(B109:FE109,metrics.rec,"MAE"),B109:FE109,0)+1)), ", ", INDIRECT(ADDRESS(2,MATCH(_xlfn.MINIFS(B109:FE109,metrics.rec,"MAE"),B109:FE109,0)+1)))</f>
        <v>k=5, r=0.7</v>
      </c>
      <c r="FO109" s="1" t="str" cm="1">
        <f t="array" aca="1" ref="FO109" ca="1">CONCATENATE(INDIRECT(ADDRESS(1,MATCH(_xlfn.MINIFS(B109:FE109,metrics.rec,"MSE"),B109:FE109,0)+1)), ", ", INDIRECT(ADDRESS(2,MATCH(_xlfn.MINIFS(B109:FE109,metrics.rec,"MSE"),B109:FE109,0)+1)))</f>
        <v>k=5, r=0.7</v>
      </c>
      <c r="FP109" s="1" t="str" cm="1">
        <f t="array" aca="1" ref="FP109" ca="1">CONCATENATE(INDIRECT(ADDRESS(1,MATCH(_xlfn.MAXIFS(B109:FE109,metrics.rec,"R"),B109:FE109,0)+1)), ", ", INDIRECT(ADDRESS(2,MATCH(_xlfn.MAXIFS(B109:FE109,metrics.rec,"R"),B109:FE109,0)+1)))</f>
        <v>k=5, r=0.7</v>
      </c>
      <c r="FQ109" s="1" t="str" cm="1">
        <f t="array" aca="1" ref="FQ109" ca="1">CONCATENATE(INDIRECT(ADDRESS(1,MATCH(_xlfn.MAXIFS(B109:FE109,metrics.rec,"Precision"),B109:FE109,0)+1)), ", ", INDIRECT(ADDRESS(2,MATCH(_xlfn.MAXIFS(B109:FE109,metrics.rec,"Precision"),B109:FE109,0)+1)))</f>
        <v>k=5, r=0.9</v>
      </c>
      <c r="FR109" s="1" t="str" cm="1">
        <f t="array" aca="1" ref="FR109" ca="1">CONCATENATE(INDIRECT(ADDRESS(1,MATCH(_xlfn.MAXIFS(B109:FE109,metrics.rec,"Recall"),B109:FE109,0)+1)), ", ", INDIRECT(ADDRESS(2,MATCH(_xlfn.MAXIFS(B109:FE109,metrics.rec,"Recall"),B109:FE109,0)+1)))</f>
        <v>k=5, r=0.7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str" cm="1">
        <f t="array" aca="1" ref="FT109" ca="1">CONCATENATE(INDIRECT(ADDRESS(1,MATCH(_xlfn.MAXIFS(B109:FE109,metrics.rec,"Recatio"),B109:FE109,0)+1)), ", ", INDIRECT(ADDRESS(2,MATCH(_xlfn.MAXIFS(B109:FE109,metrics.rec,"Recatio"),B109:FE109,0)+1)))</f>
        <v>k=5, r=0.7</v>
      </c>
      <c r="FU109" s="1" t="str" cm="1">
        <f t="array" aca="1" ref="FU109" ca="1">CONCATENATE(INDIRECT(ADDRESS(1,MATCH(_xlfn.MINIFS(B109:FE109,metrics.rec,"Time"),B109:FE109,0)+1)), ", ", INDIRECT(ADDRESS(2,MATCH(_xlfn.MINIFS(B109:FE109,metrics.rec,"Time"),B109:FE109,0)+1)))</f>
        <v>k=5, r=0.9</v>
      </c>
    </row>
    <row r="110" spans="1:177" x14ac:dyDescent="0.2">
      <c r="A110" s="1" t="s">
        <v>223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N110" s="1" t="e" cm="1">
        <f t="array" aca="1" ref="FN110" ca="1">CONCATENATE(INDIRECT(ADDRESS(1,MATCH(_xlfn.MINIFS(B110:FE110,metrics.rec,"MAE"),B110:FE110,0)+1)), ", ", INDIRECT(ADDRESS(2,MATCH(_xlfn.MINIFS(B110:FE110,metrics.rec,"MAE"),B110:FE110,0)+1)))</f>
        <v>#N/A</v>
      </c>
      <c r="FO110" s="1" t="e" cm="1">
        <f t="array" aca="1" ref="FO110" ca="1">CONCATENATE(INDIRECT(ADDRESS(1,MATCH(_xlfn.MINIFS(B110:FE110,metrics.rec,"MSE"),B110:FE110,0)+1)), ", ", INDIRECT(ADDRESS(2,MATCH(_xlfn.MINIFS(B110:FE110,metrics.rec,"MSE"),B110:FE110,0)+1)))</f>
        <v>#N/A</v>
      </c>
      <c r="FP110" s="1" t="e" cm="1">
        <f t="array" aca="1" ref="FP110" ca="1">CONCATENATE(INDIRECT(ADDRESS(1,MATCH(_xlfn.MAXIFS(B110:FE110,metrics.rec,"R"),B110:FE110,0)+1)), ", ", INDIRECT(ADDRESS(2,MATCH(_xlfn.MAXIFS(B110:FE110,metrics.rec,"R"),B110:FE110,0)+1)))</f>
        <v>#N/A</v>
      </c>
      <c r="FQ110" s="1" t="e" cm="1">
        <f t="array" aca="1" ref="FQ110" ca="1">CONCATENATE(INDIRECT(ADDRESS(1,MATCH(_xlfn.MAXIFS(B110:FE110,metrics.rec,"Precision"),B110:FE110,0)+1)), ", ", INDIRECT(ADDRESS(2,MATCH(_xlfn.MAXIFS(B110:FE110,metrics.rec,"Precision"),B110:FE110,0)+1)))</f>
        <v>#N/A</v>
      </c>
      <c r="FR110" s="1" t="e" cm="1">
        <f t="array" aca="1" ref="FR110" ca="1">CONCATENATE(INDIRECT(ADDRESS(1,MATCH(_xlfn.MAXIFS(B110:FE110,metrics.rec,"Recall"),B110:FE110,0)+1)), ", ", INDIRECT(ADDRESS(2,MATCH(_xlfn.MAXIFS(B110:FE110,metrics.rec,"Recall"),B110:FE110,0)+1)))</f>
        <v>#N/A</v>
      </c>
      <c r="FS110" s="1" t="e" cm="1">
        <f t="array" aca="1" ref="FS110" ca="1">CONCATENATE(INDIRECT(ADDRESS(1,MATCH(_xlfn.MAXIFS(B110:FE110,metrics.rec,"Coverage"),B110:FE110,0)+1)), ", ", INDIRECT(ADDRESS(2,MATCH(_xlfn.MAXIFS(B110:FE110,metrics.rec,"Coverage"),B110:FE110,0)+1)))</f>
        <v>#N/A</v>
      </c>
      <c r="FT110" s="1" t="e" cm="1">
        <f t="array" aca="1" ref="FT110" ca="1">CONCATENATE(INDIRECT(ADDRESS(1,MATCH(_xlfn.MAXIFS(B110:FE110,metrics.rec,"Recatio"),B110:FE110,0)+1)), ", ", INDIRECT(ADDRESS(2,MATCH(_xlfn.MAXIFS(B110:FE110,metrics.rec,"Recatio"),B110:FE110,0)+1)))</f>
        <v>#N/A</v>
      </c>
      <c r="FU110" s="1" t="e" cm="1">
        <f t="array" aca="1" ref="FU110" ca="1">CONCATENATE(INDIRECT(ADDRESS(1,MATCH(_xlfn.MINIFS(B110:FE110,metrics.rec,"Time"),B110:FE110,0)+1)), ", ", INDIRECT(ADDRESS(2,MATCH(_xlfn.MINIFS(B110:FE110,metrics.rec,"Time"),B110:FE110,0)+1)))</f>
        <v>#N/A</v>
      </c>
    </row>
    <row r="111" spans="1:177" x14ac:dyDescent="0.2">
      <c r="A111" s="1" t="s">
        <v>106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>
        <v>0.68910000000000005</v>
      </c>
      <c r="AA111" s="5">
        <v>0.82479999999999998</v>
      </c>
      <c r="AB111" s="5">
        <v>0.16489999999999999</v>
      </c>
      <c r="AC111" s="5">
        <v>2.7799999999999998E-2</v>
      </c>
      <c r="AD111" s="5">
        <v>0.75580000000000003</v>
      </c>
      <c r="AE111" s="5"/>
      <c r="AF111" s="5">
        <v>0.99739999999999995</v>
      </c>
      <c r="AG111" s="5">
        <v>1.8603000000000001</v>
      </c>
      <c r="AH111" s="4">
        <v>0.74539999999999995</v>
      </c>
      <c r="AI111" s="4">
        <v>0.95650000000000002</v>
      </c>
      <c r="AJ111" s="4">
        <v>9.3899999999999997E-2</v>
      </c>
      <c r="AK111" s="4">
        <v>4.5900000000000003E-2</v>
      </c>
      <c r="AL111" s="4">
        <v>0.54190000000000005</v>
      </c>
      <c r="AM111" s="4"/>
      <c r="AN111" s="4">
        <v>0.93920000000000003</v>
      </c>
      <c r="AO111" s="4">
        <v>1.089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>
        <f t="shared" si="24"/>
        <v>0.71724999999999994</v>
      </c>
      <c r="FG111" s="4">
        <f t="shared" si="25"/>
        <v>0.89064999999999994</v>
      </c>
      <c r="FH111" s="4">
        <f t="shared" si="26"/>
        <v>0.12939999999999999</v>
      </c>
      <c r="FI111" s="4">
        <f t="shared" si="27"/>
        <v>3.6850000000000001E-2</v>
      </c>
      <c r="FJ111" s="4">
        <f t="shared" si="28"/>
        <v>0.64885000000000004</v>
      </c>
      <c r="FK111" s="4" t="e">
        <f t="shared" si="29"/>
        <v>#DIV/0!</v>
      </c>
      <c r="FL111" s="4">
        <f t="shared" si="30"/>
        <v>0.96829999999999994</v>
      </c>
      <c r="FM111" s="4">
        <f t="shared" si="31"/>
        <v>1.47465</v>
      </c>
      <c r="FN111" s="1" t="str" cm="1">
        <f t="array" aca="1" ref="FN111" ca="1">CONCATENATE(INDIRECT(ADDRESS(1,MATCH(_xlfn.MINIFS(B111:FE111,metrics.rec,"MAE"),B111:FE111,0)+1)), ", ", INDIRECT(ADDRESS(2,MATCH(_xlfn.MINIFS(B111:FE111,metrics.rec,"MAE"),B111:FE111,0)+1)))</f>
        <v>k=5, r=0.7</v>
      </c>
      <c r="FO111" s="1" t="str" cm="1">
        <f t="array" aca="1" ref="FO111" ca="1">CONCATENATE(INDIRECT(ADDRESS(1,MATCH(_xlfn.MINIFS(B111:FE111,metrics.rec,"MSE"),B111:FE111,0)+1)), ", ", INDIRECT(ADDRESS(2,MATCH(_xlfn.MINIFS(B111:FE111,metrics.rec,"MSE"),B111:FE111,0)+1)))</f>
        <v>k=5, r=0.7</v>
      </c>
      <c r="FP111" s="1" t="str" cm="1">
        <f t="array" aca="1" ref="FP111" ca="1">CONCATENATE(INDIRECT(ADDRESS(1,MATCH(_xlfn.MAXIFS(B111:FE111,metrics.rec,"R"),B111:FE111,0)+1)), ", ", INDIRECT(ADDRESS(2,MATCH(_xlfn.MAXIFS(B111:FE111,metrics.rec,"R"),B111:FE111,0)+1)))</f>
        <v>k=5, r=0.7</v>
      </c>
      <c r="FQ111" s="1" t="str" cm="1">
        <f t="array" aca="1" ref="FQ111" ca="1">CONCATENATE(INDIRECT(ADDRESS(1,MATCH(_xlfn.MAXIFS(B111:FE111,metrics.rec,"Precision"),B111:FE111,0)+1)), ", ", INDIRECT(ADDRESS(2,MATCH(_xlfn.MAXIFS(B111:FE111,metrics.rec,"Precision"),B111:FE111,0)+1)))</f>
        <v>k=5, r=0.9</v>
      </c>
      <c r="FR111" s="1" t="str" cm="1">
        <f t="array" aca="1" ref="FR111" ca="1">CONCATENATE(INDIRECT(ADDRESS(1,MATCH(_xlfn.MAXIFS(B111:FE111,metrics.rec,"Recall"),B111:FE111,0)+1)), ", ", INDIRECT(ADDRESS(2,MATCH(_xlfn.MAXIFS(B111:FE111,metrics.rec,"Recall"),B111:FE111,0)+1)))</f>
        <v>k=5, r=0.7</v>
      </c>
      <c r="FS111" s="1" t="e" cm="1">
        <f t="array" aca="1" ref="FS111" ca="1">CONCATENATE(INDIRECT(ADDRESS(1,MATCH(_xlfn.MAXIFS(B111:FE111,metrics.rec,"Coverage"),B111:FE111,0)+1)), ", ", INDIRECT(ADDRESS(2,MATCH(_xlfn.MAXIFS(B111:FE111,metrics.rec,"Coverage"),B111:FE111,0)+1)))</f>
        <v>#N/A</v>
      </c>
      <c r="FT111" s="1" t="str" cm="1">
        <f t="array" aca="1" ref="FT111" ca="1">CONCATENATE(INDIRECT(ADDRESS(1,MATCH(_xlfn.MAXIFS(B111:FE111,metrics.rec,"Recatio"),B111:FE111,0)+1)), ", ", INDIRECT(ADDRESS(2,MATCH(_xlfn.MAXIFS(B111:FE111,metrics.rec,"Recatio"),B111:FE111,0)+1)))</f>
        <v>k=5, r=0.7</v>
      </c>
      <c r="FU111" s="1" t="str" cm="1">
        <f t="array" aca="1" ref="FU111" ca="1">CONCATENATE(INDIRECT(ADDRESS(1,MATCH(_xlfn.MINIFS(B111:FE111,metrics.rec,"Time"),B111:FE111,0)+1)), ", ", INDIRECT(ADDRESS(2,MATCH(_xlfn.MINIFS(B111:FE111,metrics.rec,"Time"),B111:FE111,0)+1)))</f>
        <v>k=5, r=0.9</v>
      </c>
    </row>
    <row r="112" spans="1:177" x14ac:dyDescent="0.2">
      <c r="A112" s="1" t="s">
        <v>107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>
        <v>0.68140000000000001</v>
      </c>
      <c r="AA112" s="5">
        <v>0.80330000000000001</v>
      </c>
      <c r="AB112" s="5">
        <v>0.16800000000000001</v>
      </c>
      <c r="AC112" s="5">
        <v>3.3700000000000001E-2</v>
      </c>
      <c r="AD112" s="5">
        <v>0.7661</v>
      </c>
      <c r="AE112" s="5"/>
      <c r="AF112" s="5">
        <v>1</v>
      </c>
      <c r="AG112" s="5">
        <v>1.9058999999999999</v>
      </c>
      <c r="AH112" s="4">
        <v>0.74299999999999999</v>
      </c>
      <c r="AI112" s="4">
        <v>0.95550000000000002</v>
      </c>
      <c r="AJ112" s="4">
        <v>0.1043</v>
      </c>
      <c r="AK112" s="4">
        <v>4.4299999999999999E-2</v>
      </c>
      <c r="AL112" s="4">
        <v>0.56630000000000003</v>
      </c>
      <c r="AM112" s="4"/>
      <c r="AN112" s="4">
        <v>0.98</v>
      </c>
      <c r="AO112" s="4">
        <v>1.0888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>
        <f t="shared" si="24"/>
        <v>0.71219999999999994</v>
      </c>
      <c r="FG112" s="4">
        <f t="shared" si="25"/>
        <v>0.87939999999999996</v>
      </c>
      <c r="FH112" s="4">
        <f t="shared" si="26"/>
        <v>0.13614999999999999</v>
      </c>
      <c r="FI112" s="4">
        <f t="shared" si="27"/>
        <v>3.9E-2</v>
      </c>
      <c r="FJ112" s="4">
        <f t="shared" si="28"/>
        <v>0.66620000000000001</v>
      </c>
      <c r="FK112" s="4" t="e">
        <f t="shared" si="29"/>
        <v>#DIV/0!</v>
      </c>
      <c r="FL112" s="4">
        <f t="shared" si="30"/>
        <v>0.99</v>
      </c>
      <c r="FM112" s="4">
        <f t="shared" si="31"/>
        <v>1.49735</v>
      </c>
      <c r="FN112" s="1" t="str" cm="1">
        <f t="array" aca="1" ref="FN112" ca="1">CONCATENATE(INDIRECT(ADDRESS(1,MATCH(_xlfn.MINIFS(B112:FE112,metrics.rec,"MAE"),B112:FE112,0)+1)), ", ", INDIRECT(ADDRESS(2,MATCH(_xlfn.MINIFS(B112:FE112,metrics.rec,"MAE"),B112:FE112,0)+1)))</f>
        <v>k=5, r=0.7</v>
      </c>
      <c r="FO112" s="1" t="str" cm="1">
        <f t="array" aca="1" ref="FO112" ca="1">CONCATENATE(INDIRECT(ADDRESS(1,MATCH(_xlfn.MINIFS(B112:FE112,metrics.rec,"MSE"),B112:FE112,0)+1)), ", ", INDIRECT(ADDRESS(2,MATCH(_xlfn.MINIFS(B112:FE112,metrics.rec,"MSE"),B112:FE112,0)+1)))</f>
        <v>k=5, r=0.7</v>
      </c>
      <c r="FP112" s="1" t="str" cm="1">
        <f t="array" aca="1" ref="FP112" ca="1">CONCATENATE(INDIRECT(ADDRESS(1,MATCH(_xlfn.MAXIFS(B112:FE112,metrics.rec,"R"),B112:FE112,0)+1)), ", ", INDIRECT(ADDRESS(2,MATCH(_xlfn.MAXIFS(B112:FE112,metrics.rec,"R"),B112:FE112,0)+1)))</f>
        <v>k=5, r=0.7</v>
      </c>
      <c r="FQ112" s="1" t="str" cm="1">
        <f t="array" aca="1" ref="FQ112" ca="1">CONCATENATE(INDIRECT(ADDRESS(1,MATCH(_xlfn.MAXIFS(B112:FE112,metrics.rec,"Precision"),B112:FE112,0)+1)), ", ", INDIRECT(ADDRESS(2,MATCH(_xlfn.MAXIFS(B112:FE112,metrics.rec,"Precision"),B112:FE112,0)+1)))</f>
        <v>k=5, r=0.9</v>
      </c>
      <c r="FR112" s="1" t="str" cm="1">
        <f t="array" aca="1" ref="FR112" ca="1">CONCATENATE(INDIRECT(ADDRESS(1,MATCH(_xlfn.MAXIFS(B112:FE112,metrics.rec,"Recall"),B112:FE112,0)+1)), ", ", INDIRECT(ADDRESS(2,MATCH(_xlfn.MAXIFS(B112:FE112,metrics.rec,"Recall"),B112:FE112,0)+1)))</f>
        <v>k=5, r=0.7</v>
      </c>
      <c r="FS112" s="1" t="e" cm="1">
        <f t="array" aca="1" ref="FS112" ca="1">CONCATENATE(INDIRECT(ADDRESS(1,MATCH(_xlfn.MAXIFS(B112:FE112,metrics.rec,"Coverage"),B112:FE112,0)+1)), ", ", INDIRECT(ADDRESS(2,MATCH(_xlfn.MAXIFS(B112:FE112,metrics.rec,"Coverage"),B112:FE112,0)+1)))</f>
        <v>#N/A</v>
      </c>
      <c r="FT112" s="1" t="str" cm="1">
        <f t="array" aca="1" ref="FT112" ca="1">CONCATENATE(INDIRECT(ADDRESS(1,MATCH(_xlfn.MAXIFS(B112:FE112,metrics.rec,"Recatio"),B112:FE112,0)+1)), ", ", INDIRECT(ADDRESS(2,MATCH(_xlfn.MAXIFS(B112:FE112,metrics.rec,"Recatio"),B112:FE112,0)+1)))</f>
        <v>k=5, r=0.7</v>
      </c>
      <c r="FU112" s="1" t="str" cm="1">
        <f t="array" aca="1" ref="FU112" ca="1">CONCATENATE(INDIRECT(ADDRESS(1,MATCH(_xlfn.MINIFS(B112:FE112,metrics.rec,"Time"),B112:FE112,0)+1)), ", ", INDIRECT(ADDRESS(2,MATCH(_xlfn.MINIFS(B112:FE112,metrics.rec,"Time"),B112:FE112,0)+1)))</f>
        <v>k=5, r=0.9</v>
      </c>
    </row>
    <row r="113" spans="1:177" x14ac:dyDescent="0.2">
      <c r="A113" s="1" t="s">
        <v>108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>
        <v>0.72929999999999995</v>
      </c>
      <c r="AA113" s="5">
        <v>0.90349999999999997</v>
      </c>
      <c r="AB113" s="5">
        <v>0.1166</v>
      </c>
      <c r="AC113" s="5">
        <v>3.7999999999999999E-2</v>
      </c>
      <c r="AD113" s="5">
        <v>0.50090000000000001</v>
      </c>
      <c r="AE113" s="5"/>
      <c r="AF113" s="5">
        <v>1</v>
      </c>
      <c r="AG113" s="5">
        <v>1.8767</v>
      </c>
      <c r="AH113" s="4">
        <v>0.76180000000000003</v>
      </c>
      <c r="AI113" s="4">
        <v>1.0032000000000001</v>
      </c>
      <c r="AJ113" s="4">
        <v>9.4500000000000001E-2</v>
      </c>
      <c r="AK113" s="4">
        <v>3.9199999999999999E-2</v>
      </c>
      <c r="AL113" s="4">
        <v>0.45889999999999997</v>
      </c>
      <c r="AM113" s="4"/>
      <c r="AN113" s="4">
        <v>0.98</v>
      </c>
      <c r="AO113" s="4">
        <v>1.0187999999999999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>
        <f t="shared" si="24"/>
        <v>0.74554999999999993</v>
      </c>
      <c r="FG113" s="4">
        <f t="shared" si="25"/>
        <v>0.95335000000000003</v>
      </c>
      <c r="FH113" s="4">
        <f t="shared" si="26"/>
        <v>0.10555</v>
      </c>
      <c r="FI113" s="4">
        <f t="shared" si="27"/>
        <v>3.8599999999999995E-2</v>
      </c>
      <c r="FJ113" s="4">
        <f t="shared" si="28"/>
        <v>0.47989999999999999</v>
      </c>
      <c r="FK113" s="4" t="e">
        <f t="shared" si="29"/>
        <v>#DIV/0!</v>
      </c>
      <c r="FL113" s="4">
        <f t="shared" si="30"/>
        <v>0.99</v>
      </c>
      <c r="FM113" s="4">
        <f t="shared" si="31"/>
        <v>1.4477500000000001</v>
      </c>
      <c r="FN113" s="1" t="str" cm="1">
        <f t="array" aca="1" ref="FN113" ca="1">CONCATENATE(INDIRECT(ADDRESS(1,MATCH(_xlfn.MINIFS(B113:FE113,metrics.rec,"MAE"),B113:FE113,0)+1)), ", ", INDIRECT(ADDRESS(2,MATCH(_xlfn.MINIFS(B113:FE113,metrics.rec,"MAE"),B113:FE113,0)+1)))</f>
        <v>k=5, r=0.7</v>
      </c>
      <c r="FO113" s="1" t="str" cm="1">
        <f t="array" aca="1" ref="FO113" ca="1">CONCATENATE(INDIRECT(ADDRESS(1,MATCH(_xlfn.MINIFS(B113:FE113,metrics.rec,"MSE"),B113:FE113,0)+1)), ", ", INDIRECT(ADDRESS(2,MATCH(_xlfn.MINIFS(B113:FE113,metrics.rec,"MSE"),B113:FE113,0)+1)))</f>
        <v>k=5, r=0.7</v>
      </c>
      <c r="FP113" s="1" t="str" cm="1">
        <f t="array" aca="1" ref="FP113" ca="1">CONCATENATE(INDIRECT(ADDRESS(1,MATCH(_xlfn.MAXIFS(B113:FE113,metrics.rec,"R"),B113:FE113,0)+1)), ", ", INDIRECT(ADDRESS(2,MATCH(_xlfn.MAXIFS(B113:FE113,metrics.rec,"R"),B113:FE113,0)+1)))</f>
        <v>k=5, r=0.7</v>
      </c>
      <c r="FQ113" s="1" t="str" cm="1">
        <f t="array" aca="1" ref="FQ113" ca="1">CONCATENATE(INDIRECT(ADDRESS(1,MATCH(_xlfn.MAXIFS(B113:FE113,metrics.rec,"Precision"),B113:FE113,0)+1)), ", ", INDIRECT(ADDRESS(2,MATCH(_xlfn.MAXIFS(B113:FE113,metrics.rec,"Precision"),B113:FE113,0)+1)))</f>
        <v>k=5, r=0.9</v>
      </c>
      <c r="FR113" s="1" t="str" cm="1">
        <f t="array" aca="1" ref="FR113" ca="1">CONCATENATE(INDIRECT(ADDRESS(1,MATCH(_xlfn.MAXIFS(B113:FE113,metrics.rec,"Recall"),B113:FE113,0)+1)), ", ", INDIRECT(ADDRESS(2,MATCH(_xlfn.MAXIFS(B113:FE113,metrics.rec,"Recall"),B113:FE113,0)+1)))</f>
        <v>k=5, r=0.7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str" cm="1">
        <f t="array" aca="1" ref="FT113" ca="1">CONCATENATE(INDIRECT(ADDRESS(1,MATCH(_xlfn.MAXIFS(B113:FE113,metrics.rec,"Recatio"),B113:FE113,0)+1)), ", ", INDIRECT(ADDRESS(2,MATCH(_xlfn.MAXIFS(B113:FE113,metrics.rec,"Recatio"),B113:FE113,0)+1)))</f>
        <v>k=5, r=0.7</v>
      </c>
      <c r="FU113" s="1" t="str" cm="1">
        <f t="array" aca="1" ref="FU113" ca="1">CONCATENATE(INDIRECT(ADDRESS(1,MATCH(_xlfn.MINIFS(B113:FE113,metrics.rec,"Time"),B113:FE113,0)+1)), ", ", INDIRECT(ADDRESS(2,MATCH(_xlfn.MINIFS(B113:FE113,metrics.rec,"Time"),B113:FE113,0)+1)))</f>
        <v>k=5, r=0.9</v>
      </c>
    </row>
    <row r="114" spans="1:177" x14ac:dyDescent="0.2">
      <c r="A114" s="1" t="s">
        <v>109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>
        <v>0.68389999999999995</v>
      </c>
      <c r="AA114" s="5">
        <v>0.80840000000000001</v>
      </c>
      <c r="AB114" s="5">
        <v>0.16550000000000001</v>
      </c>
      <c r="AC114" s="5">
        <v>3.4000000000000002E-2</v>
      </c>
      <c r="AD114" s="5">
        <v>0.76519999999999999</v>
      </c>
      <c r="AE114" s="5"/>
      <c r="AF114" s="5">
        <v>1</v>
      </c>
      <c r="AG114" s="5">
        <v>1.8856999999999999</v>
      </c>
      <c r="AH114" s="4">
        <v>0.74339999999999995</v>
      </c>
      <c r="AI114" s="4">
        <v>0.95789999999999997</v>
      </c>
      <c r="AJ114" s="4">
        <v>0.1148</v>
      </c>
      <c r="AK114" s="4">
        <v>4.4999999999999998E-2</v>
      </c>
      <c r="AL114" s="4">
        <v>0.56240000000000001</v>
      </c>
      <c r="AM114" s="4"/>
      <c r="AN114" s="4">
        <v>0.98329999999999995</v>
      </c>
      <c r="AO114" s="4">
        <v>0.96160000000000001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>
        <f t="shared" si="24"/>
        <v>0.7136499999999999</v>
      </c>
      <c r="FG114" s="4">
        <f t="shared" si="25"/>
        <v>0.88314999999999999</v>
      </c>
      <c r="FH114" s="4">
        <f t="shared" si="26"/>
        <v>0.14015</v>
      </c>
      <c r="FI114" s="4">
        <f t="shared" si="27"/>
        <v>3.95E-2</v>
      </c>
      <c r="FJ114" s="4">
        <f t="shared" si="28"/>
        <v>0.66379999999999995</v>
      </c>
      <c r="FK114" s="4" t="e">
        <f t="shared" si="29"/>
        <v>#DIV/0!</v>
      </c>
      <c r="FL114" s="4">
        <f t="shared" si="30"/>
        <v>0.99164999999999992</v>
      </c>
      <c r="FM114" s="4">
        <f t="shared" si="31"/>
        <v>1.4236499999999999</v>
      </c>
      <c r="FN114" s="1" t="str" cm="1">
        <f t="array" aca="1" ref="FN114" ca="1">CONCATENATE(INDIRECT(ADDRESS(1,MATCH(_xlfn.MINIFS(B114:FE114,metrics.rec,"MAE"),B114:FE114,0)+1)), ", ", INDIRECT(ADDRESS(2,MATCH(_xlfn.MINIFS(B114:FE114,metrics.rec,"MAE"),B114:FE114,0)+1)))</f>
        <v>k=5, r=0.7</v>
      </c>
      <c r="FO114" s="1" t="str" cm="1">
        <f t="array" aca="1" ref="FO114" ca="1">CONCATENATE(INDIRECT(ADDRESS(1,MATCH(_xlfn.MINIFS(B114:FE114,metrics.rec,"MSE"),B114:FE114,0)+1)), ", ", INDIRECT(ADDRESS(2,MATCH(_xlfn.MINIFS(B114:FE114,metrics.rec,"MSE"),B114:FE114,0)+1)))</f>
        <v>k=5, r=0.7</v>
      </c>
      <c r="FP114" s="1" t="str" cm="1">
        <f t="array" aca="1" ref="FP114" ca="1">CONCATENATE(INDIRECT(ADDRESS(1,MATCH(_xlfn.MAXIFS(B114:FE114,metrics.rec,"R"),B114:FE114,0)+1)), ", ", INDIRECT(ADDRESS(2,MATCH(_xlfn.MAXIFS(B114:FE114,metrics.rec,"R"),B114:FE114,0)+1)))</f>
        <v>k=5, r=0.7</v>
      </c>
      <c r="FQ114" s="1" t="str" cm="1">
        <f t="array" aca="1" ref="FQ114" ca="1">CONCATENATE(INDIRECT(ADDRESS(1,MATCH(_xlfn.MAXIFS(B114:FE114,metrics.rec,"Precision"),B114:FE114,0)+1)), ", ", INDIRECT(ADDRESS(2,MATCH(_xlfn.MAXIFS(B114:FE114,metrics.rec,"Precision"),B114:FE114,0)+1)))</f>
        <v>k=5, r=0.9</v>
      </c>
      <c r="FR114" s="1" t="str" cm="1">
        <f t="array" aca="1" ref="FR114" ca="1">CONCATENATE(INDIRECT(ADDRESS(1,MATCH(_xlfn.MAXIFS(B114:FE114,metrics.rec,"Recall"),B114:FE114,0)+1)), ", ", INDIRECT(ADDRESS(2,MATCH(_xlfn.MAXIFS(B114:FE114,metrics.rec,"Recall"),B114:FE114,0)+1)))</f>
        <v>k=5, r=0.7</v>
      </c>
      <c r="FS114" s="1" t="e" cm="1">
        <f t="array" aca="1" ref="FS114" ca="1">CONCATENATE(INDIRECT(ADDRESS(1,MATCH(_xlfn.MAXIFS(B114:FE114,metrics.rec,"Coverage"),B114:FE114,0)+1)), ", ", INDIRECT(ADDRESS(2,MATCH(_xlfn.MAXIFS(B114:FE114,metrics.rec,"Coverage"),B114:FE114,0)+1)))</f>
        <v>#N/A</v>
      </c>
      <c r="FT114" s="1" t="str" cm="1">
        <f t="array" aca="1" ref="FT114" ca="1">CONCATENATE(INDIRECT(ADDRESS(1,MATCH(_xlfn.MAXIFS(B114:FE114,metrics.rec,"Recatio"),B114:FE114,0)+1)), ", ", INDIRECT(ADDRESS(2,MATCH(_xlfn.MAXIFS(B114:FE114,metrics.rec,"Recatio"),B114:FE114,0)+1)))</f>
        <v>k=5, r=0.7</v>
      </c>
      <c r="FU114" s="1" t="str" cm="1">
        <f t="array" aca="1" ref="FU114" ca="1">CONCATENATE(INDIRECT(ADDRESS(1,MATCH(_xlfn.MINIFS(B114:FE114,metrics.rec,"Time"),B114:FE114,0)+1)), ", ", INDIRECT(ADDRESS(2,MATCH(_xlfn.MINIFS(B114:FE114,metrics.rec,"Time"),B114:FE114,0)+1)))</f>
        <v>k=5, r=0.9</v>
      </c>
    </row>
    <row r="115" spans="1:177" x14ac:dyDescent="0.2">
      <c r="A115" s="1" t="s">
        <v>110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5">
        <v>0.6946</v>
      </c>
      <c r="AA115" s="5">
        <v>0.83599999999999997</v>
      </c>
      <c r="AB115" s="5">
        <v>0.15870000000000001</v>
      </c>
      <c r="AC115" s="5">
        <v>2.6200000000000001E-2</v>
      </c>
      <c r="AD115" s="5">
        <v>0.72619999999999996</v>
      </c>
      <c r="AE115" s="5"/>
      <c r="AF115" s="5">
        <v>0.998</v>
      </c>
      <c r="AG115" s="5">
        <v>1.8055000000000001</v>
      </c>
      <c r="AH115" s="4">
        <v>0.74390000000000001</v>
      </c>
      <c r="AI115" s="4">
        <v>0.95040000000000002</v>
      </c>
      <c r="AJ115" s="4">
        <v>9.0899999999999995E-2</v>
      </c>
      <c r="AK115" s="4">
        <v>4.7E-2</v>
      </c>
      <c r="AL115" s="4">
        <v>0.52739999999999998</v>
      </c>
      <c r="AM115" s="4"/>
      <c r="AN115" s="4">
        <v>0.96189999999999998</v>
      </c>
      <c r="AO115" s="4">
        <v>0.95850000000000002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>
        <f t="shared" si="24"/>
        <v>0.71924999999999994</v>
      </c>
      <c r="FG115" s="4">
        <f t="shared" si="25"/>
        <v>0.89319999999999999</v>
      </c>
      <c r="FH115" s="4">
        <f t="shared" si="26"/>
        <v>0.12479999999999999</v>
      </c>
      <c r="FI115" s="4">
        <f t="shared" si="27"/>
        <v>3.6600000000000001E-2</v>
      </c>
      <c r="FJ115" s="4">
        <f t="shared" si="28"/>
        <v>0.62680000000000002</v>
      </c>
      <c r="FK115" s="4" t="e">
        <f t="shared" si="29"/>
        <v>#DIV/0!</v>
      </c>
      <c r="FL115" s="4">
        <f t="shared" si="30"/>
        <v>0.97994999999999999</v>
      </c>
      <c r="FM115" s="4">
        <f t="shared" si="31"/>
        <v>1.3820000000000001</v>
      </c>
      <c r="FN115" s="1" t="str" cm="1">
        <f t="array" aca="1" ref="FN115" ca="1">CONCATENATE(INDIRECT(ADDRESS(1,MATCH(_xlfn.MINIFS(B115:FE115,metrics.rec,"MAE"),B115:FE115,0)+1)), ", ", INDIRECT(ADDRESS(2,MATCH(_xlfn.MINIFS(B115:FE115,metrics.rec,"MAE"),B115:FE115,0)+1)))</f>
        <v>k=5, r=0.7</v>
      </c>
      <c r="FO115" s="1" t="str" cm="1">
        <f t="array" aca="1" ref="FO115" ca="1">CONCATENATE(INDIRECT(ADDRESS(1,MATCH(_xlfn.MINIFS(B115:FE115,metrics.rec,"MSE"),B115:FE115,0)+1)), ", ", INDIRECT(ADDRESS(2,MATCH(_xlfn.MINIFS(B115:FE115,metrics.rec,"MSE"),B115:FE115,0)+1)))</f>
        <v>k=5, r=0.7</v>
      </c>
      <c r="FP115" s="1" t="str" cm="1">
        <f t="array" aca="1" ref="FP115" ca="1">CONCATENATE(INDIRECT(ADDRESS(1,MATCH(_xlfn.MAXIFS(B115:FE115,metrics.rec,"R"),B115:FE115,0)+1)), ", ", INDIRECT(ADDRESS(2,MATCH(_xlfn.MAXIFS(B115:FE115,metrics.rec,"R"),B115:FE115,0)+1)))</f>
        <v>k=5, r=0.7</v>
      </c>
      <c r="FQ115" s="1" t="str" cm="1">
        <f t="array" aca="1" ref="FQ115" ca="1">CONCATENATE(INDIRECT(ADDRESS(1,MATCH(_xlfn.MAXIFS(B115:FE115,metrics.rec,"Precision"),B115:FE115,0)+1)), ", ", INDIRECT(ADDRESS(2,MATCH(_xlfn.MAXIFS(B115:FE115,metrics.rec,"Precision"),B115:FE115,0)+1)))</f>
        <v>k=5, r=0.9</v>
      </c>
      <c r="FR115" s="1" t="str" cm="1">
        <f t="array" aca="1" ref="FR115" ca="1">CONCATENATE(INDIRECT(ADDRESS(1,MATCH(_xlfn.MAXIFS(B115:FE115,metrics.rec,"Recall"),B115:FE115,0)+1)), ", ", INDIRECT(ADDRESS(2,MATCH(_xlfn.MAXIFS(B115:FE115,metrics.rec,"Recall"),B115:FE115,0)+1)))</f>
        <v>k=5, r=0.7</v>
      </c>
      <c r="FS115" s="1" t="e" cm="1">
        <f t="array" aca="1" ref="FS115" ca="1">CONCATENATE(INDIRECT(ADDRESS(1,MATCH(_xlfn.MAXIFS(B115:FE115,metrics.rec,"Coverage"),B115:FE115,0)+1)), ", ", INDIRECT(ADDRESS(2,MATCH(_xlfn.MAXIFS(B115:FE115,metrics.rec,"Coverage"),B115:FE115,0)+1)))</f>
        <v>#N/A</v>
      </c>
      <c r="FT115" s="1" t="str" cm="1">
        <f t="array" aca="1" ref="FT115" ca="1">CONCATENATE(INDIRECT(ADDRESS(1,MATCH(_xlfn.MAXIFS(B115:FE115,metrics.rec,"Recatio"),B115:FE115,0)+1)), ", ", INDIRECT(ADDRESS(2,MATCH(_xlfn.MAXIFS(B115:FE115,metrics.rec,"Recatio"),B115:FE115,0)+1)))</f>
        <v>k=5, r=0.7</v>
      </c>
      <c r="FU115" s="1" t="str" cm="1">
        <f t="array" aca="1" ref="FU115" ca="1">CONCATENATE(INDIRECT(ADDRESS(1,MATCH(_xlfn.MINIFS(B115:FE115,metrics.rec,"Time"),B115:FE115,0)+1)), ", ", INDIRECT(ADDRESS(2,MATCH(_xlfn.MINIFS(B115:FE115,metrics.rec,"Time"),B115:FE115,0)+1)))</f>
        <v>k=5, r=0.9</v>
      </c>
    </row>
    <row r="116" spans="1:177" x14ac:dyDescent="0.2">
      <c r="A116" s="1" t="s">
        <v>111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>
        <v>0.68079999999999996</v>
      </c>
      <c r="AA116" s="5">
        <v>0.81240000000000001</v>
      </c>
      <c r="AB116" s="5">
        <v>0.21560000000000001</v>
      </c>
      <c r="AC116" s="5">
        <v>1.72E-2</v>
      </c>
      <c r="AD116" s="5">
        <v>0.80910000000000004</v>
      </c>
      <c r="AE116" s="5"/>
      <c r="AF116" s="5">
        <v>1</v>
      </c>
      <c r="AG116" s="5">
        <v>1.9951000000000001</v>
      </c>
      <c r="AH116" s="4">
        <v>0.73850000000000005</v>
      </c>
      <c r="AI116" s="4">
        <v>0.94869999999999999</v>
      </c>
      <c r="AJ116" s="4">
        <v>0.1196</v>
      </c>
      <c r="AK116" s="4">
        <v>4.2799999999999998E-2</v>
      </c>
      <c r="AL116" s="4">
        <v>0.6089</v>
      </c>
      <c r="AM116" s="4"/>
      <c r="AN116" s="4">
        <v>0.98</v>
      </c>
      <c r="AO116" s="4">
        <v>0.98619999999999997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>
        <f t="shared" si="24"/>
        <v>0.70965</v>
      </c>
      <c r="FG116" s="4">
        <f t="shared" si="25"/>
        <v>0.88054999999999994</v>
      </c>
      <c r="FH116" s="4">
        <f t="shared" si="26"/>
        <v>0.1676</v>
      </c>
      <c r="FI116" s="4">
        <f t="shared" si="27"/>
        <v>0.03</v>
      </c>
      <c r="FJ116" s="4">
        <f t="shared" si="28"/>
        <v>0.70900000000000007</v>
      </c>
      <c r="FK116" s="4" t="e">
        <f t="shared" si="29"/>
        <v>#DIV/0!</v>
      </c>
      <c r="FL116" s="4">
        <f t="shared" si="30"/>
        <v>0.99</v>
      </c>
      <c r="FM116" s="4">
        <f t="shared" si="31"/>
        <v>1.49065</v>
      </c>
      <c r="FN116" s="1" t="str" cm="1">
        <f t="array" aca="1" ref="FN116" ca="1">CONCATENATE(INDIRECT(ADDRESS(1,MATCH(_xlfn.MINIFS(B116:FE116,metrics.rec,"MAE"),B116:FE116,0)+1)), ", ", INDIRECT(ADDRESS(2,MATCH(_xlfn.MINIFS(B116:FE116,metrics.rec,"MAE"),B116:FE116,0)+1)))</f>
        <v>k=5, r=0.7</v>
      </c>
      <c r="FO116" s="1" t="str" cm="1">
        <f t="array" aca="1" ref="FO116" ca="1">CONCATENATE(INDIRECT(ADDRESS(1,MATCH(_xlfn.MINIFS(B116:FE116,metrics.rec,"MSE"),B116:FE116,0)+1)), ", ", INDIRECT(ADDRESS(2,MATCH(_xlfn.MINIFS(B116:FE116,metrics.rec,"MSE"),B116:FE116,0)+1)))</f>
        <v>k=5, r=0.7</v>
      </c>
      <c r="FP116" s="1" t="str" cm="1">
        <f t="array" aca="1" ref="FP116" ca="1">CONCATENATE(INDIRECT(ADDRESS(1,MATCH(_xlfn.MAXIFS(B116:FE116,metrics.rec,"R"),B116:FE116,0)+1)), ", ", INDIRECT(ADDRESS(2,MATCH(_xlfn.MAXIFS(B116:FE116,metrics.rec,"R"),B116:FE116,0)+1)))</f>
        <v>k=5, r=0.7</v>
      </c>
      <c r="FQ116" s="1" t="str" cm="1">
        <f t="array" aca="1" ref="FQ116" ca="1">CONCATENATE(INDIRECT(ADDRESS(1,MATCH(_xlfn.MAXIFS(B116:FE116,metrics.rec,"Precision"),B116:FE116,0)+1)), ", ", INDIRECT(ADDRESS(2,MATCH(_xlfn.MAXIFS(B116:FE116,metrics.rec,"Precision"),B116:FE116,0)+1)))</f>
        <v>k=5, r=0.9</v>
      </c>
      <c r="FR116" s="1" t="str" cm="1">
        <f t="array" aca="1" ref="FR116" ca="1">CONCATENATE(INDIRECT(ADDRESS(1,MATCH(_xlfn.MAXIFS(B116:FE116,metrics.rec,"Recall"),B116:FE116,0)+1)), ", ", INDIRECT(ADDRESS(2,MATCH(_xlfn.MAXIFS(B116:FE116,metrics.rec,"Recall"),B116:FE116,0)+1)))</f>
        <v>k=5, r=0.7</v>
      </c>
      <c r="FS116" s="1" t="e" cm="1">
        <f t="array" aca="1" ref="FS116" ca="1">CONCATENATE(INDIRECT(ADDRESS(1,MATCH(_xlfn.MAXIFS(B116:FE116,metrics.rec,"Coverage"),B116:FE116,0)+1)), ", ", INDIRECT(ADDRESS(2,MATCH(_xlfn.MAXIFS(B116:FE116,metrics.rec,"Coverage"),B116:FE116,0)+1)))</f>
        <v>#N/A</v>
      </c>
      <c r="FT116" s="1" t="str" cm="1">
        <f t="array" aca="1" ref="FT116" ca="1">CONCATENATE(INDIRECT(ADDRESS(1,MATCH(_xlfn.MAXIFS(B116:FE116,metrics.rec,"Recatio"),B116:FE116,0)+1)), ", ", INDIRECT(ADDRESS(2,MATCH(_xlfn.MAXIFS(B116:FE116,metrics.rec,"Recatio"),B116:FE116,0)+1)))</f>
        <v>k=5, r=0.7</v>
      </c>
      <c r="FU116" s="1" t="str" cm="1">
        <f t="array" aca="1" ref="FU116" ca="1">CONCATENATE(INDIRECT(ADDRESS(1,MATCH(_xlfn.MINIFS(B116:FE116,metrics.rec,"Time"),B116:FE116,0)+1)), ", ", INDIRECT(ADDRESS(2,MATCH(_xlfn.MINIFS(B116:FE116,metrics.rec,"Time"),B116:FE116,0)+1)))</f>
        <v>k=5, r=0.9</v>
      </c>
    </row>
    <row r="117" spans="1:177" x14ac:dyDescent="0.2">
      <c r="A117" s="1" t="s">
        <v>112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>
        <v>0.74329999999999996</v>
      </c>
      <c r="AA117" s="5">
        <v>0.94920000000000004</v>
      </c>
      <c r="AB117" s="5">
        <v>0.1135</v>
      </c>
      <c r="AC117" s="5">
        <v>1.9E-2</v>
      </c>
      <c r="AD117" s="5">
        <v>0.52659999999999996</v>
      </c>
      <c r="AE117" s="5"/>
      <c r="AF117" s="5">
        <v>1</v>
      </c>
      <c r="AG117" s="5">
        <v>1.6307</v>
      </c>
      <c r="AH117" s="4">
        <v>0.79469999999999996</v>
      </c>
      <c r="AI117" s="4">
        <v>1.0763</v>
      </c>
      <c r="AJ117" s="4">
        <v>-9.1000000000000004E-3</v>
      </c>
      <c r="AK117" s="4">
        <v>4.6699999999999998E-2</v>
      </c>
      <c r="AL117" s="4">
        <v>0.51390000000000002</v>
      </c>
      <c r="AM117" s="4"/>
      <c r="AN117" s="4">
        <v>0.97470000000000001</v>
      </c>
      <c r="AO117" s="4">
        <v>0.69</v>
      </c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>
        <f t="shared" si="24"/>
        <v>0.76899999999999991</v>
      </c>
      <c r="FG117" s="4">
        <f t="shared" si="25"/>
        <v>1.01275</v>
      </c>
      <c r="FH117" s="4">
        <f t="shared" si="26"/>
        <v>5.2200000000000003E-2</v>
      </c>
      <c r="FI117" s="4">
        <f t="shared" si="27"/>
        <v>3.2849999999999997E-2</v>
      </c>
      <c r="FJ117" s="4">
        <f t="shared" si="28"/>
        <v>0.52024999999999999</v>
      </c>
      <c r="FK117" s="4" t="e">
        <f t="shared" si="29"/>
        <v>#DIV/0!</v>
      </c>
      <c r="FL117" s="4">
        <f t="shared" si="30"/>
        <v>0.98734999999999995</v>
      </c>
      <c r="FM117" s="4">
        <f t="shared" si="31"/>
        <v>1.16035</v>
      </c>
      <c r="FN117" s="1" t="str" cm="1">
        <f t="array" aca="1" ref="FN117" ca="1">CONCATENATE(INDIRECT(ADDRESS(1,MATCH(_xlfn.MINIFS(B117:FE117,metrics.rec,"MAE"),B117:FE117,0)+1)), ", ", INDIRECT(ADDRESS(2,MATCH(_xlfn.MINIFS(B117:FE117,metrics.rec,"MAE"),B117:FE117,0)+1)))</f>
        <v>k=5, r=0.7</v>
      </c>
      <c r="FO117" s="1" t="str" cm="1">
        <f t="array" aca="1" ref="FO117" ca="1">CONCATENATE(INDIRECT(ADDRESS(1,MATCH(_xlfn.MINIFS(B117:FE117,metrics.rec,"MSE"),B117:FE117,0)+1)), ", ", INDIRECT(ADDRESS(2,MATCH(_xlfn.MINIFS(B117:FE117,metrics.rec,"MSE"),B117:FE117,0)+1)))</f>
        <v>k=5, r=0.7</v>
      </c>
      <c r="FP117" s="1" t="str" cm="1">
        <f t="array" aca="1" ref="FP117" ca="1">CONCATENATE(INDIRECT(ADDRESS(1,MATCH(_xlfn.MAXIFS(B117:FE117,metrics.rec,"R"),B117:FE117,0)+1)), ", ", INDIRECT(ADDRESS(2,MATCH(_xlfn.MAXIFS(B117:FE117,metrics.rec,"R"),B117:FE117,0)+1)))</f>
        <v>k=5, r=0.7</v>
      </c>
      <c r="FQ117" s="1" t="str" cm="1">
        <f t="array" aca="1" ref="FQ117" ca="1">CONCATENATE(INDIRECT(ADDRESS(1,MATCH(_xlfn.MAXIFS(B117:FE117,metrics.rec,"Precision"),B117:FE117,0)+1)), ", ", INDIRECT(ADDRESS(2,MATCH(_xlfn.MAXIFS(B117:FE117,metrics.rec,"Precision"),B117:FE117,0)+1)))</f>
        <v>k=5, r=0.9</v>
      </c>
      <c r="FR117" s="1" t="str" cm="1">
        <f t="array" aca="1" ref="FR117" ca="1">CONCATENATE(INDIRECT(ADDRESS(1,MATCH(_xlfn.MAXIFS(B117:FE117,metrics.rec,"Recall"),B117:FE117,0)+1)), ", ", INDIRECT(ADDRESS(2,MATCH(_xlfn.MAXIFS(B117:FE117,metrics.rec,"Recall"),B117:FE117,0)+1)))</f>
        <v>k=5, r=0.7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str" cm="1">
        <f t="array" aca="1" ref="FT117" ca="1">CONCATENATE(INDIRECT(ADDRESS(1,MATCH(_xlfn.MAXIFS(B117:FE117,metrics.rec,"Recatio"),B117:FE117,0)+1)), ", ", INDIRECT(ADDRESS(2,MATCH(_xlfn.MAXIFS(B117:FE117,metrics.rec,"Recatio"),B117:FE117,0)+1)))</f>
        <v>k=5, r=0.7</v>
      </c>
      <c r="FU117" s="1" t="str" cm="1">
        <f t="array" aca="1" ref="FU117" ca="1">CONCATENATE(INDIRECT(ADDRESS(1,MATCH(_xlfn.MINIFS(B117:FE117,metrics.rec,"Time"),B117:FE117,0)+1)), ", ", INDIRECT(ADDRESS(2,MATCH(_xlfn.MINIFS(B117:FE117,metrics.rec,"Time"),B117:FE117,0)+1)))</f>
        <v>k=5, r=0.9</v>
      </c>
    </row>
    <row r="118" spans="1:177" x14ac:dyDescent="0.2">
      <c r="A118" s="1" t="s">
        <v>113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>
        <v>0.68479999999999996</v>
      </c>
      <c r="AA118" s="5">
        <v>0.8145</v>
      </c>
      <c r="AB118" s="5">
        <v>0.18090000000000001</v>
      </c>
      <c r="AC118" s="5">
        <v>2.8199999999999999E-2</v>
      </c>
      <c r="AD118" s="5">
        <v>0.77180000000000004</v>
      </c>
      <c r="AE118" s="5"/>
      <c r="AF118" s="5">
        <v>1</v>
      </c>
      <c r="AG118" s="5">
        <v>1.9108000000000001</v>
      </c>
      <c r="AH118" s="4">
        <v>0.74939999999999996</v>
      </c>
      <c r="AI118" s="4">
        <v>0.97209999999999996</v>
      </c>
      <c r="AJ118" s="4">
        <v>0.1069</v>
      </c>
      <c r="AK118" s="4">
        <v>4.24E-2</v>
      </c>
      <c r="AL118" s="4">
        <v>0.54349999999999998</v>
      </c>
      <c r="AM118" s="4"/>
      <c r="AN118" s="4">
        <v>0.98</v>
      </c>
      <c r="AO118" s="4">
        <v>1.0920000000000001</v>
      </c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>
        <f t="shared" si="24"/>
        <v>0.71709999999999996</v>
      </c>
      <c r="FG118" s="4">
        <f t="shared" si="25"/>
        <v>0.89329999999999998</v>
      </c>
      <c r="FH118" s="4">
        <f t="shared" si="26"/>
        <v>0.1439</v>
      </c>
      <c r="FI118" s="4">
        <f t="shared" si="27"/>
        <v>3.5299999999999998E-2</v>
      </c>
      <c r="FJ118" s="4">
        <f t="shared" si="28"/>
        <v>0.65765000000000007</v>
      </c>
      <c r="FK118" s="4" t="e">
        <f t="shared" si="29"/>
        <v>#DIV/0!</v>
      </c>
      <c r="FL118" s="4">
        <f t="shared" si="30"/>
        <v>0.99</v>
      </c>
      <c r="FM118" s="4">
        <f t="shared" si="31"/>
        <v>1.5014000000000001</v>
      </c>
      <c r="FN118" s="1" t="str" cm="1">
        <f t="array" aca="1" ref="FN118" ca="1">CONCATENATE(INDIRECT(ADDRESS(1,MATCH(_xlfn.MINIFS(B118:FE118,metrics.rec,"MAE"),B118:FE118,0)+1)), ", ", INDIRECT(ADDRESS(2,MATCH(_xlfn.MINIFS(B118:FE118,metrics.rec,"MAE"),B118:FE118,0)+1)))</f>
        <v>k=5, r=0.7</v>
      </c>
      <c r="FO118" s="1" t="str" cm="1">
        <f t="array" aca="1" ref="FO118" ca="1">CONCATENATE(INDIRECT(ADDRESS(1,MATCH(_xlfn.MINIFS(B118:FE118,metrics.rec,"MSE"),B118:FE118,0)+1)), ", ", INDIRECT(ADDRESS(2,MATCH(_xlfn.MINIFS(B118:FE118,metrics.rec,"MSE"),B118:FE118,0)+1)))</f>
        <v>k=5, r=0.7</v>
      </c>
      <c r="FP118" s="1" t="str" cm="1">
        <f t="array" aca="1" ref="FP118" ca="1">CONCATENATE(INDIRECT(ADDRESS(1,MATCH(_xlfn.MAXIFS(B118:FE118,metrics.rec,"R"),B118:FE118,0)+1)), ", ", INDIRECT(ADDRESS(2,MATCH(_xlfn.MAXIFS(B118:FE118,metrics.rec,"R"),B118:FE118,0)+1)))</f>
        <v>k=5, r=0.7</v>
      </c>
      <c r="FQ118" s="1" t="str" cm="1">
        <f t="array" aca="1" ref="FQ118" ca="1">CONCATENATE(INDIRECT(ADDRESS(1,MATCH(_xlfn.MAXIFS(B118:FE118,metrics.rec,"Precision"),B118:FE118,0)+1)), ", ", INDIRECT(ADDRESS(2,MATCH(_xlfn.MAXIFS(B118:FE118,metrics.rec,"Precision"),B118:FE118,0)+1)))</f>
        <v>k=5, r=0.9</v>
      </c>
      <c r="FR118" s="1" t="str" cm="1">
        <f t="array" aca="1" ref="FR118" ca="1">CONCATENATE(INDIRECT(ADDRESS(1,MATCH(_xlfn.MAXIFS(B118:FE118,metrics.rec,"Recall"),B118:FE118,0)+1)), ", ", INDIRECT(ADDRESS(2,MATCH(_xlfn.MAXIFS(B118:FE118,metrics.rec,"Recall"),B118:FE118,0)+1)))</f>
        <v>k=5, r=0.7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str" cm="1">
        <f t="array" aca="1" ref="FT118" ca="1">CONCATENATE(INDIRECT(ADDRESS(1,MATCH(_xlfn.MAXIFS(B118:FE118,metrics.rec,"Recatio"),B118:FE118,0)+1)), ", ", INDIRECT(ADDRESS(2,MATCH(_xlfn.MAXIFS(B118:FE118,metrics.rec,"Recatio"),B118:FE118,0)+1)))</f>
        <v>k=5, r=0.7</v>
      </c>
      <c r="FU118" s="1" t="str" cm="1">
        <f t="array" aca="1" ref="FU118" ca="1">CONCATENATE(INDIRECT(ADDRESS(1,MATCH(_xlfn.MINIFS(B118:FE118,metrics.rec,"Time"),B118:FE118,0)+1)), ", ", INDIRECT(ADDRESS(2,MATCH(_xlfn.MINIFS(B118:FE118,metrics.rec,"Time"),B118:FE118,0)+1)))</f>
        <v>k=5, r=0.9</v>
      </c>
    </row>
    <row r="119" spans="1:177" x14ac:dyDescent="0.2">
      <c r="A119" s="1" t="s">
        <v>114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>
        <v>0.68300000000000005</v>
      </c>
      <c r="AA119" s="5">
        <v>0.80689999999999995</v>
      </c>
      <c r="AB119" s="5">
        <v>0.15920000000000001</v>
      </c>
      <c r="AC119" s="5">
        <v>3.4700000000000002E-2</v>
      </c>
      <c r="AD119" s="5">
        <v>0.76439999999999997</v>
      </c>
      <c r="AE119" s="5"/>
      <c r="AF119" s="5">
        <v>1</v>
      </c>
      <c r="AG119" s="5">
        <v>1.6283000000000001</v>
      </c>
      <c r="AH119" s="4">
        <v>0.74260000000000004</v>
      </c>
      <c r="AI119" s="4">
        <v>0.95379999999999998</v>
      </c>
      <c r="AJ119" s="4">
        <v>0.1048</v>
      </c>
      <c r="AK119" s="4">
        <v>5.4199999999999998E-2</v>
      </c>
      <c r="AL119" s="4">
        <v>0.53139999999999998</v>
      </c>
      <c r="AM119" s="4"/>
      <c r="AN119" s="4">
        <v>0.97640000000000005</v>
      </c>
      <c r="AO119" s="4">
        <v>0.87339999999999995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>
        <f t="shared" si="24"/>
        <v>0.7128000000000001</v>
      </c>
      <c r="FG119" s="4">
        <f t="shared" si="25"/>
        <v>0.88034999999999997</v>
      </c>
      <c r="FH119" s="4">
        <f t="shared" si="26"/>
        <v>0.13200000000000001</v>
      </c>
      <c r="FI119" s="4">
        <f t="shared" si="27"/>
        <v>4.4450000000000003E-2</v>
      </c>
      <c r="FJ119" s="4">
        <f t="shared" si="28"/>
        <v>0.64789999999999992</v>
      </c>
      <c r="FK119" s="4" t="e">
        <f t="shared" si="29"/>
        <v>#DIV/0!</v>
      </c>
      <c r="FL119" s="4">
        <f t="shared" si="30"/>
        <v>0.98819999999999997</v>
      </c>
      <c r="FM119" s="4">
        <f t="shared" si="31"/>
        <v>1.25085</v>
      </c>
      <c r="FN119" s="1" t="str" cm="1">
        <f t="array" aca="1" ref="FN119" ca="1">CONCATENATE(INDIRECT(ADDRESS(1,MATCH(_xlfn.MINIFS(B119:FE119,metrics.rec,"MAE"),B119:FE119,0)+1)), ", ", INDIRECT(ADDRESS(2,MATCH(_xlfn.MINIFS(B119:FE119,metrics.rec,"MAE"),B119:FE119,0)+1)))</f>
        <v>k=5, r=0.7</v>
      </c>
      <c r="FO119" s="1" t="str" cm="1">
        <f t="array" aca="1" ref="FO119" ca="1">CONCATENATE(INDIRECT(ADDRESS(1,MATCH(_xlfn.MINIFS(B119:FE119,metrics.rec,"MSE"),B119:FE119,0)+1)), ", ", INDIRECT(ADDRESS(2,MATCH(_xlfn.MINIFS(B119:FE119,metrics.rec,"MSE"),B119:FE119,0)+1)))</f>
        <v>k=5, r=0.7</v>
      </c>
      <c r="FP119" s="1" t="str" cm="1">
        <f t="array" aca="1" ref="FP119" ca="1">CONCATENATE(INDIRECT(ADDRESS(1,MATCH(_xlfn.MAXIFS(B119:FE119,metrics.rec,"R"),B119:FE119,0)+1)), ", ", INDIRECT(ADDRESS(2,MATCH(_xlfn.MAXIFS(B119:FE119,metrics.rec,"R"),B119:FE119,0)+1)))</f>
        <v>k=5, r=0.7</v>
      </c>
      <c r="FQ119" s="1" t="str" cm="1">
        <f t="array" aca="1" ref="FQ119" ca="1">CONCATENATE(INDIRECT(ADDRESS(1,MATCH(_xlfn.MAXIFS(B119:FE119,metrics.rec,"Precision"),B119:FE119,0)+1)), ", ", INDIRECT(ADDRESS(2,MATCH(_xlfn.MAXIFS(B119:FE119,metrics.rec,"Precision"),B119:FE119,0)+1)))</f>
        <v>k=5, r=0.9</v>
      </c>
      <c r="FR119" s="1" t="str" cm="1">
        <f t="array" aca="1" ref="FR119" ca="1">CONCATENATE(INDIRECT(ADDRESS(1,MATCH(_xlfn.MAXIFS(B119:FE119,metrics.rec,"Recall"),B119:FE119,0)+1)), ", ", INDIRECT(ADDRESS(2,MATCH(_xlfn.MAXIFS(B119:FE119,metrics.rec,"Recall"),B119:FE119,0)+1)))</f>
        <v>k=5, r=0.7</v>
      </c>
      <c r="FS119" s="1" t="e" cm="1">
        <f t="array" aca="1" ref="FS119" ca="1">CONCATENATE(INDIRECT(ADDRESS(1,MATCH(_xlfn.MAXIFS(B119:FE119,metrics.rec,"Coverage"),B119:FE119,0)+1)), ", ", INDIRECT(ADDRESS(2,MATCH(_xlfn.MAXIFS(B119:FE119,metrics.rec,"Coverage"),B119:FE119,0)+1)))</f>
        <v>#N/A</v>
      </c>
      <c r="FT119" s="1" t="str" cm="1">
        <f t="array" aca="1" ref="FT119" ca="1">CONCATENATE(INDIRECT(ADDRESS(1,MATCH(_xlfn.MAXIFS(B119:FE119,metrics.rec,"Recatio"),B119:FE119,0)+1)), ", ", INDIRECT(ADDRESS(2,MATCH(_xlfn.MAXIFS(B119:FE119,metrics.rec,"Recatio"),B119:FE119,0)+1)))</f>
        <v>k=5, r=0.7</v>
      </c>
      <c r="FU119" s="1" t="str" cm="1">
        <f t="array" aca="1" ref="FU119" ca="1">CONCATENATE(INDIRECT(ADDRESS(1,MATCH(_xlfn.MINIFS(B119:FE119,metrics.rec,"Time"),B119:FE119,0)+1)), ", ", INDIRECT(ADDRESS(2,MATCH(_xlfn.MINIFS(B119:FE119,metrics.rec,"Time"),B119:FE119,0)+1)))</f>
        <v>k=5, r=0.9</v>
      </c>
    </row>
    <row r="120" spans="1:177" s="16" customFormat="1" x14ac:dyDescent="0.2">
      <c r="A120" s="16" t="s">
        <v>115</v>
      </c>
      <c r="B120" s="17"/>
      <c r="C120" s="17"/>
      <c r="D120" s="17"/>
      <c r="E120" s="17"/>
      <c r="F120" s="17"/>
      <c r="G120" s="17"/>
      <c r="H120" s="17"/>
      <c r="I120" s="17"/>
      <c r="J120" s="18"/>
      <c r="K120" s="18"/>
      <c r="L120" s="18"/>
      <c r="M120" s="18"/>
      <c r="N120" s="18"/>
      <c r="O120" s="18"/>
      <c r="P120" s="18"/>
      <c r="Q120" s="18"/>
      <c r="R120" s="17"/>
      <c r="S120" s="17"/>
      <c r="T120" s="17"/>
      <c r="U120" s="17"/>
      <c r="V120" s="17"/>
      <c r="W120" s="17"/>
      <c r="X120" s="17"/>
      <c r="Y120" s="17"/>
      <c r="Z120" s="18">
        <v>0.6865</v>
      </c>
      <c r="AA120" s="18">
        <v>0.81530000000000002</v>
      </c>
      <c r="AB120" s="18">
        <v>0.15049999999999999</v>
      </c>
      <c r="AC120" s="18">
        <v>3.5000000000000003E-2</v>
      </c>
      <c r="AD120" s="18">
        <v>0.7591</v>
      </c>
      <c r="AE120" s="18"/>
      <c r="AF120" s="18">
        <v>1</v>
      </c>
      <c r="AG120" s="18">
        <v>1.6154999999999999</v>
      </c>
      <c r="AH120" s="17">
        <v>0.74680000000000002</v>
      </c>
      <c r="AI120" s="17">
        <v>0.96250000000000002</v>
      </c>
      <c r="AJ120" s="17">
        <v>0.1008</v>
      </c>
      <c r="AK120" s="17">
        <v>5.4100000000000002E-2</v>
      </c>
      <c r="AL120" s="17">
        <v>0.53869999999999996</v>
      </c>
      <c r="AM120" s="17"/>
      <c r="AN120" s="17">
        <v>0.97640000000000005</v>
      </c>
      <c r="AO120" s="17">
        <v>0.77680000000000005</v>
      </c>
      <c r="AP120" s="18"/>
      <c r="AQ120" s="18"/>
      <c r="AR120" s="18"/>
      <c r="AS120" s="18"/>
      <c r="AT120" s="18"/>
      <c r="AU120" s="18"/>
      <c r="AV120" s="18"/>
      <c r="AW120" s="18"/>
      <c r="AX120" s="17"/>
      <c r="AY120" s="17"/>
      <c r="AZ120" s="17"/>
      <c r="BA120" s="17"/>
      <c r="BB120" s="17"/>
      <c r="BC120" s="17"/>
      <c r="BD120" s="17"/>
      <c r="BE120" s="17"/>
      <c r="BF120" s="18"/>
      <c r="BG120" s="18"/>
      <c r="BH120" s="18"/>
      <c r="BI120" s="18"/>
      <c r="BJ120" s="18"/>
      <c r="BK120" s="18"/>
      <c r="BL120" s="18"/>
      <c r="BM120" s="18"/>
      <c r="BN120" s="17"/>
      <c r="BO120" s="17"/>
      <c r="BP120" s="17"/>
      <c r="BQ120" s="17"/>
      <c r="BR120" s="17"/>
      <c r="BS120" s="17"/>
      <c r="BT120" s="17"/>
      <c r="BU120" s="17"/>
      <c r="BV120" s="18"/>
      <c r="BW120" s="18"/>
      <c r="BX120" s="18"/>
      <c r="BY120" s="18"/>
      <c r="BZ120" s="18"/>
      <c r="CA120" s="18"/>
      <c r="CB120" s="18"/>
      <c r="CC120" s="18"/>
      <c r="CD120" s="17"/>
      <c r="CE120" s="17"/>
      <c r="CF120" s="17"/>
      <c r="CG120" s="17"/>
      <c r="CH120" s="17"/>
      <c r="CI120" s="17"/>
      <c r="CJ120" s="17"/>
      <c r="CK120" s="17"/>
      <c r="CL120" s="18"/>
      <c r="CM120" s="18"/>
      <c r="CN120" s="18"/>
      <c r="CO120" s="18"/>
      <c r="CP120" s="18"/>
      <c r="CQ120" s="18"/>
      <c r="CR120" s="18"/>
      <c r="CS120" s="18"/>
      <c r="CT120" s="17"/>
      <c r="CU120" s="17"/>
      <c r="CV120" s="17"/>
      <c r="CW120" s="17"/>
      <c r="CX120" s="17"/>
      <c r="CY120" s="17"/>
      <c r="CZ120" s="17"/>
      <c r="DA120" s="17"/>
      <c r="DB120" s="18"/>
      <c r="DC120" s="18"/>
      <c r="DD120" s="18"/>
      <c r="DE120" s="18"/>
      <c r="DF120" s="18"/>
      <c r="DG120" s="18"/>
      <c r="DH120" s="18"/>
      <c r="DI120" s="18"/>
      <c r="DJ120" s="17"/>
      <c r="DK120" s="17"/>
      <c r="DL120" s="17"/>
      <c r="DM120" s="17"/>
      <c r="DN120" s="17"/>
      <c r="DO120" s="17"/>
      <c r="DP120" s="17"/>
      <c r="DQ120" s="17"/>
      <c r="DR120" s="18"/>
      <c r="DS120" s="18"/>
      <c r="DT120" s="18"/>
      <c r="DU120" s="18"/>
      <c r="DV120" s="18"/>
      <c r="DW120" s="18"/>
      <c r="DX120" s="18"/>
      <c r="DY120" s="18"/>
      <c r="DZ120" s="17"/>
      <c r="EA120" s="17"/>
      <c r="EB120" s="17"/>
      <c r="EC120" s="17"/>
      <c r="ED120" s="17"/>
      <c r="EE120" s="17"/>
      <c r="EF120" s="17"/>
      <c r="EG120" s="17"/>
      <c r="EH120" s="18"/>
      <c r="EI120" s="18"/>
      <c r="EJ120" s="18"/>
      <c r="EK120" s="18"/>
      <c r="EL120" s="18"/>
      <c r="EM120" s="18"/>
      <c r="EN120" s="18"/>
      <c r="EO120" s="18"/>
      <c r="EP120" s="17"/>
      <c r="EQ120" s="17"/>
      <c r="ER120" s="17"/>
      <c r="ES120" s="17"/>
      <c r="ET120" s="17"/>
      <c r="EU120" s="17"/>
      <c r="EV120" s="17"/>
      <c r="EW120" s="17"/>
      <c r="EX120" s="18"/>
      <c r="EY120" s="18"/>
      <c r="EZ120" s="18"/>
      <c r="FA120" s="18"/>
      <c r="FB120" s="18"/>
      <c r="FC120" s="18"/>
      <c r="FD120" s="18"/>
      <c r="FE120" s="18"/>
      <c r="FF120" s="17">
        <f t="shared" si="24"/>
        <v>0.71665000000000001</v>
      </c>
      <c r="FG120" s="17">
        <f t="shared" si="25"/>
        <v>0.88890000000000002</v>
      </c>
      <c r="FH120" s="17">
        <f t="shared" si="26"/>
        <v>0.12564999999999998</v>
      </c>
      <c r="FI120" s="17">
        <f t="shared" si="27"/>
        <v>4.4550000000000006E-2</v>
      </c>
      <c r="FJ120" s="17">
        <f t="shared" si="28"/>
        <v>0.64890000000000003</v>
      </c>
      <c r="FK120" s="17" t="e">
        <f t="shared" si="29"/>
        <v>#DIV/0!</v>
      </c>
      <c r="FL120" s="17">
        <f t="shared" si="30"/>
        <v>0.98819999999999997</v>
      </c>
      <c r="FM120" s="17">
        <f t="shared" si="31"/>
        <v>1.19615</v>
      </c>
      <c r="FN120" s="16" t="str" cm="1">
        <f t="array" aca="1" ref="FN120" ca="1">CONCATENATE(INDIRECT(ADDRESS(1,MATCH(_xlfn.MINIFS(B120:FE120,metrics.rec,"MAE"),B120:FE120,0)+1)), ", ", INDIRECT(ADDRESS(2,MATCH(_xlfn.MINIFS(B120:FE120,metrics.rec,"MAE"),B120:FE120,0)+1)))</f>
        <v>k=5, r=0.7</v>
      </c>
      <c r="FO120" s="16" t="str" cm="1">
        <f t="array" aca="1" ref="FO120" ca="1">CONCATENATE(INDIRECT(ADDRESS(1,MATCH(_xlfn.MINIFS(B120:FE120,metrics.rec,"MSE"),B120:FE120,0)+1)), ", ", INDIRECT(ADDRESS(2,MATCH(_xlfn.MINIFS(B120:FE120,metrics.rec,"MSE"),B120:FE120,0)+1)))</f>
        <v>k=5, r=0.7</v>
      </c>
      <c r="FP120" s="16" t="str" cm="1">
        <f t="array" aca="1" ref="FP120" ca="1">CONCATENATE(INDIRECT(ADDRESS(1,MATCH(_xlfn.MAXIFS(B120:FE120,metrics.rec,"R"),B120:FE120,0)+1)), ", ", INDIRECT(ADDRESS(2,MATCH(_xlfn.MAXIFS(B120:FE120,metrics.rec,"R"),B120:FE120,0)+1)))</f>
        <v>k=5, r=0.7</v>
      </c>
      <c r="FQ120" s="16" t="str" cm="1">
        <f t="array" aca="1" ref="FQ120" ca="1">CONCATENATE(INDIRECT(ADDRESS(1,MATCH(_xlfn.MAXIFS(B120:FE120,metrics.rec,"Precision"),B120:FE120,0)+1)), ", ", INDIRECT(ADDRESS(2,MATCH(_xlfn.MAXIFS(B120:FE120,metrics.rec,"Precision"),B120:FE120,0)+1)))</f>
        <v>k=5, r=0.9</v>
      </c>
      <c r="FR120" s="16" t="str" cm="1">
        <f t="array" aca="1" ref="FR120" ca="1">CONCATENATE(INDIRECT(ADDRESS(1,MATCH(_xlfn.MAXIFS(B120:FE120,metrics.rec,"Recall"),B120:FE120,0)+1)), ", ", INDIRECT(ADDRESS(2,MATCH(_xlfn.MAXIFS(B120:FE120,metrics.rec,"Recall"),B120:FE120,0)+1)))</f>
        <v>k=5, r=0.7</v>
      </c>
      <c r="FS120" s="16" t="e" cm="1">
        <f t="array" aca="1" ref="FS120" ca="1">CONCATENATE(INDIRECT(ADDRESS(1,MATCH(_xlfn.MAXIFS(B120:FE120,metrics.rec,"Coverage"),B120:FE120,0)+1)), ", ", INDIRECT(ADDRESS(2,MATCH(_xlfn.MAXIFS(B120:FE120,metrics.rec,"Coverage"),B120:FE120,0)+1)))</f>
        <v>#N/A</v>
      </c>
      <c r="FT120" s="16" t="str" cm="1">
        <f t="array" aca="1" ref="FT120" ca="1">CONCATENATE(INDIRECT(ADDRESS(1,MATCH(_xlfn.MAXIFS(B120:FE120,metrics.rec,"Recatio"),B120:FE120,0)+1)), ", ", INDIRECT(ADDRESS(2,MATCH(_xlfn.MAXIFS(B120:FE120,metrics.rec,"Recatio"),B120:FE120,0)+1)))</f>
        <v>k=5, r=0.7</v>
      </c>
      <c r="FU120" s="16" t="str" cm="1">
        <f t="array" aca="1" ref="FU120" ca="1">CONCATENATE(INDIRECT(ADDRESS(1,MATCH(_xlfn.MINIFS(B120:FE120,metrics.rec,"Time"),B120:FE120,0)+1)), ", ", INDIRECT(ADDRESS(2,MATCH(_xlfn.MINIFS(B120:FE120,metrics.rec,"Time"),B120:FE120,0)+1)))</f>
        <v>k=5, r=0.9</v>
      </c>
    </row>
    <row r="121" spans="1:177" x14ac:dyDescent="0.2">
      <c r="A121" s="1" t="s">
        <v>116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>
        <v>0.73980000000000001</v>
      </c>
      <c r="AA121" s="5">
        <v>0.93600000000000005</v>
      </c>
      <c r="AB121" s="5">
        <v>0.1237</v>
      </c>
      <c r="AC121" s="5">
        <v>0.02</v>
      </c>
      <c r="AD121" s="5">
        <v>0.50180000000000002</v>
      </c>
      <c r="AE121" s="5"/>
      <c r="AF121" s="5">
        <v>0.998</v>
      </c>
      <c r="AG121" s="5">
        <v>1.3499000000000001</v>
      </c>
      <c r="AH121" s="4">
        <v>0.75519999999999998</v>
      </c>
      <c r="AI121" s="4">
        <v>0.98609999999999998</v>
      </c>
      <c r="AJ121" s="4">
        <v>7.8200000000000006E-2</v>
      </c>
      <c r="AK121" s="4">
        <v>5.3499999999999999E-2</v>
      </c>
      <c r="AL121" s="4">
        <v>0.48859999999999998</v>
      </c>
      <c r="AM121" s="4"/>
      <c r="AN121" s="4">
        <v>0.94610000000000005</v>
      </c>
      <c r="AO121" s="4">
        <v>0.71989999999999998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>
        <f t="shared" si="24"/>
        <v>0.74750000000000005</v>
      </c>
      <c r="FG121" s="4">
        <f t="shared" si="25"/>
        <v>0.96104999999999996</v>
      </c>
      <c r="FH121" s="4">
        <f t="shared" si="26"/>
        <v>0.10095000000000001</v>
      </c>
      <c r="FI121" s="4">
        <f t="shared" si="27"/>
        <v>3.6749999999999998E-2</v>
      </c>
      <c r="FJ121" s="4">
        <f t="shared" si="28"/>
        <v>0.49519999999999997</v>
      </c>
      <c r="FK121" s="4" t="e">
        <f t="shared" si="29"/>
        <v>#DIV/0!</v>
      </c>
      <c r="FL121" s="4">
        <f t="shared" si="30"/>
        <v>0.97205000000000008</v>
      </c>
      <c r="FM121" s="4">
        <f t="shared" si="31"/>
        <v>1.0348999999999999</v>
      </c>
      <c r="FN121" s="1" t="str" cm="1">
        <f t="array" aca="1" ref="FN121" ca="1">CONCATENATE(INDIRECT(ADDRESS(1,MATCH(_xlfn.MINIFS(B121:FE121,metrics.rec,"MAE"),B121:FE121,0)+1)), ", ", INDIRECT(ADDRESS(2,MATCH(_xlfn.MINIFS(B121:FE121,metrics.rec,"MAE"),B121:FE121,0)+1)))</f>
        <v>k=5, r=0.7</v>
      </c>
      <c r="FO121" s="1" t="str" cm="1">
        <f t="array" aca="1" ref="FO121" ca="1">CONCATENATE(INDIRECT(ADDRESS(1,MATCH(_xlfn.MINIFS(B121:FE121,metrics.rec,"MSE"),B121:FE121,0)+1)), ", ", INDIRECT(ADDRESS(2,MATCH(_xlfn.MINIFS(B121:FE121,metrics.rec,"MSE"),B121:FE121,0)+1)))</f>
        <v>k=5, r=0.7</v>
      </c>
      <c r="FP121" s="1" t="str" cm="1">
        <f t="array" aca="1" ref="FP121" ca="1">CONCATENATE(INDIRECT(ADDRESS(1,MATCH(_xlfn.MAXIFS(B121:FE121,metrics.rec,"R"),B121:FE121,0)+1)), ", ", INDIRECT(ADDRESS(2,MATCH(_xlfn.MAXIFS(B121:FE121,metrics.rec,"R"),B121:FE121,0)+1)))</f>
        <v>k=5, r=0.7</v>
      </c>
      <c r="FQ121" s="1" t="str" cm="1">
        <f t="array" aca="1" ref="FQ121" ca="1">CONCATENATE(INDIRECT(ADDRESS(1,MATCH(_xlfn.MAXIFS(B121:FE121,metrics.rec,"Precision"),B121:FE121,0)+1)), ", ", INDIRECT(ADDRESS(2,MATCH(_xlfn.MAXIFS(B121:FE121,metrics.rec,"Precision"),B121:FE121,0)+1)))</f>
        <v>k=5, r=0.9</v>
      </c>
      <c r="FR121" s="1" t="str" cm="1">
        <f t="array" aca="1" ref="FR121" ca="1">CONCATENATE(INDIRECT(ADDRESS(1,MATCH(_xlfn.MAXIFS(B121:FE121,metrics.rec,"Recall"),B121:FE121,0)+1)), ", ", INDIRECT(ADDRESS(2,MATCH(_xlfn.MAXIFS(B121:FE121,metrics.rec,"Recall"),B121:FE121,0)+1)))</f>
        <v>k=5, r=0.7</v>
      </c>
      <c r="FS121" s="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1" t="str" cm="1">
        <f t="array" aca="1" ref="FT121" ca="1">CONCATENATE(INDIRECT(ADDRESS(1,MATCH(_xlfn.MAXIFS(B121:FE121,metrics.rec,"Recatio"),B121:FE121,0)+1)), ", ", INDIRECT(ADDRESS(2,MATCH(_xlfn.MAXIFS(B121:FE121,metrics.rec,"Recatio"),B121:FE121,0)+1)))</f>
        <v>k=5, r=0.7</v>
      </c>
      <c r="FU121" s="1" t="str" cm="1">
        <f t="array" aca="1" ref="FU121" ca="1">CONCATENATE(INDIRECT(ADDRESS(1,MATCH(_xlfn.MINIFS(B121:FE121,metrics.rec,"Time"),B121:FE121,0)+1)), ", ", INDIRECT(ADDRESS(2,MATCH(_xlfn.MINIFS(B121:FE121,metrics.rec,"Time"),B121:FE121,0)+1)))</f>
        <v>k=5, r=0.9</v>
      </c>
    </row>
    <row r="122" spans="1:177" s="21" customFormat="1" x14ac:dyDescent="0.2">
      <c r="A122" s="21" t="s">
        <v>117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 t="e">
        <f t="shared" si="24"/>
        <v>#DIV/0!</v>
      </c>
      <c r="FG122" s="20" t="e">
        <f t="shared" si="25"/>
        <v>#DIV/0!</v>
      </c>
      <c r="FH122" s="20" t="e">
        <f t="shared" si="26"/>
        <v>#DIV/0!</v>
      </c>
      <c r="FI122" s="20" t="e">
        <f t="shared" si="27"/>
        <v>#DIV/0!</v>
      </c>
      <c r="FJ122" s="20" t="e">
        <f t="shared" si="28"/>
        <v>#DIV/0!</v>
      </c>
      <c r="FK122" s="20" t="e">
        <f t="shared" si="29"/>
        <v>#DIV/0!</v>
      </c>
      <c r="FL122" s="20" t="e">
        <f t="shared" si="30"/>
        <v>#DIV/0!</v>
      </c>
      <c r="FM122" s="20" t="e">
        <f t="shared" si="31"/>
        <v>#DIV/0!</v>
      </c>
      <c r="FN122" s="21" t="e" cm="1">
        <f t="array" aca="1" ref="FN122" ca="1">CONCATENATE(INDIRECT(ADDRESS(1,MATCH(_xlfn.MINIFS(B122:FE122,metrics.rec,"MAE"),B122:FE122,0)+1)), ", ", INDIRECT(ADDRESS(2,MATCH(_xlfn.MINIFS(B122:FE122,metrics.rec,"MAE"),B122:FE122,0)+1)))</f>
        <v>#N/A</v>
      </c>
      <c r="FO122" s="21" t="e" cm="1">
        <f t="array" aca="1" ref="FO122" ca="1">CONCATENATE(INDIRECT(ADDRESS(1,MATCH(_xlfn.MINIFS(B122:FE122,metrics.rec,"MSE"),B122:FE122,0)+1)), ", ", INDIRECT(ADDRESS(2,MATCH(_xlfn.MINIFS(B122:FE122,metrics.rec,"MSE"),B122:FE122,0)+1)))</f>
        <v>#N/A</v>
      </c>
      <c r="FP122" s="21" t="e" cm="1">
        <f t="array" aca="1" ref="FP122" ca="1">CONCATENATE(INDIRECT(ADDRESS(1,MATCH(_xlfn.MAXIFS(B122:FE122,metrics.rec,"R"),B122:FE122,0)+1)), ", ", INDIRECT(ADDRESS(2,MATCH(_xlfn.MAXIFS(B122:FE122,metrics.rec,"R"),B122:FE122,0)+1)))</f>
        <v>#N/A</v>
      </c>
      <c r="FQ122" s="21" t="e" cm="1">
        <f t="array" aca="1" ref="FQ122" ca="1">CONCATENATE(INDIRECT(ADDRESS(1,MATCH(_xlfn.MAXIFS(B122:FE122,metrics.rec,"Precision"),B122:FE122,0)+1)), ", ", INDIRECT(ADDRESS(2,MATCH(_xlfn.MAXIFS(B122:FE122,metrics.rec,"Precision"),B122:FE122,0)+1)))</f>
        <v>#N/A</v>
      </c>
      <c r="FR122" s="21" t="e" cm="1">
        <f t="array" aca="1" ref="FR122" ca="1">CONCATENATE(INDIRECT(ADDRESS(1,MATCH(_xlfn.MAXIFS(B122:FE122,metrics.rec,"Recall"),B122:FE122,0)+1)), ", ", INDIRECT(ADDRESS(2,MATCH(_xlfn.MAXIFS(B122:FE122,metrics.rec,"Recall"),B122:FE122,0)+1)))</f>
        <v>#N/A</v>
      </c>
      <c r="FS122" s="2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21" t="e" cm="1">
        <f t="array" aca="1" ref="FT122" ca="1">CONCATENATE(INDIRECT(ADDRESS(1,MATCH(_xlfn.MAXIFS(B122:FE122,metrics.rec,"Recatio"),B122:FE122,0)+1)), ", ", INDIRECT(ADDRESS(2,MATCH(_xlfn.MAXIFS(B122:FE122,metrics.rec,"Recatio"),B122:FE122,0)+1)))</f>
        <v>#N/A</v>
      </c>
      <c r="FU122" s="21" t="e" cm="1">
        <f t="array" aca="1" ref="FU122" ca="1">CONCATENATE(INDIRECT(ADDRESS(1,MATCH(_xlfn.MINIFS(B122:FE122,metrics.rec,"Time"),B122:FE122,0)+1)), ", ", INDIRECT(ADDRESS(2,MATCH(_xlfn.MINIFS(B122:FE122,metrics.rec,"Time"),B122:FE122,0)+1)))</f>
        <v>#N/A</v>
      </c>
    </row>
    <row r="123" spans="1:177" s="21" customFormat="1" x14ac:dyDescent="0.2">
      <c r="A123" s="21" t="s">
        <v>118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 t="e">
        <f t="shared" si="24"/>
        <v>#DIV/0!</v>
      </c>
      <c r="FG123" s="20" t="e">
        <f t="shared" si="25"/>
        <v>#DIV/0!</v>
      </c>
      <c r="FH123" s="20" t="e">
        <f t="shared" si="26"/>
        <v>#DIV/0!</v>
      </c>
      <c r="FI123" s="20" t="e">
        <f t="shared" si="27"/>
        <v>#DIV/0!</v>
      </c>
      <c r="FJ123" s="20" t="e">
        <f t="shared" si="28"/>
        <v>#DIV/0!</v>
      </c>
      <c r="FK123" s="20" t="e">
        <f t="shared" si="29"/>
        <v>#DIV/0!</v>
      </c>
      <c r="FL123" s="20" t="e">
        <f t="shared" si="30"/>
        <v>#DIV/0!</v>
      </c>
      <c r="FM123" s="20" t="e">
        <f t="shared" si="31"/>
        <v>#DIV/0!</v>
      </c>
      <c r="FN123" s="21" t="e" cm="1">
        <f t="array" aca="1" ref="FN123" ca="1">CONCATENATE(INDIRECT(ADDRESS(1,MATCH(_xlfn.MINIFS(B123:FE123,metrics.rec,"MAE"),B123:FE123,0)+1)), ", ", INDIRECT(ADDRESS(2,MATCH(_xlfn.MINIFS(B123:FE123,metrics.rec,"MAE"),B123:FE123,0)+1)))</f>
        <v>#N/A</v>
      </c>
      <c r="FO123" s="21" t="e" cm="1">
        <f t="array" aca="1" ref="FO123" ca="1">CONCATENATE(INDIRECT(ADDRESS(1,MATCH(_xlfn.MINIFS(B123:FE123,metrics.rec,"MSE"),B123:FE123,0)+1)), ", ", INDIRECT(ADDRESS(2,MATCH(_xlfn.MINIFS(B123:FE123,metrics.rec,"MSE"),B123:FE123,0)+1)))</f>
        <v>#N/A</v>
      </c>
      <c r="FP123" s="21" t="e" cm="1">
        <f t="array" aca="1" ref="FP123" ca="1">CONCATENATE(INDIRECT(ADDRESS(1,MATCH(_xlfn.MAXIFS(B123:FE123,metrics.rec,"R"),B123:FE123,0)+1)), ", ", INDIRECT(ADDRESS(2,MATCH(_xlfn.MAXIFS(B123:FE123,metrics.rec,"R"),B123:FE123,0)+1)))</f>
        <v>#N/A</v>
      </c>
      <c r="FQ123" s="21" t="e" cm="1">
        <f t="array" aca="1" ref="FQ123" ca="1">CONCATENATE(INDIRECT(ADDRESS(1,MATCH(_xlfn.MAXIFS(B123:FE123,metrics.rec,"Precision"),B123:FE123,0)+1)), ", ", INDIRECT(ADDRESS(2,MATCH(_xlfn.MAXIFS(B123:FE123,metrics.rec,"Precision"),B123:FE123,0)+1)))</f>
        <v>#N/A</v>
      </c>
      <c r="FR123" s="21" t="e" cm="1">
        <f t="array" aca="1" ref="FR123" ca="1">CONCATENATE(INDIRECT(ADDRESS(1,MATCH(_xlfn.MAXIFS(B123:FE123,metrics.rec,"Recall"),B123:FE123,0)+1)), ", ", INDIRECT(ADDRESS(2,MATCH(_xlfn.MAXIFS(B123:FE123,metrics.rec,"Recall"),B123:FE123,0)+1)))</f>
        <v>#N/A</v>
      </c>
      <c r="FS123" s="2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21" t="e" cm="1">
        <f t="array" aca="1" ref="FT123" ca="1">CONCATENATE(INDIRECT(ADDRESS(1,MATCH(_xlfn.MAXIFS(B123:FE123,metrics.rec,"Recatio"),B123:FE123,0)+1)), ", ", INDIRECT(ADDRESS(2,MATCH(_xlfn.MAXIFS(B123:FE123,metrics.rec,"Recatio"),B123:FE123,0)+1)))</f>
        <v>#N/A</v>
      </c>
      <c r="FU123" s="21" t="e" cm="1">
        <f t="array" aca="1" ref="FU123" ca="1">CONCATENATE(INDIRECT(ADDRESS(1,MATCH(_xlfn.MINIFS(B123:FE123,metrics.rec,"Time"),B123:FE123,0)+1)), ", ", INDIRECT(ADDRESS(2,MATCH(_xlfn.MINIFS(B123:FE123,metrics.rec,"Time"),B123:FE123,0)+1)))</f>
        <v>#N/A</v>
      </c>
    </row>
    <row r="124" spans="1:177" x14ac:dyDescent="0.2">
      <c r="A124" s="1" t="s">
        <v>119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>
        <v>0.77639999999999998</v>
      </c>
      <c r="AA124" s="5">
        <v>1.0142</v>
      </c>
      <c r="AB124" s="5">
        <v>-1.8800000000000001E-2</v>
      </c>
      <c r="AC124" s="5">
        <v>2.1100000000000001E-2</v>
      </c>
      <c r="AD124" s="5">
        <v>0.74370000000000003</v>
      </c>
      <c r="AE124" s="5"/>
      <c r="AF124" s="5">
        <v>1</v>
      </c>
      <c r="AG124" s="5">
        <v>1.5855999999999999</v>
      </c>
      <c r="AH124" s="4">
        <v>0.81820000000000004</v>
      </c>
      <c r="AI124" s="4">
        <v>1.1224000000000001</v>
      </c>
      <c r="AJ124" s="4">
        <v>-2.8500000000000001E-2</v>
      </c>
      <c r="AK124" s="4">
        <v>6.8599999999999994E-2</v>
      </c>
      <c r="AL124" s="4">
        <v>0.4874</v>
      </c>
      <c r="AM124" s="4"/>
      <c r="AN124" s="4">
        <v>0.97440000000000004</v>
      </c>
      <c r="AO124" s="4">
        <v>0.40600000000000003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>
        <f t="shared" si="24"/>
        <v>0.79730000000000001</v>
      </c>
      <c r="FG124" s="4">
        <f t="shared" si="25"/>
        <v>1.0683</v>
      </c>
      <c r="FH124" s="4">
        <f t="shared" si="26"/>
        <v>-2.3650000000000001E-2</v>
      </c>
      <c r="FI124" s="4">
        <f t="shared" si="27"/>
        <v>4.4850000000000001E-2</v>
      </c>
      <c r="FJ124" s="4">
        <f t="shared" si="28"/>
        <v>0.61555000000000004</v>
      </c>
      <c r="FK124" s="4" t="e">
        <f t="shared" si="29"/>
        <v>#DIV/0!</v>
      </c>
      <c r="FL124" s="4">
        <f t="shared" si="30"/>
        <v>0.98720000000000008</v>
      </c>
      <c r="FM124" s="4">
        <f t="shared" si="31"/>
        <v>0.99580000000000002</v>
      </c>
      <c r="FN124" s="1" t="str" cm="1">
        <f t="array" aca="1" ref="FN124" ca="1">CONCATENATE(INDIRECT(ADDRESS(1,MATCH(_xlfn.MINIFS(B124:FE124,metrics.rec,"MAE"),B124:FE124,0)+1)), ", ", INDIRECT(ADDRESS(2,MATCH(_xlfn.MINIFS(B124:FE124,metrics.rec,"MAE"),B124:FE124,0)+1)))</f>
        <v>k=5, r=0.7</v>
      </c>
      <c r="FO124" s="1" t="str" cm="1">
        <f t="array" aca="1" ref="FO124" ca="1">CONCATENATE(INDIRECT(ADDRESS(1,MATCH(_xlfn.MINIFS(B124:FE124,metrics.rec,"MSE"),B124:FE124,0)+1)), ", ", INDIRECT(ADDRESS(2,MATCH(_xlfn.MINIFS(B124:FE124,metrics.rec,"MSE"),B124:FE124,0)+1)))</f>
        <v>k=5, r=0.7</v>
      </c>
      <c r="FP124" s="1" t="str" cm="1">
        <f t="array" aca="1" ref="FP124" ca="1">CONCATENATE(INDIRECT(ADDRESS(1,MATCH(_xlfn.MAXIFS(B124:FE124,metrics.rec,"R"),B124:FE124,0)+1)), ", ", INDIRECT(ADDRESS(2,MATCH(_xlfn.MAXIFS(B124:FE124,metrics.rec,"R"),B124:FE124,0)+1)))</f>
        <v>k=5, r=0.7</v>
      </c>
      <c r="FQ124" s="1" t="str" cm="1">
        <f t="array" aca="1" ref="FQ124" ca="1">CONCATENATE(INDIRECT(ADDRESS(1,MATCH(_xlfn.MAXIFS(B124:FE124,metrics.rec,"Precision"),B124:FE124,0)+1)), ", ", INDIRECT(ADDRESS(2,MATCH(_xlfn.MAXIFS(B124:FE124,metrics.rec,"Precision"),B124:FE124,0)+1)))</f>
        <v>k=5, r=0.9</v>
      </c>
      <c r="FR124" s="1" t="str" cm="1">
        <f t="array" aca="1" ref="FR124" ca="1">CONCATENATE(INDIRECT(ADDRESS(1,MATCH(_xlfn.MAXIFS(B124:FE124,metrics.rec,"Recall"),B124:FE124,0)+1)), ", ", INDIRECT(ADDRESS(2,MATCH(_xlfn.MAXIFS(B124:FE124,metrics.rec,"Recall"),B124:FE124,0)+1)))</f>
        <v>k=5, r=0.7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str" cm="1">
        <f t="array" aca="1" ref="FT124" ca="1">CONCATENATE(INDIRECT(ADDRESS(1,MATCH(_xlfn.MAXIFS(B124:FE124,metrics.rec,"Recatio"),B124:FE124,0)+1)), ", ", INDIRECT(ADDRESS(2,MATCH(_xlfn.MAXIFS(B124:FE124,metrics.rec,"Recatio"),B124:FE124,0)+1)))</f>
        <v>k=5, r=0.7</v>
      </c>
      <c r="FU124" s="1" t="str" cm="1">
        <f t="array" aca="1" ref="FU124" ca="1">CONCATENATE(INDIRECT(ADDRESS(1,MATCH(_xlfn.MINIFS(B124:FE124,metrics.rec,"Time"),B124:FE124,0)+1)), ", ", INDIRECT(ADDRESS(2,MATCH(_xlfn.MINIFS(B124:FE124,metrics.rec,"Time"),B124:FE124,0)+1)))</f>
        <v>k=5, r=0.9</v>
      </c>
    </row>
    <row r="125" spans="1:177" x14ac:dyDescent="0.2">
      <c r="A125" s="1" t="s">
        <v>120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>
        <v>0.6865</v>
      </c>
      <c r="AA125" s="5">
        <v>0.81740000000000002</v>
      </c>
      <c r="AB125" s="5">
        <v>0.1452</v>
      </c>
      <c r="AC125" s="5">
        <v>2.76E-2</v>
      </c>
      <c r="AD125" s="5">
        <v>0.73250000000000004</v>
      </c>
      <c r="AE125" s="5"/>
      <c r="AF125" s="5">
        <v>0.99150000000000005</v>
      </c>
      <c r="AG125" s="5">
        <v>1.3748</v>
      </c>
      <c r="AH125" s="4">
        <v>0.76770000000000005</v>
      </c>
      <c r="AI125" s="4">
        <v>1.01</v>
      </c>
      <c r="AJ125" s="4">
        <v>2.4400000000000002E-2</v>
      </c>
      <c r="AK125" s="4">
        <v>4.8899999999999999E-2</v>
      </c>
      <c r="AL125" s="4">
        <v>0.5383</v>
      </c>
      <c r="AM125" s="4"/>
      <c r="AN125" s="4">
        <v>0.87960000000000005</v>
      </c>
      <c r="AO125" s="4">
        <v>0.82669999999999999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>
        <f t="shared" si="24"/>
        <v>0.72710000000000008</v>
      </c>
      <c r="FG125" s="4">
        <f t="shared" si="25"/>
        <v>0.91369999999999996</v>
      </c>
      <c r="FH125" s="4">
        <f t="shared" si="26"/>
        <v>8.48E-2</v>
      </c>
      <c r="FI125" s="4">
        <f t="shared" si="27"/>
        <v>3.8249999999999999E-2</v>
      </c>
      <c r="FJ125" s="4">
        <f t="shared" si="28"/>
        <v>0.63539999999999996</v>
      </c>
      <c r="FK125" s="4" t="e">
        <f t="shared" si="29"/>
        <v>#DIV/0!</v>
      </c>
      <c r="FL125" s="4">
        <f t="shared" si="30"/>
        <v>0.9355500000000001</v>
      </c>
      <c r="FM125" s="4">
        <f t="shared" si="31"/>
        <v>1.1007500000000001</v>
      </c>
      <c r="FN125" s="1" t="str" cm="1">
        <f t="array" aca="1" ref="FN125" ca="1">CONCATENATE(INDIRECT(ADDRESS(1,MATCH(_xlfn.MINIFS(B125:FE125,metrics.rec,"MAE"),B125:FE125,0)+1)), ", ", INDIRECT(ADDRESS(2,MATCH(_xlfn.MINIFS(B125:FE125,metrics.rec,"MAE"),B125:FE125,0)+1)))</f>
        <v>k=5, r=0.7</v>
      </c>
      <c r="FO125" s="1" t="str" cm="1">
        <f t="array" aca="1" ref="FO125" ca="1">CONCATENATE(INDIRECT(ADDRESS(1,MATCH(_xlfn.MINIFS(B125:FE125,metrics.rec,"MSE"),B125:FE125,0)+1)), ", ", INDIRECT(ADDRESS(2,MATCH(_xlfn.MINIFS(B125:FE125,metrics.rec,"MSE"),B125:FE125,0)+1)))</f>
        <v>k=5, r=0.7</v>
      </c>
      <c r="FP125" s="1" t="str" cm="1">
        <f t="array" aca="1" ref="FP125" ca="1">CONCATENATE(INDIRECT(ADDRESS(1,MATCH(_xlfn.MAXIFS(B125:FE125,metrics.rec,"R"),B125:FE125,0)+1)), ", ", INDIRECT(ADDRESS(2,MATCH(_xlfn.MAXIFS(B125:FE125,metrics.rec,"R"),B125:FE125,0)+1)))</f>
        <v>k=5, r=0.7</v>
      </c>
      <c r="FQ125" s="1" t="str" cm="1">
        <f t="array" aca="1" ref="FQ125" ca="1">CONCATENATE(INDIRECT(ADDRESS(1,MATCH(_xlfn.MAXIFS(B125:FE125,metrics.rec,"Precision"),B125:FE125,0)+1)), ", ", INDIRECT(ADDRESS(2,MATCH(_xlfn.MAXIFS(B125:FE125,metrics.rec,"Precision"),B125:FE125,0)+1)))</f>
        <v>k=5, r=0.9</v>
      </c>
      <c r="FR125" s="1" t="str" cm="1">
        <f t="array" aca="1" ref="FR125" ca="1">CONCATENATE(INDIRECT(ADDRESS(1,MATCH(_xlfn.MAXIFS(B125:FE125,metrics.rec,"Recall"),B125:FE125,0)+1)), ", ", INDIRECT(ADDRESS(2,MATCH(_xlfn.MAXIFS(B125:FE125,metrics.rec,"Recall"),B125:FE125,0)+1)))</f>
        <v>k=5, r=0.7</v>
      </c>
      <c r="FS125" s="1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" t="str" cm="1">
        <f t="array" aca="1" ref="FT125" ca="1">CONCATENATE(INDIRECT(ADDRESS(1,MATCH(_xlfn.MAXIFS(B125:FE125,metrics.rec,"Recatio"),B125:FE125,0)+1)), ", ", INDIRECT(ADDRESS(2,MATCH(_xlfn.MAXIFS(B125:FE125,metrics.rec,"Recatio"),B125:FE125,0)+1)))</f>
        <v>k=5, r=0.7</v>
      </c>
      <c r="FU125" s="1" t="str" cm="1">
        <f t="array" aca="1" ref="FU125" ca="1">CONCATENATE(INDIRECT(ADDRESS(1,MATCH(_xlfn.MINIFS(B125:FE125,metrics.rec,"Time"),B125:FE125,0)+1)), ", ", INDIRECT(ADDRESS(2,MATCH(_xlfn.MINIFS(B125:FE125,metrics.rec,"Time"),B125:FE125,0)+1)))</f>
        <v>k=5, r=0.9</v>
      </c>
    </row>
    <row r="126" spans="1:177" x14ac:dyDescent="0.2">
      <c r="A126" s="1" t="s">
        <v>121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>
        <v>0.71579999999999999</v>
      </c>
      <c r="AA126" s="5">
        <v>0.88780000000000003</v>
      </c>
      <c r="AB126" s="5">
        <v>0.151</v>
      </c>
      <c r="AC126" s="5">
        <v>0.02</v>
      </c>
      <c r="AD126" s="5">
        <v>0.60770000000000002</v>
      </c>
      <c r="AE126" s="5"/>
      <c r="AF126" s="5">
        <v>0.99150000000000005</v>
      </c>
      <c r="AG126" s="5">
        <v>1.3837999999999999</v>
      </c>
      <c r="AH126" s="4">
        <v>0.76239999999999997</v>
      </c>
      <c r="AI126" s="4">
        <v>0.99770000000000003</v>
      </c>
      <c r="AJ126" s="4">
        <v>3.44E-2</v>
      </c>
      <c r="AK126" s="4">
        <v>4.9599999999999998E-2</v>
      </c>
      <c r="AL126" s="4">
        <v>0.52880000000000005</v>
      </c>
      <c r="AM126" s="4"/>
      <c r="AN126" s="4">
        <v>0.88080000000000003</v>
      </c>
      <c r="AO126" s="4">
        <v>0.73060000000000003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>
        <f t="shared" si="24"/>
        <v>0.73909999999999998</v>
      </c>
      <c r="FG126" s="4">
        <f t="shared" si="25"/>
        <v>0.94274999999999998</v>
      </c>
      <c r="FH126" s="4">
        <f t="shared" si="26"/>
        <v>9.2700000000000005E-2</v>
      </c>
      <c r="FI126" s="4">
        <f t="shared" si="27"/>
        <v>3.4799999999999998E-2</v>
      </c>
      <c r="FJ126" s="4">
        <f t="shared" si="28"/>
        <v>0.56825000000000003</v>
      </c>
      <c r="FK126" s="4" t="e">
        <f t="shared" si="29"/>
        <v>#DIV/0!</v>
      </c>
      <c r="FL126" s="4">
        <f t="shared" si="30"/>
        <v>0.93615000000000004</v>
      </c>
      <c r="FM126" s="4">
        <f t="shared" si="31"/>
        <v>1.0571999999999999</v>
      </c>
      <c r="FN126" s="1" t="str" cm="1">
        <f t="array" aca="1" ref="FN126" ca="1">CONCATENATE(INDIRECT(ADDRESS(1,MATCH(_xlfn.MINIFS(B126:FE126,metrics.rec,"MAE"),B126:FE126,0)+1)), ", ", INDIRECT(ADDRESS(2,MATCH(_xlfn.MINIFS(B126:FE126,metrics.rec,"MAE"),B126:FE126,0)+1)))</f>
        <v>k=5, r=0.7</v>
      </c>
      <c r="FO126" s="1" t="str" cm="1">
        <f t="array" aca="1" ref="FO126" ca="1">CONCATENATE(INDIRECT(ADDRESS(1,MATCH(_xlfn.MINIFS(B126:FE126,metrics.rec,"MSE"),B126:FE126,0)+1)), ", ", INDIRECT(ADDRESS(2,MATCH(_xlfn.MINIFS(B126:FE126,metrics.rec,"MSE"),B126:FE126,0)+1)))</f>
        <v>k=5, r=0.7</v>
      </c>
      <c r="FP126" s="1" t="str" cm="1">
        <f t="array" aca="1" ref="FP126" ca="1">CONCATENATE(INDIRECT(ADDRESS(1,MATCH(_xlfn.MAXIFS(B126:FE126,metrics.rec,"R"),B126:FE126,0)+1)), ", ", INDIRECT(ADDRESS(2,MATCH(_xlfn.MAXIFS(B126:FE126,metrics.rec,"R"),B126:FE126,0)+1)))</f>
        <v>k=5, r=0.7</v>
      </c>
      <c r="FQ126" s="1" t="str" cm="1">
        <f t="array" aca="1" ref="FQ126" ca="1">CONCATENATE(INDIRECT(ADDRESS(1,MATCH(_xlfn.MAXIFS(B126:FE126,metrics.rec,"Precision"),B126:FE126,0)+1)), ", ", INDIRECT(ADDRESS(2,MATCH(_xlfn.MAXIFS(B126:FE126,metrics.rec,"Precision"),B126:FE126,0)+1)))</f>
        <v>k=5, r=0.9</v>
      </c>
      <c r="FR126" s="1" t="str" cm="1">
        <f t="array" aca="1" ref="FR126" ca="1">CONCATENATE(INDIRECT(ADDRESS(1,MATCH(_xlfn.MAXIFS(B126:FE126,metrics.rec,"Recall"),B126:FE126,0)+1)), ", ", INDIRECT(ADDRESS(2,MATCH(_xlfn.MAXIFS(B126:FE126,metrics.rec,"Recall"),B126:FE126,0)+1)))</f>
        <v>k=5, r=0.7</v>
      </c>
      <c r="FS126" s="1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" t="str" cm="1">
        <f t="array" aca="1" ref="FT126" ca="1">CONCATENATE(INDIRECT(ADDRESS(1,MATCH(_xlfn.MAXIFS(B126:FE126,metrics.rec,"Recatio"),B126:FE126,0)+1)), ", ", INDIRECT(ADDRESS(2,MATCH(_xlfn.MAXIFS(B126:FE126,metrics.rec,"Recatio"),B126:FE126,0)+1)))</f>
        <v>k=5, r=0.7</v>
      </c>
      <c r="FU126" s="1" t="str" cm="1">
        <f t="array" aca="1" ref="FU126" ca="1">CONCATENATE(INDIRECT(ADDRESS(1,MATCH(_xlfn.MINIFS(B126:FE126,metrics.rec,"Time"),B126:FE126,0)+1)), ", ", INDIRECT(ADDRESS(2,MATCH(_xlfn.MINIFS(B126:FE126,metrics.rec,"Time"),B126:FE126,0)+1)))</f>
        <v>k=5, r=0.9</v>
      </c>
    </row>
    <row r="127" spans="1:177" x14ac:dyDescent="0.2">
      <c r="A127" s="1" t="s">
        <v>122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>
        <v>0.68359999999999999</v>
      </c>
      <c r="AA127" s="5">
        <v>0.82079999999999997</v>
      </c>
      <c r="AB127" s="5">
        <v>0.19139999999999999</v>
      </c>
      <c r="AC127" s="5">
        <v>1.9900000000000001E-2</v>
      </c>
      <c r="AD127" s="5">
        <v>0.78600000000000003</v>
      </c>
      <c r="AE127" s="5"/>
      <c r="AF127" s="5">
        <v>0.99150000000000005</v>
      </c>
      <c r="AG127" s="5">
        <v>1.4242999999999999</v>
      </c>
      <c r="AH127" s="4">
        <v>0.75780000000000003</v>
      </c>
      <c r="AI127" s="4">
        <v>0.98640000000000005</v>
      </c>
      <c r="AJ127" s="4">
        <v>3.8300000000000001E-2</v>
      </c>
      <c r="AK127" s="4">
        <v>5.0900000000000001E-2</v>
      </c>
      <c r="AL127" s="4">
        <v>0.54749999999999999</v>
      </c>
      <c r="AM127" s="4"/>
      <c r="AN127" s="4">
        <v>0.88080000000000003</v>
      </c>
      <c r="AO127" s="4">
        <v>0.73050000000000004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>
        <f t="shared" si="24"/>
        <v>0.72070000000000001</v>
      </c>
      <c r="FG127" s="4">
        <f t="shared" si="25"/>
        <v>0.90359999999999996</v>
      </c>
      <c r="FH127" s="4">
        <f t="shared" si="26"/>
        <v>0.11484999999999999</v>
      </c>
      <c r="FI127" s="4">
        <f t="shared" si="27"/>
        <v>3.5400000000000001E-2</v>
      </c>
      <c r="FJ127" s="4">
        <f t="shared" si="28"/>
        <v>0.66674999999999995</v>
      </c>
      <c r="FK127" s="4" t="e">
        <f t="shared" si="29"/>
        <v>#DIV/0!</v>
      </c>
      <c r="FL127" s="4">
        <f t="shared" si="30"/>
        <v>0.93615000000000004</v>
      </c>
      <c r="FM127" s="4">
        <f t="shared" si="31"/>
        <v>1.0773999999999999</v>
      </c>
      <c r="FN127" s="1" t="str" cm="1">
        <f t="array" aca="1" ref="FN127" ca="1">CONCATENATE(INDIRECT(ADDRESS(1,MATCH(_xlfn.MINIFS(B127:FE127,metrics.rec,"MAE"),B127:FE127,0)+1)), ", ", INDIRECT(ADDRESS(2,MATCH(_xlfn.MINIFS(B127:FE127,metrics.rec,"MAE"),B127:FE127,0)+1)))</f>
        <v>k=5, r=0.7</v>
      </c>
      <c r="FO127" s="1" t="str" cm="1">
        <f t="array" aca="1" ref="FO127" ca="1">CONCATENATE(INDIRECT(ADDRESS(1,MATCH(_xlfn.MINIFS(B127:FE127,metrics.rec,"MSE"),B127:FE127,0)+1)), ", ", INDIRECT(ADDRESS(2,MATCH(_xlfn.MINIFS(B127:FE127,metrics.rec,"MSE"),B127:FE127,0)+1)))</f>
        <v>k=5, r=0.7</v>
      </c>
      <c r="FP127" s="1" t="str" cm="1">
        <f t="array" aca="1" ref="FP127" ca="1">CONCATENATE(INDIRECT(ADDRESS(1,MATCH(_xlfn.MAXIFS(B127:FE127,metrics.rec,"R"),B127:FE127,0)+1)), ", ", INDIRECT(ADDRESS(2,MATCH(_xlfn.MAXIFS(B127:FE127,metrics.rec,"R"),B127:FE127,0)+1)))</f>
        <v>k=5, r=0.7</v>
      </c>
      <c r="FQ127" s="1" t="str" cm="1">
        <f t="array" aca="1" ref="FQ127" ca="1">CONCATENATE(INDIRECT(ADDRESS(1,MATCH(_xlfn.MAXIFS(B127:FE127,metrics.rec,"Precision"),B127:FE127,0)+1)), ", ", INDIRECT(ADDRESS(2,MATCH(_xlfn.MAXIFS(B127:FE127,metrics.rec,"Precision"),B127:FE127,0)+1)))</f>
        <v>k=5, r=0.9</v>
      </c>
      <c r="FR127" s="1" t="str" cm="1">
        <f t="array" aca="1" ref="FR127" ca="1">CONCATENATE(INDIRECT(ADDRESS(1,MATCH(_xlfn.MAXIFS(B127:FE127,metrics.rec,"Recall"),B127:FE127,0)+1)), ", ", INDIRECT(ADDRESS(2,MATCH(_xlfn.MAXIFS(B127:FE127,metrics.rec,"Recall"),B127:FE127,0)+1)))</f>
        <v>k=5, r=0.7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str" cm="1">
        <f t="array" aca="1" ref="FT127" ca="1">CONCATENATE(INDIRECT(ADDRESS(1,MATCH(_xlfn.MAXIFS(B127:FE127,metrics.rec,"Recatio"),B127:FE127,0)+1)), ", ", INDIRECT(ADDRESS(2,MATCH(_xlfn.MAXIFS(B127:FE127,metrics.rec,"Recatio"),B127:FE127,0)+1)))</f>
        <v>k=5, r=0.7</v>
      </c>
      <c r="FU127" s="1" t="str" cm="1">
        <f t="array" aca="1" ref="FU127" ca="1">CONCATENATE(INDIRECT(ADDRESS(1,MATCH(_xlfn.MINIFS(B127:FE127,metrics.rec,"Time"),B127:FE127,0)+1)), ", ", INDIRECT(ADDRESS(2,MATCH(_xlfn.MINIFS(B127:FE127,metrics.rec,"Time"),B127:FE127,0)+1)))</f>
        <v>k=5, r=0.9</v>
      </c>
    </row>
    <row r="128" spans="1:177" x14ac:dyDescent="0.2">
      <c r="A128" s="1" t="s">
        <v>123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>
        <v>0.68189999999999995</v>
      </c>
      <c r="AA128" s="5">
        <v>0.80479999999999996</v>
      </c>
      <c r="AB128" s="5">
        <v>0.16370000000000001</v>
      </c>
      <c r="AC128" s="5">
        <v>3.4099999999999998E-2</v>
      </c>
      <c r="AD128" s="5">
        <v>0.76659999999999995</v>
      </c>
      <c r="AE128" s="5"/>
      <c r="AF128" s="5">
        <v>1</v>
      </c>
      <c r="AG128" s="5">
        <v>1.3568</v>
      </c>
      <c r="AH128" s="4">
        <v>0.74170000000000003</v>
      </c>
      <c r="AI128" s="4">
        <v>0.95130000000000003</v>
      </c>
      <c r="AJ128" s="4">
        <v>0.1053</v>
      </c>
      <c r="AK128" s="4">
        <v>5.3999999999999999E-2</v>
      </c>
      <c r="AL128" s="4">
        <v>0.53669999999999995</v>
      </c>
      <c r="AM128" s="4"/>
      <c r="AN128" s="4">
        <v>0.97640000000000005</v>
      </c>
      <c r="AO128" s="4">
        <v>0.73509999999999998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>
        <f t="shared" si="24"/>
        <v>0.71179999999999999</v>
      </c>
      <c r="FG128" s="4">
        <f t="shared" si="25"/>
        <v>0.87805</v>
      </c>
      <c r="FH128" s="4">
        <f t="shared" si="26"/>
        <v>0.13450000000000001</v>
      </c>
      <c r="FI128" s="4">
        <f t="shared" si="27"/>
        <v>4.4049999999999999E-2</v>
      </c>
      <c r="FJ128" s="4">
        <f t="shared" si="28"/>
        <v>0.65164999999999995</v>
      </c>
      <c r="FK128" s="4" t="e">
        <f t="shared" si="29"/>
        <v>#DIV/0!</v>
      </c>
      <c r="FL128" s="4">
        <f t="shared" si="30"/>
        <v>0.98819999999999997</v>
      </c>
      <c r="FM128" s="4">
        <f t="shared" si="31"/>
        <v>1.0459499999999999</v>
      </c>
      <c r="FN128" s="1" t="str" cm="1">
        <f t="array" aca="1" ref="FN128" ca="1">CONCATENATE(INDIRECT(ADDRESS(1,MATCH(_xlfn.MINIFS(B128:FE128,metrics.rec,"MAE"),B128:FE128,0)+1)), ", ", INDIRECT(ADDRESS(2,MATCH(_xlfn.MINIFS(B128:FE128,metrics.rec,"MAE"),B128:FE128,0)+1)))</f>
        <v>k=5, r=0.7</v>
      </c>
      <c r="FO128" s="1" t="str" cm="1">
        <f t="array" aca="1" ref="FO128" ca="1">CONCATENATE(INDIRECT(ADDRESS(1,MATCH(_xlfn.MINIFS(B128:FE128,metrics.rec,"MSE"),B128:FE128,0)+1)), ", ", INDIRECT(ADDRESS(2,MATCH(_xlfn.MINIFS(B128:FE128,metrics.rec,"MSE"),B128:FE128,0)+1)))</f>
        <v>k=5, r=0.7</v>
      </c>
      <c r="FP128" s="1" t="str" cm="1">
        <f t="array" aca="1" ref="FP128" ca="1">CONCATENATE(INDIRECT(ADDRESS(1,MATCH(_xlfn.MAXIFS(B128:FE128,metrics.rec,"R"),B128:FE128,0)+1)), ", ", INDIRECT(ADDRESS(2,MATCH(_xlfn.MAXIFS(B128:FE128,metrics.rec,"R"),B128:FE128,0)+1)))</f>
        <v>k=5, r=0.7</v>
      </c>
      <c r="FQ128" s="1" t="str" cm="1">
        <f t="array" aca="1" ref="FQ128" ca="1">CONCATENATE(INDIRECT(ADDRESS(1,MATCH(_xlfn.MAXIFS(B128:FE128,metrics.rec,"Precision"),B128:FE128,0)+1)), ", ", INDIRECT(ADDRESS(2,MATCH(_xlfn.MAXIFS(B128:FE128,metrics.rec,"Precision"),B128:FE128,0)+1)))</f>
        <v>k=5, r=0.9</v>
      </c>
      <c r="FR128" s="1" t="str" cm="1">
        <f t="array" aca="1" ref="FR128" ca="1">CONCATENATE(INDIRECT(ADDRESS(1,MATCH(_xlfn.MAXIFS(B128:FE128,metrics.rec,"Recall"),B128:FE128,0)+1)), ", ", INDIRECT(ADDRESS(2,MATCH(_xlfn.MAXIFS(B128:FE128,metrics.rec,"Recall"),B128:FE128,0)+1)))</f>
        <v>k=5, r=0.7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str" cm="1">
        <f t="array" aca="1" ref="FT128" ca="1">CONCATENATE(INDIRECT(ADDRESS(1,MATCH(_xlfn.MAXIFS(B128:FE128,metrics.rec,"Recatio"),B128:FE128,0)+1)), ", ", INDIRECT(ADDRESS(2,MATCH(_xlfn.MAXIFS(B128:FE128,metrics.rec,"Recatio"),B128:FE128,0)+1)))</f>
        <v>k=5, r=0.7</v>
      </c>
      <c r="FU128" s="1" t="str" cm="1">
        <f t="array" aca="1" ref="FU128" ca="1">CONCATENATE(INDIRECT(ADDRESS(1,MATCH(_xlfn.MINIFS(B128:FE128,metrics.rec,"Time"),B128:FE128,0)+1)), ", ", INDIRECT(ADDRESS(2,MATCH(_xlfn.MINIFS(B128:FE128,metrics.rec,"Time"),B128:FE128,0)+1)))</f>
        <v>k=5, r=0.9</v>
      </c>
    </row>
    <row r="129" spans="1:177" x14ac:dyDescent="0.2">
      <c r="A129" s="1" t="s">
        <v>124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>
        <v>0.68089999999999995</v>
      </c>
      <c r="AA129" s="5">
        <v>0.81569999999999998</v>
      </c>
      <c r="AB129" s="5">
        <v>0.21579999999999999</v>
      </c>
      <c r="AC129" s="5">
        <v>1.83E-2</v>
      </c>
      <c r="AD129" s="5">
        <v>0.80889999999999995</v>
      </c>
      <c r="AE129" s="5"/>
      <c r="AF129" s="5">
        <v>1</v>
      </c>
      <c r="AG129" s="5">
        <v>1.5028999999999999</v>
      </c>
      <c r="AH129" s="4">
        <v>0.74019999999999997</v>
      </c>
      <c r="AI129" s="4">
        <v>0.9546</v>
      </c>
      <c r="AJ129" s="4">
        <v>0.1162</v>
      </c>
      <c r="AK129" s="4">
        <v>5.0900000000000001E-2</v>
      </c>
      <c r="AL129" s="4">
        <v>0.57469999999999999</v>
      </c>
      <c r="AM129" s="4"/>
      <c r="AN129" s="4">
        <v>0.97640000000000005</v>
      </c>
      <c r="AO129" s="4">
        <v>0.70630000000000004</v>
      </c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>
        <f t="shared" si="24"/>
        <v>0.71055000000000001</v>
      </c>
      <c r="FG129" s="4">
        <f t="shared" si="25"/>
        <v>0.88514999999999999</v>
      </c>
      <c r="FH129" s="4">
        <f t="shared" si="26"/>
        <v>0.16599999999999998</v>
      </c>
      <c r="FI129" s="4">
        <f t="shared" si="27"/>
        <v>3.4599999999999999E-2</v>
      </c>
      <c r="FJ129" s="4">
        <f t="shared" si="28"/>
        <v>0.69179999999999997</v>
      </c>
      <c r="FK129" s="4" t="e">
        <f t="shared" si="29"/>
        <v>#DIV/0!</v>
      </c>
      <c r="FL129" s="4">
        <f t="shared" si="30"/>
        <v>0.98819999999999997</v>
      </c>
      <c r="FM129" s="4">
        <f t="shared" si="31"/>
        <v>1.1046</v>
      </c>
      <c r="FN129" s="1" t="str" cm="1">
        <f t="array" aca="1" ref="FN129" ca="1">CONCATENATE(INDIRECT(ADDRESS(1,MATCH(_xlfn.MINIFS(B129:FE129,metrics.rec,"MAE"),B129:FE129,0)+1)), ", ", INDIRECT(ADDRESS(2,MATCH(_xlfn.MINIFS(B129:FE129,metrics.rec,"MAE"),B129:FE129,0)+1)))</f>
        <v>k=5, r=0.7</v>
      </c>
      <c r="FO129" s="1" t="str" cm="1">
        <f t="array" aca="1" ref="FO129" ca="1">CONCATENATE(INDIRECT(ADDRESS(1,MATCH(_xlfn.MINIFS(B129:FE129,metrics.rec,"MSE"),B129:FE129,0)+1)), ", ", INDIRECT(ADDRESS(2,MATCH(_xlfn.MINIFS(B129:FE129,metrics.rec,"MSE"),B129:FE129,0)+1)))</f>
        <v>k=5, r=0.7</v>
      </c>
      <c r="FP129" s="1" t="str" cm="1">
        <f t="array" aca="1" ref="FP129" ca="1">CONCATENATE(INDIRECT(ADDRESS(1,MATCH(_xlfn.MAXIFS(B129:FE129,metrics.rec,"R"),B129:FE129,0)+1)), ", ", INDIRECT(ADDRESS(2,MATCH(_xlfn.MAXIFS(B129:FE129,metrics.rec,"R"),B129:FE129,0)+1)))</f>
        <v>k=5, r=0.7</v>
      </c>
      <c r="FQ129" s="1" t="str" cm="1">
        <f t="array" aca="1" ref="FQ129" ca="1">CONCATENATE(INDIRECT(ADDRESS(1,MATCH(_xlfn.MAXIFS(B129:FE129,metrics.rec,"Precision"),B129:FE129,0)+1)), ", ", INDIRECT(ADDRESS(2,MATCH(_xlfn.MAXIFS(B129:FE129,metrics.rec,"Precision"),B129:FE129,0)+1)))</f>
        <v>k=5, r=0.9</v>
      </c>
      <c r="FR129" s="1" t="str" cm="1">
        <f t="array" aca="1" ref="FR129" ca="1">CONCATENATE(INDIRECT(ADDRESS(1,MATCH(_xlfn.MAXIFS(B129:FE129,metrics.rec,"Recall"),B129:FE129,0)+1)), ", ", INDIRECT(ADDRESS(2,MATCH(_xlfn.MAXIFS(B129:FE129,metrics.rec,"Recall"),B129:FE129,0)+1)))</f>
        <v>k=5, r=0.7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str" cm="1">
        <f t="array" aca="1" ref="FT129" ca="1">CONCATENATE(INDIRECT(ADDRESS(1,MATCH(_xlfn.MAXIFS(B129:FE129,metrics.rec,"Recatio"),B129:FE129,0)+1)), ", ", INDIRECT(ADDRESS(2,MATCH(_xlfn.MAXIFS(B129:FE129,metrics.rec,"Recatio"),B129:FE129,0)+1)))</f>
        <v>k=5, r=0.7</v>
      </c>
      <c r="FU129" s="1" t="str" cm="1">
        <f t="array" aca="1" ref="FU129" ca="1">CONCATENATE(INDIRECT(ADDRESS(1,MATCH(_xlfn.MINIFS(B129:FE129,metrics.rec,"Time"),B129:FE129,0)+1)), ", ", INDIRECT(ADDRESS(2,MATCH(_xlfn.MINIFS(B129:FE129,metrics.rec,"Time"),B129:FE129,0)+1)))</f>
        <v>k=5, r=0.9</v>
      </c>
    </row>
    <row r="130" spans="1:177" x14ac:dyDescent="0.2">
      <c r="A130" s="1" t="s">
        <v>125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>
        <v>0.68389999999999995</v>
      </c>
      <c r="AA130" s="5">
        <v>0.81240000000000001</v>
      </c>
      <c r="AB130" s="5">
        <v>0.17449999999999999</v>
      </c>
      <c r="AC130" s="5">
        <v>2.8500000000000001E-2</v>
      </c>
      <c r="AD130" s="5">
        <v>0.77159999999999995</v>
      </c>
      <c r="AE130" s="5"/>
      <c r="AF130" s="5">
        <v>1</v>
      </c>
      <c r="AG130" s="5">
        <v>1.3883000000000001</v>
      </c>
      <c r="AH130" s="4">
        <v>0.74739999999999995</v>
      </c>
      <c r="AI130" s="4">
        <v>0.96640000000000004</v>
      </c>
      <c r="AJ130" s="4">
        <v>0.10489999999999999</v>
      </c>
      <c r="AK130" s="4">
        <v>5.1799999999999999E-2</v>
      </c>
      <c r="AL130" s="4">
        <v>0.52029999999999998</v>
      </c>
      <c r="AM130" s="4"/>
      <c r="AN130" s="4">
        <v>0.97640000000000005</v>
      </c>
      <c r="AO130" s="4">
        <v>0.7177</v>
      </c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>
        <f t="shared" si="24"/>
        <v>0.7156499999999999</v>
      </c>
      <c r="FG130" s="4">
        <f t="shared" si="25"/>
        <v>0.88939999999999997</v>
      </c>
      <c r="FH130" s="4">
        <f t="shared" si="26"/>
        <v>0.13969999999999999</v>
      </c>
      <c r="FI130" s="4">
        <f t="shared" si="27"/>
        <v>4.0149999999999998E-2</v>
      </c>
      <c r="FJ130" s="4">
        <f t="shared" si="28"/>
        <v>0.64595000000000002</v>
      </c>
      <c r="FK130" s="4" t="e">
        <f t="shared" si="29"/>
        <v>#DIV/0!</v>
      </c>
      <c r="FL130" s="4">
        <f t="shared" si="30"/>
        <v>0.98819999999999997</v>
      </c>
      <c r="FM130" s="4">
        <f t="shared" si="31"/>
        <v>1.0529999999999999</v>
      </c>
      <c r="FN130" s="1" t="str" cm="1">
        <f t="array" aca="1" ref="FN130" ca="1">CONCATENATE(INDIRECT(ADDRESS(1,MATCH(_xlfn.MINIFS(B130:FE130,metrics.rec,"MAE"),B130:FE130,0)+1)), ", ", INDIRECT(ADDRESS(2,MATCH(_xlfn.MINIFS(B130:FE130,metrics.rec,"MAE"),B130:FE130,0)+1)))</f>
        <v>k=5, r=0.7</v>
      </c>
      <c r="FO130" s="1" t="str" cm="1">
        <f t="array" aca="1" ref="FO130" ca="1">CONCATENATE(INDIRECT(ADDRESS(1,MATCH(_xlfn.MINIFS(B130:FE130,metrics.rec,"MSE"),B130:FE130,0)+1)), ", ", INDIRECT(ADDRESS(2,MATCH(_xlfn.MINIFS(B130:FE130,metrics.rec,"MSE"),B130:FE130,0)+1)))</f>
        <v>k=5, r=0.7</v>
      </c>
      <c r="FP130" s="1" t="str" cm="1">
        <f t="array" aca="1" ref="FP130" ca="1">CONCATENATE(INDIRECT(ADDRESS(1,MATCH(_xlfn.MAXIFS(B130:FE130,metrics.rec,"R"),B130:FE130,0)+1)), ", ", INDIRECT(ADDRESS(2,MATCH(_xlfn.MAXIFS(B130:FE130,metrics.rec,"R"),B130:FE130,0)+1)))</f>
        <v>k=5, r=0.7</v>
      </c>
      <c r="FQ130" s="1" t="str" cm="1">
        <f t="array" aca="1" ref="FQ130" ca="1">CONCATENATE(INDIRECT(ADDRESS(1,MATCH(_xlfn.MAXIFS(B130:FE130,metrics.rec,"Precision"),B130:FE130,0)+1)), ", ", INDIRECT(ADDRESS(2,MATCH(_xlfn.MAXIFS(B130:FE130,metrics.rec,"Precision"),B130:FE130,0)+1)))</f>
        <v>k=5, r=0.9</v>
      </c>
      <c r="FR130" s="1" t="str" cm="1">
        <f t="array" aca="1" ref="FR130" ca="1">CONCATENATE(INDIRECT(ADDRESS(1,MATCH(_xlfn.MAXIFS(B130:FE130,metrics.rec,"Recall"),B130:FE130,0)+1)), ", ", INDIRECT(ADDRESS(2,MATCH(_xlfn.MAXIFS(B130:FE130,metrics.rec,"Recall"),B130:FE130,0)+1)))</f>
        <v>k=5, r=0.7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str" cm="1">
        <f t="array" aca="1" ref="FT130" ca="1">CONCATENATE(INDIRECT(ADDRESS(1,MATCH(_xlfn.MAXIFS(B130:FE130,metrics.rec,"Recatio"),B130:FE130,0)+1)), ", ", INDIRECT(ADDRESS(2,MATCH(_xlfn.MAXIFS(B130:FE130,metrics.rec,"Recatio"),B130:FE130,0)+1)))</f>
        <v>k=5, r=0.7</v>
      </c>
      <c r="FU130" s="1" t="str" cm="1">
        <f t="array" aca="1" ref="FU130" ca="1">CONCATENATE(INDIRECT(ADDRESS(1,MATCH(_xlfn.MINIFS(B130:FE130,metrics.rec,"Time"),B130:FE130,0)+1)), ", ", INDIRECT(ADDRESS(2,MATCH(_xlfn.MINIFS(B130:FE130,metrics.rec,"Time"),B130:FE130,0)+1)))</f>
        <v>k=5, r=0.9</v>
      </c>
    </row>
    <row r="131" spans="1:177" x14ac:dyDescent="0.2">
      <c r="A131" s="1" t="s">
        <v>126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>
        <v>0.68220000000000003</v>
      </c>
      <c r="AA131" s="5">
        <v>0.81299999999999994</v>
      </c>
      <c r="AB131" s="5">
        <v>0.1905</v>
      </c>
      <c r="AC131" s="5">
        <v>2.3699999999999999E-2</v>
      </c>
      <c r="AD131" s="5">
        <v>0.7984</v>
      </c>
      <c r="AE131" s="5"/>
      <c r="AF131" s="5">
        <v>1</v>
      </c>
      <c r="AG131" s="5">
        <v>1.4048</v>
      </c>
      <c r="AH131" s="4">
        <v>0.74350000000000005</v>
      </c>
      <c r="AI131" s="4">
        <v>0.95809999999999995</v>
      </c>
      <c r="AJ131" s="4">
        <v>0.109</v>
      </c>
      <c r="AK131" s="4">
        <v>5.2400000000000002E-2</v>
      </c>
      <c r="AL131" s="4">
        <v>0.56210000000000004</v>
      </c>
      <c r="AM131" s="4"/>
      <c r="AN131" s="4">
        <v>0.97640000000000005</v>
      </c>
      <c r="AO131" s="4">
        <v>0.71930000000000005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>
        <f t="shared" si="24"/>
        <v>0.71284999999999998</v>
      </c>
      <c r="FG131" s="4">
        <f t="shared" si="25"/>
        <v>0.88554999999999995</v>
      </c>
      <c r="FH131" s="4">
        <f t="shared" si="26"/>
        <v>0.14974999999999999</v>
      </c>
      <c r="FI131" s="4">
        <f t="shared" si="27"/>
        <v>3.805E-2</v>
      </c>
      <c r="FJ131" s="4">
        <f t="shared" si="28"/>
        <v>0.68025000000000002</v>
      </c>
      <c r="FK131" s="4" t="e">
        <f t="shared" si="29"/>
        <v>#DIV/0!</v>
      </c>
      <c r="FL131" s="4">
        <f t="shared" si="30"/>
        <v>0.98819999999999997</v>
      </c>
      <c r="FM131" s="4">
        <f t="shared" si="31"/>
        <v>1.0620500000000002</v>
      </c>
      <c r="FN131" s="1" t="str" cm="1">
        <f t="array" aca="1" ref="FN131" ca="1">CONCATENATE(INDIRECT(ADDRESS(1,MATCH(_xlfn.MINIFS(B131:FE131,metrics.rec,"MAE"),B131:FE131,0)+1)), ", ", INDIRECT(ADDRESS(2,MATCH(_xlfn.MINIFS(B131:FE131,metrics.rec,"MAE"),B131:FE131,0)+1)))</f>
        <v>k=5, r=0.7</v>
      </c>
      <c r="FO131" s="1" t="str" cm="1">
        <f t="array" aca="1" ref="FO131" ca="1">CONCATENATE(INDIRECT(ADDRESS(1,MATCH(_xlfn.MINIFS(B131:FE131,metrics.rec,"MSE"),B131:FE131,0)+1)), ", ", INDIRECT(ADDRESS(2,MATCH(_xlfn.MINIFS(B131:FE131,metrics.rec,"MSE"),B131:FE131,0)+1)))</f>
        <v>k=5, r=0.7</v>
      </c>
      <c r="FP131" s="1" t="str" cm="1">
        <f t="array" aca="1" ref="FP131" ca="1">CONCATENATE(INDIRECT(ADDRESS(1,MATCH(_xlfn.MAXIFS(B131:FE131,metrics.rec,"R"),B131:FE131,0)+1)), ", ", INDIRECT(ADDRESS(2,MATCH(_xlfn.MAXIFS(B131:FE131,metrics.rec,"R"),B131:FE131,0)+1)))</f>
        <v>k=5, r=0.7</v>
      </c>
      <c r="FQ131" s="1" t="str" cm="1">
        <f t="array" aca="1" ref="FQ131" ca="1">CONCATENATE(INDIRECT(ADDRESS(1,MATCH(_xlfn.MAXIFS(B131:FE131,metrics.rec,"Precision"),B131:FE131,0)+1)), ", ", INDIRECT(ADDRESS(2,MATCH(_xlfn.MAXIFS(B131:FE131,metrics.rec,"Precision"),B131:FE131,0)+1)))</f>
        <v>k=5, r=0.9</v>
      </c>
      <c r="FR131" s="1" t="str" cm="1">
        <f t="array" aca="1" ref="FR131" ca="1">CONCATENATE(INDIRECT(ADDRESS(1,MATCH(_xlfn.MAXIFS(B131:FE131,metrics.rec,"Recall"),B131:FE131,0)+1)), ", ", INDIRECT(ADDRESS(2,MATCH(_xlfn.MAXIFS(B131:FE131,metrics.rec,"Recall"),B131:FE131,0)+1)))</f>
        <v>k=5, r=0.7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str" cm="1">
        <f t="array" aca="1" ref="FT131" ca="1">CONCATENATE(INDIRECT(ADDRESS(1,MATCH(_xlfn.MAXIFS(B131:FE131,metrics.rec,"Recatio"),B131:FE131,0)+1)), ", ", INDIRECT(ADDRESS(2,MATCH(_xlfn.MAXIFS(B131:FE131,metrics.rec,"Recatio"),B131:FE131,0)+1)))</f>
        <v>k=5, r=0.7</v>
      </c>
      <c r="FU131" s="1" t="str" cm="1">
        <f t="array" aca="1" ref="FU131" ca="1">CONCATENATE(INDIRECT(ADDRESS(1,MATCH(_xlfn.MINIFS(B131:FE131,metrics.rec,"Time"),B131:FE131,0)+1)), ", ", INDIRECT(ADDRESS(2,MATCH(_xlfn.MINIFS(B131:FE131,metrics.rec,"Time"),B131:FE131,0)+1)))</f>
        <v>k=5, r=0.9</v>
      </c>
    </row>
    <row r="132" spans="1:177" x14ac:dyDescent="0.2">
      <c r="A132" s="1" t="s">
        <v>127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>
        <v>0.69910000000000005</v>
      </c>
      <c r="AA132" s="5">
        <v>0.85809999999999997</v>
      </c>
      <c r="AB132" s="5">
        <v>0.20430000000000001</v>
      </c>
      <c r="AC132" s="5">
        <v>1.5299999999999999E-2</v>
      </c>
      <c r="AD132" s="5">
        <v>0.80089999999999995</v>
      </c>
      <c r="AE132" s="5"/>
      <c r="AF132" s="5">
        <v>1</v>
      </c>
      <c r="AG132" s="5">
        <v>2.4661</v>
      </c>
      <c r="AH132" s="4">
        <v>0.74339999999999995</v>
      </c>
      <c r="AI132" s="4">
        <v>0.96609999999999996</v>
      </c>
      <c r="AJ132" s="4">
        <v>0.1424</v>
      </c>
      <c r="AK132" s="4">
        <v>3.0300000000000001E-2</v>
      </c>
      <c r="AL132" s="4">
        <v>0.66080000000000005</v>
      </c>
      <c r="AM132" s="4"/>
      <c r="AN132" s="4">
        <v>0.98260000000000003</v>
      </c>
      <c r="AO132" s="4">
        <v>1.1831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>
        <f t="shared" si="24"/>
        <v>0.72124999999999995</v>
      </c>
      <c r="FG132" s="4">
        <f t="shared" si="25"/>
        <v>0.91209999999999991</v>
      </c>
      <c r="FH132" s="4">
        <f t="shared" si="26"/>
        <v>0.17335</v>
      </c>
      <c r="FI132" s="4">
        <f t="shared" si="27"/>
        <v>2.2800000000000001E-2</v>
      </c>
      <c r="FJ132" s="4">
        <f t="shared" si="28"/>
        <v>0.73085</v>
      </c>
      <c r="FK132" s="4" t="e">
        <f t="shared" si="29"/>
        <v>#DIV/0!</v>
      </c>
      <c r="FL132" s="4">
        <f t="shared" si="30"/>
        <v>0.99130000000000007</v>
      </c>
      <c r="FM132" s="4">
        <f t="shared" si="31"/>
        <v>1.8246</v>
      </c>
      <c r="FN132" s="1" t="str" cm="1">
        <f t="array" aca="1" ref="FN132" ca="1">CONCATENATE(INDIRECT(ADDRESS(1,MATCH(_xlfn.MINIFS(B132:FE132,metrics.rec,"MAE"),B132:FE132,0)+1)), ", ", INDIRECT(ADDRESS(2,MATCH(_xlfn.MINIFS(B132:FE132,metrics.rec,"MAE"),B132:FE132,0)+1)))</f>
        <v>k=5, r=0.7</v>
      </c>
      <c r="FO132" s="1" t="str" cm="1">
        <f t="array" aca="1" ref="FO132" ca="1">CONCATENATE(INDIRECT(ADDRESS(1,MATCH(_xlfn.MINIFS(B132:FE132,metrics.rec,"MSE"),B132:FE132,0)+1)), ", ", INDIRECT(ADDRESS(2,MATCH(_xlfn.MINIFS(B132:FE132,metrics.rec,"MSE"),B132:FE132,0)+1)))</f>
        <v>k=5, r=0.7</v>
      </c>
      <c r="FP132" s="1" t="str" cm="1">
        <f t="array" aca="1" ref="FP132" ca="1">CONCATENATE(INDIRECT(ADDRESS(1,MATCH(_xlfn.MAXIFS(B132:FE132,metrics.rec,"R"),B132:FE132,0)+1)), ", ", INDIRECT(ADDRESS(2,MATCH(_xlfn.MAXIFS(B132:FE132,metrics.rec,"R"),B132:FE132,0)+1)))</f>
        <v>k=5, r=0.7</v>
      </c>
      <c r="FQ132" s="1" t="str" cm="1">
        <f t="array" aca="1" ref="FQ132" ca="1">CONCATENATE(INDIRECT(ADDRESS(1,MATCH(_xlfn.MAXIFS(B132:FE132,metrics.rec,"Precision"),B132:FE132,0)+1)), ", ", INDIRECT(ADDRESS(2,MATCH(_xlfn.MAXIFS(B132:FE132,metrics.rec,"Precision"),B132:FE132,0)+1)))</f>
        <v>k=5, r=0.9</v>
      </c>
      <c r="FR132" s="1" t="str" cm="1">
        <f t="array" aca="1" ref="FR132" ca="1">CONCATENATE(INDIRECT(ADDRESS(1,MATCH(_xlfn.MAXIFS(B132:FE132,metrics.rec,"Recall"),B132:FE132,0)+1)), ", ", INDIRECT(ADDRESS(2,MATCH(_xlfn.MAXIFS(B132:FE132,metrics.rec,"Recall"),B132:FE132,0)+1)))</f>
        <v>k=5, r=0.7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str" cm="1">
        <f t="array" aca="1" ref="FT132" ca="1">CONCATENATE(INDIRECT(ADDRESS(1,MATCH(_xlfn.MAXIFS(B132:FE132,metrics.rec,"Recatio"),B132:FE132,0)+1)), ", ", INDIRECT(ADDRESS(2,MATCH(_xlfn.MAXIFS(B132:FE132,metrics.rec,"Recatio"),B132:FE132,0)+1)))</f>
        <v>k=5, r=0.7</v>
      </c>
      <c r="FU132" s="1" t="str" cm="1">
        <f t="array" aca="1" ref="FU132" ca="1">CONCATENATE(INDIRECT(ADDRESS(1,MATCH(_xlfn.MINIFS(B132:FE132,metrics.rec,"Time"),B132:FE132,0)+1)), ", ", INDIRECT(ADDRESS(2,MATCH(_xlfn.MINIFS(B132:FE132,metrics.rec,"Time"),B132:FE132,0)+1)))</f>
        <v>k=5, r=0.9</v>
      </c>
    </row>
    <row r="133" spans="1:177" x14ac:dyDescent="0.2">
      <c r="A133" s="1" t="s">
        <v>128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>
        <v>0.73970000000000002</v>
      </c>
      <c r="AA133" s="5">
        <v>0.93730000000000002</v>
      </c>
      <c r="AB133" s="5">
        <v>7.1800000000000003E-2</v>
      </c>
      <c r="AC133" s="5">
        <v>2.1299999999999999E-2</v>
      </c>
      <c r="AD133" s="5">
        <v>0.61380000000000001</v>
      </c>
      <c r="AE133" s="5"/>
      <c r="AF133" s="5">
        <v>1</v>
      </c>
      <c r="AG133" s="5">
        <v>1.3984000000000001</v>
      </c>
      <c r="AH133" s="4">
        <v>0.79859999999999998</v>
      </c>
      <c r="AI133" s="4">
        <v>1.0829</v>
      </c>
      <c r="AJ133" s="4">
        <v>-8.5000000000000006E-3</v>
      </c>
      <c r="AK133" s="4">
        <v>4.7500000000000001E-2</v>
      </c>
      <c r="AL133" s="4">
        <v>0.51049999999999995</v>
      </c>
      <c r="AM133" s="4"/>
      <c r="AN133" s="4">
        <v>0.97640000000000005</v>
      </c>
      <c r="AO133" s="4">
        <v>0.7258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>
        <f t="shared" si="24"/>
        <v>0.76915</v>
      </c>
      <c r="FG133" s="4">
        <f t="shared" si="25"/>
        <v>1.0101</v>
      </c>
      <c r="FH133" s="4">
        <f t="shared" si="26"/>
        <v>3.1649999999999998E-2</v>
      </c>
      <c r="FI133" s="4">
        <f t="shared" si="27"/>
        <v>3.44E-2</v>
      </c>
      <c r="FJ133" s="4">
        <f t="shared" si="28"/>
        <v>0.56214999999999993</v>
      </c>
      <c r="FK133" s="4" t="e">
        <f t="shared" si="29"/>
        <v>#DIV/0!</v>
      </c>
      <c r="FL133" s="4">
        <f t="shared" si="30"/>
        <v>0.98819999999999997</v>
      </c>
      <c r="FM133" s="4">
        <f t="shared" si="31"/>
        <v>1.0621</v>
      </c>
      <c r="FN133" s="1" t="str" cm="1">
        <f t="array" aca="1" ref="FN133" ca="1">CONCATENATE(INDIRECT(ADDRESS(1,MATCH(_xlfn.MINIFS(B133:FE133,metrics.rec,"MAE"),B133:FE133,0)+1)), ", ", INDIRECT(ADDRESS(2,MATCH(_xlfn.MINIFS(B133:FE133,metrics.rec,"MAE"),B133:FE133,0)+1)))</f>
        <v>k=5, r=0.7</v>
      </c>
      <c r="FO133" s="1" t="str" cm="1">
        <f t="array" aca="1" ref="FO133" ca="1">CONCATENATE(INDIRECT(ADDRESS(1,MATCH(_xlfn.MINIFS(B133:FE133,metrics.rec,"MSE"),B133:FE133,0)+1)), ", ", INDIRECT(ADDRESS(2,MATCH(_xlfn.MINIFS(B133:FE133,metrics.rec,"MSE"),B133:FE133,0)+1)))</f>
        <v>k=5, r=0.7</v>
      </c>
      <c r="FP133" s="1" t="str" cm="1">
        <f t="array" aca="1" ref="FP133" ca="1">CONCATENATE(INDIRECT(ADDRESS(1,MATCH(_xlfn.MAXIFS(B133:FE133,metrics.rec,"R"),B133:FE133,0)+1)), ", ", INDIRECT(ADDRESS(2,MATCH(_xlfn.MAXIFS(B133:FE133,metrics.rec,"R"),B133:FE133,0)+1)))</f>
        <v>k=5, r=0.7</v>
      </c>
      <c r="FQ133" s="1" t="str" cm="1">
        <f t="array" aca="1" ref="FQ133" ca="1">CONCATENATE(INDIRECT(ADDRESS(1,MATCH(_xlfn.MAXIFS(B133:FE133,metrics.rec,"Precision"),B133:FE133,0)+1)), ", ", INDIRECT(ADDRESS(2,MATCH(_xlfn.MAXIFS(B133:FE133,metrics.rec,"Precision"),B133:FE133,0)+1)))</f>
        <v>k=5, r=0.9</v>
      </c>
      <c r="FR133" s="1" t="str" cm="1">
        <f t="array" aca="1" ref="FR133" ca="1">CONCATENATE(INDIRECT(ADDRESS(1,MATCH(_xlfn.MAXIFS(B133:FE133,metrics.rec,"Recall"),B133:FE133,0)+1)), ", ", INDIRECT(ADDRESS(2,MATCH(_xlfn.MAXIFS(B133:FE133,metrics.rec,"Recall"),B133:FE133,0)+1)))</f>
        <v>k=5, r=0.7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str" cm="1">
        <f t="array" aca="1" ref="FT133" ca="1">CONCATENATE(INDIRECT(ADDRESS(1,MATCH(_xlfn.MAXIFS(B133:FE133,metrics.rec,"Recatio"),B133:FE133,0)+1)), ", ", INDIRECT(ADDRESS(2,MATCH(_xlfn.MAXIFS(B133:FE133,metrics.rec,"Recatio"),B133:FE133,0)+1)))</f>
        <v>k=5, r=0.7</v>
      </c>
      <c r="FU133" s="1" t="str" cm="1">
        <f t="array" aca="1" ref="FU133" ca="1">CONCATENATE(INDIRECT(ADDRESS(1,MATCH(_xlfn.MINIFS(B133:FE133,metrics.rec,"Time"),B133:FE133,0)+1)), ", ", INDIRECT(ADDRESS(2,MATCH(_xlfn.MINIFS(B133:FE133,metrics.rec,"Time"),B133:FE133,0)+1)))</f>
        <v>k=5, r=0.9</v>
      </c>
    </row>
    <row r="134" spans="1:177" x14ac:dyDescent="0.2">
      <c r="A134" s="1" t="s">
        <v>129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>
        <v>0.68330000000000002</v>
      </c>
      <c r="AA134" s="5">
        <v>0.80779999999999996</v>
      </c>
      <c r="AB134" s="5">
        <v>0.15959999999999999</v>
      </c>
      <c r="AC134" s="5">
        <v>3.4500000000000003E-2</v>
      </c>
      <c r="AD134" s="5">
        <v>0.76459999999999995</v>
      </c>
      <c r="AE134" s="5"/>
      <c r="AF134" s="5">
        <v>1</v>
      </c>
      <c r="AG134" s="5">
        <v>1.3575999999999999</v>
      </c>
      <c r="AH134" s="4">
        <v>0.74250000000000005</v>
      </c>
      <c r="AI134" s="4">
        <v>0.95379999999999998</v>
      </c>
      <c r="AJ134" s="4">
        <v>0.1048</v>
      </c>
      <c r="AK134" s="4">
        <v>5.4100000000000002E-2</v>
      </c>
      <c r="AL134" s="4">
        <v>0.53300000000000003</v>
      </c>
      <c r="AM134" s="4"/>
      <c r="AN134" s="4">
        <v>0.97640000000000005</v>
      </c>
      <c r="AO134" s="4">
        <v>0.72330000000000005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>
        <f t="shared" si="24"/>
        <v>0.71290000000000009</v>
      </c>
      <c r="FG134" s="4">
        <f t="shared" si="25"/>
        <v>0.88080000000000003</v>
      </c>
      <c r="FH134" s="4">
        <f t="shared" si="26"/>
        <v>0.13219999999999998</v>
      </c>
      <c r="FI134" s="4">
        <f t="shared" si="27"/>
        <v>4.4300000000000006E-2</v>
      </c>
      <c r="FJ134" s="4">
        <f t="shared" si="28"/>
        <v>0.64880000000000004</v>
      </c>
      <c r="FK134" s="4" t="e">
        <f t="shared" si="29"/>
        <v>#DIV/0!</v>
      </c>
      <c r="FL134" s="4">
        <f t="shared" si="30"/>
        <v>0.98819999999999997</v>
      </c>
      <c r="FM134" s="4">
        <f t="shared" si="31"/>
        <v>1.0404499999999999</v>
      </c>
      <c r="FN134" s="1" t="str" cm="1">
        <f t="array" aca="1" ref="FN134" ca="1">CONCATENATE(INDIRECT(ADDRESS(1,MATCH(_xlfn.MINIFS(B134:FE134,metrics.rec,"MAE"),B134:FE134,0)+1)), ", ", INDIRECT(ADDRESS(2,MATCH(_xlfn.MINIFS(B134:FE134,metrics.rec,"MAE"),B134:FE134,0)+1)))</f>
        <v>k=5, r=0.7</v>
      </c>
      <c r="FO134" s="1" t="str" cm="1">
        <f t="array" aca="1" ref="FO134" ca="1">CONCATENATE(INDIRECT(ADDRESS(1,MATCH(_xlfn.MINIFS(B134:FE134,metrics.rec,"MSE"),B134:FE134,0)+1)), ", ", INDIRECT(ADDRESS(2,MATCH(_xlfn.MINIFS(B134:FE134,metrics.rec,"MSE"),B134:FE134,0)+1)))</f>
        <v>k=5, r=0.7</v>
      </c>
      <c r="FP134" s="1" t="str" cm="1">
        <f t="array" aca="1" ref="FP134" ca="1">CONCATENATE(INDIRECT(ADDRESS(1,MATCH(_xlfn.MAXIFS(B134:FE134,metrics.rec,"R"),B134:FE134,0)+1)), ", ", INDIRECT(ADDRESS(2,MATCH(_xlfn.MAXIFS(B134:FE134,metrics.rec,"R"),B134:FE134,0)+1)))</f>
        <v>k=5, r=0.7</v>
      </c>
      <c r="FQ134" s="1" t="str" cm="1">
        <f t="array" aca="1" ref="FQ134" ca="1">CONCATENATE(INDIRECT(ADDRESS(1,MATCH(_xlfn.MAXIFS(B134:FE134,metrics.rec,"Precision"),B134:FE134,0)+1)), ", ", INDIRECT(ADDRESS(2,MATCH(_xlfn.MAXIFS(B134:FE134,metrics.rec,"Precision"),B134:FE134,0)+1)))</f>
        <v>k=5, r=0.9</v>
      </c>
      <c r="FR134" s="1" t="str" cm="1">
        <f t="array" aca="1" ref="FR134" ca="1">CONCATENATE(INDIRECT(ADDRESS(1,MATCH(_xlfn.MAXIFS(B134:FE134,metrics.rec,"Recall"),B134:FE134,0)+1)), ", ", INDIRECT(ADDRESS(2,MATCH(_xlfn.MAXIFS(B134:FE134,metrics.rec,"Recall"),B134:FE134,0)+1)))</f>
        <v>k=5, r=0.7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str" cm="1">
        <f t="array" aca="1" ref="FT134" ca="1">CONCATENATE(INDIRECT(ADDRESS(1,MATCH(_xlfn.MAXIFS(B134:FE134,metrics.rec,"Recatio"),B134:FE134,0)+1)), ", ", INDIRECT(ADDRESS(2,MATCH(_xlfn.MAXIFS(B134:FE134,metrics.rec,"Recatio"),B134:FE134,0)+1)))</f>
        <v>k=5, r=0.7</v>
      </c>
      <c r="FU134" s="1" t="str" cm="1">
        <f t="array" aca="1" ref="FU134" ca="1">CONCATENATE(INDIRECT(ADDRESS(1,MATCH(_xlfn.MINIFS(B134:FE134,metrics.rec,"Time"),B134:FE134,0)+1)), ", ", INDIRECT(ADDRESS(2,MATCH(_xlfn.MINIFS(B134:FE134,metrics.rec,"Time"),B134:FE134,0)+1)))</f>
        <v>k=5, r=0.9</v>
      </c>
    </row>
    <row r="135" spans="1:177" x14ac:dyDescent="0.2">
      <c r="A135" s="1" t="s">
        <v>130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>
        <v>0.68189999999999995</v>
      </c>
      <c r="AA135" s="5">
        <v>0.80449999999999999</v>
      </c>
      <c r="AB135" s="5">
        <v>0.1633</v>
      </c>
      <c r="AC135" s="5">
        <v>3.3700000000000001E-2</v>
      </c>
      <c r="AD135" s="5">
        <v>0.76519999999999999</v>
      </c>
      <c r="AE135" s="5"/>
      <c r="AF135" s="5">
        <v>1</v>
      </c>
      <c r="AG135" s="5">
        <v>1.5935999999999999</v>
      </c>
      <c r="AH135" s="4">
        <v>0.74380000000000002</v>
      </c>
      <c r="AI135" s="4">
        <v>0.95669999999999999</v>
      </c>
      <c r="AJ135" s="4">
        <v>0.10340000000000001</v>
      </c>
      <c r="AK135" s="4">
        <v>4.4200000000000003E-2</v>
      </c>
      <c r="AL135" s="4">
        <v>0.56510000000000005</v>
      </c>
      <c r="AM135" s="4"/>
      <c r="AN135" s="4">
        <v>0.98</v>
      </c>
      <c r="AO135" s="4">
        <v>0.96699999999999997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>
        <f t="shared" si="24"/>
        <v>0.71284999999999998</v>
      </c>
      <c r="FG135" s="4">
        <f t="shared" si="25"/>
        <v>0.88060000000000005</v>
      </c>
      <c r="FH135" s="4">
        <f t="shared" si="26"/>
        <v>0.13335</v>
      </c>
      <c r="FI135" s="4">
        <f t="shared" si="27"/>
        <v>3.8949999999999999E-2</v>
      </c>
      <c r="FJ135" s="4">
        <f t="shared" si="28"/>
        <v>0.66515000000000002</v>
      </c>
      <c r="FK135" s="4" t="e">
        <f t="shared" si="29"/>
        <v>#DIV/0!</v>
      </c>
      <c r="FL135" s="4">
        <f t="shared" si="30"/>
        <v>0.99</v>
      </c>
      <c r="FM135" s="4">
        <f t="shared" si="31"/>
        <v>1.2803</v>
      </c>
      <c r="FN135" s="1" t="str" cm="1">
        <f t="array" aca="1" ref="FN135" ca="1">CONCATENATE(INDIRECT(ADDRESS(1,MATCH(_xlfn.MINIFS(B135:FE135,metrics.rec,"MAE"),B135:FE135,0)+1)), ", ", INDIRECT(ADDRESS(2,MATCH(_xlfn.MINIFS(B135:FE135,metrics.rec,"MAE"),B135:FE135,0)+1)))</f>
        <v>k=5, r=0.7</v>
      </c>
      <c r="FO135" s="1" t="str" cm="1">
        <f t="array" aca="1" ref="FO135" ca="1">CONCATENATE(INDIRECT(ADDRESS(1,MATCH(_xlfn.MINIFS(B135:FE135,metrics.rec,"MSE"),B135:FE135,0)+1)), ", ", INDIRECT(ADDRESS(2,MATCH(_xlfn.MINIFS(B135:FE135,metrics.rec,"MSE"),B135:FE135,0)+1)))</f>
        <v>k=5, r=0.7</v>
      </c>
      <c r="FP135" s="1" t="str" cm="1">
        <f t="array" aca="1" ref="FP135" ca="1">CONCATENATE(INDIRECT(ADDRESS(1,MATCH(_xlfn.MAXIFS(B135:FE135,metrics.rec,"R"),B135:FE135,0)+1)), ", ", INDIRECT(ADDRESS(2,MATCH(_xlfn.MAXIFS(B135:FE135,metrics.rec,"R"),B135:FE135,0)+1)))</f>
        <v>k=5, r=0.7</v>
      </c>
      <c r="FQ135" s="1" t="str" cm="1">
        <f t="array" aca="1" ref="FQ135" ca="1">CONCATENATE(INDIRECT(ADDRESS(1,MATCH(_xlfn.MAXIFS(B135:FE135,metrics.rec,"Precision"),B135:FE135,0)+1)), ", ", INDIRECT(ADDRESS(2,MATCH(_xlfn.MAXIFS(B135:FE135,metrics.rec,"Precision"),B135:FE135,0)+1)))</f>
        <v>k=5, r=0.9</v>
      </c>
      <c r="FR135" s="1" t="str" cm="1">
        <f t="array" aca="1" ref="FR135" ca="1">CONCATENATE(INDIRECT(ADDRESS(1,MATCH(_xlfn.MAXIFS(B135:FE135,metrics.rec,"Recall"),B135:FE135,0)+1)), ", ", INDIRECT(ADDRESS(2,MATCH(_xlfn.MAXIFS(B135:FE135,metrics.rec,"Recall"),B135:FE135,0)+1)))</f>
        <v>k=5, r=0.7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str" cm="1">
        <f t="array" aca="1" ref="FT135" ca="1">CONCATENATE(INDIRECT(ADDRESS(1,MATCH(_xlfn.MAXIFS(B135:FE135,metrics.rec,"Recatio"),B135:FE135,0)+1)), ", ", INDIRECT(ADDRESS(2,MATCH(_xlfn.MAXIFS(B135:FE135,metrics.rec,"Recatio"),B135:FE135,0)+1)))</f>
        <v>k=5, r=0.7</v>
      </c>
      <c r="FU135" s="1" t="str" cm="1">
        <f t="array" aca="1" ref="FU135" ca="1">CONCATENATE(INDIRECT(ADDRESS(1,MATCH(_xlfn.MINIFS(B135:FE135,metrics.rec,"Time"),B135:FE135,0)+1)), ", ", INDIRECT(ADDRESS(2,MATCH(_xlfn.MINIFS(B135:FE135,metrics.rec,"Time"),B135:FE135,0)+1)))</f>
        <v>k=5, r=0.9</v>
      </c>
    </row>
    <row r="136" spans="1:177" x14ac:dyDescent="0.2">
      <c r="A136" s="1" t="s">
        <v>131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>
        <v>0.68569999999999998</v>
      </c>
      <c r="AA136" s="5">
        <v>0.81430000000000002</v>
      </c>
      <c r="AB136" s="5">
        <v>0.1517</v>
      </c>
      <c r="AC136" s="5">
        <v>3.39E-2</v>
      </c>
      <c r="AD136" s="5">
        <v>0.76290000000000002</v>
      </c>
      <c r="AE136" s="5"/>
      <c r="AF136" s="5">
        <v>1</v>
      </c>
      <c r="AG136" s="5">
        <v>1.5887</v>
      </c>
      <c r="AH136" s="4">
        <v>0.749</v>
      </c>
      <c r="AI136" s="4">
        <v>0.96889999999999998</v>
      </c>
      <c r="AJ136" s="4">
        <v>0.10050000000000001</v>
      </c>
      <c r="AK136" s="4">
        <v>4.4200000000000003E-2</v>
      </c>
      <c r="AL136" s="4">
        <v>0.5605</v>
      </c>
      <c r="AM136" s="4"/>
      <c r="AN136" s="4">
        <v>0.98</v>
      </c>
      <c r="AO136" s="4">
        <v>0.96309999999999996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>
        <f t="shared" si="24"/>
        <v>0.71734999999999993</v>
      </c>
      <c r="FG136" s="4">
        <f t="shared" si="25"/>
        <v>0.89159999999999995</v>
      </c>
      <c r="FH136" s="4">
        <f t="shared" si="26"/>
        <v>0.12609999999999999</v>
      </c>
      <c r="FI136" s="4">
        <f t="shared" si="27"/>
        <v>3.9050000000000001E-2</v>
      </c>
      <c r="FJ136" s="4">
        <f t="shared" si="28"/>
        <v>0.66169999999999995</v>
      </c>
      <c r="FK136" s="4" t="e">
        <f t="shared" si="29"/>
        <v>#DIV/0!</v>
      </c>
      <c r="FL136" s="4">
        <f t="shared" si="30"/>
        <v>0.99</v>
      </c>
      <c r="FM136" s="4">
        <f t="shared" si="31"/>
        <v>1.2759</v>
      </c>
      <c r="FN136" s="1" t="str" cm="1">
        <f t="array" aca="1" ref="FN136" ca="1">CONCATENATE(INDIRECT(ADDRESS(1,MATCH(_xlfn.MINIFS(B136:FE136,metrics.rec,"MAE"),B136:FE136,0)+1)), ", ", INDIRECT(ADDRESS(2,MATCH(_xlfn.MINIFS(B136:FE136,metrics.rec,"MAE"),B136:FE136,0)+1)))</f>
        <v>k=5, r=0.7</v>
      </c>
      <c r="FO136" s="1" t="str" cm="1">
        <f t="array" aca="1" ref="FO136" ca="1">CONCATENATE(INDIRECT(ADDRESS(1,MATCH(_xlfn.MINIFS(B136:FE136,metrics.rec,"MSE"),B136:FE136,0)+1)), ", ", INDIRECT(ADDRESS(2,MATCH(_xlfn.MINIFS(B136:FE136,metrics.rec,"MSE"),B136:FE136,0)+1)))</f>
        <v>k=5, r=0.7</v>
      </c>
      <c r="FP136" s="1" t="str" cm="1">
        <f t="array" aca="1" ref="FP136" ca="1">CONCATENATE(INDIRECT(ADDRESS(1,MATCH(_xlfn.MAXIFS(B136:FE136,metrics.rec,"R"),B136:FE136,0)+1)), ", ", INDIRECT(ADDRESS(2,MATCH(_xlfn.MAXIFS(B136:FE136,metrics.rec,"R"),B136:FE136,0)+1)))</f>
        <v>k=5, r=0.7</v>
      </c>
      <c r="FQ136" s="1" t="str" cm="1">
        <f t="array" aca="1" ref="FQ136" ca="1">CONCATENATE(INDIRECT(ADDRESS(1,MATCH(_xlfn.MAXIFS(B136:FE136,metrics.rec,"Precision"),B136:FE136,0)+1)), ", ", INDIRECT(ADDRESS(2,MATCH(_xlfn.MAXIFS(B136:FE136,metrics.rec,"Precision"),B136:FE136,0)+1)))</f>
        <v>k=5, r=0.9</v>
      </c>
      <c r="FR136" s="1" t="str" cm="1">
        <f t="array" aca="1" ref="FR136" ca="1">CONCATENATE(INDIRECT(ADDRESS(1,MATCH(_xlfn.MAXIFS(B136:FE136,metrics.rec,"Recall"),B136:FE136,0)+1)), ", ", INDIRECT(ADDRESS(2,MATCH(_xlfn.MAXIFS(B136:FE136,metrics.rec,"Recall"),B136:FE136,0)+1)))</f>
        <v>k=5, r=0.7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str" cm="1">
        <f t="array" aca="1" ref="FT136" ca="1">CONCATENATE(INDIRECT(ADDRESS(1,MATCH(_xlfn.MAXIFS(B136:FE136,metrics.rec,"Recatio"),B136:FE136,0)+1)), ", ", INDIRECT(ADDRESS(2,MATCH(_xlfn.MAXIFS(B136:FE136,metrics.rec,"Recatio"),B136:FE136,0)+1)))</f>
        <v>k=5, r=0.7</v>
      </c>
      <c r="FU136" s="1" t="str" cm="1">
        <f t="array" aca="1" ref="FU136" ca="1">CONCATENATE(INDIRECT(ADDRESS(1,MATCH(_xlfn.MINIFS(B136:FE136,metrics.rec,"Time"),B136:FE136,0)+1)), ", ", INDIRECT(ADDRESS(2,MATCH(_xlfn.MINIFS(B136:FE136,metrics.rec,"Time"),B136:FE136,0)+1)))</f>
        <v>k=5, r=0.9</v>
      </c>
    </row>
    <row r="137" spans="1:177" x14ac:dyDescent="0.2">
      <c r="A137" s="1" t="s">
        <v>132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>
        <v>0.70599999999999996</v>
      </c>
      <c r="AA137" s="5">
        <v>0.86990000000000001</v>
      </c>
      <c r="AB137" s="5">
        <v>0.1888</v>
      </c>
      <c r="AC137" s="5">
        <v>1.9199999999999998E-2</v>
      </c>
      <c r="AD137" s="5">
        <v>0.70740000000000003</v>
      </c>
      <c r="AE137" s="5"/>
      <c r="AF137" s="5">
        <v>1</v>
      </c>
      <c r="AG137" s="5">
        <v>1.9509000000000001</v>
      </c>
      <c r="AH137" s="4">
        <v>0.77690000000000003</v>
      </c>
      <c r="AI137" s="4">
        <v>1.0505</v>
      </c>
      <c r="AJ137" s="4">
        <v>5.2400000000000002E-2</v>
      </c>
      <c r="AK137" s="4">
        <v>2.5499999999999998E-2</v>
      </c>
      <c r="AL137" s="4">
        <v>0.52980000000000005</v>
      </c>
      <c r="AM137" s="4"/>
      <c r="AN137" s="4">
        <v>0.9839</v>
      </c>
      <c r="AO137" s="4">
        <v>1.0694999999999999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>
        <f t="shared" ref="FF137:FF168" si="32">AVERAGEIFS(B137:FE137,metrics.rec,"MAE")</f>
        <v>0.74144999999999994</v>
      </c>
      <c r="FG137" s="4">
        <f t="shared" ref="FG137:FG168" si="33">AVERAGEIFS(B137:FE137,metrics.rec,"MSE")</f>
        <v>0.96019999999999994</v>
      </c>
      <c r="FH137" s="4">
        <f t="shared" ref="FH137:FH168" si="34">AVERAGEIFS(B137:FE137,metrics.rec,"R")</f>
        <v>0.1206</v>
      </c>
      <c r="FI137" s="4">
        <f t="shared" ref="FI137:FI168" si="35">AVERAGEIFS(B137:FE137,metrics.rec,"Precision")</f>
        <v>2.2349999999999998E-2</v>
      </c>
      <c r="FJ137" s="4">
        <f t="shared" ref="FJ137:FJ168" si="36">AVERAGEIFS(B137:FE137,metrics.rec,"Recall")</f>
        <v>0.61860000000000004</v>
      </c>
      <c r="FK137" s="4" t="e">
        <f t="shared" ref="FK137:FK168" si="37">AVERAGEIFS(B137:FE137,metrics.rec,"Coverage")</f>
        <v>#DIV/0!</v>
      </c>
      <c r="FL137" s="4">
        <f t="shared" ref="FL137:FL168" si="38">AVERAGEIFS(B137:FE137,metrics.rec,"Recatio")</f>
        <v>0.99195</v>
      </c>
      <c r="FM137" s="4">
        <f t="shared" ref="FM137:FM168" si="39">AVERAGEIFS(B137:FE137,metrics.rec,"Time")</f>
        <v>1.5102</v>
      </c>
      <c r="FN137" s="1" t="str" cm="1">
        <f t="array" aca="1" ref="FN137" ca="1">CONCATENATE(INDIRECT(ADDRESS(1,MATCH(_xlfn.MINIFS(B137:FE137,metrics.rec,"MAE"),B137:FE137,0)+1)), ", ", INDIRECT(ADDRESS(2,MATCH(_xlfn.MINIFS(B137:FE137,metrics.rec,"MAE"),B137:FE137,0)+1)))</f>
        <v>k=5, r=0.7</v>
      </c>
      <c r="FO137" s="1" t="str" cm="1">
        <f t="array" aca="1" ref="FO137" ca="1">CONCATENATE(INDIRECT(ADDRESS(1,MATCH(_xlfn.MINIFS(B137:FE137,metrics.rec,"MSE"),B137:FE137,0)+1)), ", ", INDIRECT(ADDRESS(2,MATCH(_xlfn.MINIFS(B137:FE137,metrics.rec,"MSE"),B137:FE137,0)+1)))</f>
        <v>k=5, r=0.7</v>
      </c>
      <c r="FP137" s="1" t="str" cm="1">
        <f t="array" aca="1" ref="FP137" ca="1">CONCATENATE(INDIRECT(ADDRESS(1,MATCH(_xlfn.MAXIFS(B137:FE137,metrics.rec,"R"),B137:FE137,0)+1)), ", ", INDIRECT(ADDRESS(2,MATCH(_xlfn.MAXIFS(B137:FE137,metrics.rec,"R"),B137:FE137,0)+1)))</f>
        <v>k=5, r=0.7</v>
      </c>
      <c r="FQ137" s="1" t="str" cm="1">
        <f t="array" aca="1" ref="FQ137" ca="1">CONCATENATE(INDIRECT(ADDRESS(1,MATCH(_xlfn.MAXIFS(B137:FE137,metrics.rec,"Precision"),B137:FE137,0)+1)), ", ", INDIRECT(ADDRESS(2,MATCH(_xlfn.MAXIFS(B137:FE137,metrics.rec,"Precision"),B137:FE137,0)+1)))</f>
        <v>k=5, r=0.9</v>
      </c>
      <c r="FR137" s="1" t="str" cm="1">
        <f t="array" aca="1" ref="FR137" ca="1">CONCATENATE(INDIRECT(ADDRESS(1,MATCH(_xlfn.MAXIFS(B137:FE137,metrics.rec,"Recall"),B137:FE137,0)+1)), ", ", INDIRECT(ADDRESS(2,MATCH(_xlfn.MAXIFS(B137:FE137,metrics.rec,"Recall"),B137:FE137,0)+1)))</f>
        <v>k=5, r=0.7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str" cm="1">
        <f t="array" aca="1" ref="FT137" ca="1">CONCATENATE(INDIRECT(ADDRESS(1,MATCH(_xlfn.MAXIFS(B137:FE137,metrics.rec,"Recatio"),B137:FE137,0)+1)), ", ", INDIRECT(ADDRESS(2,MATCH(_xlfn.MAXIFS(B137:FE137,metrics.rec,"Recatio"),B137:FE137,0)+1)))</f>
        <v>k=5, r=0.7</v>
      </c>
      <c r="FU137" s="1" t="str" cm="1">
        <f t="array" aca="1" ref="FU137" ca="1">CONCATENATE(INDIRECT(ADDRESS(1,MATCH(_xlfn.MINIFS(B137:FE137,metrics.rec,"Time"),B137:FE137,0)+1)), ", ", INDIRECT(ADDRESS(2,MATCH(_xlfn.MINIFS(B137:FE137,metrics.rec,"Time"),B137:FE137,0)+1)))</f>
        <v>k=5, r=0.9</v>
      </c>
    </row>
    <row r="138" spans="1:177" x14ac:dyDescent="0.2">
      <c r="A138" s="1" t="s">
        <v>133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>
        <v>0.68789999999999996</v>
      </c>
      <c r="AA138" s="5">
        <v>0.82120000000000004</v>
      </c>
      <c r="AB138" s="5">
        <v>0.16800000000000001</v>
      </c>
      <c r="AC138" s="5">
        <v>2.93E-2</v>
      </c>
      <c r="AD138" s="5">
        <v>0.76919999999999999</v>
      </c>
      <c r="AE138" s="5"/>
      <c r="AF138" s="5">
        <v>1</v>
      </c>
      <c r="AG138" s="5">
        <v>1.9418</v>
      </c>
      <c r="AH138" s="4">
        <v>0.75329999999999997</v>
      </c>
      <c r="AI138" s="4">
        <v>0.98060000000000003</v>
      </c>
      <c r="AJ138" s="4">
        <v>0.1016</v>
      </c>
      <c r="AK138" s="4">
        <v>4.2599999999999999E-2</v>
      </c>
      <c r="AL138" s="4">
        <v>0.53390000000000004</v>
      </c>
      <c r="AM138" s="4"/>
      <c r="AN138" s="4">
        <v>0.98</v>
      </c>
      <c r="AO138" s="4">
        <v>0.99480000000000002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>
        <f t="shared" si="32"/>
        <v>0.72059999999999991</v>
      </c>
      <c r="FG138" s="4">
        <f t="shared" si="33"/>
        <v>0.90090000000000003</v>
      </c>
      <c r="FH138" s="4">
        <f t="shared" si="34"/>
        <v>0.1348</v>
      </c>
      <c r="FI138" s="4">
        <f t="shared" si="35"/>
        <v>3.5949999999999996E-2</v>
      </c>
      <c r="FJ138" s="4">
        <f t="shared" si="36"/>
        <v>0.65155000000000007</v>
      </c>
      <c r="FK138" s="4" t="e">
        <f t="shared" si="37"/>
        <v>#DIV/0!</v>
      </c>
      <c r="FL138" s="4">
        <f t="shared" si="38"/>
        <v>0.99</v>
      </c>
      <c r="FM138" s="4">
        <f t="shared" si="39"/>
        <v>1.4682999999999999</v>
      </c>
      <c r="FN138" s="1" t="str" cm="1">
        <f t="array" aca="1" ref="FN138" ca="1">CONCATENATE(INDIRECT(ADDRESS(1,MATCH(_xlfn.MINIFS(B138:FE138,metrics.rec,"MAE"),B138:FE138,0)+1)), ", ", INDIRECT(ADDRESS(2,MATCH(_xlfn.MINIFS(B138:FE138,metrics.rec,"MAE"),B138:FE138,0)+1)))</f>
        <v>k=5, r=0.7</v>
      </c>
      <c r="FO138" s="1" t="str" cm="1">
        <f t="array" aca="1" ref="FO138" ca="1">CONCATENATE(INDIRECT(ADDRESS(1,MATCH(_xlfn.MINIFS(B138:FE138,metrics.rec,"MSE"),B138:FE138,0)+1)), ", ", INDIRECT(ADDRESS(2,MATCH(_xlfn.MINIFS(B138:FE138,metrics.rec,"MSE"),B138:FE138,0)+1)))</f>
        <v>k=5, r=0.7</v>
      </c>
      <c r="FP138" s="1" t="str" cm="1">
        <f t="array" aca="1" ref="FP138" ca="1">CONCATENATE(INDIRECT(ADDRESS(1,MATCH(_xlfn.MAXIFS(B138:FE138,metrics.rec,"R"),B138:FE138,0)+1)), ", ", INDIRECT(ADDRESS(2,MATCH(_xlfn.MAXIFS(B138:FE138,metrics.rec,"R"),B138:FE138,0)+1)))</f>
        <v>k=5, r=0.7</v>
      </c>
      <c r="FQ138" s="1" t="str" cm="1">
        <f t="array" aca="1" ref="FQ138" ca="1">CONCATENATE(INDIRECT(ADDRESS(1,MATCH(_xlfn.MAXIFS(B138:FE138,metrics.rec,"Precision"),B138:FE138,0)+1)), ", ", INDIRECT(ADDRESS(2,MATCH(_xlfn.MAXIFS(B138:FE138,metrics.rec,"Precision"),B138:FE138,0)+1)))</f>
        <v>k=5, r=0.9</v>
      </c>
      <c r="FR138" s="1" t="str" cm="1">
        <f t="array" aca="1" ref="FR138" ca="1">CONCATENATE(INDIRECT(ADDRESS(1,MATCH(_xlfn.MAXIFS(B138:FE138,metrics.rec,"Recall"),B138:FE138,0)+1)), ", ", INDIRECT(ADDRESS(2,MATCH(_xlfn.MAXIFS(B138:FE138,metrics.rec,"Recall"),B138:FE138,0)+1)))</f>
        <v>k=5, r=0.7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str" cm="1">
        <f t="array" aca="1" ref="FT138" ca="1">CONCATENATE(INDIRECT(ADDRESS(1,MATCH(_xlfn.MAXIFS(B138:FE138,metrics.rec,"Recatio"),B138:FE138,0)+1)), ", ", INDIRECT(ADDRESS(2,MATCH(_xlfn.MAXIFS(B138:FE138,metrics.rec,"Recatio"),B138:FE138,0)+1)))</f>
        <v>k=5, r=0.7</v>
      </c>
      <c r="FU138" s="1" t="str" cm="1">
        <f t="array" aca="1" ref="FU138" ca="1">CONCATENATE(INDIRECT(ADDRESS(1,MATCH(_xlfn.MINIFS(B138:FE138,metrics.rec,"Time"),B138:FE138,0)+1)), ", ", INDIRECT(ADDRESS(2,MATCH(_xlfn.MINIFS(B138:FE138,metrics.rec,"Time"),B138:FE138,0)+1)))</f>
        <v>k=5, r=0.9</v>
      </c>
    </row>
    <row r="139" spans="1:177" x14ac:dyDescent="0.2">
      <c r="A139" s="1" t="s">
        <v>134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>
        <v>0.69440000000000002</v>
      </c>
      <c r="AA139" s="5">
        <v>0.83799999999999997</v>
      </c>
      <c r="AB139" s="5">
        <v>0.1691</v>
      </c>
      <c r="AC139" s="5">
        <v>2.5700000000000001E-2</v>
      </c>
      <c r="AD139" s="5">
        <v>0.76539999999999997</v>
      </c>
      <c r="AE139" s="5"/>
      <c r="AF139" s="5">
        <v>1</v>
      </c>
      <c r="AG139" s="5">
        <v>1.9159999999999999</v>
      </c>
      <c r="AH139" s="4">
        <v>0.75929999999999997</v>
      </c>
      <c r="AI139" s="4">
        <v>0.99729999999999996</v>
      </c>
      <c r="AJ139" s="4">
        <v>0.1</v>
      </c>
      <c r="AK139" s="4">
        <v>4.1500000000000002E-2</v>
      </c>
      <c r="AL139" s="4">
        <v>0.5212</v>
      </c>
      <c r="AM139" s="4"/>
      <c r="AN139" s="4">
        <v>0.98</v>
      </c>
      <c r="AO139" s="4">
        <v>1.0068999999999999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>
        <f t="shared" si="32"/>
        <v>0.72685</v>
      </c>
      <c r="FG139" s="4">
        <f t="shared" si="33"/>
        <v>0.91764999999999997</v>
      </c>
      <c r="FH139" s="4">
        <f t="shared" si="34"/>
        <v>0.13455</v>
      </c>
      <c r="FI139" s="4">
        <f t="shared" si="35"/>
        <v>3.3600000000000005E-2</v>
      </c>
      <c r="FJ139" s="4">
        <f t="shared" si="36"/>
        <v>0.64329999999999998</v>
      </c>
      <c r="FK139" s="4" t="e">
        <f t="shared" si="37"/>
        <v>#DIV/0!</v>
      </c>
      <c r="FL139" s="4">
        <f t="shared" si="38"/>
        <v>0.99</v>
      </c>
      <c r="FM139" s="4">
        <f t="shared" si="39"/>
        <v>1.4614499999999999</v>
      </c>
      <c r="FN139" s="1" t="str" cm="1">
        <f t="array" aca="1" ref="FN139" ca="1">CONCATENATE(INDIRECT(ADDRESS(1,MATCH(_xlfn.MINIFS(B139:FE139,metrics.rec,"MAE"),B139:FE139,0)+1)), ", ", INDIRECT(ADDRESS(2,MATCH(_xlfn.MINIFS(B139:FE139,metrics.rec,"MAE"),B139:FE139,0)+1)))</f>
        <v>k=5, r=0.7</v>
      </c>
      <c r="FO139" s="1" t="str" cm="1">
        <f t="array" aca="1" ref="FO139" ca="1">CONCATENATE(INDIRECT(ADDRESS(1,MATCH(_xlfn.MINIFS(B139:FE139,metrics.rec,"MSE"),B139:FE139,0)+1)), ", ", INDIRECT(ADDRESS(2,MATCH(_xlfn.MINIFS(B139:FE139,metrics.rec,"MSE"),B139:FE139,0)+1)))</f>
        <v>k=5, r=0.7</v>
      </c>
      <c r="FP139" s="1" t="str" cm="1">
        <f t="array" aca="1" ref="FP139" ca="1">CONCATENATE(INDIRECT(ADDRESS(1,MATCH(_xlfn.MAXIFS(B139:FE139,metrics.rec,"R"),B139:FE139,0)+1)), ", ", INDIRECT(ADDRESS(2,MATCH(_xlfn.MAXIFS(B139:FE139,metrics.rec,"R"),B139:FE139,0)+1)))</f>
        <v>k=5, r=0.7</v>
      </c>
      <c r="FQ139" s="1" t="str" cm="1">
        <f t="array" aca="1" ref="FQ139" ca="1">CONCATENATE(INDIRECT(ADDRESS(1,MATCH(_xlfn.MAXIFS(B139:FE139,metrics.rec,"Precision"),B139:FE139,0)+1)), ", ", INDIRECT(ADDRESS(2,MATCH(_xlfn.MAXIFS(B139:FE139,metrics.rec,"Precision"),B139:FE139,0)+1)))</f>
        <v>k=5, r=0.9</v>
      </c>
      <c r="FR139" s="1" t="str" cm="1">
        <f t="array" aca="1" ref="FR139" ca="1">CONCATENATE(INDIRECT(ADDRESS(1,MATCH(_xlfn.MAXIFS(B139:FE139,metrics.rec,"Recall"),B139:FE139,0)+1)), ", ", INDIRECT(ADDRESS(2,MATCH(_xlfn.MAXIFS(B139:FE139,metrics.rec,"Recall"),B139:FE139,0)+1)))</f>
        <v>k=5, r=0.7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str" cm="1">
        <f t="array" aca="1" ref="FT139" ca="1">CONCATENATE(INDIRECT(ADDRESS(1,MATCH(_xlfn.MAXIFS(B139:FE139,metrics.rec,"Recatio"),B139:FE139,0)+1)), ", ", INDIRECT(ADDRESS(2,MATCH(_xlfn.MAXIFS(B139:FE139,metrics.rec,"Recatio"),B139:FE139,0)+1)))</f>
        <v>k=5, r=0.7</v>
      </c>
      <c r="FU139" s="1" t="str" cm="1">
        <f t="array" aca="1" ref="FU139" ca="1">CONCATENATE(INDIRECT(ADDRESS(1,MATCH(_xlfn.MINIFS(B139:FE139,metrics.rec,"Time"),B139:FE139,0)+1)), ", ", INDIRECT(ADDRESS(2,MATCH(_xlfn.MINIFS(B139:FE139,metrics.rec,"Time"),B139:FE139,0)+1)))</f>
        <v>k=5, r=0.9</v>
      </c>
    </row>
    <row r="140" spans="1:177" x14ac:dyDescent="0.2">
      <c r="A140" s="1" t="s">
        <v>135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>
        <v>0.7026</v>
      </c>
      <c r="AA140" s="5">
        <v>0.85540000000000005</v>
      </c>
      <c r="AB140" s="5">
        <v>0.14069999999999999</v>
      </c>
      <c r="AC140" s="5">
        <v>3.0599999999999999E-2</v>
      </c>
      <c r="AD140" s="5">
        <v>0.75760000000000005</v>
      </c>
      <c r="AE140" s="5"/>
      <c r="AF140" s="5">
        <v>1</v>
      </c>
      <c r="AG140" s="5">
        <v>1.9023000000000001</v>
      </c>
      <c r="AH140" s="4">
        <v>0.76329999999999998</v>
      </c>
      <c r="AI140" s="4">
        <v>1.0053000000000001</v>
      </c>
      <c r="AJ140" s="4">
        <v>9.4600000000000004E-2</v>
      </c>
      <c r="AK140" s="4">
        <v>4.2700000000000002E-2</v>
      </c>
      <c r="AL140" s="4">
        <v>0.53520000000000001</v>
      </c>
      <c r="AM140" s="4"/>
      <c r="AN140" s="4">
        <v>0.98</v>
      </c>
      <c r="AO140" s="4">
        <v>1.0145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f t="shared" si="32"/>
        <v>0.73294999999999999</v>
      </c>
      <c r="FG140" s="4">
        <f t="shared" si="33"/>
        <v>0.93035000000000001</v>
      </c>
      <c r="FH140" s="4">
        <f t="shared" si="34"/>
        <v>0.11765</v>
      </c>
      <c r="FI140" s="4">
        <f t="shared" si="35"/>
        <v>3.6650000000000002E-2</v>
      </c>
      <c r="FJ140" s="4">
        <f t="shared" si="36"/>
        <v>0.64640000000000009</v>
      </c>
      <c r="FK140" s="4" t="e">
        <f t="shared" si="37"/>
        <v>#DIV/0!</v>
      </c>
      <c r="FL140" s="4">
        <f t="shared" si="38"/>
        <v>0.99</v>
      </c>
      <c r="FM140" s="4">
        <f t="shared" si="39"/>
        <v>1.4584000000000001</v>
      </c>
      <c r="FN140" s="1" t="str" cm="1">
        <f t="array" aca="1" ref="FN140" ca="1">CONCATENATE(INDIRECT(ADDRESS(1,MATCH(_xlfn.MINIFS(B140:FE140,metrics.rec,"MAE"),B140:FE140,0)+1)), ", ", INDIRECT(ADDRESS(2,MATCH(_xlfn.MINIFS(B140:FE140,metrics.rec,"MAE"),B140:FE140,0)+1)))</f>
        <v>k=5, r=0.7</v>
      </c>
      <c r="FO140" s="1" t="str" cm="1">
        <f t="array" aca="1" ref="FO140" ca="1">CONCATENATE(INDIRECT(ADDRESS(1,MATCH(_xlfn.MINIFS(B140:FE140,metrics.rec,"MSE"),B140:FE140,0)+1)), ", ", INDIRECT(ADDRESS(2,MATCH(_xlfn.MINIFS(B140:FE140,metrics.rec,"MSE"),B140:FE140,0)+1)))</f>
        <v>k=5, r=0.7</v>
      </c>
      <c r="FP140" s="1" t="str" cm="1">
        <f t="array" aca="1" ref="FP140" ca="1">CONCATENATE(INDIRECT(ADDRESS(1,MATCH(_xlfn.MAXIFS(B140:FE140,metrics.rec,"R"),B140:FE140,0)+1)), ", ", INDIRECT(ADDRESS(2,MATCH(_xlfn.MAXIFS(B140:FE140,metrics.rec,"R"),B140:FE140,0)+1)))</f>
        <v>k=5, r=0.7</v>
      </c>
      <c r="FQ140" s="1" t="str" cm="1">
        <f t="array" aca="1" ref="FQ140" ca="1">CONCATENATE(INDIRECT(ADDRESS(1,MATCH(_xlfn.MAXIFS(B140:FE140,metrics.rec,"Precision"),B140:FE140,0)+1)), ", ", INDIRECT(ADDRESS(2,MATCH(_xlfn.MAXIFS(B140:FE140,metrics.rec,"Precision"),B140:FE140,0)+1)))</f>
        <v>k=5, r=0.9</v>
      </c>
      <c r="FR140" s="1" t="str" cm="1">
        <f t="array" aca="1" ref="FR140" ca="1">CONCATENATE(INDIRECT(ADDRESS(1,MATCH(_xlfn.MAXIFS(B140:FE140,metrics.rec,"Recall"),B140:FE140,0)+1)), ", ", INDIRECT(ADDRESS(2,MATCH(_xlfn.MAXIFS(B140:FE140,metrics.rec,"Recall"),B140:FE140,0)+1)))</f>
        <v>k=5, r=0.7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str" cm="1">
        <f t="array" aca="1" ref="FT140" ca="1">CONCATENATE(INDIRECT(ADDRESS(1,MATCH(_xlfn.MAXIFS(B140:FE140,metrics.rec,"Recatio"),B140:FE140,0)+1)), ", ", INDIRECT(ADDRESS(2,MATCH(_xlfn.MAXIFS(B140:FE140,metrics.rec,"Recatio"),B140:FE140,0)+1)))</f>
        <v>k=5, r=0.7</v>
      </c>
      <c r="FU140" s="1" t="str" cm="1">
        <f t="array" aca="1" ref="FU140" ca="1">CONCATENATE(INDIRECT(ADDRESS(1,MATCH(_xlfn.MINIFS(B140:FE140,metrics.rec,"Time"),B140:FE140,0)+1)), ", ", INDIRECT(ADDRESS(2,MATCH(_xlfn.MINIFS(B140:FE140,metrics.rec,"Time"),B140:FE140,0)+1)))</f>
        <v>k=5, r=0.9</v>
      </c>
    </row>
    <row r="141" spans="1:177" x14ac:dyDescent="0.2">
      <c r="A141" s="1" t="s">
        <v>136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>
        <v>0.68740000000000001</v>
      </c>
      <c r="AA141" s="5">
        <v>0.81820000000000004</v>
      </c>
      <c r="AB141" s="5">
        <v>0.15279999999999999</v>
      </c>
      <c r="AC141" s="5">
        <v>3.4000000000000002E-2</v>
      </c>
      <c r="AD141" s="5">
        <v>0.76239999999999997</v>
      </c>
      <c r="AE141" s="5"/>
      <c r="AF141" s="5">
        <v>1</v>
      </c>
      <c r="AG141" s="5">
        <v>1.9287000000000001</v>
      </c>
      <c r="AH141" s="4">
        <v>0.75</v>
      </c>
      <c r="AI141" s="4">
        <v>0.97199999999999998</v>
      </c>
      <c r="AJ141" s="4">
        <v>0.1003</v>
      </c>
      <c r="AK141" s="4">
        <v>4.4200000000000003E-2</v>
      </c>
      <c r="AL141" s="4">
        <v>0.55740000000000001</v>
      </c>
      <c r="AM141" s="4"/>
      <c r="AN141" s="4">
        <v>0.98</v>
      </c>
      <c r="AO141" s="4">
        <v>1.0222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f t="shared" si="32"/>
        <v>0.71870000000000001</v>
      </c>
      <c r="FG141" s="4">
        <f t="shared" si="33"/>
        <v>0.89510000000000001</v>
      </c>
      <c r="FH141" s="4">
        <f t="shared" si="34"/>
        <v>0.12655</v>
      </c>
      <c r="FI141" s="4">
        <f t="shared" si="35"/>
        <v>3.9100000000000003E-2</v>
      </c>
      <c r="FJ141" s="4">
        <f t="shared" si="36"/>
        <v>0.65989999999999993</v>
      </c>
      <c r="FK141" s="4" t="e">
        <f t="shared" si="37"/>
        <v>#DIV/0!</v>
      </c>
      <c r="FL141" s="4">
        <f t="shared" si="38"/>
        <v>0.99</v>
      </c>
      <c r="FM141" s="4">
        <f t="shared" si="39"/>
        <v>1.4754499999999999</v>
      </c>
      <c r="FN141" s="1" t="str" cm="1">
        <f t="array" aca="1" ref="FN141" ca="1">CONCATENATE(INDIRECT(ADDRESS(1,MATCH(_xlfn.MINIFS(B141:FE141,metrics.rec,"MAE"),B141:FE141,0)+1)), ", ", INDIRECT(ADDRESS(2,MATCH(_xlfn.MINIFS(B141:FE141,metrics.rec,"MAE"),B141:FE141,0)+1)))</f>
        <v>k=5, r=0.7</v>
      </c>
      <c r="FO141" s="1" t="str" cm="1">
        <f t="array" aca="1" ref="FO141" ca="1">CONCATENATE(INDIRECT(ADDRESS(1,MATCH(_xlfn.MINIFS(B141:FE141,metrics.rec,"MSE"),B141:FE141,0)+1)), ", ", INDIRECT(ADDRESS(2,MATCH(_xlfn.MINIFS(B141:FE141,metrics.rec,"MSE"),B141:FE141,0)+1)))</f>
        <v>k=5, r=0.7</v>
      </c>
      <c r="FP141" s="1" t="str" cm="1">
        <f t="array" aca="1" ref="FP141" ca="1">CONCATENATE(INDIRECT(ADDRESS(1,MATCH(_xlfn.MAXIFS(B141:FE141,metrics.rec,"R"),B141:FE141,0)+1)), ", ", INDIRECT(ADDRESS(2,MATCH(_xlfn.MAXIFS(B141:FE141,metrics.rec,"R"),B141:FE141,0)+1)))</f>
        <v>k=5, r=0.7</v>
      </c>
      <c r="FQ141" s="1" t="str" cm="1">
        <f t="array" aca="1" ref="FQ141" ca="1">CONCATENATE(INDIRECT(ADDRESS(1,MATCH(_xlfn.MAXIFS(B141:FE141,metrics.rec,"Precision"),B141:FE141,0)+1)), ", ", INDIRECT(ADDRESS(2,MATCH(_xlfn.MAXIFS(B141:FE141,metrics.rec,"Precision"),B141:FE141,0)+1)))</f>
        <v>k=5, r=0.9</v>
      </c>
      <c r="FR141" s="1" t="str" cm="1">
        <f t="array" aca="1" ref="FR141" ca="1">CONCATENATE(INDIRECT(ADDRESS(1,MATCH(_xlfn.MAXIFS(B141:FE141,metrics.rec,"Recall"),B141:FE141,0)+1)), ", ", INDIRECT(ADDRESS(2,MATCH(_xlfn.MAXIFS(B141:FE141,metrics.rec,"Recall"),B141:FE141,0)+1)))</f>
        <v>k=5, r=0.7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str" cm="1">
        <f t="array" aca="1" ref="FT141" ca="1">CONCATENATE(INDIRECT(ADDRESS(1,MATCH(_xlfn.MAXIFS(B141:FE141,metrics.rec,"Recatio"),B141:FE141,0)+1)), ", ", INDIRECT(ADDRESS(2,MATCH(_xlfn.MAXIFS(B141:FE141,metrics.rec,"Recatio"),B141:FE141,0)+1)))</f>
        <v>k=5, r=0.7</v>
      </c>
      <c r="FU141" s="1" t="str" cm="1">
        <f t="array" aca="1" ref="FU141" ca="1">CONCATENATE(INDIRECT(ADDRESS(1,MATCH(_xlfn.MINIFS(B141:FE141,metrics.rec,"Time"),B141:FE141,0)+1)), ", ", INDIRECT(ADDRESS(2,MATCH(_xlfn.MINIFS(B141:FE141,metrics.rec,"Time"),B141:FE141,0)+1)))</f>
        <v>k=5, r=0.9</v>
      </c>
    </row>
    <row r="142" spans="1:177" x14ac:dyDescent="0.2">
      <c r="A142" s="1" t="s">
        <v>137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>
        <v>0.68110000000000004</v>
      </c>
      <c r="AA142" s="5">
        <v>0.80289999999999995</v>
      </c>
      <c r="AB142" s="5">
        <v>0.16539999999999999</v>
      </c>
      <c r="AC142" s="5">
        <v>3.3700000000000001E-2</v>
      </c>
      <c r="AD142" s="5">
        <v>0.76690000000000003</v>
      </c>
      <c r="AE142" s="5"/>
      <c r="AF142" s="5">
        <v>1</v>
      </c>
      <c r="AG142" s="5">
        <v>1.6067</v>
      </c>
      <c r="AH142" s="4">
        <v>0.74080000000000001</v>
      </c>
      <c r="AI142" s="4">
        <v>0.94930000000000003</v>
      </c>
      <c r="AJ142" s="4">
        <v>0.1052</v>
      </c>
      <c r="AK142" s="4">
        <v>5.3900000000000003E-2</v>
      </c>
      <c r="AL142" s="4">
        <v>0.5393</v>
      </c>
      <c r="AM142" s="4"/>
      <c r="AN142" s="4">
        <v>0.97640000000000005</v>
      </c>
      <c r="AO142" s="4">
        <v>0.75760000000000005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f t="shared" si="32"/>
        <v>0.71094999999999997</v>
      </c>
      <c r="FG142" s="4">
        <f t="shared" si="33"/>
        <v>0.87609999999999999</v>
      </c>
      <c r="FH142" s="4">
        <f t="shared" si="34"/>
        <v>0.1353</v>
      </c>
      <c r="FI142" s="4">
        <f t="shared" si="35"/>
        <v>4.3800000000000006E-2</v>
      </c>
      <c r="FJ142" s="4">
        <f t="shared" si="36"/>
        <v>0.65310000000000001</v>
      </c>
      <c r="FK142" s="4" t="e">
        <f t="shared" si="37"/>
        <v>#DIV/0!</v>
      </c>
      <c r="FL142" s="4">
        <f t="shared" si="38"/>
        <v>0.98819999999999997</v>
      </c>
      <c r="FM142" s="4">
        <f t="shared" si="39"/>
        <v>1.18215</v>
      </c>
      <c r="FN142" s="1" t="str" cm="1">
        <f t="array" aca="1" ref="FN142" ca="1">CONCATENATE(INDIRECT(ADDRESS(1,MATCH(_xlfn.MINIFS(B142:FE142,metrics.rec,"MAE"),B142:FE142,0)+1)), ", ", INDIRECT(ADDRESS(2,MATCH(_xlfn.MINIFS(B142:FE142,metrics.rec,"MAE"),B142:FE142,0)+1)))</f>
        <v>k=5, r=0.7</v>
      </c>
      <c r="FO142" s="1" t="str" cm="1">
        <f t="array" aca="1" ref="FO142" ca="1">CONCATENATE(INDIRECT(ADDRESS(1,MATCH(_xlfn.MINIFS(B142:FE142,metrics.rec,"MSE"),B142:FE142,0)+1)), ", ", INDIRECT(ADDRESS(2,MATCH(_xlfn.MINIFS(B142:FE142,metrics.rec,"MSE"),B142:FE142,0)+1)))</f>
        <v>k=5, r=0.7</v>
      </c>
      <c r="FP142" s="1" t="str" cm="1">
        <f t="array" aca="1" ref="FP142" ca="1">CONCATENATE(INDIRECT(ADDRESS(1,MATCH(_xlfn.MAXIFS(B142:FE142,metrics.rec,"R"),B142:FE142,0)+1)), ", ", INDIRECT(ADDRESS(2,MATCH(_xlfn.MAXIFS(B142:FE142,metrics.rec,"R"),B142:FE142,0)+1)))</f>
        <v>k=5, r=0.7</v>
      </c>
      <c r="FQ142" s="1" t="str" cm="1">
        <f t="array" aca="1" ref="FQ142" ca="1">CONCATENATE(INDIRECT(ADDRESS(1,MATCH(_xlfn.MAXIFS(B142:FE142,metrics.rec,"Precision"),B142:FE142,0)+1)), ", ", INDIRECT(ADDRESS(2,MATCH(_xlfn.MAXIFS(B142:FE142,metrics.rec,"Precision"),B142:FE142,0)+1)))</f>
        <v>k=5, r=0.9</v>
      </c>
      <c r="FR142" s="1" t="str" cm="1">
        <f t="array" aca="1" ref="FR142" ca="1">CONCATENATE(INDIRECT(ADDRESS(1,MATCH(_xlfn.MAXIFS(B142:FE142,metrics.rec,"Recall"),B142:FE142,0)+1)), ", ", INDIRECT(ADDRESS(2,MATCH(_xlfn.MAXIFS(B142:FE142,metrics.rec,"Recall"),B142:FE142,0)+1)))</f>
        <v>k=5, r=0.7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str" cm="1">
        <f t="array" aca="1" ref="FT142" ca="1">CONCATENATE(INDIRECT(ADDRESS(1,MATCH(_xlfn.MAXIFS(B142:FE142,metrics.rec,"Recatio"),B142:FE142,0)+1)), ", ", INDIRECT(ADDRESS(2,MATCH(_xlfn.MAXIFS(B142:FE142,metrics.rec,"Recatio"),B142:FE142,0)+1)))</f>
        <v>k=5, r=0.7</v>
      </c>
      <c r="FU142" s="1" t="str" cm="1">
        <f t="array" aca="1" ref="FU142" ca="1">CONCATENATE(INDIRECT(ADDRESS(1,MATCH(_xlfn.MINIFS(B142:FE142,metrics.rec,"Time"),B142:FE142,0)+1)), ", ", INDIRECT(ADDRESS(2,MATCH(_xlfn.MINIFS(B142:FE142,metrics.rec,"Time"),B142:FE142,0)+1)))</f>
        <v>k=5, r=0.9</v>
      </c>
    </row>
    <row r="143" spans="1:177" x14ac:dyDescent="0.2">
      <c r="A143" s="1" t="s">
        <v>138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>
        <v>0.71789999999999998</v>
      </c>
      <c r="AA143" s="5">
        <v>0.88770000000000004</v>
      </c>
      <c r="AB143" s="5">
        <v>0.1411</v>
      </c>
      <c r="AC143" s="5">
        <v>2.06E-2</v>
      </c>
      <c r="AD143" s="5">
        <v>0.59689999999999999</v>
      </c>
      <c r="AE143" s="5"/>
      <c r="AF143" s="5">
        <v>0.998</v>
      </c>
      <c r="AG143" s="5">
        <v>1.5903</v>
      </c>
      <c r="AH143" s="4">
        <v>0.75180000000000002</v>
      </c>
      <c r="AI143" s="4">
        <v>0.97870000000000001</v>
      </c>
      <c r="AJ143" s="4">
        <v>7.7299999999999994E-2</v>
      </c>
      <c r="AK143" s="4">
        <v>5.4300000000000001E-2</v>
      </c>
      <c r="AL143" s="4">
        <v>0.502</v>
      </c>
      <c r="AM143" s="4"/>
      <c r="AN143" s="4">
        <v>0.94610000000000005</v>
      </c>
      <c r="AO143" s="4">
        <v>0.75319999999999998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f t="shared" si="32"/>
        <v>0.73485</v>
      </c>
      <c r="FG143" s="4">
        <f t="shared" si="33"/>
        <v>0.93320000000000003</v>
      </c>
      <c r="FH143" s="4">
        <f t="shared" si="34"/>
        <v>0.10919999999999999</v>
      </c>
      <c r="FI143" s="4">
        <f t="shared" si="35"/>
        <v>3.7449999999999997E-2</v>
      </c>
      <c r="FJ143" s="4">
        <f t="shared" si="36"/>
        <v>0.54944999999999999</v>
      </c>
      <c r="FK143" s="4" t="e">
        <f t="shared" si="37"/>
        <v>#DIV/0!</v>
      </c>
      <c r="FL143" s="4">
        <f t="shared" si="38"/>
        <v>0.97205000000000008</v>
      </c>
      <c r="FM143" s="4">
        <f t="shared" si="39"/>
        <v>1.1717500000000001</v>
      </c>
      <c r="FN143" s="1" t="str" cm="1">
        <f t="array" aca="1" ref="FN143" ca="1">CONCATENATE(INDIRECT(ADDRESS(1,MATCH(_xlfn.MINIFS(B143:FE143,metrics.rec,"MAE"),B143:FE143,0)+1)), ", ", INDIRECT(ADDRESS(2,MATCH(_xlfn.MINIFS(B143:FE143,metrics.rec,"MAE"),B143:FE143,0)+1)))</f>
        <v>k=5, r=0.7</v>
      </c>
      <c r="FO143" s="1" t="str" cm="1">
        <f t="array" aca="1" ref="FO143" ca="1">CONCATENATE(INDIRECT(ADDRESS(1,MATCH(_xlfn.MINIFS(B143:FE143,metrics.rec,"MSE"),B143:FE143,0)+1)), ", ", INDIRECT(ADDRESS(2,MATCH(_xlfn.MINIFS(B143:FE143,metrics.rec,"MSE"),B143:FE143,0)+1)))</f>
        <v>k=5, r=0.7</v>
      </c>
      <c r="FP143" s="1" t="str" cm="1">
        <f t="array" aca="1" ref="FP143" ca="1">CONCATENATE(INDIRECT(ADDRESS(1,MATCH(_xlfn.MAXIFS(B143:FE143,metrics.rec,"R"),B143:FE143,0)+1)), ", ", INDIRECT(ADDRESS(2,MATCH(_xlfn.MAXIFS(B143:FE143,metrics.rec,"R"),B143:FE143,0)+1)))</f>
        <v>k=5, r=0.7</v>
      </c>
      <c r="FQ143" s="1" t="str" cm="1">
        <f t="array" aca="1" ref="FQ143" ca="1">CONCATENATE(INDIRECT(ADDRESS(1,MATCH(_xlfn.MAXIFS(B143:FE143,metrics.rec,"Precision"),B143:FE143,0)+1)), ", ", INDIRECT(ADDRESS(2,MATCH(_xlfn.MAXIFS(B143:FE143,metrics.rec,"Precision"),B143:FE143,0)+1)))</f>
        <v>k=5, r=0.9</v>
      </c>
      <c r="FR143" s="1" t="str" cm="1">
        <f t="array" aca="1" ref="FR143" ca="1">CONCATENATE(INDIRECT(ADDRESS(1,MATCH(_xlfn.MAXIFS(B143:FE143,metrics.rec,"Recall"),B143:FE143,0)+1)), ", ", INDIRECT(ADDRESS(2,MATCH(_xlfn.MAXIFS(B143:FE143,metrics.rec,"Recall"),B143:FE143,0)+1)))</f>
        <v>k=5, r=0.7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str" cm="1">
        <f t="array" aca="1" ref="FT143" ca="1">CONCATENATE(INDIRECT(ADDRESS(1,MATCH(_xlfn.MAXIFS(B143:FE143,metrics.rec,"Recatio"),B143:FE143,0)+1)), ", ", INDIRECT(ADDRESS(2,MATCH(_xlfn.MAXIFS(B143:FE143,metrics.rec,"Recatio"),B143:FE143,0)+1)))</f>
        <v>k=5, r=0.7</v>
      </c>
      <c r="FU143" s="1" t="str" cm="1">
        <f t="array" aca="1" ref="FU143" ca="1">CONCATENATE(INDIRECT(ADDRESS(1,MATCH(_xlfn.MINIFS(B143:FE143,metrics.rec,"Time"),B143:FE143,0)+1)), ", ", INDIRECT(ADDRESS(2,MATCH(_xlfn.MINIFS(B143:FE143,metrics.rec,"Time"),B143:FE143,0)+1)))</f>
        <v>k=5, r=0.9</v>
      </c>
    </row>
    <row r="144" spans="1:177" x14ac:dyDescent="0.2">
      <c r="A144" s="1" t="s">
        <v>139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>
        <v>0.68620000000000003</v>
      </c>
      <c r="AA144" s="5">
        <v>0.81379999999999997</v>
      </c>
      <c r="AB144" s="5">
        <v>0.1444</v>
      </c>
      <c r="AC144" s="5">
        <v>2.9000000000000001E-2</v>
      </c>
      <c r="AD144" s="5">
        <v>0.7319</v>
      </c>
      <c r="AE144" s="5"/>
      <c r="AF144" s="5">
        <v>0.998</v>
      </c>
      <c r="AG144" s="5">
        <v>1.6653</v>
      </c>
      <c r="AH144" s="4">
        <v>0.75149999999999995</v>
      </c>
      <c r="AI144" s="4">
        <v>0.97560000000000002</v>
      </c>
      <c r="AJ144" s="4">
        <v>7.6200000000000004E-2</v>
      </c>
      <c r="AK144" s="4">
        <v>5.5300000000000002E-2</v>
      </c>
      <c r="AL144" s="4">
        <v>0.50690000000000002</v>
      </c>
      <c r="AM144" s="4"/>
      <c r="AN144" s="4">
        <v>0.94610000000000005</v>
      </c>
      <c r="AO144" s="4">
        <v>0.74670000000000003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f t="shared" si="32"/>
        <v>0.71884999999999999</v>
      </c>
      <c r="FG144" s="4">
        <f t="shared" si="33"/>
        <v>0.89470000000000005</v>
      </c>
      <c r="FH144" s="4">
        <f t="shared" si="34"/>
        <v>0.11030000000000001</v>
      </c>
      <c r="FI144" s="4">
        <f t="shared" si="35"/>
        <v>4.215E-2</v>
      </c>
      <c r="FJ144" s="4">
        <f t="shared" si="36"/>
        <v>0.61939999999999995</v>
      </c>
      <c r="FK144" s="4" t="e">
        <f t="shared" si="37"/>
        <v>#DIV/0!</v>
      </c>
      <c r="FL144" s="4">
        <f t="shared" si="38"/>
        <v>0.97205000000000008</v>
      </c>
      <c r="FM144" s="4">
        <f t="shared" si="39"/>
        <v>1.206</v>
      </c>
      <c r="FN144" s="1" t="str" cm="1">
        <f t="array" aca="1" ref="FN144" ca="1">CONCATENATE(INDIRECT(ADDRESS(1,MATCH(_xlfn.MINIFS(B144:FE144,metrics.rec,"MAE"),B144:FE144,0)+1)), ", ", INDIRECT(ADDRESS(2,MATCH(_xlfn.MINIFS(B144:FE144,metrics.rec,"MAE"),B144:FE144,0)+1)))</f>
        <v>k=5, r=0.7</v>
      </c>
      <c r="FO144" s="1" t="str" cm="1">
        <f t="array" aca="1" ref="FO144" ca="1">CONCATENATE(INDIRECT(ADDRESS(1,MATCH(_xlfn.MINIFS(B144:FE144,metrics.rec,"MSE"),B144:FE144,0)+1)), ", ", INDIRECT(ADDRESS(2,MATCH(_xlfn.MINIFS(B144:FE144,metrics.rec,"MSE"),B144:FE144,0)+1)))</f>
        <v>k=5, r=0.7</v>
      </c>
      <c r="FP144" s="1" t="str" cm="1">
        <f t="array" aca="1" ref="FP144" ca="1">CONCATENATE(INDIRECT(ADDRESS(1,MATCH(_xlfn.MAXIFS(B144:FE144,metrics.rec,"R"),B144:FE144,0)+1)), ", ", INDIRECT(ADDRESS(2,MATCH(_xlfn.MAXIFS(B144:FE144,metrics.rec,"R"),B144:FE144,0)+1)))</f>
        <v>k=5, r=0.7</v>
      </c>
      <c r="FQ144" s="1" t="str" cm="1">
        <f t="array" aca="1" ref="FQ144" ca="1">CONCATENATE(INDIRECT(ADDRESS(1,MATCH(_xlfn.MAXIFS(B144:FE144,metrics.rec,"Precision"),B144:FE144,0)+1)), ", ", INDIRECT(ADDRESS(2,MATCH(_xlfn.MAXIFS(B144:FE144,metrics.rec,"Precision"),B144:FE144,0)+1)))</f>
        <v>k=5, r=0.9</v>
      </c>
      <c r="FR144" s="1" t="str" cm="1">
        <f t="array" aca="1" ref="FR144" ca="1">CONCATENATE(INDIRECT(ADDRESS(1,MATCH(_xlfn.MAXIFS(B144:FE144,metrics.rec,"Recall"),B144:FE144,0)+1)), ", ", INDIRECT(ADDRESS(2,MATCH(_xlfn.MAXIFS(B144:FE144,metrics.rec,"Recall"),B144:FE144,0)+1)))</f>
        <v>k=5, r=0.7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str" cm="1">
        <f t="array" aca="1" ref="FT144" ca="1">CONCATENATE(INDIRECT(ADDRESS(1,MATCH(_xlfn.MAXIFS(B144:FE144,metrics.rec,"Recatio"),B144:FE144,0)+1)), ", ", INDIRECT(ADDRESS(2,MATCH(_xlfn.MAXIFS(B144:FE144,metrics.rec,"Recatio"),B144:FE144,0)+1)))</f>
        <v>k=5, r=0.7</v>
      </c>
      <c r="FU144" s="1" t="str" cm="1">
        <f t="array" aca="1" ref="FU144" ca="1">CONCATENATE(INDIRECT(ADDRESS(1,MATCH(_xlfn.MINIFS(B144:FE144,metrics.rec,"Time"),B144:FE144,0)+1)), ", ", INDIRECT(ADDRESS(2,MATCH(_xlfn.MINIFS(B144:FE144,metrics.rec,"Time"),B144:FE144,0)+1)))</f>
        <v>k=5, r=0.9</v>
      </c>
    </row>
    <row r="145" spans="1:177" x14ac:dyDescent="0.2">
      <c r="A145" s="1" t="s">
        <v>140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>
        <v>0.71230000000000004</v>
      </c>
      <c r="AA145" s="5">
        <v>0.88529999999999998</v>
      </c>
      <c r="AB145" s="5">
        <v>0.161</v>
      </c>
      <c r="AC145" s="5">
        <v>2.07E-2</v>
      </c>
      <c r="AD145" s="5">
        <v>0.7359</v>
      </c>
      <c r="AE145" s="5"/>
      <c r="AF145" s="5">
        <v>0.99150000000000005</v>
      </c>
      <c r="AG145" s="5">
        <v>1.6628000000000001</v>
      </c>
      <c r="AH145" s="4">
        <v>0.76690000000000003</v>
      </c>
      <c r="AI145" s="4">
        <v>1.0094000000000001</v>
      </c>
      <c r="AJ145" s="4">
        <v>3.4000000000000002E-2</v>
      </c>
      <c r="AK145" s="4">
        <v>5.04E-2</v>
      </c>
      <c r="AL145" s="4">
        <v>0.54</v>
      </c>
      <c r="AM145" s="4"/>
      <c r="AN145" s="4">
        <v>0.88109999999999999</v>
      </c>
      <c r="AO145" s="4">
        <v>0.74819999999999998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f t="shared" si="32"/>
        <v>0.73960000000000004</v>
      </c>
      <c r="FG145" s="4">
        <f t="shared" si="33"/>
        <v>0.94735000000000003</v>
      </c>
      <c r="FH145" s="4">
        <f t="shared" si="34"/>
        <v>9.7500000000000003E-2</v>
      </c>
      <c r="FI145" s="4">
        <f t="shared" si="35"/>
        <v>3.5549999999999998E-2</v>
      </c>
      <c r="FJ145" s="4">
        <f t="shared" si="36"/>
        <v>0.63795000000000002</v>
      </c>
      <c r="FK145" s="4" t="e">
        <f t="shared" si="37"/>
        <v>#DIV/0!</v>
      </c>
      <c r="FL145" s="4">
        <f t="shared" si="38"/>
        <v>0.93630000000000002</v>
      </c>
      <c r="FM145" s="4">
        <f t="shared" si="39"/>
        <v>1.2055</v>
      </c>
      <c r="FN145" s="1" t="str" cm="1">
        <f t="array" aca="1" ref="FN145" ca="1">CONCATENATE(INDIRECT(ADDRESS(1,MATCH(_xlfn.MINIFS(B145:FE145,metrics.rec,"MAE"),B145:FE145,0)+1)), ", ", INDIRECT(ADDRESS(2,MATCH(_xlfn.MINIFS(B145:FE145,metrics.rec,"MAE"),B145:FE145,0)+1)))</f>
        <v>k=5, r=0.7</v>
      </c>
      <c r="FO145" s="1" t="str" cm="1">
        <f t="array" aca="1" ref="FO145" ca="1">CONCATENATE(INDIRECT(ADDRESS(1,MATCH(_xlfn.MINIFS(B145:FE145,metrics.rec,"MSE"),B145:FE145,0)+1)), ", ", INDIRECT(ADDRESS(2,MATCH(_xlfn.MINIFS(B145:FE145,metrics.rec,"MSE"),B145:FE145,0)+1)))</f>
        <v>k=5, r=0.7</v>
      </c>
      <c r="FP145" s="1" t="str" cm="1">
        <f t="array" aca="1" ref="FP145" ca="1">CONCATENATE(INDIRECT(ADDRESS(1,MATCH(_xlfn.MAXIFS(B145:FE145,metrics.rec,"R"),B145:FE145,0)+1)), ", ", INDIRECT(ADDRESS(2,MATCH(_xlfn.MAXIFS(B145:FE145,metrics.rec,"R"),B145:FE145,0)+1)))</f>
        <v>k=5, r=0.7</v>
      </c>
      <c r="FQ145" s="1" t="str" cm="1">
        <f t="array" aca="1" ref="FQ145" ca="1">CONCATENATE(INDIRECT(ADDRESS(1,MATCH(_xlfn.MAXIFS(B145:FE145,metrics.rec,"Precision"),B145:FE145,0)+1)), ", ", INDIRECT(ADDRESS(2,MATCH(_xlfn.MAXIFS(B145:FE145,metrics.rec,"Precision"),B145:FE145,0)+1)))</f>
        <v>k=5, r=0.9</v>
      </c>
      <c r="FR145" s="1" t="str" cm="1">
        <f t="array" aca="1" ref="FR145" ca="1">CONCATENATE(INDIRECT(ADDRESS(1,MATCH(_xlfn.MAXIFS(B145:FE145,metrics.rec,"Recall"),B145:FE145,0)+1)), ", ", INDIRECT(ADDRESS(2,MATCH(_xlfn.MAXIFS(B145:FE145,metrics.rec,"Recall"),B145:FE145,0)+1)))</f>
        <v>k=5, r=0.7</v>
      </c>
      <c r="FS145" s="1" t="e" cm="1">
        <f t="array" aca="1" ref="FS145" ca="1">CONCATENATE(INDIRECT(ADDRESS(1,MATCH(_xlfn.MAXIFS(B145:FE145,metrics.rec,"Coverage"),B145:FE145,0)+1)), ", ", INDIRECT(ADDRESS(2,MATCH(_xlfn.MAXIFS(B145:FE145,metrics.rec,"Coverage"),B145:FE145,0)+1)))</f>
        <v>#N/A</v>
      </c>
      <c r="FT145" s="1" t="str" cm="1">
        <f t="array" aca="1" ref="FT145" ca="1">CONCATENATE(INDIRECT(ADDRESS(1,MATCH(_xlfn.MAXIFS(B145:FE145,metrics.rec,"Recatio"),B145:FE145,0)+1)), ", ", INDIRECT(ADDRESS(2,MATCH(_xlfn.MAXIFS(B145:FE145,metrics.rec,"Recatio"),B145:FE145,0)+1)))</f>
        <v>k=5, r=0.7</v>
      </c>
      <c r="FU145" s="1" t="str" cm="1">
        <f t="array" aca="1" ref="FU145" ca="1">CONCATENATE(INDIRECT(ADDRESS(1,MATCH(_xlfn.MINIFS(B145:FE145,metrics.rec,"Time"),B145:FE145,0)+1)), ", ", INDIRECT(ADDRESS(2,MATCH(_xlfn.MINIFS(B145:FE145,metrics.rec,"Time"),B145:FE145,0)+1)))</f>
        <v>k=5, r=0.9</v>
      </c>
    </row>
    <row r="146" spans="1:177" x14ac:dyDescent="0.2">
      <c r="A146" s="1" t="s">
        <v>141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>
        <v>0.73680000000000001</v>
      </c>
      <c r="AA146" s="5">
        <v>0.93769999999999998</v>
      </c>
      <c r="AB146" s="5">
        <v>0.13439999999999999</v>
      </c>
      <c r="AC146" s="5">
        <v>1.8800000000000001E-2</v>
      </c>
      <c r="AD146" s="5">
        <v>0.51559999999999995</v>
      </c>
      <c r="AE146" s="5"/>
      <c r="AF146" s="5">
        <v>0.99150000000000005</v>
      </c>
      <c r="AG146" s="5">
        <v>1.6314</v>
      </c>
      <c r="AH146" s="20">
        <v>0.7712</v>
      </c>
      <c r="AI146" s="20">
        <v>1.0190999999999999</v>
      </c>
      <c r="AJ146" s="20">
        <v>2.76E-2</v>
      </c>
      <c r="AK146" s="20">
        <v>4.6600000000000003E-2</v>
      </c>
      <c r="AL146" s="20">
        <v>0.53180000000000005</v>
      </c>
      <c r="AM146" s="20"/>
      <c r="AN146" s="20"/>
      <c r="AO146" s="20">
        <v>0.73089999999999999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f t="shared" si="32"/>
        <v>0.754</v>
      </c>
      <c r="FG146" s="4">
        <f t="shared" si="33"/>
        <v>0.97839999999999994</v>
      </c>
      <c r="FH146" s="4">
        <f t="shared" si="34"/>
        <v>8.0999999999999989E-2</v>
      </c>
      <c r="FI146" s="4">
        <f t="shared" si="35"/>
        <v>3.27E-2</v>
      </c>
      <c r="FJ146" s="4">
        <f t="shared" si="36"/>
        <v>0.52370000000000005</v>
      </c>
      <c r="FK146" s="4" t="e">
        <f t="shared" si="37"/>
        <v>#DIV/0!</v>
      </c>
      <c r="FL146" s="4">
        <f t="shared" si="38"/>
        <v>0.99150000000000005</v>
      </c>
      <c r="FM146" s="4">
        <f t="shared" si="39"/>
        <v>1.1811499999999999</v>
      </c>
      <c r="FN146" s="1" t="str" cm="1">
        <f t="array" aca="1" ref="FN146" ca="1">CONCATENATE(INDIRECT(ADDRESS(1,MATCH(_xlfn.MINIFS(B146:FE146,metrics.rec,"MAE"),B146:FE146,0)+1)), ", ", INDIRECT(ADDRESS(2,MATCH(_xlfn.MINIFS(B146:FE146,metrics.rec,"MAE"),B146:FE146,0)+1)))</f>
        <v>k=5, r=0.7</v>
      </c>
      <c r="FO146" s="1" t="str" cm="1">
        <f t="array" aca="1" ref="FO146" ca="1">CONCATENATE(INDIRECT(ADDRESS(1,MATCH(_xlfn.MINIFS(B146:FE146,metrics.rec,"MSE"),B146:FE146,0)+1)), ", ", INDIRECT(ADDRESS(2,MATCH(_xlfn.MINIFS(B146:FE146,metrics.rec,"MSE"),B146:FE146,0)+1)))</f>
        <v>k=5, r=0.7</v>
      </c>
      <c r="FP146" s="1" t="str" cm="1">
        <f t="array" aca="1" ref="FP146" ca="1">CONCATENATE(INDIRECT(ADDRESS(1,MATCH(_xlfn.MAXIFS(B146:FE146,metrics.rec,"R"),B146:FE146,0)+1)), ", ", INDIRECT(ADDRESS(2,MATCH(_xlfn.MAXIFS(B146:FE146,metrics.rec,"R"),B146:FE146,0)+1)))</f>
        <v>k=5, r=0.7</v>
      </c>
      <c r="FQ146" s="1" t="str" cm="1">
        <f t="array" aca="1" ref="FQ146" ca="1">CONCATENATE(INDIRECT(ADDRESS(1,MATCH(_xlfn.MAXIFS(B146:FE146,metrics.rec,"Precision"),B146:FE146,0)+1)), ", ", INDIRECT(ADDRESS(2,MATCH(_xlfn.MAXIFS(B146:FE146,metrics.rec,"Precision"),B146:FE146,0)+1)))</f>
        <v>k=5, r=0.9</v>
      </c>
      <c r="FR146" s="1" t="str" cm="1">
        <f t="array" aca="1" ref="FR146" ca="1">CONCATENATE(INDIRECT(ADDRESS(1,MATCH(_xlfn.MAXIFS(B146:FE146,metrics.rec,"Recall"),B146:FE146,0)+1)), ", ", INDIRECT(ADDRESS(2,MATCH(_xlfn.MAXIFS(B146:FE146,metrics.rec,"Recall"),B146:FE146,0)+1)))</f>
        <v>k=5, r=0.9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str" cm="1">
        <f t="array" aca="1" ref="FT146" ca="1">CONCATENATE(INDIRECT(ADDRESS(1,MATCH(_xlfn.MAXIFS(B146:FE146,metrics.rec,"Recatio"),B146:FE146,0)+1)), ", ", INDIRECT(ADDRESS(2,MATCH(_xlfn.MAXIFS(B146:FE146,metrics.rec,"Recatio"),B146:FE146,0)+1)))</f>
        <v>k=5, r=0.7</v>
      </c>
      <c r="FU146" s="1" t="str" cm="1">
        <f t="array" aca="1" ref="FU146" ca="1">CONCATENATE(INDIRECT(ADDRESS(1,MATCH(_xlfn.MINIFS(B146:FE146,metrics.rec,"Time"),B146:FE146,0)+1)), ", ", INDIRECT(ADDRESS(2,MATCH(_xlfn.MINIFS(B146:FE146,metrics.rec,"Time"),B146:FE146,0)+1)))</f>
        <v>k=5, r=0.9</v>
      </c>
    </row>
    <row r="147" spans="1:177" x14ac:dyDescent="0.2">
      <c r="A147" s="1" t="s">
        <v>142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20"/>
      <c r="AA147" s="20"/>
      <c r="AB147" s="20"/>
      <c r="AC147" s="20"/>
      <c r="AD147" s="20"/>
      <c r="AE147" s="20"/>
      <c r="AF147" s="20"/>
      <c r="AG147" s="20"/>
      <c r="AH147" s="20">
        <v>1</v>
      </c>
      <c r="AI147" s="20">
        <v>1</v>
      </c>
      <c r="AJ147" s="20">
        <v>0</v>
      </c>
      <c r="AK147" s="20">
        <v>0</v>
      </c>
      <c r="AL147" s="20">
        <v>0</v>
      </c>
      <c r="AM147" s="20"/>
      <c r="AN147" s="20">
        <v>2.5000000000000001E-3</v>
      </c>
      <c r="AO147" s="20">
        <v>0.67959999999999998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f t="shared" si="32"/>
        <v>1</v>
      </c>
      <c r="FG147" s="4">
        <f t="shared" si="33"/>
        <v>1</v>
      </c>
      <c r="FH147" s="4">
        <f t="shared" si="34"/>
        <v>0</v>
      </c>
      <c r="FI147" s="4">
        <f t="shared" si="35"/>
        <v>0</v>
      </c>
      <c r="FJ147" s="4">
        <f t="shared" si="36"/>
        <v>0</v>
      </c>
      <c r="FK147" s="4" t="e">
        <f t="shared" si="37"/>
        <v>#DIV/0!</v>
      </c>
      <c r="FL147" s="4">
        <f t="shared" si="38"/>
        <v>2.5000000000000001E-3</v>
      </c>
      <c r="FM147" s="4">
        <f t="shared" si="39"/>
        <v>0.67959999999999998</v>
      </c>
      <c r="FN147" s="1" t="str" cm="1">
        <f t="array" aca="1" ref="FN147" ca="1">CONCATENATE(INDIRECT(ADDRESS(1,MATCH(_xlfn.MINIFS(B147:FE147,metrics.rec,"MAE"),B147:FE147,0)+1)), ", ", INDIRECT(ADDRESS(2,MATCH(_xlfn.MINIFS(B147:FE147,metrics.rec,"MAE"),B147:FE147,0)+1)))</f>
        <v>k=5, r=0.9</v>
      </c>
      <c r="FO147" s="1" t="str" cm="1">
        <f t="array" aca="1" ref="FO147" ca="1">CONCATENATE(INDIRECT(ADDRESS(1,MATCH(_xlfn.MINIFS(B147:FE147,metrics.rec,"MSE"),B147:FE147,0)+1)), ", ", INDIRECT(ADDRESS(2,MATCH(_xlfn.MINIFS(B147:FE147,metrics.rec,"MSE"),B147:FE147,0)+1)))</f>
        <v>k=5, r=0.9</v>
      </c>
      <c r="FP147" s="1" t="str" cm="1">
        <f t="array" aca="1" ref="FP147" ca="1">CONCATENATE(INDIRECT(ADDRESS(1,MATCH(_xlfn.MAXIFS(B147:FE147,metrics.rec,"R"),B147:FE147,0)+1)), ", ", INDIRECT(ADDRESS(2,MATCH(_xlfn.MAXIFS(B147:FE147,metrics.rec,"R"),B147:FE147,0)+1)))</f>
        <v>k=5, r=0.9</v>
      </c>
      <c r="FQ147" s="1" t="str" cm="1">
        <f t="array" aca="1" ref="FQ147" ca="1">CONCATENATE(INDIRECT(ADDRESS(1,MATCH(_xlfn.MAXIFS(B147:FE147,metrics.rec,"Precision"),B147:FE147,0)+1)), ", ", INDIRECT(ADDRESS(2,MATCH(_xlfn.MAXIFS(B147:FE147,metrics.rec,"Precision"),B147:FE147,0)+1)))</f>
        <v>k=5, r=0.9</v>
      </c>
      <c r="FR147" s="1" t="str" cm="1">
        <f t="array" aca="1" ref="FR147" ca="1">CONCATENATE(INDIRECT(ADDRESS(1,MATCH(_xlfn.MAXIFS(B147:FE147,metrics.rec,"Recall"),B147:FE147,0)+1)), ", ", INDIRECT(ADDRESS(2,MATCH(_xlfn.MAXIFS(B147:FE147,metrics.rec,"Recall"),B147:FE147,0)+1)))</f>
        <v>k=5, r=0.9</v>
      </c>
      <c r="FS147" s="1" t="str" cm="1">
        <f t="array" aca="1" ref="FS147" ca="1">CONCATENATE(INDIRECT(ADDRESS(1,MATCH(_xlfn.MAXIFS(B147:FE147,metrics.rec,"Coverage"),B147:FE147,0)+1)), ", ", INDIRECT(ADDRESS(2,MATCH(_xlfn.MAXIFS(B147:FE147,metrics.rec,"Coverage"),B147:FE147,0)+1)))</f>
        <v>k=5, r=0.9</v>
      </c>
      <c r="FT147" s="1" t="str" cm="1">
        <f t="array" aca="1" ref="FT147" ca="1">CONCATENATE(INDIRECT(ADDRESS(1,MATCH(_xlfn.MAXIFS(B147:FE147,metrics.rec,"Recatio"),B147:FE147,0)+1)), ", ", INDIRECT(ADDRESS(2,MATCH(_xlfn.MAXIFS(B147:FE147,metrics.rec,"Recatio"),B147:FE147,0)+1)))</f>
        <v>k=5, r=0.9</v>
      </c>
      <c r="FU147" s="1" t="str" cm="1">
        <f t="array" aca="1" ref="FU147" ca="1">CONCATENATE(INDIRECT(ADDRESS(1,MATCH(_xlfn.MINIFS(B147:FE147,metrics.rec,"Time"),B147:FE147,0)+1)), ", ", INDIRECT(ADDRESS(2,MATCH(_xlfn.MINIFS(B147:FE147,metrics.rec,"Time"),B147:FE147,0)+1)))</f>
        <v>k=5, r=0.9</v>
      </c>
    </row>
    <row r="148" spans="1:177" x14ac:dyDescent="0.2">
      <c r="A148" s="1" t="s">
        <v>143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>
        <v>0.75609999999999999</v>
      </c>
      <c r="AA148" s="5">
        <v>1.0058</v>
      </c>
      <c r="AB148" s="5">
        <v>0.1946</v>
      </c>
      <c r="AC148" s="5">
        <v>1.04E-2</v>
      </c>
      <c r="AD148" s="5">
        <v>0.46860000000000002</v>
      </c>
      <c r="AE148" s="5"/>
      <c r="AF148" s="5">
        <v>1</v>
      </c>
      <c r="AG148" s="5">
        <v>1.7105999999999999</v>
      </c>
      <c r="AH148" s="4">
        <v>0.7994</v>
      </c>
      <c r="AI148" s="4">
        <v>1.1316999999999999</v>
      </c>
      <c r="AJ148" s="4">
        <v>0.1381</v>
      </c>
      <c r="AK148" s="4">
        <v>1.66E-2</v>
      </c>
      <c r="AL148" s="4">
        <v>0.29210000000000003</v>
      </c>
      <c r="AM148" s="4"/>
      <c r="AN148" s="4">
        <v>0.9839</v>
      </c>
      <c r="AO148" s="4">
        <v>1.0541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f t="shared" si="32"/>
        <v>0.77774999999999994</v>
      </c>
      <c r="FG148" s="4">
        <f t="shared" si="33"/>
        <v>1.0687500000000001</v>
      </c>
      <c r="FH148" s="4">
        <f t="shared" si="34"/>
        <v>0.16635</v>
      </c>
      <c r="FI148" s="4">
        <f t="shared" si="35"/>
        <v>1.35E-2</v>
      </c>
      <c r="FJ148" s="4">
        <f t="shared" si="36"/>
        <v>0.38035000000000002</v>
      </c>
      <c r="FK148" s="4" t="e">
        <f t="shared" si="37"/>
        <v>#DIV/0!</v>
      </c>
      <c r="FL148" s="4">
        <f t="shared" si="38"/>
        <v>0.99195</v>
      </c>
      <c r="FM148" s="4">
        <f t="shared" si="39"/>
        <v>1.38235</v>
      </c>
      <c r="FN148" s="1" t="str" cm="1">
        <f t="array" aca="1" ref="FN148" ca="1">CONCATENATE(INDIRECT(ADDRESS(1,MATCH(_xlfn.MINIFS(B148:FE148,metrics.rec,"MAE"),B148:FE148,0)+1)), ", ", INDIRECT(ADDRESS(2,MATCH(_xlfn.MINIFS(B148:FE148,metrics.rec,"MAE"),B148:FE148,0)+1)))</f>
        <v>k=5, r=0.7</v>
      </c>
      <c r="FO148" s="1" t="str" cm="1">
        <f t="array" aca="1" ref="FO148" ca="1">CONCATENATE(INDIRECT(ADDRESS(1,MATCH(_xlfn.MINIFS(B148:FE148,metrics.rec,"MSE"),B148:FE148,0)+1)), ", ", INDIRECT(ADDRESS(2,MATCH(_xlfn.MINIFS(B148:FE148,metrics.rec,"MSE"),B148:FE148,0)+1)))</f>
        <v>k=5, r=0.7</v>
      </c>
      <c r="FP148" s="1" t="str" cm="1">
        <f t="array" aca="1" ref="FP148" ca="1">CONCATENATE(INDIRECT(ADDRESS(1,MATCH(_xlfn.MAXIFS(B148:FE148,metrics.rec,"R"),B148:FE148,0)+1)), ", ", INDIRECT(ADDRESS(2,MATCH(_xlfn.MAXIFS(B148:FE148,metrics.rec,"R"),B148:FE148,0)+1)))</f>
        <v>k=5, r=0.7</v>
      </c>
      <c r="FQ148" s="1" t="str" cm="1">
        <f t="array" aca="1" ref="FQ148" ca="1">CONCATENATE(INDIRECT(ADDRESS(1,MATCH(_xlfn.MAXIFS(B148:FE148,metrics.rec,"Precision"),B148:FE148,0)+1)), ", ", INDIRECT(ADDRESS(2,MATCH(_xlfn.MAXIFS(B148:FE148,metrics.rec,"Precision"),B148:FE148,0)+1)))</f>
        <v>k=5, r=0.9</v>
      </c>
      <c r="FR148" s="1" t="str" cm="1">
        <f t="array" aca="1" ref="FR148" ca="1">CONCATENATE(INDIRECT(ADDRESS(1,MATCH(_xlfn.MAXIFS(B148:FE148,metrics.rec,"Recall"),B148:FE148,0)+1)), ", ", INDIRECT(ADDRESS(2,MATCH(_xlfn.MAXIFS(B148:FE148,metrics.rec,"Recall"),B148:FE148,0)+1)))</f>
        <v>k=5, r=0.7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str" cm="1">
        <f t="array" aca="1" ref="FT148" ca="1">CONCATENATE(INDIRECT(ADDRESS(1,MATCH(_xlfn.MAXIFS(B148:FE148,metrics.rec,"Recatio"),B148:FE148,0)+1)), ", ", INDIRECT(ADDRESS(2,MATCH(_xlfn.MAXIFS(B148:FE148,metrics.rec,"Recatio"),B148:FE148,0)+1)))</f>
        <v>k=5, r=0.7</v>
      </c>
      <c r="FU148" s="1" t="str" cm="1">
        <f t="array" aca="1" ref="FU148" ca="1">CONCATENATE(INDIRECT(ADDRESS(1,MATCH(_xlfn.MINIFS(B148:FE148,metrics.rec,"Time"),B148:FE148,0)+1)), ", ", INDIRECT(ADDRESS(2,MATCH(_xlfn.MINIFS(B148:FE148,metrics.rec,"Time"),B148:FE148,0)+1)))</f>
        <v>k=5, r=0.9</v>
      </c>
    </row>
    <row r="149" spans="1:177" x14ac:dyDescent="0.2">
      <c r="A149" s="1" t="s">
        <v>144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>
        <v>0.70699999999999996</v>
      </c>
      <c r="AA149" s="5">
        <v>0.87270000000000003</v>
      </c>
      <c r="AB149" s="5">
        <v>0.19589999999999999</v>
      </c>
      <c r="AC149" s="5">
        <v>1.9300000000000001E-2</v>
      </c>
      <c r="AD149" s="5">
        <v>0.70579999999999998</v>
      </c>
      <c r="AE149" s="5"/>
      <c r="AF149" s="5">
        <v>0.99970000000000003</v>
      </c>
      <c r="AG149" s="5">
        <v>1.6295999999999999</v>
      </c>
      <c r="AH149" s="4">
        <v>0.75590000000000002</v>
      </c>
      <c r="AI149" s="4">
        <v>0.99099999999999999</v>
      </c>
      <c r="AJ149" s="4">
        <v>0.1099</v>
      </c>
      <c r="AK149" s="4">
        <v>4.02E-2</v>
      </c>
      <c r="AL149" s="4">
        <v>0.50990000000000002</v>
      </c>
      <c r="AM149" s="4"/>
      <c r="AN149" s="4">
        <v>0.96450000000000002</v>
      </c>
      <c r="AO149" s="4">
        <v>0.99760000000000004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f t="shared" si="32"/>
        <v>0.73144999999999993</v>
      </c>
      <c r="FG149" s="4">
        <f t="shared" si="33"/>
        <v>0.93185000000000007</v>
      </c>
      <c r="FH149" s="4">
        <f t="shared" si="34"/>
        <v>0.15289999999999998</v>
      </c>
      <c r="FI149" s="4">
        <f t="shared" si="35"/>
        <v>2.9749999999999999E-2</v>
      </c>
      <c r="FJ149" s="4">
        <f t="shared" si="36"/>
        <v>0.60785</v>
      </c>
      <c r="FK149" s="4" t="e">
        <f t="shared" si="37"/>
        <v>#DIV/0!</v>
      </c>
      <c r="FL149" s="4">
        <f t="shared" si="38"/>
        <v>0.98209999999999997</v>
      </c>
      <c r="FM149" s="4">
        <f t="shared" si="39"/>
        <v>1.3136000000000001</v>
      </c>
      <c r="FN149" s="1" t="str" cm="1">
        <f t="array" aca="1" ref="FN149" ca="1">CONCATENATE(INDIRECT(ADDRESS(1,MATCH(_xlfn.MINIFS(B149:FE149,metrics.rec,"MAE"),B149:FE149,0)+1)), ", ", INDIRECT(ADDRESS(2,MATCH(_xlfn.MINIFS(B149:FE149,metrics.rec,"MAE"),B149:FE149,0)+1)))</f>
        <v>k=5, r=0.7</v>
      </c>
      <c r="FO149" s="1" t="str" cm="1">
        <f t="array" aca="1" ref="FO149" ca="1">CONCATENATE(INDIRECT(ADDRESS(1,MATCH(_xlfn.MINIFS(B149:FE149,metrics.rec,"MSE"),B149:FE149,0)+1)), ", ", INDIRECT(ADDRESS(2,MATCH(_xlfn.MINIFS(B149:FE149,metrics.rec,"MSE"),B149:FE149,0)+1)))</f>
        <v>k=5, r=0.7</v>
      </c>
      <c r="FP149" s="1" t="str" cm="1">
        <f t="array" aca="1" ref="FP149" ca="1">CONCATENATE(INDIRECT(ADDRESS(1,MATCH(_xlfn.MAXIFS(B149:FE149,metrics.rec,"R"),B149:FE149,0)+1)), ", ", INDIRECT(ADDRESS(2,MATCH(_xlfn.MAXIFS(B149:FE149,metrics.rec,"R"),B149:FE149,0)+1)))</f>
        <v>k=5, r=0.7</v>
      </c>
      <c r="FQ149" s="1" t="str" cm="1">
        <f t="array" aca="1" ref="FQ149" ca="1">CONCATENATE(INDIRECT(ADDRESS(1,MATCH(_xlfn.MAXIFS(B149:FE149,metrics.rec,"Precision"),B149:FE149,0)+1)), ", ", INDIRECT(ADDRESS(2,MATCH(_xlfn.MAXIFS(B149:FE149,metrics.rec,"Precision"),B149:FE149,0)+1)))</f>
        <v>k=5, r=0.9</v>
      </c>
      <c r="FR149" s="1" t="str" cm="1">
        <f t="array" aca="1" ref="FR149" ca="1">CONCATENATE(INDIRECT(ADDRESS(1,MATCH(_xlfn.MAXIFS(B149:FE149,metrics.rec,"Recall"),B149:FE149,0)+1)), ", ", INDIRECT(ADDRESS(2,MATCH(_xlfn.MAXIFS(B149:FE149,metrics.rec,"Recall"),B149:FE149,0)+1)))</f>
        <v>k=5, r=0.7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str" cm="1">
        <f t="array" aca="1" ref="FT149" ca="1">CONCATENATE(INDIRECT(ADDRESS(1,MATCH(_xlfn.MAXIFS(B149:FE149,metrics.rec,"Recatio"),B149:FE149,0)+1)), ", ", INDIRECT(ADDRESS(2,MATCH(_xlfn.MAXIFS(B149:FE149,metrics.rec,"Recatio"),B149:FE149,0)+1)))</f>
        <v>k=5, r=0.7</v>
      </c>
      <c r="FU149" s="1" t="str" cm="1">
        <f t="array" aca="1" ref="FU149" ca="1">CONCATENATE(INDIRECT(ADDRESS(1,MATCH(_xlfn.MINIFS(B149:FE149,metrics.rec,"Time"),B149:FE149,0)+1)), ", ", INDIRECT(ADDRESS(2,MATCH(_xlfn.MINIFS(B149:FE149,metrics.rec,"Time"),B149:FE149,0)+1)))</f>
        <v>k=5, r=0.9</v>
      </c>
    </row>
    <row r="150" spans="1:177" x14ac:dyDescent="0.2">
      <c r="A150" s="1" t="s">
        <v>145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>
        <v>0.69010000000000005</v>
      </c>
      <c r="AA150" s="5">
        <v>0.82769999999999999</v>
      </c>
      <c r="AB150" s="5">
        <v>0.17</v>
      </c>
      <c r="AC150" s="5">
        <v>2.75E-2</v>
      </c>
      <c r="AD150" s="5">
        <v>0.76890000000000003</v>
      </c>
      <c r="AE150" s="5"/>
      <c r="AF150" s="5">
        <v>0.99970000000000003</v>
      </c>
      <c r="AG150" s="5">
        <v>1.6254999999999999</v>
      </c>
      <c r="AH150" s="4">
        <v>0.75460000000000005</v>
      </c>
      <c r="AI150" s="4">
        <v>0.98429999999999995</v>
      </c>
      <c r="AJ150" s="4">
        <v>0.1042</v>
      </c>
      <c r="AK150" s="4">
        <v>4.2599999999999999E-2</v>
      </c>
      <c r="AL150" s="4">
        <v>0.53149999999999997</v>
      </c>
      <c r="AM150" s="4"/>
      <c r="AN150" s="4">
        <v>0.96450000000000002</v>
      </c>
      <c r="AO150" s="4">
        <v>0.94310000000000005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f t="shared" si="32"/>
        <v>0.72235000000000005</v>
      </c>
      <c r="FG150" s="4">
        <f t="shared" si="33"/>
        <v>0.90599999999999992</v>
      </c>
      <c r="FH150" s="4">
        <f t="shared" si="34"/>
        <v>0.1371</v>
      </c>
      <c r="FI150" s="4">
        <f t="shared" si="35"/>
        <v>3.5049999999999998E-2</v>
      </c>
      <c r="FJ150" s="4">
        <f t="shared" si="36"/>
        <v>0.6502</v>
      </c>
      <c r="FK150" s="4" t="e">
        <f t="shared" si="37"/>
        <v>#DIV/0!</v>
      </c>
      <c r="FL150" s="4">
        <f t="shared" si="38"/>
        <v>0.98209999999999997</v>
      </c>
      <c r="FM150" s="4">
        <f t="shared" si="39"/>
        <v>1.2843</v>
      </c>
      <c r="FN150" s="1" t="str" cm="1">
        <f t="array" aca="1" ref="FN150" ca="1">CONCATENATE(INDIRECT(ADDRESS(1,MATCH(_xlfn.MINIFS(B150:FE150,metrics.rec,"MAE"),B150:FE150,0)+1)), ", ", INDIRECT(ADDRESS(2,MATCH(_xlfn.MINIFS(B150:FE150,metrics.rec,"MAE"),B150:FE150,0)+1)))</f>
        <v>k=5, r=0.7</v>
      </c>
      <c r="FO150" s="1" t="str" cm="1">
        <f t="array" aca="1" ref="FO150" ca="1">CONCATENATE(INDIRECT(ADDRESS(1,MATCH(_xlfn.MINIFS(B150:FE150,metrics.rec,"MSE"),B150:FE150,0)+1)), ", ", INDIRECT(ADDRESS(2,MATCH(_xlfn.MINIFS(B150:FE150,metrics.rec,"MSE"),B150:FE150,0)+1)))</f>
        <v>k=5, r=0.7</v>
      </c>
      <c r="FP150" s="1" t="str" cm="1">
        <f t="array" aca="1" ref="FP150" ca="1">CONCATENATE(INDIRECT(ADDRESS(1,MATCH(_xlfn.MAXIFS(B150:FE150,metrics.rec,"R"),B150:FE150,0)+1)), ", ", INDIRECT(ADDRESS(2,MATCH(_xlfn.MAXIFS(B150:FE150,metrics.rec,"R"),B150:FE150,0)+1)))</f>
        <v>k=5, r=0.7</v>
      </c>
      <c r="FQ150" s="1" t="str" cm="1">
        <f t="array" aca="1" ref="FQ150" ca="1">CONCATENATE(INDIRECT(ADDRESS(1,MATCH(_xlfn.MAXIFS(B150:FE150,metrics.rec,"Precision"),B150:FE150,0)+1)), ", ", INDIRECT(ADDRESS(2,MATCH(_xlfn.MAXIFS(B150:FE150,metrics.rec,"Precision"),B150:FE150,0)+1)))</f>
        <v>k=5, r=0.9</v>
      </c>
      <c r="FR150" s="1" t="str" cm="1">
        <f t="array" aca="1" ref="FR150" ca="1">CONCATENATE(INDIRECT(ADDRESS(1,MATCH(_xlfn.MAXIFS(B150:FE150,metrics.rec,"Recall"),B150:FE150,0)+1)), ", ", INDIRECT(ADDRESS(2,MATCH(_xlfn.MAXIFS(B150:FE150,metrics.rec,"Recall"),B150:FE150,0)+1)))</f>
        <v>k=5, r=0.7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str" cm="1">
        <f t="array" aca="1" ref="FT150" ca="1">CONCATENATE(INDIRECT(ADDRESS(1,MATCH(_xlfn.MAXIFS(B150:FE150,metrics.rec,"Recatio"),B150:FE150,0)+1)), ", ", INDIRECT(ADDRESS(2,MATCH(_xlfn.MAXIFS(B150:FE150,metrics.rec,"Recatio"),B150:FE150,0)+1)))</f>
        <v>k=5, r=0.7</v>
      </c>
      <c r="FU150" s="1" t="str" cm="1">
        <f t="array" aca="1" ref="FU150" ca="1">CONCATENATE(INDIRECT(ADDRESS(1,MATCH(_xlfn.MINIFS(B150:FE150,metrics.rec,"Time"),B150:FE150,0)+1)), ", ", INDIRECT(ADDRESS(2,MATCH(_xlfn.MINIFS(B150:FE150,metrics.rec,"Time"),B150:FE150,0)+1)))</f>
        <v>k=5, r=0.9</v>
      </c>
    </row>
    <row r="151" spans="1:177" x14ac:dyDescent="0.2">
      <c r="A151" s="1" t="s">
        <v>146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>
        <v>0.66169999999999995</v>
      </c>
      <c r="AA151" s="5">
        <v>0.76229999999999998</v>
      </c>
      <c r="AB151" s="5">
        <v>0.2298</v>
      </c>
      <c r="AC151" s="5">
        <v>1.4800000000000001E-2</v>
      </c>
      <c r="AD151" s="5">
        <v>0.83340000000000003</v>
      </c>
      <c r="AE151" s="5"/>
      <c r="AF151" s="5">
        <v>1</v>
      </c>
      <c r="AG151" s="5">
        <v>3.4337</v>
      </c>
      <c r="AH151" s="4">
        <v>0.74929999999999997</v>
      </c>
      <c r="AI151" s="4">
        <v>0.98260000000000003</v>
      </c>
      <c r="AJ151" s="4">
        <v>0.13900000000000001</v>
      </c>
      <c r="AK151" s="4">
        <v>2.87E-2</v>
      </c>
      <c r="AL151" s="4">
        <v>0.70469999999999999</v>
      </c>
      <c r="AM151" s="4"/>
      <c r="AN151" s="4">
        <v>0.9839</v>
      </c>
      <c r="AO151" s="4">
        <v>1.1698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f t="shared" si="32"/>
        <v>0.70550000000000002</v>
      </c>
      <c r="FG151" s="4">
        <f t="shared" si="33"/>
        <v>0.87244999999999995</v>
      </c>
      <c r="FH151" s="4">
        <f t="shared" si="34"/>
        <v>0.18440000000000001</v>
      </c>
      <c r="FI151" s="4">
        <f t="shared" si="35"/>
        <v>2.1749999999999999E-2</v>
      </c>
      <c r="FJ151" s="4">
        <f t="shared" si="36"/>
        <v>0.76905000000000001</v>
      </c>
      <c r="FK151" s="4" t="e">
        <f t="shared" si="37"/>
        <v>#DIV/0!</v>
      </c>
      <c r="FL151" s="4">
        <f t="shared" si="38"/>
        <v>0.99195</v>
      </c>
      <c r="FM151" s="4">
        <f t="shared" si="39"/>
        <v>2.3017500000000002</v>
      </c>
      <c r="FN151" s="1" t="str" cm="1">
        <f t="array" aca="1" ref="FN151" ca="1">CONCATENATE(INDIRECT(ADDRESS(1,MATCH(_xlfn.MINIFS(B151:FE151,metrics.rec,"MAE"),B151:FE151,0)+1)), ", ", INDIRECT(ADDRESS(2,MATCH(_xlfn.MINIFS(B151:FE151,metrics.rec,"MAE"),B151:FE151,0)+1)))</f>
        <v>k=5, r=0.7</v>
      </c>
      <c r="FO151" s="1" t="str" cm="1">
        <f t="array" aca="1" ref="FO151" ca="1">CONCATENATE(INDIRECT(ADDRESS(1,MATCH(_xlfn.MINIFS(B151:FE151,metrics.rec,"MSE"),B151:FE151,0)+1)), ", ", INDIRECT(ADDRESS(2,MATCH(_xlfn.MINIFS(B151:FE151,metrics.rec,"MSE"),B151:FE151,0)+1)))</f>
        <v>k=5, r=0.7</v>
      </c>
      <c r="FP151" s="1" t="str" cm="1">
        <f t="array" aca="1" ref="FP151" ca="1">CONCATENATE(INDIRECT(ADDRESS(1,MATCH(_xlfn.MAXIFS(B151:FE151,metrics.rec,"R"),B151:FE151,0)+1)), ", ", INDIRECT(ADDRESS(2,MATCH(_xlfn.MAXIFS(B151:FE151,metrics.rec,"R"),B151:FE151,0)+1)))</f>
        <v>k=5, r=0.7</v>
      </c>
      <c r="FQ151" s="1" t="str" cm="1">
        <f t="array" aca="1" ref="FQ151" ca="1">CONCATENATE(INDIRECT(ADDRESS(1,MATCH(_xlfn.MAXIFS(B151:FE151,metrics.rec,"Precision"),B151:FE151,0)+1)), ", ", INDIRECT(ADDRESS(2,MATCH(_xlfn.MAXIFS(B151:FE151,metrics.rec,"Precision"),B151:FE151,0)+1)))</f>
        <v>k=5, r=0.9</v>
      </c>
      <c r="FR151" s="1" t="str" cm="1">
        <f t="array" aca="1" ref="FR151" ca="1">CONCATENATE(INDIRECT(ADDRESS(1,MATCH(_xlfn.MAXIFS(B151:FE151,metrics.rec,"Recall"),B151:FE151,0)+1)), ", ", INDIRECT(ADDRESS(2,MATCH(_xlfn.MAXIFS(B151:FE151,metrics.rec,"Recall"),B151:FE151,0)+1)))</f>
        <v>k=5, r=0.7</v>
      </c>
      <c r="FS151" s="1" t="e" cm="1">
        <f t="array" aca="1" ref="FS151" ca="1">CONCATENATE(INDIRECT(ADDRESS(1,MATCH(_xlfn.MAXIFS(B151:FE151,metrics.rec,"Coverage"),B151:FE151,0)+1)), ", ", INDIRECT(ADDRESS(2,MATCH(_xlfn.MAXIFS(B151:FE151,metrics.rec,"Coverage"),B151:FE151,0)+1)))</f>
        <v>#N/A</v>
      </c>
      <c r="FT151" s="1" t="str" cm="1">
        <f t="array" aca="1" ref="FT151" ca="1">CONCATENATE(INDIRECT(ADDRESS(1,MATCH(_xlfn.MAXIFS(B151:FE151,metrics.rec,"Recatio"),B151:FE151,0)+1)), ", ", INDIRECT(ADDRESS(2,MATCH(_xlfn.MAXIFS(B151:FE151,metrics.rec,"Recatio"),B151:FE151,0)+1)))</f>
        <v>k=5, r=0.7</v>
      </c>
      <c r="FU151" s="1" t="str" cm="1">
        <f t="array" aca="1" ref="FU151" ca="1">CONCATENATE(INDIRECT(ADDRESS(1,MATCH(_xlfn.MINIFS(B151:FE151,metrics.rec,"Time"),B151:FE151,0)+1)), ", ", INDIRECT(ADDRESS(2,MATCH(_xlfn.MINIFS(B151:FE151,metrics.rec,"Time"),B151:FE151,0)+1)))</f>
        <v>k=5, r=0.9</v>
      </c>
    </row>
    <row r="152" spans="1:177" x14ac:dyDescent="0.2">
      <c r="A152" s="1" t="s">
        <v>147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>
        <v>0.66249999999999998</v>
      </c>
      <c r="AA152" s="5">
        <v>0.76080000000000003</v>
      </c>
      <c r="AB152" s="5">
        <v>0.23810000000000001</v>
      </c>
      <c r="AC152" s="5">
        <v>1.6799999999999999E-2</v>
      </c>
      <c r="AD152" s="5">
        <v>0.82989999999999997</v>
      </c>
      <c r="AE152" s="5"/>
      <c r="AF152" s="5">
        <v>1</v>
      </c>
      <c r="AG152" s="5">
        <v>3.2982</v>
      </c>
      <c r="AH152" s="4">
        <v>0.72689999999999999</v>
      </c>
      <c r="AI152" s="4">
        <v>0.92020000000000002</v>
      </c>
      <c r="AJ152" s="4">
        <v>0.16059999999999999</v>
      </c>
      <c r="AK152" s="4">
        <v>5.5100000000000003E-2</v>
      </c>
      <c r="AL152" s="4">
        <v>0.6069</v>
      </c>
      <c r="AM152" s="4"/>
      <c r="AN152" s="4">
        <v>0.97599999999999998</v>
      </c>
      <c r="AO152" s="4">
        <v>1.1157999999999999</v>
      </c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f t="shared" si="32"/>
        <v>0.69469999999999998</v>
      </c>
      <c r="FG152" s="4">
        <f t="shared" si="33"/>
        <v>0.84050000000000002</v>
      </c>
      <c r="FH152" s="4">
        <f t="shared" si="34"/>
        <v>0.19935</v>
      </c>
      <c r="FI152" s="4">
        <f t="shared" si="35"/>
        <v>3.5950000000000003E-2</v>
      </c>
      <c r="FJ152" s="4">
        <f t="shared" si="36"/>
        <v>0.71839999999999993</v>
      </c>
      <c r="FK152" s="4" t="e">
        <f t="shared" si="37"/>
        <v>#DIV/0!</v>
      </c>
      <c r="FL152" s="4">
        <f t="shared" si="38"/>
        <v>0.98799999999999999</v>
      </c>
      <c r="FM152" s="4">
        <f t="shared" si="39"/>
        <v>2.2069999999999999</v>
      </c>
      <c r="FN152" s="1" t="str" cm="1">
        <f t="array" aca="1" ref="FN152" ca="1">CONCATENATE(INDIRECT(ADDRESS(1,MATCH(_xlfn.MINIFS(B152:FE152,metrics.rec,"MAE"),B152:FE152,0)+1)), ", ", INDIRECT(ADDRESS(2,MATCH(_xlfn.MINIFS(B152:FE152,metrics.rec,"MAE"),B152:FE152,0)+1)))</f>
        <v>k=5, r=0.7</v>
      </c>
      <c r="FO152" s="1" t="str" cm="1">
        <f t="array" aca="1" ref="FO152" ca="1">CONCATENATE(INDIRECT(ADDRESS(1,MATCH(_xlfn.MINIFS(B152:FE152,metrics.rec,"MSE"),B152:FE152,0)+1)), ", ", INDIRECT(ADDRESS(2,MATCH(_xlfn.MINIFS(B152:FE152,metrics.rec,"MSE"),B152:FE152,0)+1)))</f>
        <v>k=5, r=0.7</v>
      </c>
      <c r="FP152" s="1" t="str" cm="1">
        <f t="array" aca="1" ref="FP152" ca="1">CONCATENATE(INDIRECT(ADDRESS(1,MATCH(_xlfn.MAXIFS(B152:FE152,metrics.rec,"R"),B152:FE152,0)+1)), ", ", INDIRECT(ADDRESS(2,MATCH(_xlfn.MAXIFS(B152:FE152,metrics.rec,"R"),B152:FE152,0)+1)))</f>
        <v>k=5, r=0.7</v>
      </c>
      <c r="FQ152" s="1" t="str" cm="1">
        <f t="array" aca="1" ref="FQ152" ca="1">CONCATENATE(INDIRECT(ADDRESS(1,MATCH(_xlfn.MAXIFS(B152:FE152,metrics.rec,"Precision"),B152:FE152,0)+1)), ", ", INDIRECT(ADDRESS(2,MATCH(_xlfn.MAXIFS(B152:FE152,metrics.rec,"Precision"),B152:FE152,0)+1)))</f>
        <v>k=5, r=0.9</v>
      </c>
      <c r="FR152" s="1" t="str" cm="1">
        <f t="array" aca="1" ref="FR152" ca="1">CONCATENATE(INDIRECT(ADDRESS(1,MATCH(_xlfn.MAXIFS(B152:FE152,metrics.rec,"Recall"),B152:FE152,0)+1)), ", ", INDIRECT(ADDRESS(2,MATCH(_xlfn.MAXIFS(B152:FE152,metrics.rec,"Recall"),B152:FE152,0)+1)))</f>
        <v>k=5, r=0.7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str" cm="1">
        <f t="array" aca="1" ref="FT152" ca="1">CONCATENATE(INDIRECT(ADDRESS(1,MATCH(_xlfn.MAXIFS(B152:FE152,metrics.rec,"Recatio"),B152:FE152,0)+1)), ", ", INDIRECT(ADDRESS(2,MATCH(_xlfn.MAXIFS(B152:FE152,metrics.rec,"Recatio"),B152:FE152,0)+1)))</f>
        <v>k=5, r=0.7</v>
      </c>
      <c r="FU152" s="1" t="str" cm="1">
        <f t="array" aca="1" ref="FU152" ca="1">CONCATENATE(INDIRECT(ADDRESS(1,MATCH(_xlfn.MINIFS(B152:FE152,metrics.rec,"Time"),B152:FE152,0)+1)), ", ", INDIRECT(ADDRESS(2,MATCH(_xlfn.MINIFS(B152:FE152,metrics.rec,"Time"),B152:FE152,0)+1)))</f>
        <v>k=5, r=0.9</v>
      </c>
    </row>
    <row r="153" spans="1:177" x14ac:dyDescent="0.2">
      <c r="A153" s="1" t="s">
        <v>148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>
        <v>0.65990000000000004</v>
      </c>
      <c r="AA153" s="5">
        <v>0.75539999999999996</v>
      </c>
      <c r="AB153" s="5">
        <v>0.23419999999999999</v>
      </c>
      <c r="AC153" s="5">
        <v>1.6799999999999999E-2</v>
      </c>
      <c r="AD153" s="5">
        <v>0.82569999999999999</v>
      </c>
      <c r="AE153" s="5"/>
      <c r="AF153" s="5">
        <v>1</v>
      </c>
      <c r="AG153" s="5">
        <v>3.3338000000000001</v>
      </c>
      <c r="AH153" s="4">
        <v>0.72809999999999997</v>
      </c>
      <c r="AI153" s="4">
        <v>0.92469999999999997</v>
      </c>
      <c r="AJ153" s="4">
        <v>0.15809999999999999</v>
      </c>
      <c r="AK153" s="4">
        <v>5.4899999999999997E-2</v>
      </c>
      <c r="AL153" s="4">
        <v>0.60260000000000002</v>
      </c>
      <c r="AM153" s="4"/>
      <c r="AN153" s="4">
        <v>0.97599999999999998</v>
      </c>
      <c r="AO153" s="4">
        <v>1.0673999999999999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f t="shared" si="32"/>
        <v>0.69399999999999995</v>
      </c>
      <c r="FG153" s="4">
        <f t="shared" si="33"/>
        <v>0.84004999999999996</v>
      </c>
      <c r="FH153" s="4">
        <f t="shared" si="34"/>
        <v>0.19614999999999999</v>
      </c>
      <c r="FI153" s="4">
        <f t="shared" si="35"/>
        <v>3.585E-2</v>
      </c>
      <c r="FJ153" s="4">
        <f t="shared" si="36"/>
        <v>0.71415000000000006</v>
      </c>
      <c r="FK153" s="4" t="e">
        <f t="shared" si="37"/>
        <v>#DIV/0!</v>
      </c>
      <c r="FL153" s="4">
        <f t="shared" si="38"/>
        <v>0.98799999999999999</v>
      </c>
      <c r="FM153" s="4">
        <f t="shared" si="39"/>
        <v>2.2006000000000001</v>
      </c>
      <c r="FN153" s="1" t="str" cm="1">
        <f t="array" aca="1" ref="FN153" ca="1">CONCATENATE(INDIRECT(ADDRESS(1,MATCH(_xlfn.MINIFS(B153:FE153,metrics.rec,"MAE"),B153:FE153,0)+1)), ", ", INDIRECT(ADDRESS(2,MATCH(_xlfn.MINIFS(B153:FE153,metrics.rec,"MAE"),B153:FE153,0)+1)))</f>
        <v>k=5, r=0.7</v>
      </c>
      <c r="FO153" s="1" t="str" cm="1">
        <f t="array" aca="1" ref="FO153" ca="1">CONCATENATE(INDIRECT(ADDRESS(1,MATCH(_xlfn.MINIFS(B153:FE153,metrics.rec,"MSE"),B153:FE153,0)+1)), ", ", INDIRECT(ADDRESS(2,MATCH(_xlfn.MINIFS(B153:FE153,metrics.rec,"MSE"),B153:FE153,0)+1)))</f>
        <v>k=5, r=0.7</v>
      </c>
      <c r="FP153" s="1" t="str" cm="1">
        <f t="array" aca="1" ref="FP153" ca="1">CONCATENATE(INDIRECT(ADDRESS(1,MATCH(_xlfn.MAXIFS(B153:FE153,metrics.rec,"R"),B153:FE153,0)+1)), ", ", INDIRECT(ADDRESS(2,MATCH(_xlfn.MAXIFS(B153:FE153,metrics.rec,"R"),B153:FE153,0)+1)))</f>
        <v>k=5, r=0.7</v>
      </c>
      <c r="FQ153" s="1" t="str" cm="1">
        <f t="array" aca="1" ref="FQ153" ca="1">CONCATENATE(INDIRECT(ADDRESS(1,MATCH(_xlfn.MAXIFS(B153:FE153,metrics.rec,"Precision"),B153:FE153,0)+1)), ", ", INDIRECT(ADDRESS(2,MATCH(_xlfn.MAXIFS(B153:FE153,metrics.rec,"Precision"),B153:FE153,0)+1)))</f>
        <v>k=5, r=0.9</v>
      </c>
      <c r="FR153" s="1" t="str" cm="1">
        <f t="array" aca="1" ref="FR153" ca="1">CONCATENATE(INDIRECT(ADDRESS(1,MATCH(_xlfn.MAXIFS(B153:FE153,metrics.rec,"Recall"),B153:FE153,0)+1)), ", ", INDIRECT(ADDRESS(2,MATCH(_xlfn.MAXIFS(B153:FE153,metrics.rec,"Recall"),B153:FE153,0)+1)))</f>
        <v>k=5, r=0.7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str" cm="1">
        <f t="array" aca="1" ref="FT153" ca="1">CONCATENATE(INDIRECT(ADDRESS(1,MATCH(_xlfn.MAXIFS(B153:FE153,metrics.rec,"Recatio"),B153:FE153,0)+1)), ", ", INDIRECT(ADDRESS(2,MATCH(_xlfn.MAXIFS(B153:FE153,metrics.rec,"Recatio"),B153:FE153,0)+1)))</f>
        <v>k=5, r=0.7</v>
      </c>
      <c r="FU153" s="1" t="str" cm="1">
        <f t="array" aca="1" ref="FU153" ca="1">CONCATENATE(INDIRECT(ADDRESS(1,MATCH(_xlfn.MINIFS(B153:FE153,metrics.rec,"Time"),B153:FE153,0)+1)), ", ", INDIRECT(ADDRESS(2,MATCH(_xlfn.MINIFS(B153:FE153,metrics.rec,"Time"),B153:FE153,0)+1)))</f>
        <v>k=5, r=0.9</v>
      </c>
    </row>
    <row r="154" spans="1:177" x14ac:dyDescent="0.2">
      <c r="A154" s="1" t="s">
        <v>149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>
        <v>0.70599999999999996</v>
      </c>
      <c r="AA154" s="5">
        <v>0.85229999999999995</v>
      </c>
      <c r="AB154" s="5">
        <v>0.217</v>
      </c>
      <c r="AC154" s="5">
        <v>2.5499999999999998E-2</v>
      </c>
      <c r="AD154" s="5">
        <v>0.78290000000000004</v>
      </c>
      <c r="AE154" s="5"/>
      <c r="AF154" s="5">
        <v>1</v>
      </c>
      <c r="AG154" s="5">
        <v>3.2881</v>
      </c>
      <c r="AH154" s="4">
        <v>0.7772</v>
      </c>
      <c r="AI154" s="4">
        <v>1.0381</v>
      </c>
      <c r="AJ154" s="4">
        <v>0.1285</v>
      </c>
      <c r="AK154" s="4">
        <v>7.8899999999999998E-2</v>
      </c>
      <c r="AL154" s="4">
        <v>0.53090000000000004</v>
      </c>
      <c r="AM154" s="4"/>
      <c r="AN154" s="4">
        <v>0.97670000000000001</v>
      </c>
      <c r="AO154" s="4">
        <v>1.0024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f t="shared" si="32"/>
        <v>0.74160000000000004</v>
      </c>
      <c r="FG154" s="4">
        <f t="shared" si="33"/>
        <v>0.94520000000000004</v>
      </c>
      <c r="FH154" s="4">
        <f t="shared" si="34"/>
        <v>0.17275000000000001</v>
      </c>
      <c r="FI154" s="4">
        <f t="shared" si="35"/>
        <v>5.2199999999999996E-2</v>
      </c>
      <c r="FJ154" s="4">
        <f t="shared" si="36"/>
        <v>0.65690000000000004</v>
      </c>
      <c r="FK154" s="4" t="e">
        <f t="shared" si="37"/>
        <v>#DIV/0!</v>
      </c>
      <c r="FL154" s="4">
        <f t="shared" si="38"/>
        <v>0.98835000000000006</v>
      </c>
      <c r="FM154" s="4">
        <f t="shared" si="39"/>
        <v>2.1452499999999999</v>
      </c>
      <c r="FN154" s="1" t="str" cm="1">
        <f t="array" aca="1" ref="FN154" ca="1">CONCATENATE(INDIRECT(ADDRESS(1,MATCH(_xlfn.MINIFS(B154:FE154,metrics.rec,"MAE"),B154:FE154,0)+1)), ", ", INDIRECT(ADDRESS(2,MATCH(_xlfn.MINIFS(B154:FE154,metrics.rec,"MAE"),B154:FE154,0)+1)))</f>
        <v>k=5, r=0.7</v>
      </c>
      <c r="FO154" s="1" t="str" cm="1">
        <f t="array" aca="1" ref="FO154" ca="1">CONCATENATE(INDIRECT(ADDRESS(1,MATCH(_xlfn.MINIFS(B154:FE154,metrics.rec,"MSE"),B154:FE154,0)+1)), ", ", INDIRECT(ADDRESS(2,MATCH(_xlfn.MINIFS(B154:FE154,metrics.rec,"MSE"),B154:FE154,0)+1)))</f>
        <v>k=5, r=0.7</v>
      </c>
      <c r="FP154" s="1" t="str" cm="1">
        <f t="array" aca="1" ref="FP154" ca="1">CONCATENATE(INDIRECT(ADDRESS(1,MATCH(_xlfn.MAXIFS(B154:FE154,metrics.rec,"R"),B154:FE154,0)+1)), ", ", INDIRECT(ADDRESS(2,MATCH(_xlfn.MAXIFS(B154:FE154,metrics.rec,"R"),B154:FE154,0)+1)))</f>
        <v>k=5, r=0.7</v>
      </c>
      <c r="FQ154" s="1" t="str" cm="1">
        <f t="array" aca="1" ref="FQ154" ca="1">CONCATENATE(INDIRECT(ADDRESS(1,MATCH(_xlfn.MAXIFS(B154:FE154,metrics.rec,"Precision"),B154:FE154,0)+1)), ", ", INDIRECT(ADDRESS(2,MATCH(_xlfn.MAXIFS(B154:FE154,metrics.rec,"Precision"),B154:FE154,0)+1)))</f>
        <v>k=5, r=0.9</v>
      </c>
      <c r="FR154" s="1" t="str" cm="1">
        <f t="array" aca="1" ref="FR154" ca="1">CONCATENATE(INDIRECT(ADDRESS(1,MATCH(_xlfn.MAXIFS(B154:FE154,metrics.rec,"Recall"),B154:FE154,0)+1)), ", ", INDIRECT(ADDRESS(2,MATCH(_xlfn.MAXIFS(B154:FE154,metrics.rec,"Recall"),B154:FE154,0)+1)))</f>
        <v>k=5, r=0.7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str" cm="1">
        <f t="array" aca="1" ref="FT154" ca="1">CONCATENATE(INDIRECT(ADDRESS(1,MATCH(_xlfn.MAXIFS(B154:FE154,metrics.rec,"Recatio"),B154:FE154,0)+1)), ", ", INDIRECT(ADDRESS(2,MATCH(_xlfn.MAXIFS(B154:FE154,metrics.rec,"Recatio"),B154:FE154,0)+1)))</f>
        <v>k=5, r=0.7</v>
      </c>
      <c r="FU154" s="1" t="str" cm="1">
        <f t="array" aca="1" ref="FU154" ca="1">CONCATENATE(INDIRECT(ADDRESS(1,MATCH(_xlfn.MINIFS(B154:FE154,metrics.rec,"Time"),B154:FE154,0)+1)), ", ", INDIRECT(ADDRESS(2,MATCH(_xlfn.MINIFS(B154:FE154,metrics.rec,"Time"),B154:FE154,0)+1)))</f>
        <v>k=5, r=0.9</v>
      </c>
    </row>
    <row r="155" spans="1:177" x14ac:dyDescent="0.2">
      <c r="A155" s="1" t="s">
        <v>150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>
        <v>0.66059999999999997</v>
      </c>
      <c r="AA155" s="5">
        <v>0.75609999999999999</v>
      </c>
      <c r="AB155" s="5">
        <v>0.2384</v>
      </c>
      <c r="AC155" s="5">
        <v>1.6799999999999999E-2</v>
      </c>
      <c r="AD155" s="5">
        <v>0.82909999999999995</v>
      </c>
      <c r="AE155" s="5"/>
      <c r="AF155" s="5">
        <v>1</v>
      </c>
      <c r="AG155" s="5">
        <v>3.3134999999999999</v>
      </c>
      <c r="AH155" s="4">
        <v>0.72560000000000002</v>
      </c>
      <c r="AI155" s="4">
        <v>0.91690000000000005</v>
      </c>
      <c r="AJ155" s="4">
        <v>0.1598</v>
      </c>
      <c r="AK155" s="4">
        <v>5.5100000000000003E-2</v>
      </c>
      <c r="AL155" s="4">
        <v>0.60580000000000001</v>
      </c>
      <c r="AM155" s="4"/>
      <c r="AN155" s="4">
        <v>0.97599999999999998</v>
      </c>
      <c r="AO155" s="4">
        <v>0.92569999999999997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f t="shared" si="32"/>
        <v>0.69310000000000005</v>
      </c>
      <c r="FG155" s="4">
        <f t="shared" si="33"/>
        <v>0.83650000000000002</v>
      </c>
      <c r="FH155" s="4">
        <f t="shared" si="34"/>
        <v>0.1991</v>
      </c>
      <c r="FI155" s="4">
        <f t="shared" si="35"/>
        <v>3.5950000000000003E-2</v>
      </c>
      <c r="FJ155" s="4">
        <f t="shared" si="36"/>
        <v>0.71744999999999992</v>
      </c>
      <c r="FK155" s="4" t="e">
        <f t="shared" si="37"/>
        <v>#DIV/0!</v>
      </c>
      <c r="FL155" s="4">
        <f t="shared" si="38"/>
        <v>0.98799999999999999</v>
      </c>
      <c r="FM155" s="4">
        <f t="shared" si="39"/>
        <v>2.1196000000000002</v>
      </c>
      <c r="FN155" s="1" t="str" cm="1">
        <f t="array" aca="1" ref="FN155" ca="1">CONCATENATE(INDIRECT(ADDRESS(1,MATCH(_xlfn.MINIFS(B155:FE155,metrics.rec,"MAE"),B155:FE155,0)+1)), ", ", INDIRECT(ADDRESS(2,MATCH(_xlfn.MINIFS(B155:FE155,metrics.rec,"MAE"),B155:FE155,0)+1)))</f>
        <v>k=5, r=0.7</v>
      </c>
      <c r="FO155" s="1" t="str" cm="1">
        <f t="array" aca="1" ref="FO155" ca="1">CONCATENATE(INDIRECT(ADDRESS(1,MATCH(_xlfn.MINIFS(B155:FE155,metrics.rec,"MSE"),B155:FE155,0)+1)), ", ", INDIRECT(ADDRESS(2,MATCH(_xlfn.MINIFS(B155:FE155,metrics.rec,"MSE"),B155:FE155,0)+1)))</f>
        <v>k=5, r=0.7</v>
      </c>
      <c r="FP155" s="1" t="str" cm="1">
        <f t="array" aca="1" ref="FP155" ca="1">CONCATENATE(INDIRECT(ADDRESS(1,MATCH(_xlfn.MAXIFS(B155:FE155,metrics.rec,"R"),B155:FE155,0)+1)), ", ", INDIRECT(ADDRESS(2,MATCH(_xlfn.MAXIFS(B155:FE155,metrics.rec,"R"),B155:FE155,0)+1)))</f>
        <v>k=5, r=0.7</v>
      </c>
      <c r="FQ155" s="1" t="str" cm="1">
        <f t="array" aca="1" ref="FQ155" ca="1">CONCATENATE(INDIRECT(ADDRESS(1,MATCH(_xlfn.MAXIFS(B155:FE155,metrics.rec,"Precision"),B155:FE155,0)+1)), ", ", INDIRECT(ADDRESS(2,MATCH(_xlfn.MAXIFS(B155:FE155,metrics.rec,"Precision"),B155:FE155,0)+1)))</f>
        <v>k=5, r=0.9</v>
      </c>
      <c r="FR155" s="1" t="str" cm="1">
        <f t="array" aca="1" ref="FR155" ca="1">CONCATENATE(INDIRECT(ADDRESS(1,MATCH(_xlfn.MAXIFS(B155:FE155,metrics.rec,"Recall"),B155:FE155,0)+1)), ", ", INDIRECT(ADDRESS(2,MATCH(_xlfn.MAXIFS(B155:FE155,metrics.rec,"Recall"),B155:FE155,0)+1)))</f>
        <v>k=5, r=0.7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str" cm="1">
        <f t="array" aca="1" ref="FT155" ca="1">CONCATENATE(INDIRECT(ADDRESS(1,MATCH(_xlfn.MAXIFS(B155:FE155,metrics.rec,"Recatio"),B155:FE155,0)+1)), ", ", INDIRECT(ADDRESS(2,MATCH(_xlfn.MAXIFS(B155:FE155,metrics.rec,"Recatio"),B155:FE155,0)+1)))</f>
        <v>k=5, r=0.7</v>
      </c>
      <c r="FU155" s="1" t="str" cm="1">
        <f t="array" aca="1" ref="FU155" ca="1">CONCATENATE(INDIRECT(ADDRESS(1,MATCH(_xlfn.MINIFS(B155:FE155,metrics.rec,"Time"),B155:FE155,0)+1)), ", ", INDIRECT(ADDRESS(2,MATCH(_xlfn.MINIFS(B155:FE155,metrics.rec,"Time"),B155:FE155,0)+1)))</f>
        <v>k=5, r=0.9</v>
      </c>
    </row>
    <row r="156" spans="1:177" x14ac:dyDescent="0.2">
      <c r="A156" s="1" t="s">
        <v>151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>
        <v>0.67249999999999999</v>
      </c>
      <c r="AA156" s="5">
        <v>0.77929999999999999</v>
      </c>
      <c r="AB156" s="5">
        <v>0.21560000000000001</v>
      </c>
      <c r="AC156" s="5">
        <v>1.9E-2</v>
      </c>
      <c r="AD156" s="5">
        <v>0.81330000000000002</v>
      </c>
      <c r="AE156" s="5"/>
      <c r="AF156" s="5">
        <v>1</v>
      </c>
      <c r="AG156" s="5">
        <v>3.1846999999999999</v>
      </c>
      <c r="AH156" s="4">
        <v>0.74470000000000003</v>
      </c>
      <c r="AI156" s="4">
        <v>0.96379999999999999</v>
      </c>
      <c r="AJ156" s="4">
        <v>0.1229</v>
      </c>
      <c r="AK156" s="4">
        <v>6.4600000000000005E-2</v>
      </c>
      <c r="AL156" s="4">
        <v>0.54290000000000005</v>
      </c>
      <c r="AM156" s="4"/>
      <c r="AN156" s="4">
        <v>0.97409999999999997</v>
      </c>
      <c r="AO156" s="4">
        <v>0.90029999999999999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f t="shared" si="32"/>
        <v>0.70860000000000001</v>
      </c>
      <c r="FG156" s="4">
        <f t="shared" si="33"/>
        <v>0.87155000000000005</v>
      </c>
      <c r="FH156" s="4">
        <f t="shared" si="34"/>
        <v>0.16925000000000001</v>
      </c>
      <c r="FI156" s="4">
        <f t="shared" si="35"/>
        <v>4.1800000000000004E-2</v>
      </c>
      <c r="FJ156" s="4">
        <f t="shared" si="36"/>
        <v>0.67810000000000004</v>
      </c>
      <c r="FK156" s="4" t="e">
        <f t="shared" si="37"/>
        <v>#DIV/0!</v>
      </c>
      <c r="FL156" s="4">
        <f t="shared" si="38"/>
        <v>0.98704999999999998</v>
      </c>
      <c r="FM156" s="4">
        <f t="shared" si="39"/>
        <v>2.0425</v>
      </c>
      <c r="FN156" s="1" t="str" cm="1">
        <f t="array" aca="1" ref="FN156" ca="1">CONCATENATE(INDIRECT(ADDRESS(1,MATCH(_xlfn.MINIFS(B156:FE156,metrics.rec,"MAE"),B156:FE156,0)+1)), ", ", INDIRECT(ADDRESS(2,MATCH(_xlfn.MINIFS(B156:FE156,metrics.rec,"MAE"),B156:FE156,0)+1)))</f>
        <v>k=5, r=0.7</v>
      </c>
      <c r="FO156" s="1" t="str" cm="1">
        <f t="array" aca="1" ref="FO156" ca="1">CONCATENATE(INDIRECT(ADDRESS(1,MATCH(_xlfn.MINIFS(B156:FE156,metrics.rec,"MSE"),B156:FE156,0)+1)), ", ", INDIRECT(ADDRESS(2,MATCH(_xlfn.MINIFS(B156:FE156,metrics.rec,"MSE"),B156:FE156,0)+1)))</f>
        <v>k=5, r=0.7</v>
      </c>
      <c r="FP156" s="1" t="str" cm="1">
        <f t="array" aca="1" ref="FP156" ca="1">CONCATENATE(INDIRECT(ADDRESS(1,MATCH(_xlfn.MAXIFS(B156:FE156,metrics.rec,"R"),B156:FE156,0)+1)), ", ", INDIRECT(ADDRESS(2,MATCH(_xlfn.MAXIFS(B156:FE156,metrics.rec,"R"),B156:FE156,0)+1)))</f>
        <v>k=5, r=0.7</v>
      </c>
      <c r="FQ156" s="1" t="str" cm="1">
        <f t="array" aca="1" ref="FQ156" ca="1">CONCATENATE(INDIRECT(ADDRESS(1,MATCH(_xlfn.MAXIFS(B156:FE156,metrics.rec,"Precision"),B156:FE156,0)+1)), ", ", INDIRECT(ADDRESS(2,MATCH(_xlfn.MAXIFS(B156:FE156,metrics.rec,"Precision"),B156:FE156,0)+1)))</f>
        <v>k=5, r=0.9</v>
      </c>
      <c r="FR156" s="1" t="str" cm="1">
        <f t="array" aca="1" ref="FR156" ca="1">CONCATENATE(INDIRECT(ADDRESS(1,MATCH(_xlfn.MAXIFS(B156:FE156,metrics.rec,"Recall"),B156:FE156,0)+1)), ", ", INDIRECT(ADDRESS(2,MATCH(_xlfn.MAXIFS(B156:FE156,metrics.rec,"Recall"),B156:FE156,0)+1)))</f>
        <v>k=5, r=0.7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str" cm="1">
        <f t="array" aca="1" ref="FT156" ca="1">CONCATENATE(INDIRECT(ADDRESS(1,MATCH(_xlfn.MAXIFS(B156:FE156,metrics.rec,"Recatio"),B156:FE156,0)+1)), ", ", INDIRECT(ADDRESS(2,MATCH(_xlfn.MAXIFS(B156:FE156,metrics.rec,"Recatio"),B156:FE156,0)+1)))</f>
        <v>k=5, r=0.7</v>
      </c>
      <c r="FU156" s="1" t="str" cm="1">
        <f t="array" aca="1" ref="FU156" ca="1">CONCATENATE(INDIRECT(ADDRESS(1,MATCH(_xlfn.MINIFS(B156:FE156,metrics.rec,"Time"),B156:FE156,0)+1)), ", ", INDIRECT(ADDRESS(2,MATCH(_xlfn.MINIFS(B156:FE156,metrics.rec,"Time"),B156:FE156,0)+1)))</f>
        <v>k=5, r=0.9</v>
      </c>
    </row>
    <row r="157" spans="1:177" x14ac:dyDescent="0.2">
      <c r="A157" s="1" t="s">
        <v>152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>
        <v>0.66200000000000003</v>
      </c>
      <c r="AA157" s="5">
        <v>0.75970000000000004</v>
      </c>
      <c r="AB157" s="5">
        <v>0.2397</v>
      </c>
      <c r="AC157" s="5">
        <v>1.4800000000000001E-2</v>
      </c>
      <c r="AD157" s="5">
        <v>0.83089999999999997</v>
      </c>
      <c r="AE157" s="5"/>
      <c r="AF157" s="5">
        <v>1</v>
      </c>
      <c r="AG157" s="5">
        <v>3.3569</v>
      </c>
      <c r="AH157" s="4">
        <v>0.74550000000000005</v>
      </c>
      <c r="AI157" s="4">
        <v>0.97230000000000005</v>
      </c>
      <c r="AJ157" s="4">
        <v>0.14119999999999999</v>
      </c>
      <c r="AK157" s="4">
        <v>2.87E-2</v>
      </c>
      <c r="AL157" s="4">
        <v>0.70569999999999999</v>
      </c>
      <c r="AM157" s="4"/>
      <c r="AN157" s="4">
        <v>0.9839</v>
      </c>
      <c r="AO157" s="4">
        <v>0.97360000000000002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f t="shared" si="32"/>
        <v>0.7037500000000001</v>
      </c>
      <c r="FG157" s="4">
        <f t="shared" si="33"/>
        <v>0.8660000000000001</v>
      </c>
      <c r="FH157" s="4">
        <f t="shared" si="34"/>
        <v>0.19045000000000001</v>
      </c>
      <c r="FI157" s="4">
        <f t="shared" si="35"/>
        <v>2.1749999999999999E-2</v>
      </c>
      <c r="FJ157" s="4">
        <f t="shared" si="36"/>
        <v>0.76829999999999998</v>
      </c>
      <c r="FK157" s="4" t="e">
        <f t="shared" si="37"/>
        <v>#DIV/0!</v>
      </c>
      <c r="FL157" s="4">
        <f t="shared" si="38"/>
        <v>0.99195</v>
      </c>
      <c r="FM157" s="4">
        <f t="shared" si="39"/>
        <v>2.1652499999999999</v>
      </c>
      <c r="FN157" s="1" t="str" cm="1">
        <f t="array" aca="1" ref="FN157" ca="1">CONCATENATE(INDIRECT(ADDRESS(1,MATCH(_xlfn.MINIFS(B157:FE157,metrics.rec,"MAE"),B157:FE157,0)+1)), ", ", INDIRECT(ADDRESS(2,MATCH(_xlfn.MINIFS(B157:FE157,metrics.rec,"MAE"),B157:FE157,0)+1)))</f>
        <v>k=5, r=0.7</v>
      </c>
      <c r="FO157" s="1" t="str" cm="1">
        <f t="array" aca="1" ref="FO157" ca="1">CONCATENATE(INDIRECT(ADDRESS(1,MATCH(_xlfn.MINIFS(B157:FE157,metrics.rec,"MSE"),B157:FE157,0)+1)), ", ", INDIRECT(ADDRESS(2,MATCH(_xlfn.MINIFS(B157:FE157,metrics.rec,"MSE"),B157:FE157,0)+1)))</f>
        <v>k=5, r=0.7</v>
      </c>
      <c r="FP157" s="1" t="str" cm="1">
        <f t="array" aca="1" ref="FP157" ca="1">CONCATENATE(INDIRECT(ADDRESS(1,MATCH(_xlfn.MAXIFS(B157:FE157,metrics.rec,"R"),B157:FE157,0)+1)), ", ", INDIRECT(ADDRESS(2,MATCH(_xlfn.MAXIFS(B157:FE157,metrics.rec,"R"),B157:FE157,0)+1)))</f>
        <v>k=5, r=0.7</v>
      </c>
      <c r="FQ157" s="1" t="str" cm="1">
        <f t="array" aca="1" ref="FQ157" ca="1">CONCATENATE(INDIRECT(ADDRESS(1,MATCH(_xlfn.MAXIFS(B157:FE157,metrics.rec,"Precision"),B157:FE157,0)+1)), ", ", INDIRECT(ADDRESS(2,MATCH(_xlfn.MAXIFS(B157:FE157,metrics.rec,"Precision"),B157:FE157,0)+1)))</f>
        <v>k=5, r=0.9</v>
      </c>
      <c r="FR157" s="1" t="str" cm="1">
        <f t="array" aca="1" ref="FR157" ca="1">CONCATENATE(INDIRECT(ADDRESS(1,MATCH(_xlfn.MAXIFS(B157:FE157,metrics.rec,"Recall"),B157:FE157,0)+1)), ", ", INDIRECT(ADDRESS(2,MATCH(_xlfn.MAXIFS(B157:FE157,metrics.rec,"Recall"),B157:FE157,0)+1)))</f>
        <v>k=5, r=0.7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str" cm="1">
        <f t="array" aca="1" ref="FT157" ca="1">CONCATENATE(INDIRECT(ADDRESS(1,MATCH(_xlfn.MAXIFS(B157:FE157,metrics.rec,"Recatio"),B157:FE157,0)+1)), ", ", INDIRECT(ADDRESS(2,MATCH(_xlfn.MAXIFS(B157:FE157,metrics.rec,"Recatio"),B157:FE157,0)+1)))</f>
        <v>k=5, r=0.7</v>
      </c>
      <c r="FU157" s="1" t="str" cm="1">
        <f t="array" aca="1" ref="FU157" ca="1">CONCATENATE(INDIRECT(ADDRESS(1,MATCH(_xlfn.MINIFS(B157:FE157,metrics.rec,"Time"),B157:FE157,0)+1)), ", ", INDIRECT(ADDRESS(2,MATCH(_xlfn.MINIFS(B157:FE157,metrics.rec,"Time"),B157:FE157,0)+1)))</f>
        <v>k=5, r=0.9</v>
      </c>
    </row>
    <row r="158" spans="1:177" x14ac:dyDescent="0.2">
      <c r="A158" s="1" t="s">
        <v>153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>
        <v>0.66</v>
      </c>
      <c r="AA158" s="5">
        <v>0.75549999999999995</v>
      </c>
      <c r="AB158" s="5">
        <v>0.23769999999999999</v>
      </c>
      <c r="AC158" s="5">
        <v>1.6799999999999999E-2</v>
      </c>
      <c r="AD158" s="5">
        <v>0.83130000000000004</v>
      </c>
      <c r="AE158" s="5"/>
      <c r="AF158" s="5">
        <v>1</v>
      </c>
      <c r="AG158" s="5">
        <v>3.2166999999999999</v>
      </c>
      <c r="AH158" s="4">
        <v>0.72750000000000004</v>
      </c>
      <c r="AI158" s="4">
        <v>0.92230000000000001</v>
      </c>
      <c r="AJ158" s="4">
        <v>0.15890000000000001</v>
      </c>
      <c r="AK158" s="4">
        <v>5.5E-2</v>
      </c>
      <c r="AL158" s="4">
        <v>0.60640000000000005</v>
      </c>
      <c r="AM158" s="4"/>
      <c r="AN158" s="4">
        <v>0.97599999999999998</v>
      </c>
      <c r="AO158" s="4">
        <v>0.97970000000000002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f t="shared" si="32"/>
        <v>0.69375000000000009</v>
      </c>
      <c r="FG158" s="4">
        <f t="shared" si="33"/>
        <v>0.83889999999999998</v>
      </c>
      <c r="FH158" s="4">
        <f t="shared" si="34"/>
        <v>0.1983</v>
      </c>
      <c r="FI158" s="4">
        <f t="shared" si="35"/>
        <v>3.5900000000000001E-2</v>
      </c>
      <c r="FJ158" s="4">
        <f t="shared" si="36"/>
        <v>0.71884999999999999</v>
      </c>
      <c r="FK158" s="4" t="e">
        <f t="shared" si="37"/>
        <v>#DIV/0!</v>
      </c>
      <c r="FL158" s="4">
        <f t="shared" si="38"/>
        <v>0.98799999999999999</v>
      </c>
      <c r="FM158" s="4">
        <f t="shared" si="39"/>
        <v>2.0981999999999998</v>
      </c>
      <c r="FN158" s="1" t="str" cm="1">
        <f t="array" aca="1" ref="FN158" ca="1">CONCATENATE(INDIRECT(ADDRESS(1,MATCH(_xlfn.MINIFS(B158:FE158,metrics.rec,"MAE"),B158:FE158,0)+1)), ", ", INDIRECT(ADDRESS(2,MATCH(_xlfn.MINIFS(B158:FE158,metrics.rec,"MAE"),B158:FE158,0)+1)))</f>
        <v>k=5, r=0.7</v>
      </c>
      <c r="FO158" s="1" t="str" cm="1">
        <f t="array" aca="1" ref="FO158" ca="1">CONCATENATE(INDIRECT(ADDRESS(1,MATCH(_xlfn.MINIFS(B158:FE158,metrics.rec,"MSE"),B158:FE158,0)+1)), ", ", INDIRECT(ADDRESS(2,MATCH(_xlfn.MINIFS(B158:FE158,metrics.rec,"MSE"),B158:FE158,0)+1)))</f>
        <v>k=5, r=0.7</v>
      </c>
      <c r="FP158" s="1" t="str" cm="1">
        <f t="array" aca="1" ref="FP158" ca="1">CONCATENATE(INDIRECT(ADDRESS(1,MATCH(_xlfn.MAXIFS(B158:FE158,metrics.rec,"R"),B158:FE158,0)+1)), ", ", INDIRECT(ADDRESS(2,MATCH(_xlfn.MAXIFS(B158:FE158,metrics.rec,"R"),B158:FE158,0)+1)))</f>
        <v>k=5, r=0.7</v>
      </c>
      <c r="FQ158" s="1" t="str" cm="1">
        <f t="array" aca="1" ref="FQ158" ca="1">CONCATENATE(INDIRECT(ADDRESS(1,MATCH(_xlfn.MAXIFS(B158:FE158,metrics.rec,"Precision"),B158:FE158,0)+1)), ", ", INDIRECT(ADDRESS(2,MATCH(_xlfn.MAXIFS(B158:FE158,metrics.rec,"Precision"),B158:FE158,0)+1)))</f>
        <v>k=5, r=0.9</v>
      </c>
      <c r="FR158" s="1" t="str" cm="1">
        <f t="array" aca="1" ref="FR158" ca="1">CONCATENATE(INDIRECT(ADDRESS(1,MATCH(_xlfn.MAXIFS(B158:FE158,metrics.rec,"Recall"),B158:FE158,0)+1)), ", ", INDIRECT(ADDRESS(2,MATCH(_xlfn.MAXIFS(B158:FE158,metrics.rec,"Recall"),B158:FE158,0)+1)))</f>
        <v>k=5, r=0.7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str" cm="1">
        <f t="array" aca="1" ref="FT158" ca="1">CONCATENATE(INDIRECT(ADDRESS(1,MATCH(_xlfn.MAXIFS(B158:FE158,metrics.rec,"Recatio"),B158:FE158,0)+1)), ", ", INDIRECT(ADDRESS(2,MATCH(_xlfn.MAXIFS(B158:FE158,metrics.rec,"Recatio"),B158:FE158,0)+1)))</f>
        <v>k=5, r=0.7</v>
      </c>
      <c r="FU158" s="1" t="str" cm="1">
        <f t="array" aca="1" ref="FU158" ca="1">CONCATENATE(INDIRECT(ADDRESS(1,MATCH(_xlfn.MINIFS(B158:FE158,metrics.rec,"Time"),B158:FE158,0)+1)), ", ", INDIRECT(ADDRESS(2,MATCH(_xlfn.MINIFS(B158:FE158,metrics.rec,"Time"),B158:FE158,0)+1)))</f>
        <v>k=5, r=0.9</v>
      </c>
    </row>
    <row r="159" spans="1:177" x14ac:dyDescent="0.2">
      <c r="A159" s="1" t="s">
        <v>154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>
        <v>0.66259999999999997</v>
      </c>
      <c r="AA159" s="5">
        <v>0.76980000000000004</v>
      </c>
      <c r="AB159" s="5">
        <v>0.21820000000000001</v>
      </c>
      <c r="AC159" s="5">
        <v>1.4800000000000001E-2</v>
      </c>
      <c r="AD159" s="5">
        <v>0.82369999999999999</v>
      </c>
      <c r="AE159" s="5"/>
      <c r="AF159" s="5">
        <v>1</v>
      </c>
      <c r="AG159" s="5">
        <v>3.2856000000000001</v>
      </c>
      <c r="AH159" s="4">
        <v>0.75619999999999998</v>
      </c>
      <c r="AI159" s="4">
        <v>1.0027999999999999</v>
      </c>
      <c r="AJ159" s="4">
        <v>0.13550000000000001</v>
      </c>
      <c r="AK159" s="4">
        <v>2.8400000000000002E-2</v>
      </c>
      <c r="AL159" s="4">
        <v>0.69610000000000005</v>
      </c>
      <c r="AM159" s="4"/>
      <c r="AN159" s="4">
        <v>0.9839</v>
      </c>
      <c r="AO159" s="4">
        <v>1.0803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f t="shared" si="32"/>
        <v>0.70940000000000003</v>
      </c>
      <c r="FG159" s="4">
        <f t="shared" si="33"/>
        <v>0.88629999999999998</v>
      </c>
      <c r="FH159" s="4">
        <f t="shared" si="34"/>
        <v>0.17685000000000001</v>
      </c>
      <c r="FI159" s="4">
        <f t="shared" si="35"/>
        <v>2.1600000000000001E-2</v>
      </c>
      <c r="FJ159" s="4">
        <f t="shared" si="36"/>
        <v>0.75990000000000002</v>
      </c>
      <c r="FK159" s="4" t="e">
        <f t="shared" si="37"/>
        <v>#DIV/0!</v>
      </c>
      <c r="FL159" s="4">
        <f t="shared" si="38"/>
        <v>0.99195</v>
      </c>
      <c r="FM159" s="4">
        <f t="shared" si="39"/>
        <v>2.1829499999999999</v>
      </c>
      <c r="FN159" s="1" t="str" cm="1">
        <f t="array" aca="1" ref="FN159" ca="1">CONCATENATE(INDIRECT(ADDRESS(1,MATCH(_xlfn.MINIFS(B159:FE159,metrics.rec,"MAE"),B159:FE159,0)+1)), ", ", INDIRECT(ADDRESS(2,MATCH(_xlfn.MINIFS(B159:FE159,metrics.rec,"MAE"),B159:FE159,0)+1)))</f>
        <v>k=5, r=0.7</v>
      </c>
      <c r="FO159" s="1" t="str" cm="1">
        <f t="array" aca="1" ref="FO159" ca="1">CONCATENATE(INDIRECT(ADDRESS(1,MATCH(_xlfn.MINIFS(B159:FE159,metrics.rec,"MSE"),B159:FE159,0)+1)), ", ", INDIRECT(ADDRESS(2,MATCH(_xlfn.MINIFS(B159:FE159,metrics.rec,"MSE"),B159:FE159,0)+1)))</f>
        <v>k=5, r=0.7</v>
      </c>
      <c r="FP159" s="1" t="str" cm="1">
        <f t="array" aca="1" ref="FP159" ca="1">CONCATENATE(INDIRECT(ADDRESS(1,MATCH(_xlfn.MAXIFS(B159:FE159,metrics.rec,"R"),B159:FE159,0)+1)), ", ", INDIRECT(ADDRESS(2,MATCH(_xlfn.MAXIFS(B159:FE159,metrics.rec,"R"),B159:FE159,0)+1)))</f>
        <v>k=5, r=0.7</v>
      </c>
      <c r="FQ159" s="1" t="str" cm="1">
        <f t="array" aca="1" ref="FQ159" ca="1">CONCATENATE(INDIRECT(ADDRESS(1,MATCH(_xlfn.MAXIFS(B159:FE159,metrics.rec,"Precision"),B159:FE159,0)+1)), ", ", INDIRECT(ADDRESS(2,MATCH(_xlfn.MAXIFS(B159:FE159,metrics.rec,"Precision"),B159:FE159,0)+1)))</f>
        <v>k=5, r=0.9</v>
      </c>
      <c r="FR159" s="1" t="str" cm="1">
        <f t="array" aca="1" ref="FR159" ca="1">CONCATENATE(INDIRECT(ADDRESS(1,MATCH(_xlfn.MAXIFS(B159:FE159,metrics.rec,"Recall"),B159:FE159,0)+1)), ", ", INDIRECT(ADDRESS(2,MATCH(_xlfn.MAXIFS(B159:FE159,metrics.rec,"Recall"),B159:FE159,0)+1)))</f>
        <v>k=5, r=0.7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str" cm="1">
        <f t="array" aca="1" ref="FT159" ca="1">CONCATENATE(INDIRECT(ADDRESS(1,MATCH(_xlfn.MAXIFS(B159:FE159,metrics.rec,"Recatio"),B159:FE159,0)+1)), ", ", INDIRECT(ADDRESS(2,MATCH(_xlfn.MAXIFS(B159:FE159,metrics.rec,"Recatio"),B159:FE159,0)+1)))</f>
        <v>k=5, r=0.7</v>
      </c>
      <c r="FU159" s="1" t="str" cm="1">
        <f t="array" aca="1" ref="FU159" ca="1">CONCATENATE(INDIRECT(ADDRESS(1,MATCH(_xlfn.MINIFS(B159:FE159,metrics.rec,"Time"),B159:FE159,0)+1)), ", ", INDIRECT(ADDRESS(2,MATCH(_xlfn.MINIFS(B159:FE159,metrics.rec,"Time"),B159:FE159,0)+1)))</f>
        <v>k=5, r=0.9</v>
      </c>
    </row>
    <row r="160" spans="1:177" x14ac:dyDescent="0.2">
      <c r="A160" s="1" t="s">
        <v>155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>
        <v>0.66390000000000005</v>
      </c>
      <c r="AA160" s="5">
        <v>0.77200000000000002</v>
      </c>
      <c r="AB160" s="5">
        <v>0.21879999999999999</v>
      </c>
      <c r="AC160" s="5">
        <v>1.4800000000000001E-2</v>
      </c>
      <c r="AD160" s="5">
        <v>0.82410000000000005</v>
      </c>
      <c r="AE160" s="5"/>
      <c r="AF160" s="5">
        <v>1</v>
      </c>
      <c r="AG160" s="5">
        <v>3.2887</v>
      </c>
      <c r="AH160" s="4">
        <v>0.75649999999999995</v>
      </c>
      <c r="AI160" s="4">
        <v>1.0028999999999999</v>
      </c>
      <c r="AJ160" s="4">
        <v>0.13550000000000001</v>
      </c>
      <c r="AK160" s="4">
        <v>2.8400000000000002E-2</v>
      </c>
      <c r="AL160" s="4">
        <v>0.69679999999999997</v>
      </c>
      <c r="AM160" s="4"/>
      <c r="AN160" s="4">
        <v>0.9839</v>
      </c>
      <c r="AO160" s="4">
        <v>0.96689999999999998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f t="shared" si="32"/>
        <v>0.71019999999999994</v>
      </c>
      <c r="FG160" s="4">
        <f t="shared" si="33"/>
        <v>0.88744999999999996</v>
      </c>
      <c r="FH160" s="4">
        <f t="shared" si="34"/>
        <v>0.17715</v>
      </c>
      <c r="FI160" s="4">
        <f t="shared" si="35"/>
        <v>2.1600000000000001E-2</v>
      </c>
      <c r="FJ160" s="4">
        <f t="shared" si="36"/>
        <v>0.76045000000000007</v>
      </c>
      <c r="FK160" s="4" t="e">
        <f t="shared" si="37"/>
        <v>#DIV/0!</v>
      </c>
      <c r="FL160" s="4">
        <f t="shared" si="38"/>
        <v>0.99195</v>
      </c>
      <c r="FM160" s="4">
        <f t="shared" si="39"/>
        <v>2.1278000000000001</v>
      </c>
      <c r="FN160" s="1" t="str" cm="1">
        <f t="array" aca="1" ref="FN160" ca="1">CONCATENATE(INDIRECT(ADDRESS(1,MATCH(_xlfn.MINIFS(B160:FE160,metrics.rec,"MAE"),B160:FE160,0)+1)), ", ", INDIRECT(ADDRESS(2,MATCH(_xlfn.MINIFS(B160:FE160,metrics.rec,"MAE"),B160:FE160,0)+1)))</f>
        <v>k=5, r=0.7</v>
      </c>
      <c r="FO160" s="1" t="str" cm="1">
        <f t="array" aca="1" ref="FO160" ca="1">CONCATENATE(INDIRECT(ADDRESS(1,MATCH(_xlfn.MINIFS(B160:FE160,metrics.rec,"MSE"),B160:FE160,0)+1)), ", ", INDIRECT(ADDRESS(2,MATCH(_xlfn.MINIFS(B160:FE160,metrics.rec,"MSE"),B160:FE160,0)+1)))</f>
        <v>k=5, r=0.7</v>
      </c>
      <c r="FP160" s="1" t="str" cm="1">
        <f t="array" aca="1" ref="FP160" ca="1">CONCATENATE(INDIRECT(ADDRESS(1,MATCH(_xlfn.MAXIFS(B160:FE160,metrics.rec,"R"),B160:FE160,0)+1)), ", ", INDIRECT(ADDRESS(2,MATCH(_xlfn.MAXIFS(B160:FE160,metrics.rec,"R"),B160:FE160,0)+1)))</f>
        <v>k=5, r=0.7</v>
      </c>
      <c r="FQ160" s="1" t="str" cm="1">
        <f t="array" aca="1" ref="FQ160" ca="1">CONCATENATE(INDIRECT(ADDRESS(1,MATCH(_xlfn.MAXIFS(B160:FE160,metrics.rec,"Precision"),B160:FE160,0)+1)), ", ", INDIRECT(ADDRESS(2,MATCH(_xlfn.MAXIFS(B160:FE160,metrics.rec,"Precision"),B160:FE160,0)+1)))</f>
        <v>k=5, r=0.9</v>
      </c>
      <c r="FR160" s="1" t="str" cm="1">
        <f t="array" aca="1" ref="FR160" ca="1">CONCATENATE(INDIRECT(ADDRESS(1,MATCH(_xlfn.MAXIFS(B160:FE160,metrics.rec,"Recall"),B160:FE160,0)+1)), ", ", INDIRECT(ADDRESS(2,MATCH(_xlfn.MAXIFS(B160:FE160,metrics.rec,"Recall"),B160:FE160,0)+1)))</f>
        <v>k=5, r=0.7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str" cm="1">
        <f t="array" aca="1" ref="FT160" ca="1">CONCATENATE(INDIRECT(ADDRESS(1,MATCH(_xlfn.MAXIFS(B160:FE160,metrics.rec,"Recatio"),B160:FE160,0)+1)), ", ", INDIRECT(ADDRESS(2,MATCH(_xlfn.MAXIFS(B160:FE160,metrics.rec,"Recatio"),B160:FE160,0)+1)))</f>
        <v>k=5, r=0.7</v>
      </c>
      <c r="FU160" s="1" t="str" cm="1">
        <f t="array" aca="1" ref="FU160" ca="1">CONCATENATE(INDIRECT(ADDRESS(1,MATCH(_xlfn.MINIFS(B160:FE160,metrics.rec,"Time"),B160:FE160,0)+1)), ", ", INDIRECT(ADDRESS(2,MATCH(_xlfn.MINIFS(B160:FE160,metrics.rec,"Time"),B160:FE160,0)+1)))</f>
        <v>k=5, r=0.9</v>
      </c>
    </row>
    <row r="161" spans="1:177" x14ac:dyDescent="0.2">
      <c r="A161" s="1" t="s">
        <v>156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>
        <v>0.65969999999999995</v>
      </c>
      <c r="AA161" s="5">
        <v>0.75609999999999999</v>
      </c>
      <c r="AB161" s="5">
        <v>0.23649999999999999</v>
      </c>
      <c r="AC161" s="5">
        <v>1.4800000000000001E-2</v>
      </c>
      <c r="AD161" s="5">
        <v>0.83189999999999997</v>
      </c>
      <c r="AE161" s="5"/>
      <c r="AF161" s="5">
        <v>1</v>
      </c>
      <c r="AG161" s="5">
        <v>3.3235999999999999</v>
      </c>
      <c r="AH161" s="4">
        <v>0.74419999999999997</v>
      </c>
      <c r="AI161" s="4">
        <v>0.97160000000000002</v>
      </c>
      <c r="AJ161" s="4">
        <v>0.1419</v>
      </c>
      <c r="AK161" s="4">
        <v>2.87E-2</v>
      </c>
      <c r="AL161" s="4">
        <v>0.70620000000000005</v>
      </c>
      <c r="AM161" s="4"/>
      <c r="AN161" s="4">
        <v>0.9839</v>
      </c>
      <c r="AO161" s="4">
        <v>0.95979999999999999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f t="shared" si="32"/>
        <v>0.70194999999999996</v>
      </c>
      <c r="FG161" s="4">
        <f t="shared" si="33"/>
        <v>0.86385000000000001</v>
      </c>
      <c r="FH161" s="4">
        <f t="shared" si="34"/>
        <v>0.18919999999999998</v>
      </c>
      <c r="FI161" s="4">
        <f t="shared" si="35"/>
        <v>2.1749999999999999E-2</v>
      </c>
      <c r="FJ161" s="4">
        <f t="shared" si="36"/>
        <v>0.76905000000000001</v>
      </c>
      <c r="FK161" s="4" t="e">
        <f t="shared" si="37"/>
        <v>#DIV/0!</v>
      </c>
      <c r="FL161" s="4">
        <f t="shared" si="38"/>
        <v>0.99195</v>
      </c>
      <c r="FM161" s="4">
        <f t="shared" si="39"/>
        <v>2.1417000000000002</v>
      </c>
      <c r="FN161" s="1" t="str" cm="1">
        <f t="array" aca="1" ref="FN161" ca="1">CONCATENATE(INDIRECT(ADDRESS(1,MATCH(_xlfn.MINIFS(B161:FE161,metrics.rec,"MAE"),B161:FE161,0)+1)), ", ", INDIRECT(ADDRESS(2,MATCH(_xlfn.MINIFS(B161:FE161,metrics.rec,"MAE"),B161:FE161,0)+1)))</f>
        <v>k=5, r=0.7</v>
      </c>
      <c r="FO161" s="1" t="str" cm="1">
        <f t="array" aca="1" ref="FO161" ca="1">CONCATENATE(INDIRECT(ADDRESS(1,MATCH(_xlfn.MINIFS(B161:FE161,metrics.rec,"MSE"),B161:FE161,0)+1)), ", ", INDIRECT(ADDRESS(2,MATCH(_xlfn.MINIFS(B161:FE161,metrics.rec,"MSE"),B161:FE161,0)+1)))</f>
        <v>k=5, r=0.7</v>
      </c>
      <c r="FP161" s="1" t="str" cm="1">
        <f t="array" aca="1" ref="FP161" ca="1">CONCATENATE(INDIRECT(ADDRESS(1,MATCH(_xlfn.MAXIFS(B161:FE161,metrics.rec,"R"),B161:FE161,0)+1)), ", ", INDIRECT(ADDRESS(2,MATCH(_xlfn.MAXIFS(B161:FE161,metrics.rec,"R"),B161:FE161,0)+1)))</f>
        <v>k=5, r=0.7</v>
      </c>
      <c r="FQ161" s="1" t="str" cm="1">
        <f t="array" aca="1" ref="FQ161" ca="1">CONCATENATE(INDIRECT(ADDRESS(1,MATCH(_xlfn.MAXIFS(B161:FE161,metrics.rec,"Precision"),B161:FE161,0)+1)), ", ", INDIRECT(ADDRESS(2,MATCH(_xlfn.MAXIFS(B161:FE161,metrics.rec,"Precision"),B161:FE161,0)+1)))</f>
        <v>k=5, r=0.9</v>
      </c>
      <c r="FR161" s="1" t="str" cm="1">
        <f t="array" aca="1" ref="FR161" ca="1">CONCATENATE(INDIRECT(ADDRESS(1,MATCH(_xlfn.MAXIFS(B161:FE161,metrics.rec,"Recall"),B161:FE161,0)+1)), ", ", INDIRECT(ADDRESS(2,MATCH(_xlfn.MAXIFS(B161:FE161,metrics.rec,"Recall"),B161:FE161,0)+1)))</f>
        <v>k=5, r=0.7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str" cm="1">
        <f t="array" aca="1" ref="FT161" ca="1">CONCATENATE(INDIRECT(ADDRESS(1,MATCH(_xlfn.MAXIFS(B161:FE161,metrics.rec,"Recatio"),B161:FE161,0)+1)), ", ", INDIRECT(ADDRESS(2,MATCH(_xlfn.MAXIFS(B161:FE161,metrics.rec,"Recatio"),B161:FE161,0)+1)))</f>
        <v>k=5, r=0.7</v>
      </c>
      <c r="FU161" s="1" t="str" cm="1">
        <f t="array" aca="1" ref="FU161" ca="1">CONCATENATE(INDIRECT(ADDRESS(1,MATCH(_xlfn.MINIFS(B161:FE161,metrics.rec,"Time"),B161:FE161,0)+1)), ", ", INDIRECT(ADDRESS(2,MATCH(_xlfn.MINIFS(B161:FE161,metrics.rec,"Time"),B161:FE161,0)+1)))</f>
        <v>k=5, r=0.9</v>
      </c>
    </row>
    <row r="162" spans="1:177" x14ac:dyDescent="0.2">
      <c r="A162" s="1" t="s">
        <v>157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>
        <v>0.74439999999999995</v>
      </c>
      <c r="AI162" s="4">
        <v>0.97150000000000003</v>
      </c>
      <c r="AJ162" s="4">
        <v>0.14199999999999999</v>
      </c>
      <c r="AK162" s="4">
        <v>2.87E-2</v>
      </c>
      <c r="AL162" s="4">
        <v>0.70640000000000003</v>
      </c>
      <c r="AM162" s="4"/>
      <c r="AN162" s="4">
        <v>0.9839</v>
      </c>
      <c r="AO162" s="4">
        <v>0.95979999999999999</v>
      </c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f t="shared" si="32"/>
        <v>0.74439999999999995</v>
      </c>
      <c r="FG162" s="4">
        <f t="shared" si="33"/>
        <v>0.97150000000000003</v>
      </c>
      <c r="FH162" s="4">
        <f t="shared" si="34"/>
        <v>0.14199999999999999</v>
      </c>
      <c r="FI162" s="4">
        <f t="shared" si="35"/>
        <v>2.87E-2</v>
      </c>
      <c r="FJ162" s="4">
        <f t="shared" si="36"/>
        <v>0.70640000000000003</v>
      </c>
      <c r="FK162" s="4" t="e">
        <f t="shared" si="37"/>
        <v>#DIV/0!</v>
      </c>
      <c r="FL162" s="4">
        <f t="shared" si="38"/>
        <v>0.9839</v>
      </c>
      <c r="FM162" s="4">
        <f t="shared" si="39"/>
        <v>0.95979999999999999</v>
      </c>
      <c r="FN162" s="1" t="str" cm="1">
        <f t="array" aca="1" ref="FN162" ca="1">CONCATENATE(INDIRECT(ADDRESS(1,MATCH(_xlfn.MINIFS(B162:FE162,metrics.rec,"MAE"),B162:FE162,0)+1)), ", ", INDIRECT(ADDRESS(2,MATCH(_xlfn.MINIFS(B162:FE162,metrics.rec,"MAE"),B162:FE162,0)+1)))</f>
        <v>k=5, r=0.9</v>
      </c>
      <c r="FO162" s="1" t="str" cm="1">
        <f t="array" aca="1" ref="FO162" ca="1">CONCATENATE(INDIRECT(ADDRESS(1,MATCH(_xlfn.MINIFS(B162:FE162,metrics.rec,"MSE"),B162:FE162,0)+1)), ", ", INDIRECT(ADDRESS(2,MATCH(_xlfn.MINIFS(B162:FE162,metrics.rec,"MSE"),B162:FE162,0)+1)))</f>
        <v>k=5, r=0.9</v>
      </c>
      <c r="FP162" s="1" t="str" cm="1">
        <f t="array" aca="1" ref="FP162" ca="1">CONCATENATE(INDIRECT(ADDRESS(1,MATCH(_xlfn.MAXIFS(B162:FE162,metrics.rec,"R"),B162:FE162,0)+1)), ", ", INDIRECT(ADDRESS(2,MATCH(_xlfn.MAXIFS(B162:FE162,metrics.rec,"R"),B162:FE162,0)+1)))</f>
        <v>k=5, r=0.9</v>
      </c>
      <c r="FQ162" s="1" t="str" cm="1">
        <f t="array" aca="1" ref="FQ162" ca="1">CONCATENATE(INDIRECT(ADDRESS(1,MATCH(_xlfn.MAXIFS(B162:FE162,metrics.rec,"Precision"),B162:FE162,0)+1)), ", ", INDIRECT(ADDRESS(2,MATCH(_xlfn.MAXIFS(B162:FE162,metrics.rec,"Precision"),B162:FE162,0)+1)))</f>
        <v>k=5, r=0.9</v>
      </c>
      <c r="FR162" s="1" t="str" cm="1">
        <f t="array" aca="1" ref="FR162" ca="1">CONCATENATE(INDIRECT(ADDRESS(1,MATCH(_xlfn.MAXIFS(B162:FE162,metrics.rec,"Recall"),B162:FE162,0)+1)), ", ", INDIRECT(ADDRESS(2,MATCH(_xlfn.MAXIFS(B162:FE162,metrics.rec,"Recall"),B162:FE162,0)+1)))</f>
        <v>k=5, r=0.9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str" cm="1">
        <f t="array" aca="1" ref="FT162" ca="1">CONCATENATE(INDIRECT(ADDRESS(1,MATCH(_xlfn.MAXIFS(B162:FE162,metrics.rec,"Recatio"),B162:FE162,0)+1)), ", ", INDIRECT(ADDRESS(2,MATCH(_xlfn.MAXIFS(B162:FE162,metrics.rec,"Recatio"),B162:FE162,0)+1)))</f>
        <v>k=5, r=0.9</v>
      </c>
      <c r="FU162" s="1" t="str" cm="1">
        <f t="array" aca="1" ref="FU162" ca="1">CONCATENATE(INDIRECT(ADDRESS(1,MATCH(_xlfn.MINIFS(B162:FE162,metrics.rec,"Time"),B162:FE162,0)+1)), ", ", INDIRECT(ADDRESS(2,MATCH(_xlfn.MINIFS(B162:FE162,metrics.rec,"Time"),B162:FE162,0)+1)))</f>
        <v>k=5, r=0.9</v>
      </c>
    </row>
    <row r="163" spans="1:177" x14ac:dyDescent="0.2">
      <c r="A163" s="1" t="s">
        <v>158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0.74750000000000005</v>
      </c>
      <c r="AI163" s="4">
        <v>0.98009999999999997</v>
      </c>
      <c r="AJ163" s="4">
        <v>0.1391</v>
      </c>
      <c r="AK163" s="4">
        <v>2.86E-2</v>
      </c>
      <c r="AL163" s="4">
        <v>0.70199999999999996</v>
      </c>
      <c r="AM163" s="4"/>
      <c r="AN163" s="4">
        <v>0.9839</v>
      </c>
      <c r="AO163" s="4">
        <v>0.96709999999999996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f t="shared" si="32"/>
        <v>0.74750000000000005</v>
      </c>
      <c r="FG163" s="4">
        <f t="shared" si="33"/>
        <v>0.98009999999999997</v>
      </c>
      <c r="FH163" s="4">
        <f t="shared" si="34"/>
        <v>0.1391</v>
      </c>
      <c r="FI163" s="4">
        <f t="shared" si="35"/>
        <v>2.86E-2</v>
      </c>
      <c r="FJ163" s="4">
        <f t="shared" si="36"/>
        <v>0.70199999999999996</v>
      </c>
      <c r="FK163" s="4" t="e">
        <f t="shared" si="37"/>
        <v>#DIV/0!</v>
      </c>
      <c r="FL163" s="4">
        <f t="shared" si="38"/>
        <v>0.9839</v>
      </c>
      <c r="FM163" s="4">
        <f t="shared" si="39"/>
        <v>0.96709999999999996</v>
      </c>
      <c r="FN163" s="1" t="str" cm="1">
        <f t="array" aca="1" ref="FN163" ca="1">CONCATENATE(INDIRECT(ADDRESS(1,MATCH(_xlfn.MINIFS(B163:FE163,metrics.rec,"MAE"),B163:FE163,0)+1)), ", ", INDIRECT(ADDRESS(2,MATCH(_xlfn.MINIFS(B163:FE163,metrics.rec,"MAE"),B163:FE163,0)+1)))</f>
        <v>k=5, r=0.9</v>
      </c>
      <c r="FO163" s="1" t="str" cm="1">
        <f t="array" aca="1" ref="FO163" ca="1">CONCATENATE(INDIRECT(ADDRESS(1,MATCH(_xlfn.MINIFS(B163:FE163,metrics.rec,"MSE"),B163:FE163,0)+1)), ", ", INDIRECT(ADDRESS(2,MATCH(_xlfn.MINIFS(B163:FE163,metrics.rec,"MSE"),B163:FE163,0)+1)))</f>
        <v>k=5, r=0.9</v>
      </c>
      <c r="FP163" s="1" t="str" cm="1">
        <f t="array" aca="1" ref="FP163" ca="1">CONCATENATE(INDIRECT(ADDRESS(1,MATCH(_xlfn.MAXIFS(B163:FE163,metrics.rec,"R"),B163:FE163,0)+1)), ", ", INDIRECT(ADDRESS(2,MATCH(_xlfn.MAXIFS(B163:FE163,metrics.rec,"R"),B163:FE163,0)+1)))</f>
        <v>k=5, r=0.9</v>
      </c>
      <c r="FQ163" s="1" t="str" cm="1">
        <f t="array" aca="1" ref="FQ163" ca="1">CONCATENATE(INDIRECT(ADDRESS(1,MATCH(_xlfn.MAXIFS(B163:FE163,metrics.rec,"Precision"),B163:FE163,0)+1)), ", ", INDIRECT(ADDRESS(2,MATCH(_xlfn.MAXIFS(B163:FE163,metrics.rec,"Precision"),B163:FE163,0)+1)))</f>
        <v>k=5, r=0.9</v>
      </c>
      <c r="FR163" s="1" t="str" cm="1">
        <f t="array" aca="1" ref="FR163" ca="1">CONCATENATE(INDIRECT(ADDRESS(1,MATCH(_xlfn.MAXIFS(B163:FE163,metrics.rec,"Recall"),B163:FE163,0)+1)), ", ", INDIRECT(ADDRESS(2,MATCH(_xlfn.MAXIFS(B163:FE163,metrics.rec,"Recall"),B163:FE163,0)+1)))</f>
        <v>k=5, r=0.9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str" cm="1">
        <f t="array" aca="1" ref="FT163" ca="1">CONCATENATE(INDIRECT(ADDRESS(1,MATCH(_xlfn.MAXIFS(B163:FE163,metrics.rec,"Recatio"),B163:FE163,0)+1)), ", ", INDIRECT(ADDRESS(2,MATCH(_xlfn.MAXIFS(B163:FE163,metrics.rec,"Recatio"),B163:FE163,0)+1)))</f>
        <v>k=5, r=0.9</v>
      </c>
      <c r="FU163" s="1" t="str" cm="1">
        <f t="array" aca="1" ref="FU163" ca="1">CONCATENATE(INDIRECT(ADDRESS(1,MATCH(_xlfn.MINIFS(B163:FE163,metrics.rec,"Time"),B163:FE163,0)+1)), ", ", INDIRECT(ADDRESS(2,MATCH(_xlfn.MINIFS(B163:FE163,metrics.rec,"Time"),B163:FE163,0)+1)))</f>
        <v>k=5, r=0.9</v>
      </c>
    </row>
    <row r="164" spans="1:177" x14ac:dyDescent="0.2">
      <c r="A164" s="1" t="s">
        <v>159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0.74760000000000004</v>
      </c>
      <c r="AI164" s="4">
        <v>0.97960000000000003</v>
      </c>
      <c r="AJ164" s="4">
        <v>0.13930000000000001</v>
      </c>
      <c r="AK164" s="4">
        <v>2.86E-2</v>
      </c>
      <c r="AL164" s="4">
        <v>0.70230000000000004</v>
      </c>
      <c r="AM164" s="4"/>
      <c r="AN164" s="4">
        <v>0.9839</v>
      </c>
      <c r="AO164" s="4">
        <v>0.96699999999999997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f t="shared" si="32"/>
        <v>0.74760000000000004</v>
      </c>
      <c r="FG164" s="4">
        <f t="shared" si="33"/>
        <v>0.97960000000000003</v>
      </c>
      <c r="FH164" s="4">
        <f t="shared" si="34"/>
        <v>0.13930000000000001</v>
      </c>
      <c r="FI164" s="4">
        <f t="shared" si="35"/>
        <v>2.86E-2</v>
      </c>
      <c r="FJ164" s="4">
        <f t="shared" si="36"/>
        <v>0.70230000000000004</v>
      </c>
      <c r="FK164" s="4" t="e">
        <f t="shared" si="37"/>
        <v>#DIV/0!</v>
      </c>
      <c r="FL164" s="4">
        <f t="shared" si="38"/>
        <v>0.9839</v>
      </c>
      <c r="FM164" s="4">
        <f t="shared" si="39"/>
        <v>0.96699999999999997</v>
      </c>
      <c r="FN164" s="1" t="str" cm="1">
        <f t="array" aca="1" ref="FN164" ca="1">CONCATENATE(INDIRECT(ADDRESS(1,MATCH(_xlfn.MINIFS(B164:FE164,metrics.rec,"MAE"),B164:FE164,0)+1)), ", ", INDIRECT(ADDRESS(2,MATCH(_xlfn.MINIFS(B164:FE164,metrics.rec,"MAE"),B164:FE164,0)+1)))</f>
        <v>k=5, r=0.9</v>
      </c>
      <c r="FO164" s="1" t="str" cm="1">
        <f t="array" aca="1" ref="FO164" ca="1">CONCATENATE(INDIRECT(ADDRESS(1,MATCH(_xlfn.MINIFS(B164:FE164,metrics.rec,"MSE"),B164:FE164,0)+1)), ", ", INDIRECT(ADDRESS(2,MATCH(_xlfn.MINIFS(B164:FE164,metrics.rec,"MSE"),B164:FE164,0)+1)))</f>
        <v>k=5, r=0.9</v>
      </c>
      <c r="FP164" s="1" t="str" cm="1">
        <f t="array" aca="1" ref="FP164" ca="1">CONCATENATE(INDIRECT(ADDRESS(1,MATCH(_xlfn.MAXIFS(B164:FE164,metrics.rec,"R"),B164:FE164,0)+1)), ", ", INDIRECT(ADDRESS(2,MATCH(_xlfn.MAXIFS(B164:FE164,metrics.rec,"R"),B164:FE164,0)+1)))</f>
        <v>k=5, r=0.9</v>
      </c>
      <c r="FQ164" s="1" t="str" cm="1">
        <f t="array" aca="1" ref="FQ164" ca="1">CONCATENATE(INDIRECT(ADDRESS(1,MATCH(_xlfn.MAXIFS(B164:FE164,metrics.rec,"Precision"),B164:FE164,0)+1)), ", ", INDIRECT(ADDRESS(2,MATCH(_xlfn.MAXIFS(B164:FE164,metrics.rec,"Precision"),B164:FE164,0)+1)))</f>
        <v>k=5, r=0.9</v>
      </c>
      <c r="FR164" s="1" t="str" cm="1">
        <f t="array" aca="1" ref="FR164" ca="1">CONCATENATE(INDIRECT(ADDRESS(1,MATCH(_xlfn.MAXIFS(B164:FE164,metrics.rec,"Recall"),B164:FE164,0)+1)), ", ", INDIRECT(ADDRESS(2,MATCH(_xlfn.MAXIFS(B164:FE164,metrics.rec,"Recall"),B164:FE164,0)+1)))</f>
        <v>k=5, r=0.9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str" cm="1">
        <f t="array" aca="1" ref="FT164" ca="1">CONCATENATE(INDIRECT(ADDRESS(1,MATCH(_xlfn.MAXIFS(B164:FE164,metrics.rec,"Recatio"),B164:FE164,0)+1)), ", ", INDIRECT(ADDRESS(2,MATCH(_xlfn.MAXIFS(B164:FE164,metrics.rec,"Recatio"),B164:FE164,0)+1)))</f>
        <v>k=5, r=0.9</v>
      </c>
      <c r="FU164" s="1" t="str" cm="1">
        <f t="array" aca="1" ref="FU164" ca="1">CONCATENATE(INDIRECT(ADDRESS(1,MATCH(_xlfn.MINIFS(B164:FE164,metrics.rec,"Time"),B164:FE164,0)+1)), ", ", INDIRECT(ADDRESS(2,MATCH(_xlfn.MINIFS(B164:FE164,metrics.rec,"Time"),B164:FE164,0)+1)))</f>
        <v>k=5, r=0.9</v>
      </c>
    </row>
    <row r="165" spans="1:177" x14ac:dyDescent="0.2">
      <c r="A165" s="1" t="s">
        <v>160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0.77380000000000004</v>
      </c>
      <c r="AI165" s="4">
        <v>1.032</v>
      </c>
      <c r="AJ165" s="4">
        <v>0.1278</v>
      </c>
      <c r="AK165" s="4">
        <v>7.8899999999999998E-2</v>
      </c>
      <c r="AL165" s="4">
        <v>0.53059999999999996</v>
      </c>
      <c r="AM165" s="4"/>
      <c r="AN165" s="4">
        <v>0.97670000000000001</v>
      </c>
      <c r="AO165" s="4">
        <v>0.92910000000000004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f t="shared" si="32"/>
        <v>0.77380000000000004</v>
      </c>
      <c r="FG165" s="4">
        <f t="shared" si="33"/>
        <v>1.032</v>
      </c>
      <c r="FH165" s="4">
        <f t="shared" si="34"/>
        <v>0.1278</v>
      </c>
      <c r="FI165" s="4">
        <f t="shared" si="35"/>
        <v>7.8899999999999998E-2</v>
      </c>
      <c r="FJ165" s="4">
        <f t="shared" si="36"/>
        <v>0.53059999999999996</v>
      </c>
      <c r="FK165" s="4" t="e">
        <f t="shared" si="37"/>
        <v>#DIV/0!</v>
      </c>
      <c r="FL165" s="4">
        <f t="shared" si="38"/>
        <v>0.97670000000000001</v>
      </c>
      <c r="FM165" s="4">
        <f t="shared" si="39"/>
        <v>0.92910000000000004</v>
      </c>
      <c r="FN165" s="1" t="str" cm="1">
        <f t="array" aca="1" ref="FN165" ca="1">CONCATENATE(INDIRECT(ADDRESS(1,MATCH(_xlfn.MINIFS(B165:FE165,metrics.rec,"MAE"),B165:FE165,0)+1)), ", ", INDIRECT(ADDRESS(2,MATCH(_xlfn.MINIFS(B165:FE165,metrics.rec,"MAE"),B165:FE165,0)+1)))</f>
        <v>k=5, r=0.9</v>
      </c>
      <c r="FO165" s="1" t="str" cm="1">
        <f t="array" aca="1" ref="FO165" ca="1">CONCATENATE(INDIRECT(ADDRESS(1,MATCH(_xlfn.MINIFS(B165:FE165,metrics.rec,"MSE"),B165:FE165,0)+1)), ", ", INDIRECT(ADDRESS(2,MATCH(_xlfn.MINIFS(B165:FE165,metrics.rec,"MSE"),B165:FE165,0)+1)))</f>
        <v>k=5, r=0.9</v>
      </c>
      <c r="FP165" s="1" t="str" cm="1">
        <f t="array" aca="1" ref="FP165" ca="1">CONCATENATE(INDIRECT(ADDRESS(1,MATCH(_xlfn.MAXIFS(B165:FE165,metrics.rec,"R"),B165:FE165,0)+1)), ", ", INDIRECT(ADDRESS(2,MATCH(_xlfn.MAXIFS(B165:FE165,metrics.rec,"R"),B165:FE165,0)+1)))</f>
        <v>k=5, r=0.9</v>
      </c>
      <c r="FQ165" s="1" t="str" cm="1">
        <f t="array" aca="1" ref="FQ165" ca="1">CONCATENATE(INDIRECT(ADDRESS(1,MATCH(_xlfn.MAXIFS(B165:FE165,metrics.rec,"Precision"),B165:FE165,0)+1)), ", ", INDIRECT(ADDRESS(2,MATCH(_xlfn.MAXIFS(B165:FE165,metrics.rec,"Precision"),B165:FE165,0)+1)))</f>
        <v>k=5, r=0.9</v>
      </c>
      <c r="FR165" s="1" t="str" cm="1">
        <f t="array" aca="1" ref="FR165" ca="1">CONCATENATE(INDIRECT(ADDRESS(1,MATCH(_xlfn.MAXIFS(B165:FE165,metrics.rec,"Recall"),B165:FE165,0)+1)), ", ", INDIRECT(ADDRESS(2,MATCH(_xlfn.MAXIFS(B165:FE165,metrics.rec,"Recall"),B165:FE165,0)+1)))</f>
        <v>k=5, r=0.9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str" cm="1">
        <f t="array" aca="1" ref="FT165" ca="1">CONCATENATE(INDIRECT(ADDRESS(1,MATCH(_xlfn.MAXIFS(B165:FE165,metrics.rec,"Recatio"),B165:FE165,0)+1)), ", ", INDIRECT(ADDRESS(2,MATCH(_xlfn.MAXIFS(B165:FE165,metrics.rec,"Recatio"),B165:FE165,0)+1)))</f>
        <v>k=5, r=0.9</v>
      </c>
      <c r="FU165" s="1" t="str" cm="1">
        <f t="array" aca="1" ref="FU165" ca="1">CONCATENATE(INDIRECT(ADDRESS(1,MATCH(_xlfn.MINIFS(B165:FE165,metrics.rec,"Time"),B165:FE165,0)+1)), ", ", INDIRECT(ADDRESS(2,MATCH(_xlfn.MINIFS(B165:FE165,metrics.rec,"Time"),B165:FE165,0)+1)))</f>
        <v>k=5, r=0.9</v>
      </c>
    </row>
    <row r="166" spans="1:177" x14ac:dyDescent="0.2">
      <c r="A166" s="1" t="s">
        <v>161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0.75149999999999995</v>
      </c>
      <c r="AI166" s="4">
        <v>0.97850000000000004</v>
      </c>
      <c r="AJ166" s="4">
        <v>0.1231</v>
      </c>
      <c r="AK166" s="4">
        <v>6.4600000000000005E-2</v>
      </c>
      <c r="AL166" s="4">
        <v>0.54220000000000002</v>
      </c>
      <c r="AM166" s="4"/>
      <c r="AN166" s="4">
        <v>0.97409999999999997</v>
      </c>
      <c r="AO166" s="4">
        <v>0.91549999999999998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f t="shared" si="32"/>
        <v>0.75149999999999995</v>
      </c>
      <c r="FG166" s="4">
        <f t="shared" si="33"/>
        <v>0.97850000000000004</v>
      </c>
      <c r="FH166" s="4">
        <f t="shared" si="34"/>
        <v>0.1231</v>
      </c>
      <c r="FI166" s="4">
        <f t="shared" si="35"/>
        <v>6.4600000000000005E-2</v>
      </c>
      <c r="FJ166" s="4">
        <f t="shared" si="36"/>
        <v>0.54220000000000002</v>
      </c>
      <c r="FK166" s="4" t="e">
        <f t="shared" si="37"/>
        <v>#DIV/0!</v>
      </c>
      <c r="FL166" s="4">
        <f t="shared" si="38"/>
        <v>0.97409999999999997</v>
      </c>
      <c r="FM166" s="4">
        <f t="shared" si="39"/>
        <v>0.91549999999999998</v>
      </c>
      <c r="FN166" s="1" t="str" cm="1">
        <f t="array" aca="1" ref="FN166" ca="1">CONCATENATE(INDIRECT(ADDRESS(1,MATCH(_xlfn.MINIFS(B166:FE166,metrics.rec,"MAE"),B166:FE166,0)+1)), ", ", INDIRECT(ADDRESS(2,MATCH(_xlfn.MINIFS(B166:FE166,metrics.rec,"MAE"),B166:FE166,0)+1)))</f>
        <v>k=5, r=0.9</v>
      </c>
      <c r="FO166" s="1" t="str" cm="1">
        <f t="array" aca="1" ref="FO166" ca="1">CONCATENATE(INDIRECT(ADDRESS(1,MATCH(_xlfn.MINIFS(B166:FE166,metrics.rec,"MSE"),B166:FE166,0)+1)), ", ", INDIRECT(ADDRESS(2,MATCH(_xlfn.MINIFS(B166:FE166,metrics.rec,"MSE"),B166:FE166,0)+1)))</f>
        <v>k=5, r=0.9</v>
      </c>
      <c r="FP166" s="1" t="str" cm="1">
        <f t="array" aca="1" ref="FP166" ca="1">CONCATENATE(INDIRECT(ADDRESS(1,MATCH(_xlfn.MAXIFS(B166:FE166,metrics.rec,"R"),B166:FE166,0)+1)), ", ", INDIRECT(ADDRESS(2,MATCH(_xlfn.MAXIFS(B166:FE166,metrics.rec,"R"),B166:FE166,0)+1)))</f>
        <v>k=5, r=0.9</v>
      </c>
      <c r="FQ166" s="1" t="str" cm="1">
        <f t="array" aca="1" ref="FQ166" ca="1">CONCATENATE(INDIRECT(ADDRESS(1,MATCH(_xlfn.MAXIFS(B166:FE166,metrics.rec,"Precision"),B166:FE166,0)+1)), ", ", INDIRECT(ADDRESS(2,MATCH(_xlfn.MAXIFS(B166:FE166,metrics.rec,"Precision"),B166:FE166,0)+1)))</f>
        <v>k=5, r=0.9</v>
      </c>
      <c r="FR166" s="1" t="str" cm="1">
        <f t="array" aca="1" ref="FR166" ca="1">CONCATENATE(INDIRECT(ADDRESS(1,MATCH(_xlfn.MAXIFS(B166:FE166,metrics.rec,"Recall"),B166:FE166,0)+1)), ", ", INDIRECT(ADDRESS(2,MATCH(_xlfn.MAXIFS(B166:FE166,metrics.rec,"Recall"),B166:FE166,0)+1)))</f>
        <v>k=5, r=0.9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str" cm="1">
        <f t="array" aca="1" ref="FT166" ca="1">CONCATENATE(INDIRECT(ADDRESS(1,MATCH(_xlfn.MAXIFS(B166:FE166,metrics.rec,"Recatio"),B166:FE166,0)+1)), ", ", INDIRECT(ADDRESS(2,MATCH(_xlfn.MAXIFS(B166:FE166,metrics.rec,"Recatio"),B166:FE166,0)+1)))</f>
        <v>k=5, r=0.9</v>
      </c>
      <c r="FU166" s="1" t="str" cm="1">
        <f t="array" aca="1" ref="FU166" ca="1">CONCATENATE(INDIRECT(ADDRESS(1,MATCH(_xlfn.MINIFS(B166:FE166,metrics.rec,"Time"),B166:FE166,0)+1)), ", ", INDIRECT(ADDRESS(2,MATCH(_xlfn.MINIFS(B166:FE166,metrics.rec,"Time"),B166:FE166,0)+1)))</f>
        <v>k=5, r=0.9</v>
      </c>
    </row>
    <row r="167" spans="1:177" x14ac:dyDescent="0.2">
      <c r="A167" s="1" t="s">
        <v>162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0.746</v>
      </c>
      <c r="AI167" s="4">
        <v>0.97340000000000004</v>
      </c>
      <c r="AJ167" s="4">
        <v>0.14169999999999999</v>
      </c>
      <c r="AK167" s="4">
        <v>2.87E-2</v>
      </c>
      <c r="AL167" s="4">
        <v>0.70569999999999999</v>
      </c>
      <c r="AM167" s="4"/>
      <c r="AN167" s="4">
        <v>0.9839</v>
      </c>
      <c r="AO167" s="4">
        <v>0.98429999999999995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f t="shared" si="32"/>
        <v>0.746</v>
      </c>
      <c r="FG167" s="4">
        <f t="shared" si="33"/>
        <v>0.97340000000000004</v>
      </c>
      <c r="FH167" s="4">
        <f t="shared" si="34"/>
        <v>0.14169999999999999</v>
      </c>
      <c r="FI167" s="4">
        <f t="shared" si="35"/>
        <v>2.87E-2</v>
      </c>
      <c r="FJ167" s="4">
        <f t="shared" si="36"/>
        <v>0.70569999999999999</v>
      </c>
      <c r="FK167" s="4" t="e">
        <f t="shared" si="37"/>
        <v>#DIV/0!</v>
      </c>
      <c r="FL167" s="4">
        <f t="shared" si="38"/>
        <v>0.9839</v>
      </c>
      <c r="FM167" s="4">
        <f t="shared" si="39"/>
        <v>0.98429999999999995</v>
      </c>
      <c r="FN167" s="1" t="str" cm="1">
        <f t="array" aca="1" ref="FN167" ca="1">CONCATENATE(INDIRECT(ADDRESS(1,MATCH(_xlfn.MINIFS(B167:FE167,metrics.rec,"MAE"),B167:FE167,0)+1)), ", ", INDIRECT(ADDRESS(2,MATCH(_xlfn.MINIFS(B167:FE167,metrics.rec,"MAE"),B167:FE167,0)+1)))</f>
        <v>k=5, r=0.9</v>
      </c>
      <c r="FO167" s="1" t="str" cm="1">
        <f t="array" aca="1" ref="FO167" ca="1">CONCATENATE(INDIRECT(ADDRESS(1,MATCH(_xlfn.MINIFS(B167:FE167,metrics.rec,"MSE"),B167:FE167,0)+1)), ", ", INDIRECT(ADDRESS(2,MATCH(_xlfn.MINIFS(B167:FE167,metrics.rec,"MSE"),B167:FE167,0)+1)))</f>
        <v>k=5, r=0.9</v>
      </c>
      <c r="FP167" s="1" t="str" cm="1">
        <f t="array" aca="1" ref="FP167" ca="1">CONCATENATE(INDIRECT(ADDRESS(1,MATCH(_xlfn.MAXIFS(B167:FE167,metrics.rec,"R"),B167:FE167,0)+1)), ", ", INDIRECT(ADDRESS(2,MATCH(_xlfn.MAXIFS(B167:FE167,metrics.rec,"R"),B167:FE167,0)+1)))</f>
        <v>k=5, r=0.9</v>
      </c>
      <c r="FQ167" s="1" t="str" cm="1">
        <f t="array" aca="1" ref="FQ167" ca="1">CONCATENATE(INDIRECT(ADDRESS(1,MATCH(_xlfn.MAXIFS(B167:FE167,metrics.rec,"Precision"),B167:FE167,0)+1)), ", ", INDIRECT(ADDRESS(2,MATCH(_xlfn.MAXIFS(B167:FE167,metrics.rec,"Precision"),B167:FE167,0)+1)))</f>
        <v>k=5, r=0.9</v>
      </c>
      <c r="FR167" s="1" t="str" cm="1">
        <f t="array" aca="1" ref="FR167" ca="1">CONCATENATE(INDIRECT(ADDRESS(1,MATCH(_xlfn.MAXIFS(B167:FE167,metrics.rec,"Recall"),B167:FE167,0)+1)), ", ", INDIRECT(ADDRESS(2,MATCH(_xlfn.MAXIFS(B167:FE167,metrics.rec,"Recall"),B167:FE167,0)+1)))</f>
        <v>k=5, r=0.9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str" cm="1">
        <f t="array" aca="1" ref="FT167" ca="1">CONCATENATE(INDIRECT(ADDRESS(1,MATCH(_xlfn.MAXIFS(B167:FE167,metrics.rec,"Recatio"),B167:FE167,0)+1)), ", ", INDIRECT(ADDRESS(2,MATCH(_xlfn.MAXIFS(B167:FE167,metrics.rec,"Recatio"),B167:FE167,0)+1)))</f>
        <v>k=5, r=0.9</v>
      </c>
      <c r="FU167" s="1" t="str" cm="1">
        <f t="array" aca="1" ref="FU167" ca="1">CONCATENATE(INDIRECT(ADDRESS(1,MATCH(_xlfn.MINIFS(B167:FE167,metrics.rec,"Time"),B167:FE167,0)+1)), ", ", INDIRECT(ADDRESS(2,MATCH(_xlfn.MINIFS(B167:FE167,metrics.rec,"Time"),B167:FE167,0)+1)))</f>
        <v>k=5, r=0.9</v>
      </c>
    </row>
    <row r="168" spans="1:177" x14ac:dyDescent="0.2">
      <c r="A168" s="1" t="s">
        <v>163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>
        <v>0.72829999999999995</v>
      </c>
      <c r="AI168" s="4">
        <v>0.92410000000000003</v>
      </c>
      <c r="AJ168" s="4">
        <v>0.1603</v>
      </c>
      <c r="AK168" s="4">
        <v>5.5100000000000003E-2</v>
      </c>
      <c r="AL168" s="4">
        <v>0.60650000000000004</v>
      </c>
      <c r="AM168" s="4"/>
      <c r="AN168" s="4">
        <v>0.97599999999999998</v>
      </c>
      <c r="AO168" s="4">
        <v>0.92530000000000001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f t="shared" si="32"/>
        <v>0.72829999999999995</v>
      </c>
      <c r="FG168" s="4">
        <f t="shared" si="33"/>
        <v>0.92410000000000003</v>
      </c>
      <c r="FH168" s="4">
        <f t="shared" si="34"/>
        <v>0.1603</v>
      </c>
      <c r="FI168" s="4">
        <f t="shared" si="35"/>
        <v>5.5100000000000003E-2</v>
      </c>
      <c r="FJ168" s="4">
        <f t="shared" si="36"/>
        <v>0.60650000000000004</v>
      </c>
      <c r="FK168" s="4" t="e">
        <f t="shared" si="37"/>
        <v>#DIV/0!</v>
      </c>
      <c r="FL168" s="4">
        <f t="shared" si="38"/>
        <v>0.97599999999999998</v>
      </c>
      <c r="FM168" s="4">
        <f t="shared" si="39"/>
        <v>0.92530000000000001</v>
      </c>
      <c r="FN168" s="1" t="str" cm="1">
        <f t="array" aca="1" ref="FN168" ca="1">CONCATENATE(INDIRECT(ADDRESS(1,MATCH(_xlfn.MINIFS(B168:FE168,metrics.rec,"MAE"),B168:FE168,0)+1)), ", ", INDIRECT(ADDRESS(2,MATCH(_xlfn.MINIFS(B168:FE168,metrics.rec,"MAE"),B168:FE168,0)+1)))</f>
        <v>k=5, r=0.9</v>
      </c>
      <c r="FO168" s="1" t="str" cm="1">
        <f t="array" aca="1" ref="FO168" ca="1">CONCATENATE(INDIRECT(ADDRESS(1,MATCH(_xlfn.MINIFS(B168:FE168,metrics.rec,"MSE"),B168:FE168,0)+1)), ", ", INDIRECT(ADDRESS(2,MATCH(_xlfn.MINIFS(B168:FE168,metrics.rec,"MSE"),B168:FE168,0)+1)))</f>
        <v>k=5, r=0.9</v>
      </c>
      <c r="FP168" s="1" t="str" cm="1">
        <f t="array" aca="1" ref="FP168" ca="1">CONCATENATE(INDIRECT(ADDRESS(1,MATCH(_xlfn.MAXIFS(B168:FE168,metrics.rec,"R"),B168:FE168,0)+1)), ", ", INDIRECT(ADDRESS(2,MATCH(_xlfn.MAXIFS(B168:FE168,metrics.rec,"R"),B168:FE168,0)+1)))</f>
        <v>k=5, r=0.9</v>
      </c>
      <c r="FQ168" s="1" t="str" cm="1">
        <f t="array" aca="1" ref="FQ168" ca="1">CONCATENATE(INDIRECT(ADDRESS(1,MATCH(_xlfn.MAXIFS(B168:FE168,metrics.rec,"Precision"),B168:FE168,0)+1)), ", ", INDIRECT(ADDRESS(2,MATCH(_xlfn.MAXIFS(B168:FE168,metrics.rec,"Precision"),B168:FE168,0)+1)))</f>
        <v>k=5, r=0.9</v>
      </c>
      <c r="FR168" s="1" t="str" cm="1">
        <f t="array" aca="1" ref="FR168" ca="1">CONCATENATE(INDIRECT(ADDRESS(1,MATCH(_xlfn.MAXIFS(B168:FE168,metrics.rec,"Recall"),B168:FE168,0)+1)), ", ", INDIRECT(ADDRESS(2,MATCH(_xlfn.MAXIFS(B168:FE168,metrics.rec,"Recall"),B168:FE168,0)+1)))</f>
        <v>k=5, r=0.9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str" cm="1">
        <f t="array" aca="1" ref="FT168" ca="1">CONCATENATE(INDIRECT(ADDRESS(1,MATCH(_xlfn.MAXIFS(B168:FE168,metrics.rec,"Recatio"),B168:FE168,0)+1)), ", ", INDIRECT(ADDRESS(2,MATCH(_xlfn.MAXIFS(B168:FE168,metrics.rec,"Recatio"),B168:FE168,0)+1)))</f>
        <v>k=5, r=0.9</v>
      </c>
      <c r="FU168" s="1" t="str" cm="1">
        <f t="array" aca="1" ref="FU168" ca="1">CONCATENATE(INDIRECT(ADDRESS(1,MATCH(_xlfn.MINIFS(B168:FE168,metrics.rec,"Time"),B168:FE168,0)+1)), ", ", INDIRECT(ADDRESS(2,MATCH(_xlfn.MINIFS(B168:FE168,metrics.rec,"Time"),B168:FE168,0)+1)))</f>
        <v>k=5, r=0.9</v>
      </c>
    </row>
    <row r="169" spans="1:177" x14ac:dyDescent="0.2">
      <c r="A169" s="1" t="s">
        <v>164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>
        <v>0.75629999999999997</v>
      </c>
      <c r="AI169" s="4">
        <v>1.0033000000000001</v>
      </c>
      <c r="AJ169" s="4">
        <v>0.13569999999999999</v>
      </c>
      <c r="AK169" s="4">
        <v>2.8400000000000002E-2</v>
      </c>
      <c r="AL169" s="4">
        <v>0.69669999999999999</v>
      </c>
      <c r="AM169" s="4"/>
      <c r="AN169" s="4">
        <v>0.9839</v>
      </c>
      <c r="AO169" s="4">
        <v>0.96840000000000004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f t="shared" ref="FF169:FF200" si="40">AVERAGEIFS(B169:FE169,metrics.rec,"MAE")</f>
        <v>0.75629999999999997</v>
      </c>
      <c r="FG169" s="4">
        <f t="shared" ref="FG169:FG201" si="41">AVERAGEIFS(B169:FE169,metrics.rec,"MSE")</f>
        <v>1.0033000000000001</v>
      </c>
      <c r="FH169" s="4">
        <f t="shared" ref="FH169:FH201" si="42">AVERAGEIFS(B169:FE169,metrics.rec,"R")</f>
        <v>0.13569999999999999</v>
      </c>
      <c r="FI169" s="4">
        <f t="shared" ref="FI169:FI201" si="43">AVERAGEIFS(B169:FE169,metrics.rec,"Precision")</f>
        <v>2.8400000000000002E-2</v>
      </c>
      <c r="FJ169" s="4">
        <f t="shared" ref="FJ169:FJ201" si="44">AVERAGEIFS(B169:FE169,metrics.rec,"Recall")</f>
        <v>0.69669999999999999</v>
      </c>
      <c r="FK169" s="4" t="e">
        <f t="shared" ref="FK169:FK201" si="45">AVERAGEIFS(B169:FE169,metrics.rec,"Coverage")</f>
        <v>#DIV/0!</v>
      </c>
      <c r="FL169" s="4">
        <f t="shared" ref="FL169:FL201" si="46">AVERAGEIFS(B169:FE169,metrics.rec,"Recatio")</f>
        <v>0.9839</v>
      </c>
      <c r="FM169" s="4">
        <f t="shared" ref="FM169:FM201" si="47">AVERAGEIFS(B169:FE169,metrics.rec,"Time")</f>
        <v>0.96840000000000004</v>
      </c>
      <c r="FN169" s="1" t="str" cm="1">
        <f t="array" aca="1" ref="FN169" ca="1">CONCATENATE(INDIRECT(ADDRESS(1,MATCH(_xlfn.MINIFS(B169:FE169,metrics.rec,"MAE"),B169:FE169,0)+1)), ", ", INDIRECT(ADDRESS(2,MATCH(_xlfn.MINIFS(B169:FE169,metrics.rec,"MAE"),B169:FE169,0)+1)))</f>
        <v>k=5, r=0.9</v>
      </c>
      <c r="FO169" s="1" t="str" cm="1">
        <f t="array" aca="1" ref="FO169" ca="1">CONCATENATE(INDIRECT(ADDRESS(1,MATCH(_xlfn.MINIFS(B169:FE169,metrics.rec,"MSE"),B169:FE169,0)+1)), ", ", INDIRECT(ADDRESS(2,MATCH(_xlfn.MINIFS(B169:FE169,metrics.rec,"MSE"),B169:FE169,0)+1)))</f>
        <v>k=5, r=0.9</v>
      </c>
      <c r="FP169" s="1" t="str" cm="1">
        <f t="array" aca="1" ref="FP169" ca="1">CONCATENATE(INDIRECT(ADDRESS(1,MATCH(_xlfn.MAXIFS(B169:FE169,metrics.rec,"R"),B169:FE169,0)+1)), ", ", INDIRECT(ADDRESS(2,MATCH(_xlfn.MAXIFS(B169:FE169,metrics.rec,"R"),B169:FE169,0)+1)))</f>
        <v>k=5, r=0.9</v>
      </c>
      <c r="FQ169" s="1" t="str" cm="1">
        <f t="array" aca="1" ref="FQ169" ca="1">CONCATENATE(INDIRECT(ADDRESS(1,MATCH(_xlfn.MAXIFS(B169:FE169,metrics.rec,"Precision"),B169:FE169,0)+1)), ", ", INDIRECT(ADDRESS(2,MATCH(_xlfn.MAXIFS(B169:FE169,metrics.rec,"Precision"),B169:FE169,0)+1)))</f>
        <v>k=5, r=0.9</v>
      </c>
      <c r="FR169" s="1" t="str" cm="1">
        <f t="array" aca="1" ref="FR169" ca="1">CONCATENATE(INDIRECT(ADDRESS(1,MATCH(_xlfn.MAXIFS(B169:FE169,metrics.rec,"Recall"),B169:FE169,0)+1)), ", ", INDIRECT(ADDRESS(2,MATCH(_xlfn.MAXIFS(B169:FE169,metrics.rec,"Recall"),B169:FE169,0)+1)))</f>
        <v>k=5, r=0.9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str" cm="1">
        <f t="array" aca="1" ref="FT169" ca="1">CONCATENATE(INDIRECT(ADDRESS(1,MATCH(_xlfn.MAXIFS(B169:FE169,metrics.rec,"Recatio"),B169:FE169,0)+1)), ", ", INDIRECT(ADDRESS(2,MATCH(_xlfn.MAXIFS(B169:FE169,metrics.rec,"Recatio"),B169:FE169,0)+1)))</f>
        <v>k=5, r=0.9</v>
      </c>
      <c r="FU169" s="1" t="str" cm="1">
        <f t="array" aca="1" ref="FU169" ca="1">CONCATENATE(INDIRECT(ADDRESS(1,MATCH(_xlfn.MINIFS(B169:FE169,metrics.rec,"Time"),B169:FE169,0)+1)), ", ", INDIRECT(ADDRESS(2,MATCH(_xlfn.MINIFS(B169:FE169,metrics.rec,"Time"),B169:FE169,0)+1)))</f>
        <v>k=5, r=0.9</v>
      </c>
    </row>
    <row r="170" spans="1:177" x14ac:dyDescent="0.2">
      <c r="A170" s="1" t="s">
        <v>165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>
        <v>0.75660000000000005</v>
      </c>
      <c r="AI170" s="4">
        <v>1.0032000000000001</v>
      </c>
      <c r="AJ170" s="4">
        <v>0.13589999999999999</v>
      </c>
      <c r="AK170" s="4">
        <v>2.8400000000000002E-2</v>
      </c>
      <c r="AL170" s="4">
        <v>0.69720000000000004</v>
      </c>
      <c r="AM170" s="4"/>
      <c r="AN170" s="4">
        <v>0.9839</v>
      </c>
      <c r="AO170" s="4">
        <v>0.95950000000000002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f t="shared" si="40"/>
        <v>0.75660000000000005</v>
      </c>
      <c r="FG170" s="4">
        <f t="shared" si="41"/>
        <v>1.0032000000000001</v>
      </c>
      <c r="FH170" s="4">
        <f t="shared" si="42"/>
        <v>0.13589999999999999</v>
      </c>
      <c r="FI170" s="4">
        <f t="shared" si="43"/>
        <v>2.8400000000000002E-2</v>
      </c>
      <c r="FJ170" s="4">
        <f t="shared" si="44"/>
        <v>0.69720000000000004</v>
      </c>
      <c r="FK170" s="4" t="e">
        <f t="shared" si="45"/>
        <v>#DIV/0!</v>
      </c>
      <c r="FL170" s="4">
        <f t="shared" si="46"/>
        <v>0.9839</v>
      </c>
      <c r="FM170" s="4">
        <f t="shared" si="47"/>
        <v>0.95950000000000002</v>
      </c>
      <c r="FN170" s="1" t="str" cm="1">
        <f t="array" aca="1" ref="FN170" ca="1">CONCATENATE(INDIRECT(ADDRESS(1,MATCH(_xlfn.MINIFS(B170:FE170,metrics.rec,"MAE"),B170:FE170,0)+1)), ", ", INDIRECT(ADDRESS(2,MATCH(_xlfn.MINIFS(B170:FE170,metrics.rec,"MAE"),B170:FE170,0)+1)))</f>
        <v>k=5, r=0.9</v>
      </c>
      <c r="FO170" s="1" t="str" cm="1">
        <f t="array" aca="1" ref="FO170" ca="1">CONCATENATE(INDIRECT(ADDRESS(1,MATCH(_xlfn.MINIFS(B170:FE170,metrics.rec,"MSE"),B170:FE170,0)+1)), ", ", INDIRECT(ADDRESS(2,MATCH(_xlfn.MINIFS(B170:FE170,metrics.rec,"MSE"),B170:FE170,0)+1)))</f>
        <v>k=5, r=0.9</v>
      </c>
      <c r="FP170" s="1" t="str" cm="1">
        <f t="array" aca="1" ref="FP170" ca="1">CONCATENATE(INDIRECT(ADDRESS(1,MATCH(_xlfn.MAXIFS(B170:FE170,metrics.rec,"R"),B170:FE170,0)+1)), ", ", INDIRECT(ADDRESS(2,MATCH(_xlfn.MAXIFS(B170:FE170,metrics.rec,"R"),B170:FE170,0)+1)))</f>
        <v>k=5, r=0.9</v>
      </c>
      <c r="FQ170" s="1" t="str" cm="1">
        <f t="array" aca="1" ref="FQ170" ca="1">CONCATENATE(INDIRECT(ADDRESS(1,MATCH(_xlfn.MAXIFS(B170:FE170,metrics.rec,"Precision"),B170:FE170,0)+1)), ", ", INDIRECT(ADDRESS(2,MATCH(_xlfn.MAXIFS(B170:FE170,metrics.rec,"Precision"),B170:FE170,0)+1)))</f>
        <v>k=5, r=0.9</v>
      </c>
      <c r="FR170" s="1" t="str" cm="1">
        <f t="array" aca="1" ref="FR170" ca="1">CONCATENATE(INDIRECT(ADDRESS(1,MATCH(_xlfn.MAXIFS(B170:FE170,metrics.rec,"Recall"),B170:FE170,0)+1)), ", ", INDIRECT(ADDRESS(2,MATCH(_xlfn.MAXIFS(B170:FE170,metrics.rec,"Recall"),B170:FE170,0)+1)))</f>
        <v>k=5, r=0.9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str" cm="1">
        <f t="array" aca="1" ref="FT170" ca="1">CONCATENATE(INDIRECT(ADDRESS(1,MATCH(_xlfn.MAXIFS(B170:FE170,metrics.rec,"Recatio"),B170:FE170,0)+1)), ", ", INDIRECT(ADDRESS(2,MATCH(_xlfn.MAXIFS(B170:FE170,metrics.rec,"Recatio"),B170:FE170,0)+1)))</f>
        <v>k=5, r=0.9</v>
      </c>
      <c r="FU170" s="1" t="str" cm="1">
        <f t="array" aca="1" ref="FU170" ca="1">CONCATENATE(INDIRECT(ADDRESS(1,MATCH(_xlfn.MINIFS(B170:FE170,metrics.rec,"Time"),B170:FE170,0)+1)), ", ", INDIRECT(ADDRESS(2,MATCH(_xlfn.MINIFS(B170:FE170,metrics.rec,"Time"),B170:FE170,0)+1)))</f>
        <v>k=5, r=0.9</v>
      </c>
    </row>
    <row r="171" spans="1:177" x14ac:dyDescent="0.2">
      <c r="A171" s="1" t="s">
        <v>166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>
        <v>0.74429999999999996</v>
      </c>
      <c r="AI171" s="4">
        <v>0.97199999999999998</v>
      </c>
      <c r="AJ171" s="4">
        <v>0.1424</v>
      </c>
      <c r="AK171" s="4">
        <v>2.87E-2</v>
      </c>
      <c r="AL171" s="4">
        <v>0.70630000000000004</v>
      </c>
      <c r="AM171" s="4"/>
      <c r="AN171" s="4">
        <v>0.9839</v>
      </c>
      <c r="AO171" s="4">
        <v>0.96140000000000003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f t="shared" si="40"/>
        <v>0.74429999999999996</v>
      </c>
      <c r="FG171" s="4">
        <f t="shared" si="41"/>
        <v>0.97199999999999998</v>
      </c>
      <c r="FH171" s="4">
        <f t="shared" si="42"/>
        <v>0.1424</v>
      </c>
      <c r="FI171" s="4">
        <f t="shared" si="43"/>
        <v>2.87E-2</v>
      </c>
      <c r="FJ171" s="4">
        <f t="shared" si="44"/>
        <v>0.70630000000000004</v>
      </c>
      <c r="FK171" s="4" t="e">
        <f t="shared" si="45"/>
        <v>#DIV/0!</v>
      </c>
      <c r="FL171" s="4">
        <f t="shared" si="46"/>
        <v>0.9839</v>
      </c>
      <c r="FM171" s="4">
        <f t="shared" si="47"/>
        <v>0.96140000000000003</v>
      </c>
      <c r="FN171" s="1" t="str" cm="1">
        <f t="array" aca="1" ref="FN171" ca="1">CONCATENATE(INDIRECT(ADDRESS(1,MATCH(_xlfn.MINIFS(B171:FE171,metrics.rec,"MAE"),B171:FE171,0)+1)), ", ", INDIRECT(ADDRESS(2,MATCH(_xlfn.MINIFS(B171:FE171,metrics.rec,"MAE"),B171:FE171,0)+1)))</f>
        <v>k=5, r=0.9</v>
      </c>
      <c r="FO171" s="1" t="str" cm="1">
        <f t="array" aca="1" ref="FO171" ca="1">CONCATENATE(INDIRECT(ADDRESS(1,MATCH(_xlfn.MINIFS(B171:FE171,metrics.rec,"MSE"),B171:FE171,0)+1)), ", ", INDIRECT(ADDRESS(2,MATCH(_xlfn.MINIFS(B171:FE171,metrics.rec,"MSE"),B171:FE171,0)+1)))</f>
        <v>k=5, r=0.9</v>
      </c>
      <c r="FP171" s="1" t="str" cm="1">
        <f t="array" aca="1" ref="FP171" ca="1">CONCATENATE(INDIRECT(ADDRESS(1,MATCH(_xlfn.MAXIFS(B171:FE171,metrics.rec,"R"),B171:FE171,0)+1)), ", ", INDIRECT(ADDRESS(2,MATCH(_xlfn.MAXIFS(B171:FE171,metrics.rec,"R"),B171:FE171,0)+1)))</f>
        <v>k=5, r=0.9</v>
      </c>
      <c r="FQ171" s="1" t="str" cm="1">
        <f t="array" aca="1" ref="FQ171" ca="1">CONCATENATE(INDIRECT(ADDRESS(1,MATCH(_xlfn.MAXIFS(B171:FE171,metrics.rec,"Precision"),B171:FE171,0)+1)), ", ", INDIRECT(ADDRESS(2,MATCH(_xlfn.MAXIFS(B171:FE171,metrics.rec,"Precision"),B171:FE171,0)+1)))</f>
        <v>k=5, r=0.9</v>
      </c>
      <c r="FR171" s="1" t="str" cm="1">
        <f t="array" aca="1" ref="FR171" ca="1">CONCATENATE(INDIRECT(ADDRESS(1,MATCH(_xlfn.MAXIFS(B171:FE171,metrics.rec,"Recall"),B171:FE171,0)+1)), ", ", INDIRECT(ADDRESS(2,MATCH(_xlfn.MAXIFS(B171:FE171,metrics.rec,"Recall"),B171:FE171,0)+1)))</f>
        <v>k=5, r=0.9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str" cm="1">
        <f t="array" aca="1" ref="FT171" ca="1">CONCATENATE(INDIRECT(ADDRESS(1,MATCH(_xlfn.MAXIFS(B171:FE171,metrics.rec,"Recatio"),B171:FE171,0)+1)), ", ", INDIRECT(ADDRESS(2,MATCH(_xlfn.MAXIFS(B171:FE171,metrics.rec,"Recatio"),B171:FE171,0)+1)))</f>
        <v>k=5, r=0.9</v>
      </c>
      <c r="FU171" s="1" t="str" cm="1">
        <f t="array" aca="1" ref="FU171" ca="1">CONCATENATE(INDIRECT(ADDRESS(1,MATCH(_xlfn.MINIFS(B171:FE171,metrics.rec,"Time"),B171:FE171,0)+1)), ", ", INDIRECT(ADDRESS(2,MATCH(_xlfn.MINIFS(B171:FE171,metrics.rec,"Time"),B171:FE171,0)+1)))</f>
        <v>k=5, r=0.9</v>
      </c>
    </row>
    <row r="172" spans="1:177" x14ac:dyDescent="0.2">
      <c r="A172" s="1" t="s">
        <v>167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>
        <v>0.74480000000000002</v>
      </c>
      <c r="AI172" s="4">
        <v>0.97230000000000005</v>
      </c>
      <c r="AJ172" s="4">
        <v>0.14219999999999999</v>
      </c>
      <c r="AK172" s="4">
        <v>2.8799999999999999E-2</v>
      </c>
      <c r="AL172" s="4">
        <v>0.70650000000000002</v>
      </c>
      <c r="AM172" s="4"/>
      <c r="AN172" s="4">
        <v>0.9839</v>
      </c>
      <c r="AO172" s="4">
        <v>0.96689999999999998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f t="shared" si="40"/>
        <v>0.74480000000000002</v>
      </c>
      <c r="FG172" s="4">
        <f t="shared" si="41"/>
        <v>0.97230000000000005</v>
      </c>
      <c r="FH172" s="4">
        <f t="shared" si="42"/>
        <v>0.14219999999999999</v>
      </c>
      <c r="FI172" s="4">
        <f t="shared" si="43"/>
        <v>2.8799999999999999E-2</v>
      </c>
      <c r="FJ172" s="4">
        <f t="shared" si="44"/>
        <v>0.70650000000000002</v>
      </c>
      <c r="FK172" s="4" t="e">
        <f t="shared" si="45"/>
        <v>#DIV/0!</v>
      </c>
      <c r="FL172" s="4">
        <f t="shared" si="46"/>
        <v>0.9839</v>
      </c>
      <c r="FM172" s="4">
        <f t="shared" si="47"/>
        <v>0.96689999999999998</v>
      </c>
      <c r="FN172" s="1" t="str" cm="1">
        <f t="array" aca="1" ref="FN172" ca="1">CONCATENATE(INDIRECT(ADDRESS(1,MATCH(_xlfn.MINIFS(B172:FE172,metrics.rec,"MAE"),B172:FE172,0)+1)), ", ", INDIRECT(ADDRESS(2,MATCH(_xlfn.MINIFS(B172:FE172,metrics.rec,"MAE"),B172:FE172,0)+1)))</f>
        <v>k=5, r=0.9</v>
      </c>
      <c r="FO172" s="1" t="str" cm="1">
        <f t="array" aca="1" ref="FO172" ca="1">CONCATENATE(INDIRECT(ADDRESS(1,MATCH(_xlfn.MINIFS(B172:FE172,metrics.rec,"MSE"),B172:FE172,0)+1)), ", ", INDIRECT(ADDRESS(2,MATCH(_xlfn.MINIFS(B172:FE172,metrics.rec,"MSE"),B172:FE172,0)+1)))</f>
        <v>k=5, r=0.9</v>
      </c>
      <c r="FP172" s="1" t="str" cm="1">
        <f t="array" aca="1" ref="FP172" ca="1">CONCATENATE(INDIRECT(ADDRESS(1,MATCH(_xlfn.MAXIFS(B172:FE172,metrics.rec,"R"),B172:FE172,0)+1)), ", ", INDIRECT(ADDRESS(2,MATCH(_xlfn.MAXIFS(B172:FE172,metrics.rec,"R"),B172:FE172,0)+1)))</f>
        <v>k=5, r=0.9</v>
      </c>
      <c r="FQ172" s="1" t="str" cm="1">
        <f t="array" aca="1" ref="FQ172" ca="1">CONCATENATE(INDIRECT(ADDRESS(1,MATCH(_xlfn.MAXIFS(B172:FE172,metrics.rec,"Precision"),B172:FE172,0)+1)), ", ", INDIRECT(ADDRESS(2,MATCH(_xlfn.MAXIFS(B172:FE172,metrics.rec,"Precision"),B172:FE172,0)+1)))</f>
        <v>k=5, r=0.9</v>
      </c>
      <c r="FR172" s="1" t="str" cm="1">
        <f t="array" aca="1" ref="FR172" ca="1">CONCATENATE(INDIRECT(ADDRESS(1,MATCH(_xlfn.MAXIFS(B172:FE172,metrics.rec,"Recall"),B172:FE172,0)+1)), ", ", INDIRECT(ADDRESS(2,MATCH(_xlfn.MAXIFS(B172:FE172,metrics.rec,"Recall"),B172:FE172,0)+1)))</f>
        <v>k=5, r=0.9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str" cm="1">
        <f t="array" aca="1" ref="FT172" ca="1">CONCATENATE(INDIRECT(ADDRESS(1,MATCH(_xlfn.MAXIFS(B172:FE172,metrics.rec,"Recatio"),B172:FE172,0)+1)), ", ", INDIRECT(ADDRESS(2,MATCH(_xlfn.MAXIFS(B172:FE172,metrics.rec,"Recatio"),B172:FE172,0)+1)))</f>
        <v>k=5, r=0.9</v>
      </c>
      <c r="FU172" s="1" t="str" cm="1">
        <f t="array" aca="1" ref="FU172" ca="1">CONCATENATE(INDIRECT(ADDRESS(1,MATCH(_xlfn.MINIFS(B172:FE172,metrics.rec,"Time"),B172:FE172,0)+1)), ", ", INDIRECT(ADDRESS(2,MATCH(_xlfn.MINIFS(B172:FE172,metrics.rec,"Time"),B172:FE172,0)+1)))</f>
        <v>k=5, r=0.9</v>
      </c>
    </row>
    <row r="173" spans="1:177" x14ac:dyDescent="0.2">
      <c r="A173" s="1" t="s">
        <v>168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>
        <v>0.74729999999999996</v>
      </c>
      <c r="AI173" s="4">
        <v>0.97989999999999999</v>
      </c>
      <c r="AJ173" s="4">
        <v>0.1401</v>
      </c>
      <c r="AK173" s="4">
        <v>2.86E-2</v>
      </c>
      <c r="AL173" s="4">
        <v>0.70250000000000001</v>
      </c>
      <c r="AM173" s="4"/>
      <c r="AN173" s="4">
        <v>0.9839</v>
      </c>
      <c r="AO173" s="4">
        <v>0.95740000000000003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f t="shared" si="40"/>
        <v>0.74729999999999996</v>
      </c>
      <c r="FG173" s="4">
        <f t="shared" si="41"/>
        <v>0.97989999999999999</v>
      </c>
      <c r="FH173" s="4">
        <f t="shared" si="42"/>
        <v>0.1401</v>
      </c>
      <c r="FI173" s="4">
        <f t="shared" si="43"/>
        <v>2.86E-2</v>
      </c>
      <c r="FJ173" s="4">
        <f t="shared" si="44"/>
        <v>0.70250000000000001</v>
      </c>
      <c r="FK173" s="4" t="e">
        <f t="shared" si="45"/>
        <v>#DIV/0!</v>
      </c>
      <c r="FL173" s="4">
        <f t="shared" si="46"/>
        <v>0.9839</v>
      </c>
      <c r="FM173" s="4">
        <f t="shared" si="47"/>
        <v>0.95740000000000003</v>
      </c>
      <c r="FN173" s="1" t="str" cm="1">
        <f t="array" aca="1" ref="FN173" ca="1">CONCATENATE(INDIRECT(ADDRESS(1,MATCH(_xlfn.MINIFS(B173:FE173,metrics.rec,"MAE"),B173:FE173,0)+1)), ", ", INDIRECT(ADDRESS(2,MATCH(_xlfn.MINIFS(B173:FE173,metrics.rec,"MAE"),B173:FE173,0)+1)))</f>
        <v>k=5, r=0.9</v>
      </c>
      <c r="FO173" s="1" t="str" cm="1">
        <f t="array" aca="1" ref="FO173" ca="1">CONCATENATE(INDIRECT(ADDRESS(1,MATCH(_xlfn.MINIFS(B173:FE173,metrics.rec,"MSE"),B173:FE173,0)+1)), ", ", INDIRECT(ADDRESS(2,MATCH(_xlfn.MINIFS(B173:FE173,metrics.rec,"MSE"),B173:FE173,0)+1)))</f>
        <v>k=5, r=0.9</v>
      </c>
      <c r="FP173" s="1" t="str" cm="1">
        <f t="array" aca="1" ref="FP173" ca="1">CONCATENATE(INDIRECT(ADDRESS(1,MATCH(_xlfn.MAXIFS(B173:FE173,metrics.rec,"R"),B173:FE173,0)+1)), ", ", INDIRECT(ADDRESS(2,MATCH(_xlfn.MAXIFS(B173:FE173,metrics.rec,"R"),B173:FE173,0)+1)))</f>
        <v>k=5, r=0.9</v>
      </c>
      <c r="FQ173" s="1" t="str" cm="1">
        <f t="array" aca="1" ref="FQ173" ca="1">CONCATENATE(INDIRECT(ADDRESS(1,MATCH(_xlfn.MAXIFS(B173:FE173,metrics.rec,"Precision"),B173:FE173,0)+1)), ", ", INDIRECT(ADDRESS(2,MATCH(_xlfn.MAXIFS(B173:FE173,metrics.rec,"Precision"),B173:FE173,0)+1)))</f>
        <v>k=5, r=0.9</v>
      </c>
      <c r="FR173" s="1" t="str" cm="1">
        <f t="array" aca="1" ref="FR173" ca="1">CONCATENATE(INDIRECT(ADDRESS(1,MATCH(_xlfn.MAXIFS(B173:FE173,metrics.rec,"Recall"),B173:FE173,0)+1)), ", ", INDIRECT(ADDRESS(2,MATCH(_xlfn.MAXIFS(B173:FE173,metrics.rec,"Recall"),B173:FE173,0)+1)))</f>
        <v>k=5, r=0.9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str" cm="1">
        <f t="array" aca="1" ref="FT173" ca="1">CONCATENATE(INDIRECT(ADDRESS(1,MATCH(_xlfn.MAXIFS(B173:FE173,metrics.rec,"Recatio"),B173:FE173,0)+1)), ", ", INDIRECT(ADDRESS(2,MATCH(_xlfn.MAXIFS(B173:FE173,metrics.rec,"Recatio"),B173:FE173,0)+1)))</f>
        <v>k=5, r=0.9</v>
      </c>
      <c r="FU173" s="1" t="str" cm="1">
        <f t="array" aca="1" ref="FU173" ca="1">CONCATENATE(INDIRECT(ADDRESS(1,MATCH(_xlfn.MINIFS(B173:FE173,metrics.rec,"Time"),B173:FE173,0)+1)), ", ", INDIRECT(ADDRESS(2,MATCH(_xlfn.MINIFS(B173:FE173,metrics.rec,"Time"),B173:FE173,0)+1)))</f>
        <v>k=5, r=0.9</v>
      </c>
    </row>
    <row r="174" spans="1:177" x14ac:dyDescent="0.2">
      <c r="A174" s="1" t="s">
        <v>169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>
        <v>0.74780000000000002</v>
      </c>
      <c r="AI174" s="4">
        <v>0.98009999999999997</v>
      </c>
      <c r="AJ174" s="4">
        <v>0.1401</v>
      </c>
      <c r="AK174" s="4">
        <v>2.86E-2</v>
      </c>
      <c r="AL174" s="4">
        <v>0.70269999999999999</v>
      </c>
      <c r="AM174" s="4"/>
      <c r="AN174" s="4">
        <v>0.9839</v>
      </c>
      <c r="AO174" s="4">
        <v>0.96409999999999996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f t="shared" si="40"/>
        <v>0.74780000000000002</v>
      </c>
      <c r="FG174" s="4">
        <f t="shared" si="41"/>
        <v>0.98009999999999997</v>
      </c>
      <c r="FH174" s="4">
        <f t="shared" si="42"/>
        <v>0.1401</v>
      </c>
      <c r="FI174" s="4">
        <f t="shared" si="43"/>
        <v>2.86E-2</v>
      </c>
      <c r="FJ174" s="4">
        <f t="shared" si="44"/>
        <v>0.70269999999999999</v>
      </c>
      <c r="FK174" s="4" t="e">
        <f t="shared" si="45"/>
        <v>#DIV/0!</v>
      </c>
      <c r="FL174" s="4">
        <f t="shared" si="46"/>
        <v>0.9839</v>
      </c>
      <c r="FM174" s="4">
        <f t="shared" si="47"/>
        <v>0.96409999999999996</v>
      </c>
      <c r="FN174" s="1" t="str" cm="1">
        <f t="array" aca="1" ref="FN174" ca="1">CONCATENATE(INDIRECT(ADDRESS(1,MATCH(_xlfn.MINIFS(B174:FE174,metrics.rec,"MAE"),B174:FE174,0)+1)), ", ", INDIRECT(ADDRESS(2,MATCH(_xlfn.MINIFS(B174:FE174,metrics.rec,"MAE"),B174:FE174,0)+1)))</f>
        <v>k=5, r=0.9</v>
      </c>
      <c r="FO174" s="1" t="str" cm="1">
        <f t="array" aca="1" ref="FO174" ca="1">CONCATENATE(INDIRECT(ADDRESS(1,MATCH(_xlfn.MINIFS(B174:FE174,metrics.rec,"MSE"),B174:FE174,0)+1)), ", ", INDIRECT(ADDRESS(2,MATCH(_xlfn.MINIFS(B174:FE174,metrics.rec,"MSE"),B174:FE174,0)+1)))</f>
        <v>k=5, r=0.9</v>
      </c>
      <c r="FP174" s="1" t="str" cm="1">
        <f t="array" aca="1" ref="FP174" ca="1">CONCATENATE(INDIRECT(ADDRESS(1,MATCH(_xlfn.MAXIFS(B174:FE174,metrics.rec,"R"),B174:FE174,0)+1)), ", ", INDIRECT(ADDRESS(2,MATCH(_xlfn.MAXIFS(B174:FE174,metrics.rec,"R"),B174:FE174,0)+1)))</f>
        <v>k=5, r=0.9</v>
      </c>
      <c r="FQ174" s="1" t="str" cm="1">
        <f t="array" aca="1" ref="FQ174" ca="1">CONCATENATE(INDIRECT(ADDRESS(1,MATCH(_xlfn.MAXIFS(B174:FE174,metrics.rec,"Precision"),B174:FE174,0)+1)), ", ", INDIRECT(ADDRESS(2,MATCH(_xlfn.MAXIFS(B174:FE174,metrics.rec,"Precision"),B174:FE174,0)+1)))</f>
        <v>k=5, r=0.9</v>
      </c>
      <c r="FR174" s="1" t="str" cm="1">
        <f t="array" aca="1" ref="FR174" ca="1">CONCATENATE(INDIRECT(ADDRESS(1,MATCH(_xlfn.MAXIFS(B174:FE174,metrics.rec,"Recall"),B174:FE174,0)+1)), ", ", INDIRECT(ADDRESS(2,MATCH(_xlfn.MAXIFS(B174:FE174,metrics.rec,"Recall"),B174:FE174,0)+1)))</f>
        <v>k=5, r=0.9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str" cm="1">
        <f t="array" aca="1" ref="FT174" ca="1">CONCATENATE(INDIRECT(ADDRESS(1,MATCH(_xlfn.MAXIFS(B174:FE174,metrics.rec,"Recatio"),B174:FE174,0)+1)), ", ", INDIRECT(ADDRESS(2,MATCH(_xlfn.MAXIFS(B174:FE174,metrics.rec,"Recatio"),B174:FE174,0)+1)))</f>
        <v>k=5, r=0.9</v>
      </c>
      <c r="FU174" s="1" t="str" cm="1">
        <f t="array" aca="1" ref="FU174" ca="1">CONCATENATE(INDIRECT(ADDRESS(1,MATCH(_xlfn.MINIFS(B174:FE174,metrics.rec,"Time"),B174:FE174,0)+1)), ", ", INDIRECT(ADDRESS(2,MATCH(_xlfn.MINIFS(B174:FE174,metrics.rec,"Time"),B174:FE174,0)+1)))</f>
        <v>k=5, r=0.9</v>
      </c>
    </row>
    <row r="175" spans="1:177" x14ac:dyDescent="0.2">
      <c r="A175" s="1" t="s">
        <v>170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>
        <v>0.77859999999999996</v>
      </c>
      <c r="AI175" s="4">
        <v>1.0424</v>
      </c>
      <c r="AJ175" s="4">
        <v>0.12770000000000001</v>
      </c>
      <c r="AK175" s="4">
        <v>7.8899999999999998E-2</v>
      </c>
      <c r="AL175" s="4">
        <v>0.53010000000000002</v>
      </c>
      <c r="AM175" s="4"/>
      <c r="AN175" s="4">
        <v>0.97670000000000001</v>
      </c>
      <c r="AO175" s="4">
        <v>0.9274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f t="shared" si="40"/>
        <v>0.77859999999999996</v>
      </c>
      <c r="FG175" s="4">
        <f t="shared" si="41"/>
        <v>1.0424</v>
      </c>
      <c r="FH175" s="4">
        <f t="shared" si="42"/>
        <v>0.12770000000000001</v>
      </c>
      <c r="FI175" s="4">
        <f t="shared" si="43"/>
        <v>7.8899999999999998E-2</v>
      </c>
      <c r="FJ175" s="4">
        <f t="shared" si="44"/>
        <v>0.53010000000000002</v>
      </c>
      <c r="FK175" s="4" t="e">
        <f t="shared" si="45"/>
        <v>#DIV/0!</v>
      </c>
      <c r="FL175" s="4">
        <f t="shared" si="46"/>
        <v>0.97670000000000001</v>
      </c>
      <c r="FM175" s="4">
        <f t="shared" si="47"/>
        <v>0.9274</v>
      </c>
      <c r="FN175" s="1" t="str" cm="1">
        <f t="array" aca="1" ref="FN175" ca="1">CONCATENATE(INDIRECT(ADDRESS(1,MATCH(_xlfn.MINIFS(B175:FE175,metrics.rec,"MAE"),B175:FE175,0)+1)), ", ", INDIRECT(ADDRESS(2,MATCH(_xlfn.MINIFS(B175:FE175,metrics.rec,"MAE"),B175:FE175,0)+1)))</f>
        <v>k=5, r=0.9</v>
      </c>
      <c r="FO175" s="1" t="str" cm="1">
        <f t="array" aca="1" ref="FO175" ca="1">CONCATENATE(INDIRECT(ADDRESS(1,MATCH(_xlfn.MINIFS(B175:FE175,metrics.rec,"MSE"),B175:FE175,0)+1)), ", ", INDIRECT(ADDRESS(2,MATCH(_xlfn.MINIFS(B175:FE175,metrics.rec,"MSE"),B175:FE175,0)+1)))</f>
        <v>k=5, r=0.9</v>
      </c>
      <c r="FP175" s="1" t="str" cm="1">
        <f t="array" aca="1" ref="FP175" ca="1">CONCATENATE(INDIRECT(ADDRESS(1,MATCH(_xlfn.MAXIFS(B175:FE175,metrics.rec,"R"),B175:FE175,0)+1)), ", ", INDIRECT(ADDRESS(2,MATCH(_xlfn.MAXIFS(B175:FE175,metrics.rec,"R"),B175:FE175,0)+1)))</f>
        <v>k=5, r=0.9</v>
      </c>
      <c r="FQ175" s="1" t="str" cm="1">
        <f t="array" aca="1" ref="FQ175" ca="1">CONCATENATE(INDIRECT(ADDRESS(1,MATCH(_xlfn.MAXIFS(B175:FE175,metrics.rec,"Precision"),B175:FE175,0)+1)), ", ", INDIRECT(ADDRESS(2,MATCH(_xlfn.MAXIFS(B175:FE175,metrics.rec,"Precision"),B175:FE175,0)+1)))</f>
        <v>k=5, r=0.9</v>
      </c>
      <c r="FR175" s="1" t="str" cm="1">
        <f t="array" aca="1" ref="FR175" ca="1">CONCATENATE(INDIRECT(ADDRESS(1,MATCH(_xlfn.MAXIFS(B175:FE175,metrics.rec,"Recall"),B175:FE175,0)+1)), ", ", INDIRECT(ADDRESS(2,MATCH(_xlfn.MAXIFS(B175:FE175,metrics.rec,"Recall"),B175:FE175,0)+1)))</f>
        <v>k=5, r=0.9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str" cm="1">
        <f t="array" aca="1" ref="FT175" ca="1">CONCATENATE(INDIRECT(ADDRESS(1,MATCH(_xlfn.MAXIFS(B175:FE175,metrics.rec,"Recatio"),B175:FE175,0)+1)), ", ", INDIRECT(ADDRESS(2,MATCH(_xlfn.MAXIFS(B175:FE175,metrics.rec,"Recatio"),B175:FE175,0)+1)))</f>
        <v>k=5, r=0.9</v>
      </c>
      <c r="FU175" s="1" t="str" cm="1">
        <f t="array" aca="1" ref="FU175" ca="1">CONCATENATE(INDIRECT(ADDRESS(1,MATCH(_xlfn.MINIFS(B175:FE175,metrics.rec,"Time"),B175:FE175,0)+1)), ", ", INDIRECT(ADDRESS(2,MATCH(_xlfn.MINIFS(B175:FE175,metrics.rec,"Time"),B175:FE175,0)+1)))</f>
        <v>k=5, r=0.9</v>
      </c>
    </row>
    <row r="176" spans="1:177" x14ac:dyDescent="0.2">
      <c r="A176" s="1" t="s">
        <v>171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>
        <v>0.74650000000000005</v>
      </c>
      <c r="AI176" s="4">
        <v>0.96319999999999995</v>
      </c>
      <c r="AJ176" s="4">
        <v>0.1004</v>
      </c>
      <c r="AK176" s="4">
        <v>4.4200000000000003E-2</v>
      </c>
      <c r="AL176" s="4">
        <v>0.56510000000000005</v>
      </c>
      <c r="AM176" s="4"/>
      <c r="AN176" s="4">
        <v>0.98</v>
      </c>
      <c r="AO176" s="4">
        <v>0.86339999999999995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f t="shared" si="40"/>
        <v>0.74650000000000005</v>
      </c>
      <c r="FG176" s="4">
        <f t="shared" si="41"/>
        <v>0.96319999999999995</v>
      </c>
      <c r="FH176" s="4">
        <f t="shared" si="42"/>
        <v>0.1004</v>
      </c>
      <c r="FI176" s="4">
        <f t="shared" si="43"/>
        <v>4.4200000000000003E-2</v>
      </c>
      <c r="FJ176" s="4">
        <f t="shared" si="44"/>
        <v>0.56510000000000005</v>
      </c>
      <c r="FK176" s="4" t="e">
        <f t="shared" si="45"/>
        <v>#DIV/0!</v>
      </c>
      <c r="FL176" s="4">
        <f t="shared" si="46"/>
        <v>0.98</v>
      </c>
      <c r="FM176" s="4">
        <f t="shared" si="47"/>
        <v>0.86339999999999995</v>
      </c>
      <c r="FN176" s="1" t="str" cm="1">
        <f t="array" aca="1" ref="FN176" ca="1">CONCATENATE(INDIRECT(ADDRESS(1,MATCH(_xlfn.MINIFS(B176:FE176,metrics.rec,"MAE"),B176:FE176,0)+1)), ", ", INDIRECT(ADDRESS(2,MATCH(_xlfn.MINIFS(B176:FE176,metrics.rec,"MAE"),B176:FE176,0)+1)))</f>
        <v>k=5, r=0.9</v>
      </c>
      <c r="FO176" s="1" t="str" cm="1">
        <f t="array" aca="1" ref="FO176" ca="1">CONCATENATE(INDIRECT(ADDRESS(1,MATCH(_xlfn.MINIFS(B176:FE176,metrics.rec,"MSE"),B176:FE176,0)+1)), ", ", INDIRECT(ADDRESS(2,MATCH(_xlfn.MINIFS(B176:FE176,metrics.rec,"MSE"),B176:FE176,0)+1)))</f>
        <v>k=5, r=0.9</v>
      </c>
      <c r="FP176" s="1" t="str" cm="1">
        <f t="array" aca="1" ref="FP176" ca="1">CONCATENATE(INDIRECT(ADDRESS(1,MATCH(_xlfn.MAXIFS(B176:FE176,metrics.rec,"R"),B176:FE176,0)+1)), ", ", INDIRECT(ADDRESS(2,MATCH(_xlfn.MAXIFS(B176:FE176,metrics.rec,"R"),B176:FE176,0)+1)))</f>
        <v>k=5, r=0.9</v>
      </c>
      <c r="FQ176" s="1" t="str" cm="1">
        <f t="array" aca="1" ref="FQ176" ca="1">CONCATENATE(INDIRECT(ADDRESS(1,MATCH(_xlfn.MAXIFS(B176:FE176,metrics.rec,"Precision"),B176:FE176,0)+1)), ", ", INDIRECT(ADDRESS(2,MATCH(_xlfn.MAXIFS(B176:FE176,metrics.rec,"Precision"),B176:FE176,0)+1)))</f>
        <v>k=5, r=0.9</v>
      </c>
      <c r="FR176" s="1" t="str" cm="1">
        <f t="array" aca="1" ref="FR176" ca="1">CONCATENATE(INDIRECT(ADDRESS(1,MATCH(_xlfn.MAXIFS(B176:FE176,metrics.rec,"Recall"),B176:FE176,0)+1)), ", ", INDIRECT(ADDRESS(2,MATCH(_xlfn.MAXIFS(B176:FE176,metrics.rec,"Recall"),B176:FE176,0)+1)))</f>
        <v>k=5, r=0.9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str" cm="1">
        <f t="array" aca="1" ref="FT176" ca="1">CONCATENATE(INDIRECT(ADDRESS(1,MATCH(_xlfn.MAXIFS(B176:FE176,metrics.rec,"Recatio"),B176:FE176,0)+1)), ", ", INDIRECT(ADDRESS(2,MATCH(_xlfn.MAXIFS(B176:FE176,metrics.rec,"Recatio"),B176:FE176,0)+1)))</f>
        <v>k=5, r=0.9</v>
      </c>
      <c r="FU176" s="1" t="str" cm="1">
        <f t="array" aca="1" ref="FU176" ca="1">CONCATENATE(INDIRECT(ADDRESS(1,MATCH(_xlfn.MINIFS(B176:FE176,metrics.rec,"Time"),B176:FE176,0)+1)), ", ", INDIRECT(ADDRESS(2,MATCH(_xlfn.MINIFS(B176:FE176,metrics.rec,"Time"),B176:FE176,0)+1)))</f>
        <v>k=5, r=0.9</v>
      </c>
    </row>
    <row r="177" spans="1:177" x14ac:dyDescent="0.2">
      <c r="A177" s="1" t="s">
        <v>172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0.74099999999999999</v>
      </c>
      <c r="AI177" s="4">
        <v>0.95079999999999998</v>
      </c>
      <c r="AJ177" s="4">
        <v>0.1089</v>
      </c>
      <c r="AK177" s="4">
        <v>5.3699999999999998E-2</v>
      </c>
      <c r="AL177" s="4">
        <v>0.53939999999999999</v>
      </c>
      <c r="AM177" s="4"/>
      <c r="AN177" s="4">
        <v>0.97640000000000005</v>
      </c>
      <c r="AO177" s="4">
        <v>0.60260000000000002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f t="shared" si="40"/>
        <v>0.74099999999999999</v>
      </c>
      <c r="FG177" s="4">
        <f t="shared" si="41"/>
        <v>0.95079999999999998</v>
      </c>
      <c r="FH177" s="4">
        <f t="shared" si="42"/>
        <v>0.1089</v>
      </c>
      <c r="FI177" s="4">
        <f t="shared" si="43"/>
        <v>5.3699999999999998E-2</v>
      </c>
      <c r="FJ177" s="4">
        <f t="shared" si="44"/>
        <v>0.53939999999999999</v>
      </c>
      <c r="FK177" s="4" t="e">
        <f t="shared" si="45"/>
        <v>#DIV/0!</v>
      </c>
      <c r="FL177" s="4">
        <f t="shared" si="46"/>
        <v>0.97640000000000005</v>
      </c>
      <c r="FM177" s="4">
        <f t="shared" si="47"/>
        <v>0.60260000000000002</v>
      </c>
      <c r="FN177" s="1" t="str" cm="1">
        <f t="array" aca="1" ref="FN177" ca="1">CONCATENATE(INDIRECT(ADDRESS(1,MATCH(_xlfn.MINIFS(B177:FE177,metrics.rec,"MAE"),B177:FE177,0)+1)), ", ", INDIRECT(ADDRESS(2,MATCH(_xlfn.MINIFS(B177:FE177,metrics.rec,"MAE"),B177:FE177,0)+1)))</f>
        <v>k=5, r=0.9</v>
      </c>
      <c r="FO177" s="1" t="str" cm="1">
        <f t="array" aca="1" ref="FO177" ca="1">CONCATENATE(INDIRECT(ADDRESS(1,MATCH(_xlfn.MINIFS(B177:FE177,metrics.rec,"MSE"),B177:FE177,0)+1)), ", ", INDIRECT(ADDRESS(2,MATCH(_xlfn.MINIFS(B177:FE177,metrics.rec,"MSE"),B177:FE177,0)+1)))</f>
        <v>k=5, r=0.9</v>
      </c>
      <c r="FP177" s="1" t="str" cm="1">
        <f t="array" aca="1" ref="FP177" ca="1">CONCATENATE(INDIRECT(ADDRESS(1,MATCH(_xlfn.MAXIFS(B177:FE177,metrics.rec,"R"),B177:FE177,0)+1)), ", ", INDIRECT(ADDRESS(2,MATCH(_xlfn.MAXIFS(B177:FE177,metrics.rec,"R"),B177:FE177,0)+1)))</f>
        <v>k=5, r=0.9</v>
      </c>
      <c r="FQ177" s="1" t="str" cm="1">
        <f t="array" aca="1" ref="FQ177" ca="1">CONCATENATE(INDIRECT(ADDRESS(1,MATCH(_xlfn.MAXIFS(B177:FE177,metrics.rec,"Precision"),B177:FE177,0)+1)), ", ", INDIRECT(ADDRESS(2,MATCH(_xlfn.MAXIFS(B177:FE177,metrics.rec,"Precision"),B177:FE177,0)+1)))</f>
        <v>k=5, r=0.9</v>
      </c>
      <c r="FR177" s="1" t="str" cm="1">
        <f t="array" aca="1" ref="FR177" ca="1">CONCATENATE(INDIRECT(ADDRESS(1,MATCH(_xlfn.MAXIFS(B177:FE177,metrics.rec,"Recall"),B177:FE177,0)+1)), ", ", INDIRECT(ADDRESS(2,MATCH(_xlfn.MAXIFS(B177:FE177,metrics.rec,"Recall"),B177:FE177,0)+1)))</f>
        <v>k=5, r=0.9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str" cm="1">
        <f t="array" aca="1" ref="FT177" ca="1">CONCATENATE(INDIRECT(ADDRESS(1,MATCH(_xlfn.MAXIFS(B177:FE177,metrics.rec,"Recatio"),B177:FE177,0)+1)), ", ", INDIRECT(ADDRESS(2,MATCH(_xlfn.MAXIFS(B177:FE177,metrics.rec,"Recatio"),B177:FE177,0)+1)))</f>
        <v>k=5, r=0.9</v>
      </c>
      <c r="FU177" s="1" t="str" cm="1">
        <f t="array" aca="1" ref="FU177" ca="1">CONCATENATE(INDIRECT(ADDRESS(1,MATCH(_xlfn.MINIFS(B177:FE177,metrics.rec,"Time"),B177:FE177,0)+1)), ", ", INDIRECT(ADDRESS(2,MATCH(_xlfn.MINIFS(B177:FE177,metrics.rec,"Time"),B177:FE177,0)+1)))</f>
        <v>k=5, r=0.9</v>
      </c>
    </row>
    <row r="178" spans="1:177" x14ac:dyDescent="0.2">
      <c r="A178" s="1" t="s">
        <v>173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>
        <v>0.74080000000000001</v>
      </c>
      <c r="AI178" s="4">
        <v>0.95269999999999999</v>
      </c>
      <c r="AJ178" s="4">
        <v>0.11260000000000001</v>
      </c>
      <c r="AK178" s="4">
        <v>5.1700000000000003E-2</v>
      </c>
      <c r="AL178" s="4">
        <v>0.56940000000000002</v>
      </c>
      <c r="AM178" s="4"/>
      <c r="AN178" s="4">
        <v>0.97640000000000005</v>
      </c>
      <c r="AO178" s="4">
        <v>0.59330000000000005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f t="shared" si="40"/>
        <v>0.74080000000000001</v>
      </c>
      <c r="FG178" s="4">
        <f t="shared" si="41"/>
        <v>0.95269999999999999</v>
      </c>
      <c r="FH178" s="4">
        <f t="shared" si="42"/>
        <v>0.11260000000000001</v>
      </c>
      <c r="FI178" s="4">
        <f t="shared" si="43"/>
        <v>5.1700000000000003E-2</v>
      </c>
      <c r="FJ178" s="4">
        <f t="shared" si="44"/>
        <v>0.56940000000000002</v>
      </c>
      <c r="FK178" s="4" t="e">
        <f t="shared" si="45"/>
        <v>#DIV/0!</v>
      </c>
      <c r="FL178" s="4">
        <f t="shared" si="46"/>
        <v>0.97640000000000005</v>
      </c>
      <c r="FM178" s="4">
        <f t="shared" si="47"/>
        <v>0.59330000000000005</v>
      </c>
      <c r="FN178" s="1" t="str" cm="1">
        <f t="array" aca="1" ref="FN178" ca="1">CONCATENATE(INDIRECT(ADDRESS(1,MATCH(_xlfn.MINIFS(B178:FE178,metrics.rec,"MAE"),B178:FE178,0)+1)), ", ", INDIRECT(ADDRESS(2,MATCH(_xlfn.MINIFS(B178:FE178,metrics.rec,"MAE"),B178:FE178,0)+1)))</f>
        <v>k=5, r=0.9</v>
      </c>
      <c r="FO178" s="1" t="str" cm="1">
        <f t="array" aca="1" ref="FO178" ca="1">CONCATENATE(INDIRECT(ADDRESS(1,MATCH(_xlfn.MINIFS(B178:FE178,metrics.rec,"MSE"),B178:FE178,0)+1)), ", ", INDIRECT(ADDRESS(2,MATCH(_xlfn.MINIFS(B178:FE178,metrics.rec,"MSE"),B178:FE178,0)+1)))</f>
        <v>k=5, r=0.9</v>
      </c>
      <c r="FP178" s="1" t="str" cm="1">
        <f t="array" aca="1" ref="FP178" ca="1">CONCATENATE(INDIRECT(ADDRESS(1,MATCH(_xlfn.MAXIFS(B178:FE178,metrics.rec,"R"),B178:FE178,0)+1)), ", ", INDIRECT(ADDRESS(2,MATCH(_xlfn.MAXIFS(B178:FE178,metrics.rec,"R"),B178:FE178,0)+1)))</f>
        <v>k=5, r=0.9</v>
      </c>
      <c r="FQ178" s="1" t="str" cm="1">
        <f t="array" aca="1" ref="FQ178" ca="1">CONCATENATE(INDIRECT(ADDRESS(1,MATCH(_xlfn.MAXIFS(B178:FE178,metrics.rec,"Precision"),B178:FE178,0)+1)), ", ", INDIRECT(ADDRESS(2,MATCH(_xlfn.MAXIFS(B178:FE178,metrics.rec,"Precision"),B178:FE178,0)+1)))</f>
        <v>k=5, r=0.9</v>
      </c>
      <c r="FR178" s="1" t="str" cm="1">
        <f t="array" aca="1" ref="FR178" ca="1">CONCATENATE(INDIRECT(ADDRESS(1,MATCH(_xlfn.MAXIFS(B178:FE178,metrics.rec,"Recall"),B178:FE178,0)+1)), ", ", INDIRECT(ADDRESS(2,MATCH(_xlfn.MAXIFS(B178:FE178,metrics.rec,"Recall"),B178:FE178,0)+1)))</f>
        <v>k=5, r=0.9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str" cm="1">
        <f t="array" aca="1" ref="FT178" ca="1">CONCATENATE(INDIRECT(ADDRESS(1,MATCH(_xlfn.MAXIFS(B178:FE178,metrics.rec,"Recatio"),B178:FE178,0)+1)), ", ", INDIRECT(ADDRESS(2,MATCH(_xlfn.MAXIFS(B178:FE178,metrics.rec,"Recatio"),B178:FE178,0)+1)))</f>
        <v>k=5, r=0.9</v>
      </c>
      <c r="FU178" s="1" t="str" cm="1">
        <f t="array" aca="1" ref="FU178" ca="1">CONCATENATE(INDIRECT(ADDRESS(1,MATCH(_xlfn.MINIFS(B178:FE178,metrics.rec,"Time"),B178:FE178,0)+1)), ", ", INDIRECT(ADDRESS(2,MATCH(_xlfn.MINIFS(B178:FE178,metrics.rec,"Time"),B178:FE178,0)+1)))</f>
        <v>k=5, r=0.9</v>
      </c>
    </row>
    <row r="179" spans="1:177" x14ac:dyDescent="0.2">
      <c r="A179" s="1" t="s">
        <v>174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>
        <v>0.76339999999999997</v>
      </c>
      <c r="AI179" s="4">
        <v>0.99790000000000001</v>
      </c>
      <c r="AJ179" s="4">
        <v>2.9399999999999999E-2</v>
      </c>
      <c r="AK179" s="4">
        <v>4.9299999999999997E-2</v>
      </c>
      <c r="AL179" s="4">
        <v>0.53459999999999996</v>
      </c>
      <c r="AM179" s="4"/>
      <c r="AN179" s="4">
        <v>0.88080000000000003</v>
      </c>
      <c r="AO179" s="4">
        <v>0.63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f t="shared" si="40"/>
        <v>0.76339999999999997</v>
      </c>
      <c r="FG179" s="4">
        <f t="shared" si="41"/>
        <v>0.99790000000000001</v>
      </c>
      <c r="FH179" s="4">
        <f t="shared" si="42"/>
        <v>2.9399999999999999E-2</v>
      </c>
      <c r="FI179" s="4">
        <f t="shared" si="43"/>
        <v>4.9299999999999997E-2</v>
      </c>
      <c r="FJ179" s="4">
        <f t="shared" si="44"/>
        <v>0.53459999999999996</v>
      </c>
      <c r="FK179" s="4" t="e">
        <f t="shared" si="45"/>
        <v>#DIV/0!</v>
      </c>
      <c r="FL179" s="4">
        <f t="shared" si="46"/>
        <v>0.88080000000000003</v>
      </c>
      <c r="FM179" s="4">
        <f t="shared" si="47"/>
        <v>0.63</v>
      </c>
      <c r="FN179" s="1" t="str" cm="1">
        <f t="array" aca="1" ref="FN179" ca="1">CONCATENATE(INDIRECT(ADDRESS(1,MATCH(_xlfn.MINIFS(B179:FE179,metrics.rec,"MAE"),B179:FE179,0)+1)), ", ", INDIRECT(ADDRESS(2,MATCH(_xlfn.MINIFS(B179:FE179,metrics.rec,"MAE"),B179:FE179,0)+1)))</f>
        <v>k=5, r=0.9</v>
      </c>
      <c r="FO179" s="1" t="str" cm="1">
        <f t="array" aca="1" ref="FO179" ca="1">CONCATENATE(INDIRECT(ADDRESS(1,MATCH(_xlfn.MINIFS(B179:FE179,metrics.rec,"MSE"),B179:FE179,0)+1)), ", ", INDIRECT(ADDRESS(2,MATCH(_xlfn.MINIFS(B179:FE179,metrics.rec,"MSE"),B179:FE179,0)+1)))</f>
        <v>k=5, r=0.9</v>
      </c>
      <c r="FP179" s="1" t="str" cm="1">
        <f t="array" aca="1" ref="FP179" ca="1">CONCATENATE(INDIRECT(ADDRESS(1,MATCH(_xlfn.MAXIFS(B179:FE179,metrics.rec,"R"),B179:FE179,0)+1)), ", ", INDIRECT(ADDRESS(2,MATCH(_xlfn.MAXIFS(B179:FE179,metrics.rec,"R"),B179:FE179,0)+1)))</f>
        <v>k=5, r=0.9</v>
      </c>
      <c r="FQ179" s="1" t="str" cm="1">
        <f t="array" aca="1" ref="FQ179" ca="1">CONCATENATE(INDIRECT(ADDRESS(1,MATCH(_xlfn.MAXIFS(B179:FE179,metrics.rec,"Precision"),B179:FE179,0)+1)), ", ", INDIRECT(ADDRESS(2,MATCH(_xlfn.MAXIFS(B179:FE179,metrics.rec,"Precision"),B179:FE179,0)+1)))</f>
        <v>k=5, r=0.9</v>
      </c>
      <c r="FR179" s="1" t="str" cm="1">
        <f t="array" aca="1" ref="FR179" ca="1">CONCATENATE(INDIRECT(ADDRESS(1,MATCH(_xlfn.MAXIFS(B179:FE179,metrics.rec,"Recall"),B179:FE179,0)+1)), ", ", INDIRECT(ADDRESS(2,MATCH(_xlfn.MAXIFS(B179:FE179,metrics.rec,"Recall"),B179:FE179,0)+1)))</f>
        <v>k=5, r=0.9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str" cm="1">
        <f t="array" aca="1" ref="FT179" ca="1">CONCATENATE(INDIRECT(ADDRESS(1,MATCH(_xlfn.MAXIFS(B179:FE179,metrics.rec,"Recatio"),B179:FE179,0)+1)), ", ", INDIRECT(ADDRESS(2,MATCH(_xlfn.MAXIFS(B179:FE179,metrics.rec,"Recatio"),B179:FE179,0)+1)))</f>
        <v>k=5, r=0.9</v>
      </c>
      <c r="FU179" s="1" t="str" cm="1">
        <f t="array" aca="1" ref="FU179" ca="1">CONCATENATE(INDIRECT(ADDRESS(1,MATCH(_xlfn.MINIFS(B179:FE179,metrics.rec,"Time"),B179:FE179,0)+1)), ", ", INDIRECT(ADDRESS(2,MATCH(_xlfn.MINIFS(B179:FE179,metrics.rec,"Time"),B179:FE179,0)+1)))</f>
        <v>k=5, r=0.9</v>
      </c>
    </row>
    <row r="180" spans="1:177" x14ac:dyDescent="0.2">
      <c r="A180" s="1" t="s">
        <v>175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>
        <v>0.73919999999999997</v>
      </c>
      <c r="AI180" s="4">
        <v>0.94630000000000003</v>
      </c>
      <c r="AJ180" s="4">
        <v>0.1106</v>
      </c>
      <c r="AK180" s="4">
        <v>5.2999999999999999E-2</v>
      </c>
      <c r="AL180" s="4">
        <v>0.54820000000000002</v>
      </c>
      <c r="AM180" s="4"/>
      <c r="AN180" s="4">
        <v>0.97640000000000005</v>
      </c>
      <c r="AO180" s="4">
        <v>0.60950000000000004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f t="shared" si="40"/>
        <v>0.73919999999999997</v>
      </c>
      <c r="FG180" s="4">
        <f t="shared" si="41"/>
        <v>0.94630000000000003</v>
      </c>
      <c r="FH180" s="4">
        <f t="shared" si="42"/>
        <v>0.1106</v>
      </c>
      <c r="FI180" s="4">
        <f t="shared" si="43"/>
        <v>5.2999999999999999E-2</v>
      </c>
      <c r="FJ180" s="4">
        <f t="shared" si="44"/>
        <v>0.54820000000000002</v>
      </c>
      <c r="FK180" s="4" t="e">
        <f t="shared" si="45"/>
        <v>#DIV/0!</v>
      </c>
      <c r="FL180" s="4">
        <f t="shared" si="46"/>
        <v>0.97640000000000005</v>
      </c>
      <c r="FM180" s="4">
        <f t="shared" si="47"/>
        <v>0.60950000000000004</v>
      </c>
      <c r="FN180" s="1" t="str" cm="1">
        <f t="array" aca="1" ref="FN180" ca="1">CONCATENATE(INDIRECT(ADDRESS(1,MATCH(_xlfn.MINIFS(B180:FE180,metrics.rec,"MAE"),B180:FE180,0)+1)), ", ", INDIRECT(ADDRESS(2,MATCH(_xlfn.MINIFS(B180:FE180,metrics.rec,"MAE"),B180:FE180,0)+1)))</f>
        <v>k=5, r=0.9</v>
      </c>
      <c r="FO180" s="1" t="str" cm="1">
        <f t="array" aca="1" ref="FO180" ca="1">CONCATENATE(INDIRECT(ADDRESS(1,MATCH(_xlfn.MINIFS(B180:FE180,metrics.rec,"MSE"),B180:FE180,0)+1)), ", ", INDIRECT(ADDRESS(2,MATCH(_xlfn.MINIFS(B180:FE180,metrics.rec,"MSE"),B180:FE180,0)+1)))</f>
        <v>k=5, r=0.9</v>
      </c>
      <c r="FP180" s="1" t="str" cm="1">
        <f t="array" aca="1" ref="FP180" ca="1">CONCATENATE(INDIRECT(ADDRESS(1,MATCH(_xlfn.MAXIFS(B180:FE180,metrics.rec,"R"),B180:FE180,0)+1)), ", ", INDIRECT(ADDRESS(2,MATCH(_xlfn.MAXIFS(B180:FE180,metrics.rec,"R"),B180:FE180,0)+1)))</f>
        <v>k=5, r=0.9</v>
      </c>
      <c r="FQ180" s="1" t="str" cm="1">
        <f t="array" aca="1" ref="FQ180" ca="1">CONCATENATE(INDIRECT(ADDRESS(1,MATCH(_xlfn.MAXIFS(B180:FE180,metrics.rec,"Precision"),B180:FE180,0)+1)), ", ", INDIRECT(ADDRESS(2,MATCH(_xlfn.MAXIFS(B180:FE180,metrics.rec,"Precision"),B180:FE180,0)+1)))</f>
        <v>k=5, r=0.9</v>
      </c>
      <c r="FR180" s="1" t="str" cm="1">
        <f t="array" aca="1" ref="FR180" ca="1">CONCATENATE(INDIRECT(ADDRESS(1,MATCH(_xlfn.MAXIFS(B180:FE180,metrics.rec,"Recall"),B180:FE180,0)+1)), ", ", INDIRECT(ADDRESS(2,MATCH(_xlfn.MAXIFS(B180:FE180,metrics.rec,"Recall"),B180:FE180,0)+1)))</f>
        <v>k=5, r=0.9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str" cm="1">
        <f t="array" aca="1" ref="FT180" ca="1">CONCATENATE(INDIRECT(ADDRESS(1,MATCH(_xlfn.MAXIFS(B180:FE180,metrics.rec,"Recatio"),B180:FE180,0)+1)), ", ", INDIRECT(ADDRESS(2,MATCH(_xlfn.MAXIFS(B180:FE180,metrics.rec,"Recatio"),B180:FE180,0)+1)))</f>
        <v>k=5, r=0.9</v>
      </c>
      <c r="FU180" s="1" t="str" cm="1">
        <f t="array" aca="1" ref="FU180" ca="1">CONCATENATE(INDIRECT(ADDRESS(1,MATCH(_xlfn.MINIFS(B180:FE180,metrics.rec,"Time"),B180:FE180,0)+1)), ", ", INDIRECT(ADDRESS(2,MATCH(_xlfn.MINIFS(B180:FE180,metrics.rec,"Time"),B180:FE180,0)+1)))</f>
        <v>k=5, r=0.9</v>
      </c>
    </row>
    <row r="181" spans="1:177" x14ac:dyDescent="0.2">
      <c r="A181" s="1" t="s">
        <v>176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>
        <v>0.74929999999999997</v>
      </c>
      <c r="AI181" s="4">
        <v>0.96970000000000001</v>
      </c>
      <c r="AJ181" s="4">
        <v>7.9200000000000007E-2</v>
      </c>
      <c r="AK181" s="4">
        <v>5.57E-2</v>
      </c>
      <c r="AL181" s="4">
        <v>0.50519999999999998</v>
      </c>
      <c r="AM181" s="4"/>
      <c r="AN181" s="4">
        <v>0.94610000000000005</v>
      </c>
      <c r="AO181" s="4">
        <v>0.6028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f t="shared" si="40"/>
        <v>0.74929999999999997</v>
      </c>
      <c r="FG181" s="4">
        <f t="shared" si="41"/>
        <v>0.96970000000000001</v>
      </c>
      <c r="FH181" s="4">
        <f t="shared" si="42"/>
        <v>7.9200000000000007E-2</v>
      </c>
      <c r="FI181" s="4">
        <f t="shared" si="43"/>
        <v>5.57E-2</v>
      </c>
      <c r="FJ181" s="4">
        <f t="shared" si="44"/>
        <v>0.50519999999999998</v>
      </c>
      <c r="FK181" s="4" t="e">
        <f t="shared" si="45"/>
        <v>#DIV/0!</v>
      </c>
      <c r="FL181" s="4">
        <f t="shared" si="46"/>
        <v>0.94610000000000005</v>
      </c>
      <c r="FM181" s="4">
        <f t="shared" si="47"/>
        <v>0.6028</v>
      </c>
      <c r="FN181" s="1" t="str" cm="1">
        <f t="array" aca="1" ref="FN181" ca="1">CONCATENATE(INDIRECT(ADDRESS(1,MATCH(_xlfn.MINIFS(B181:FE181,metrics.rec,"MAE"),B181:FE181,0)+1)), ", ", INDIRECT(ADDRESS(2,MATCH(_xlfn.MINIFS(B181:FE181,metrics.rec,"MAE"),B181:FE181,0)+1)))</f>
        <v>k=5, r=0.9</v>
      </c>
      <c r="FO181" s="1" t="str" cm="1">
        <f t="array" aca="1" ref="FO181" ca="1">CONCATENATE(INDIRECT(ADDRESS(1,MATCH(_xlfn.MINIFS(B181:FE181,metrics.rec,"MSE"),B181:FE181,0)+1)), ", ", INDIRECT(ADDRESS(2,MATCH(_xlfn.MINIFS(B181:FE181,metrics.rec,"MSE"),B181:FE181,0)+1)))</f>
        <v>k=5, r=0.9</v>
      </c>
      <c r="FP181" s="1" t="str" cm="1">
        <f t="array" aca="1" ref="FP181" ca="1">CONCATENATE(INDIRECT(ADDRESS(1,MATCH(_xlfn.MAXIFS(B181:FE181,metrics.rec,"R"),B181:FE181,0)+1)), ", ", INDIRECT(ADDRESS(2,MATCH(_xlfn.MAXIFS(B181:FE181,metrics.rec,"R"),B181:FE181,0)+1)))</f>
        <v>k=5, r=0.9</v>
      </c>
      <c r="FQ181" s="1" t="str" cm="1">
        <f t="array" aca="1" ref="FQ181" ca="1">CONCATENATE(INDIRECT(ADDRESS(1,MATCH(_xlfn.MAXIFS(B181:FE181,metrics.rec,"Precision"),B181:FE181,0)+1)), ", ", INDIRECT(ADDRESS(2,MATCH(_xlfn.MAXIFS(B181:FE181,metrics.rec,"Precision"),B181:FE181,0)+1)))</f>
        <v>k=5, r=0.9</v>
      </c>
      <c r="FR181" s="1" t="str" cm="1">
        <f t="array" aca="1" ref="FR181" ca="1">CONCATENATE(INDIRECT(ADDRESS(1,MATCH(_xlfn.MAXIFS(B181:FE181,metrics.rec,"Recall"),B181:FE181,0)+1)), ", ", INDIRECT(ADDRESS(2,MATCH(_xlfn.MAXIFS(B181:FE181,metrics.rec,"Recall"),B181:FE181,0)+1)))</f>
        <v>k=5, r=0.9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str" cm="1">
        <f t="array" aca="1" ref="FT181" ca="1">CONCATENATE(INDIRECT(ADDRESS(1,MATCH(_xlfn.MAXIFS(B181:FE181,metrics.rec,"Recatio"),B181:FE181,0)+1)), ", ", INDIRECT(ADDRESS(2,MATCH(_xlfn.MAXIFS(B181:FE181,metrics.rec,"Recatio"),B181:FE181,0)+1)))</f>
        <v>k=5, r=0.9</v>
      </c>
      <c r="FU181" s="1" t="str" cm="1">
        <f t="array" aca="1" ref="FU181" ca="1">CONCATENATE(INDIRECT(ADDRESS(1,MATCH(_xlfn.MINIFS(B181:FE181,metrics.rec,"Time"),B181:FE181,0)+1)), ", ", INDIRECT(ADDRESS(2,MATCH(_xlfn.MINIFS(B181:FE181,metrics.rec,"Time"),B181:FE181,0)+1)))</f>
        <v>k=5, r=0.9</v>
      </c>
    </row>
    <row r="182" spans="1:177" x14ac:dyDescent="0.2">
      <c r="A182" s="1" t="s">
        <v>177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>
        <v>0.73729999999999996</v>
      </c>
      <c r="AI182" s="4">
        <v>0.94510000000000005</v>
      </c>
      <c r="AJ182" s="4">
        <v>0.1143</v>
      </c>
      <c r="AK182" s="4">
        <v>4.3400000000000001E-2</v>
      </c>
      <c r="AL182" s="4">
        <v>0.61619999999999997</v>
      </c>
      <c r="AM182" s="4"/>
      <c r="AN182" s="4">
        <v>0.98</v>
      </c>
      <c r="AO182" s="4">
        <v>0.88280000000000003</v>
      </c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f t="shared" si="40"/>
        <v>0.73729999999999996</v>
      </c>
      <c r="FG182" s="4">
        <f t="shared" si="41"/>
        <v>0.94510000000000005</v>
      </c>
      <c r="FH182" s="4">
        <f t="shared" si="42"/>
        <v>0.1143</v>
      </c>
      <c r="FI182" s="4">
        <f t="shared" si="43"/>
        <v>4.3400000000000001E-2</v>
      </c>
      <c r="FJ182" s="4">
        <f t="shared" si="44"/>
        <v>0.61619999999999997</v>
      </c>
      <c r="FK182" s="4" t="e">
        <f t="shared" si="45"/>
        <v>#DIV/0!</v>
      </c>
      <c r="FL182" s="4">
        <f t="shared" si="46"/>
        <v>0.98</v>
      </c>
      <c r="FM182" s="4">
        <f t="shared" si="47"/>
        <v>0.88280000000000003</v>
      </c>
      <c r="FN182" s="1" t="str" cm="1">
        <f t="array" aca="1" ref="FN182" ca="1">CONCATENATE(INDIRECT(ADDRESS(1,MATCH(_xlfn.MINIFS(B182:FE182,metrics.rec,"MAE"),B182:FE182,0)+1)), ", ", INDIRECT(ADDRESS(2,MATCH(_xlfn.MINIFS(B182:FE182,metrics.rec,"MAE"),B182:FE182,0)+1)))</f>
        <v>k=5, r=0.9</v>
      </c>
      <c r="FO182" s="1" t="str" cm="1">
        <f t="array" aca="1" ref="FO182" ca="1">CONCATENATE(INDIRECT(ADDRESS(1,MATCH(_xlfn.MINIFS(B182:FE182,metrics.rec,"MSE"),B182:FE182,0)+1)), ", ", INDIRECT(ADDRESS(2,MATCH(_xlfn.MINIFS(B182:FE182,metrics.rec,"MSE"),B182:FE182,0)+1)))</f>
        <v>k=5, r=0.9</v>
      </c>
      <c r="FP182" s="1" t="str" cm="1">
        <f t="array" aca="1" ref="FP182" ca="1">CONCATENATE(INDIRECT(ADDRESS(1,MATCH(_xlfn.MAXIFS(B182:FE182,metrics.rec,"R"),B182:FE182,0)+1)), ", ", INDIRECT(ADDRESS(2,MATCH(_xlfn.MAXIFS(B182:FE182,metrics.rec,"R"),B182:FE182,0)+1)))</f>
        <v>k=5, r=0.9</v>
      </c>
      <c r="FQ182" s="1" t="str" cm="1">
        <f t="array" aca="1" ref="FQ182" ca="1">CONCATENATE(INDIRECT(ADDRESS(1,MATCH(_xlfn.MAXIFS(B182:FE182,metrics.rec,"Precision"),B182:FE182,0)+1)), ", ", INDIRECT(ADDRESS(2,MATCH(_xlfn.MAXIFS(B182:FE182,metrics.rec,"Precision"),B182:FE182,0)+1)))</f>
        <v>k=5, r=0.9</v>
      </c>
      <c r="FR182" s="1" t="str" cm="1">
        <f t="array" aca="1" ref="FR182" ca="1">CONCATENATE(INDIRECT(ADDRESS(1,MATCH(_xlfn.MAXIFS(B182:FE182,metrics.rec,"Recall"),B182:FE182,0)+1)), ", ", INDIRECT(ADDRESS(2,MATCH(_xlfn.MAXIFS(B182:FE182,metrics.rec,"Recall"),B182:FE182,0)+1)))</f>
        <v>k=5, r=0.9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str" cm="1">
        <f t="array" aca="1" ref="FT182" ca="1">CONCATENATE(INDIRECT(ADDRESS(1,MATCH(_xlfn.MAXIFS(B182:FE182,metrics.rec,"Recatio"),B182:FE182,0)+1)), ", ", INDIRECT(ADDRESS(2,MATCH(_xlfn.MAXIFS(B182:FE182,metrics.rec,"Recatio"),B182:FE182,0)+1)))</f>
        <v>k=5, r=0.9</v>
      </c>
      <c r="FU182" s="1" t="str" cm="1">
        <f t="array" aca="1" ref="FU182" ca="1">CONCATENATE(INDIRECT(ADDRESS(1,MATCH(_xlfn.MINIFS(B182:FE182,metrics.rec,"Time"),B182:FE182,0)+1)), ", ", INDIRECT(ADDRESS(2,MATCH(_xlfn.MINIFS(B182:FE182,metrics.rec,"Time"),B182:FE182,0)+1)))</f>
        <v>k=5, r=0.9</v>
      </c>
    </row>
    <row r="183" spans="1:177" x14ac:dyDescent="0.2">
      <c r="A183" s="1" t="s">
        <v>178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>
        <v>0.74160000000000004</v>
      </c>
      <c r="AI183" s="4">
        <v>0.95050000000000001</v>
      </c>
      <c r="AJ183" s="4">
        <v>0.10390000000000001</v>
      </c>
      <c r="AK183" s="4">
        <v>5.3900000000000003E-2</v>
      </c>
      <c r="AL183" s="4">
        <v>0.53569999999999995</v>
      </c>
      <c r="AM183" s="4"/>
      <c r="AN183" s="4">
        <v>0.97640000000000005</v>
      </c>
      <c r="AO183" s="4">
        <v>0.6149</v>
      </c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f t="shared" si="40"/>
        <v>0.74160000000000004</v>
      </c>
      <c r="FG183" s="4">
        <f t="shared" si="41"/>
        <v>0.95050000000000001</v>
      </c>
      <c r="FH183" s="4">
        <f t="shared" si="42"/>
        <v>0.10390000000000001</v>
      </c>
      <c r="FI183" s="4">
        <f t="shared" si="43"/>
        <v>5.3900000000000003E-2</v>
      </c>
      <c r="FJ183" s="4">
        <f t="shared" si="44"/>
        <v>0.53569999999999995</v>
      </c>
      <c r="FK183" s="4" t="e">
        <f t="shared" si="45"/>
        <v>#DIV/0!</v>
      </c>
      <c r="FL183" s="4">
        <f t="shared" si="46"/>
        <v>0.97640000000000005</v>
      </c>
      <c r="FM183" s="4">
        <f t="shared" si="47"/>
        <v>0.6149</v>
      </c>
      <c r="FN183" s="1" t="str" cm="1">
        <f t="array" aca="1" ref="FN183" ca="1">CONCATENATE(INDIRECT(ADDRESS(1,MATCH(_xlfn.MINIFS(B183:FE183,metrics.rec,"MAE"),B183:FE183,0)+1)), ", ", INDIRECT(ADDRESS(2,MATCH(_xlfn.MINIFS(B183:FE183,metrics.rec,"MAE"),B183:FE183,0)+1)))</f>
        <v>k=5, r=0.9</v>
      </c>
      <c r="FO183" s="1" t="str" cm="1">
        <f t="array" aca="1" ref="FO183" ca="1">CONCATENATE(INDIRECT(ADDRESS(1,MATCH(_xlfn.MINIFS(B183:FE183,metrics.rec,"MSE"),B183:FE183,0)+1)), ", ", INDIRECT(ADDRESS(2,MATCH(_xlfn.MINIFS(B183:FE183,metrics.rec,"MSE"),B183:FE183,0)+1)))</f>
        <v>k=5, r=0.9</v>
      </c>
      <c r="FP183" s="1" t="str" cm="1">
        <f t="array" aca="1" ref="FP183" ca="1">CONCATENATE(INDIRECT(ADDRESS(1,MATCH(_xlfn.MAXIFS(B183:FE183,metrics.rec,"R"),B183:FE183,0)+1)), ", ", INDIRECT(ADDRESS(2,MATCH(_xlfn.MAXIFS(B183:FE183,metrics.rec,"R"),B183:FE183,0)+1)))</f>
        <v>k=5, r=0.9</v>
      </c>
      <c r="FQ183" s="1" t="str" cm="1">
        <f t="array" aca="1" ref="FQ183" ca="1">CONCATENATE(INDIRECT(ADDRESS(1,MATCH(_xlfn.MAXIFS(B183:FE183,metrics.rec,"Precision"),B183:FE183,0)+1)), ", ", INDIRECT(ADDRESS(2,MATCH(_xlfn.MAXIFS(B183:FE183,metrics.rec,"Precision"),B183:FE183,0)+1)))</f>
        <v>k=5, r=0.9</v>
      </c>
      <c r="FR183" s="1" t="str" cm="1">
        <f t="array" aca="1" ref="FR183" ca="1">CONCATENATE(INDIRECT(ADDRESS(1,MATCH(_xlfn.MAXIFS(B183:FE183,metrics.rec,"Recall"),B183:FE183,0)+1)), ", ", INDIRECT(ADDRESS(2,MATCH(_xlfn.MAXIFS(B183:FE183,metrics.rec,"Recall"),B183:FE183,0)+1)))</f>
        <v>k=5, r=0.9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str" cm="1">
        <f t="array" aca="1" ref="FT183" ca="1">CONCATENATE(INDIRECT(ADDRESS(1,MATCH(_xlfn.MAXIFS(B183:FE183,metrics.rec,"Recatio"),B183:FE183,0)+1)), ", ", INDIRECT(ADDRESS(2,MATCH(_xlfn.MAXIFS(B183:FE183,metrics.rec,"Recatio"),B183:FE183,0)+1)))</f>
        <v>k=5, r=0.9</v>
      </c>
      <c r="FU183" s="1" t="str" cm="1">
        <f t="array" aca="1" ref="FU183" ca="1">CONCATENATE(INDIRECT(ADDRESS(1,MATCH(_xlfn.MINIFS(B183:FE183,metrics.rec,"Time"),B183:FE183,0)+1)), ", ", INDIRECT(ADDRESS(2,MATCH(_xlfn.MINIFS(B183:FE183,metrics.rec,"Time"),B183:FE183,0)+1)))</f>
        <v>k=5, r=0.9</v>
      </c>
    </row>
    <row r="184" spans="1:177" x14ac:dyDescent="0.2">
      <c r="A184" s="1" t="s">
        <v>179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0.75270000000000004</v>
      </c>
      <c r="AI184" s="4">
        <v>0.97799999999999998</v>
      </c>
      <c r="AJ184" s="4">
        <v>9.8799999999999999E-2</v>
      </c>
      <c r="AK184" s="4">
        <v>4.4200000000000003E-2</v>
      </c>
      <c r="AL184" s="4">
        <v>0.56430000000000002</v>
      </c>
      <c r="AM184" s="4"/>
      <c r="AN184" s="4">
        <v>0.98</v>
      </c>
      <c r="AO184" s="4">
        <v>0.86760000000000004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f t="shared" si="40"/>
        <v>0.75270000000000004</v>
      </c>
      <c r="FG184" s="4">
        <f t="shared" si="41"/>
        <v>0.97799999999999998</v>
      </c>
      <c r="FH184" s="4">
        <f t="shared" si="42"/>
        <v>9.8799999999999999E-2</v>
      </c>
      <c r="FI184" s="4">
        <f t="shared" si="43"/>
        <v>4.4200000000000003E-2</v>
      </c>
      <c r="FJ184" s="4">
        <f t="shared" si="44"/>
        <v>0.56430000000000002</v>
      </c>
      <c r="FK184" s="4" t="e">
        <f t="shared" si="45"/>
        <v>#DIV/0!</v>
      </c>
      <c r="FL184" s="4">
        <f t="shared" si="46"/>
        <v>0.98</v>
      </c>
      <c r="FM184" s="4">
        <f t="shared" si="47"/>
        <v>0.86760000000000004</v>
      </c>
      <c r="FN184" s="1" t="str" cm="1">
        <f t="array" aca="1" ref="FN184" ca="1">CONCATENATE(INDIRECT(ADDRESS(1,MATCH(_xlfn.MINIFS(B184:FE184,metrics.rec,"MAE"),B184:FE184,0)+1)), ", ", INDIRECT(ADDRESS(2,MATCH(_xlfn.MINIFS(B184:FE184,metrics.rec,"MAE"),B184:FE184,0)+1)))</f>
        <v>k=5, r=0.9</v>
      </c>
      <c r="FO184" s="1" t="str" cm="1">
        <f t="array" aca="1" ref="FO184" ca="1">CONCATENATE(INDIRECT(ADDRESS(1,MATCH(_xlfn.MINIFS(B184:FE184,metrics.rec,"MSE"),B184:FE184,0)+1)), ", ", INDIRECT(ADDRESS(2,MATCH(_xlfn.MINIFS(B184:FE184,metrics.rec,"MSE"),B184:FE184,0)+1)))</f>
        <v>k=5, r=0.9</v>
      </c>
      <c r="FP184" s="1" t="str" cm="1">
        <f t="array" aca="1" ref="FP184" ca="1">CONCATENATE(INDIRECT(ADDRESS(1,MATCH(_xlfn.MAXIFS(B184:FE184,metrics.rec,"R"),B184:FE184,0)+1)), ", ", INDIRECT(ADDRESS(2,MATCH(_xlfn.MAXIFS(B184:FE184,metrics.rec,"R"),B184:FE184,0)+1)))</f>
        <v>k=5, r=0.9</v>
      </c>
      <c r="FQ184" s="1" t="str" cm="1">
        <f t="array" aca="1" ref="FQ184" ca="1">CONCATENATE(INDIRECT(ADDRESS(1,MATCH(_xlfn.MAXIFS(B184:FE184,metrics.rec,"Precision"),B184:FE184,0)+1)), ", ", INDIRECT(ADDRESS(2,MATCH(_xlfn.MAXIFS(B184:FE184,metrics.rec,"Precision"),B184:FE184,0)+1)))</f>
        <v>k=5, r=0.9</v>
      </c>
      <c r="FR184" s="1" t="str" cm="1">
        <f t="array" aca="1" ref="FR184" ca="1">CONCATENATE(INDIRECT(ADDRESS(1,MATCH(_xlfn.MAXIFS(B184:FE184,metrics.rec,"Recall"),B184:FE184,0)+1)), ", ", INDIRECT(ADDRESS(2,MATCH(_xlfn.MAXIFS(B184:FE184,metrics.rec,"Recall"),B184:FE184,0)+1)))</f>
        <v>k=5, r=0.9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str" cm="1">
        <f t="array" aca="1" ref="FT184" ca="1">CONCATENATE(INDIRECT(ADDRESS(1,MATCH(_xlfn.MAXIFS(B184:FE184,metrics.rec,"Recatio"),B184:FE184,0)+1)), ", ", INDIRECT(ADDRESS(2,MATCH(_xlfn.MAXIFS(B184:FE184,metrics.rec,"Recatio"),B184:FE184,0)+1)))</f>
        <v>k=5, r=0.9</v>
      </c>
      <c r="FU184" s="1" t="str" cm="1">
        <f t="array" aca="1" ref="FU184" ca="1">CONCATENATE(INDIRECT(ADDRESS(1,MATCH(_xlfn.MINIFS(B184:FE184,metrics.rec,"Time"),B184:FE184,0)+1)), ", ", INDIRECT(ADDRESS(2,MATCH(_xlfn.MINIFS(B184:FE184,metrics.rec,"Time"),B184:FE184,0)+1)))</f>
        <v>k=5, r=0.9</v>
      </c>
    </row>
    <row r="185" spans="1:177" x14ac:dyDescent="0.2">
      <c r="A185" s="1" t="s">
        <v>180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0.75229999999999997</v>
      </c>
      <c r="AI185" s="4">
        <v>0.97740000000000005</v>
      </c>
      <c r="AJ185" s="4">
        <v>9.9099999999999994E-2</v>
      </c>
      <c r="AK185" s="4">
        <v>4.4200000000000003E-2</v>
      </c>
      <c r="AL185" s="4">
        <v>0.56569999999999998</v>
      </c>
      <c r="AM185" s="4"/>
      <c r="AN185" s="4">
        <v>0.98</v>
      </c>
      <c r="AO185" s="4">
        <v>0.87819999999999998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f t="shared" si="40"/>
        <v>0.75229999999999997</v>
      </c>
      <c r="FG185" s="4">
        <f t="shared" si="41"/>
        <v>0.97740000000000005</v>
      </c>
      <c r="FH185" s="4">
        <f t="shared" si="42"/>
        <v>9.9099999999999994E-2</v>
      </c>
      <c r="FI185" s="4">
        <f t="shared" si="43"/>
        <v>4.4200000000000003E-2</v>
      </c>
      <c r="FJ185" s="4">
        <f t="shared" si="44"/>
        <v>0.56569999999999998</v>
      </c>
      <c r="FK185" s="4" t="e">
        <f t="shared" si="45"/>
        <v>#DIV/0!</v>
      </c>
      <c r="FL185" s="4">
        <f t="shared" si="46"/>
        <v>0.98</v>
      </c>
      <c r="FM185" s="4">
        <f t="shared" si="47"/>
        <v>0.87819999999999998</v>
      </c>
      <c r="FN185" s="1" t="str" cm="1">
        <f t="array" aca="1" ref="FN185" ca="1">CONCATENATE(INDIRECT(ADDRESS(1,MATCH(_xlfn.MINIFS(B185:FE185,metrics.rec,"MAE"),B185:FE185,0)+1)), ", ", INDIRECT(ADDRESS(2,MATCH(_xlfn.MINIFS(B185:FE185,metrics.rec,"MAE"),B185:FE185,0)+1)))</f>
        <v>k=5, r=0.9</v>
      </c>
      <c r="FO185" s="1" t="str" cm="1">
        <f t="array" aca="1" ref="FO185" ca="1">CONCATENATE(INDIRECT(ADDRESS(1,MATCH(_xlfn.MINIFS(B185:FE185,metrics.rec,"MSE"),B185:FE185,0)+1)), ", ", INDIRECT(ADDRESS(2,MATCH(_xlfn.MINIFS(B185:FE185,metrics.rec,"MSE"),B185:FE185,0)+1)))</f>
        <v>k=5, r=0.9</v>
      </c>
      <c r="FP185" s="1" t="str" cm="1">
        <f t="array" aca="1" ref="FP185" ca="1">CONCATENATE(INDIRECT(ADDRESS(1,MATCH(_xlfn.MAXIFS(B185:FE185,metrics.rec,"R"),B185:FE185,0)+1)), ", ", INDIRECT(ADDRESS(2,MATCH(_xlfn.MAXIFS(B185:FE185,metrics.rec,"R"),B185:FE185,0)+1)))</f>
        <v>k=5, r=0.9</v>
      </c>
      <c r="FQ185" s="1" t="str" cm="1">
        <f t="array" aca="1" ref="FQ185" ca="1">CONCATENATE(INDIRECT(ADDRESS(1,MATCH(_xlfn.MAXIFS(B185:FE185,metrics.rec,"Precision"),B185:FE185,0)+1)), ", ", INDIRECT(ADDRESS(2,MATCH(_xlfn.MAXIFS(B185:FE185,metrics.rec,"Precision"),B185:FE185,0)+1)))</f>
        <v>k=5, r=0.9</v>
      </c>
      <c r="FR185" s="1" t="str" cm="1">
        <f t="array" aca="1" ref="FR185" ca="1">CONCATENATE(INDIRECT(ADDRESS(1,MATCH(_xlfn.MAXIFS(B185:FE185,metrics.rec,"Recall"),B185:FE185,0)+1)), ", ", INDIRECT(ADDRESS(2,MATCH(_xlfn.MAXIFS(B185:FE185,metrics.rec,"Recall"),B185:FE185,0)+1)))</f>
        <v>k=5, r=0.9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str" cm="1">
        <f t="array" aca="1" ref="FT185" ca="1">CONCATENATE(INDIRECT(ADDRESS(1,MATCH(_xlfn.MAXIFS(B185:FE185,metrics.rec,"Recatio"),B185:FE185,0)+1)), ", ", INDIRECT(ADDRESS(2,MATCH(_xlfn.MAXIFS(B185:FE185,metrics.rec,"Recatio"),B185:FE185,0)+1)))</f>
        <v>k=5, r=0.9</v>
      </c>
      <c r="FU185" s="1" t="str" cm="1">
        <f t="array" aca="1" ref="FU185" ca="1">CONCATENATE(INDIRECT(ADDRESS(1,MATCH(_xlfn.MINIFS(B185:FE185,metrics.rec,"Time"),B185:FE185,0)+1)), ", ", INDIRECT(ADDRESS(2,MATCH(_xlfn.MINIFS(B185:FE185,metrics.rec,"Time"),B185:FE185,0)+1)))</f>
        <v>k=5, r=0.9</v>
      </c>
    </row>
    <row r="186" spans="1:177" x14ac:dyDescent="0.2">
      <c r="A186" s="1" t="s">
        <v>181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0.73729999999999996</v>
      </c>
      <c r="AI186" s="4">
        <v>0.94399999999999995</v>
      </c>
      <c r="AJ186" s="4">
        <v>0.114</v>
      </c>
      <c r="AK186" s="4">
        <v>4.3400000000000001E-2</v>
      </c>
      <c r="AL186" s="4">
        <v>0.61519999999999997</v>
      </c>
      <c r="AM186" s="4"/>
      <c r="AN186" s="4">
        <v>0.98</v>
      </c>
      <c r="AO186" s="4">
        <v>0.87829999999999997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f t="shared" si="40"/>
        <v>0.73729999999999996</v>
      </c>
      <c r="FG186" s="4">
        <f t="shared" si="41"/>
        <v>0.94399999999999995</v>
      </c>
      <c r="FH186" s="4">
        <f t="shared" si="42"/>
        <v>0.114</v>
      </c>
      <c r="FI186" s="4">
        <f t="shared" si="43"/>
        <v>4.3400000000000001E-2</v>
      </c>
      <c r="FJ186" s="4">
        <f t="shared" si="44"/>
        <v>0.61519999999999997</v>
      </c>
      <c r="FK186" s="4" t="e">
        <f t="shared" si="45"/>
        <v>#DIV/0!</v>
      </c>
      <c r="FL186" s="4">
        <f t="shared" si="46"/>
        <v>0.98</v>
      </c>
      <c r="FM186" s="4">
        <f t="shared" si="47"/>
        <v>0.87829999999999997</v>
      </c>
      <c r="FN186" s="1" t="str" cm="1">
        <f t="array" aca="1" ref="FN186" ca="1">CONCATENATE(INDIRECT(ADDRESS(1,MATCH(_xlfn.MINIFS(B186:FE186,metrics.rec,"MAE"),B186:FE186,0)+1)), ", ", INDIRECT(ADDRESS(2,MATCH(_xlfn.MINIFS(B186:FE186,metrics.rec,"MAE"),B186:FE186,0)+1)))</f>
        <v>k=5, r=0.9</v>
      </c>
      <c r="FO186" s="1" t="str" cm="1">
        <f t="array" aca="1" ref="FO186" ca="1">CONCATENATE(INDIRECT(ADDRESS(1,MATCH(_xlfn.MINIFS(B186:FE186,metrics.rec,"MSE"),B186:FE186,0)+1)), ", ", INDIRECT(ADDRESS(2,MATCH(_xlfn.MINIFS(B186:FE186,metrics.rec,"MSE"),B186:FE186,0)+1)))</f>
        <v>k=5, r=0.9</v>
      </c>
      <c r="FP186" s="1" t="str" cm="1">
        <f t="array" aca="1" ref="FP186" ca="1">CONCATENATE(INDIRECT(ADDRESS(1,MATCH(_xlfn.MAXIFS(B186:FE186,metrics.rec,"R"),B186:FE186,0)+1)), ", ", INDIRECT(ADDRESS(2,MATCH(_xlfn.MAXIFS(B186:FE186,metrics.rec,"R"),B186:FE186,0)+1)))</f>
        <v>k=5, r=0.9</v>
      </c>
      <c r="FQ186" s="1" t="str" cm="1">
        <f t="array" aca="1" ref="FQ186" ca="1">CONCATENATE(INDIRECT(ADDRESS(1,MATCH(_xlfn.MAXIFS(B186:FE186,metrics.rec,"Precision"),B186:FE186,0)+1)), ", ", INDIRECT(ADDRESS(2,MATCH(_xlfn.MAXIFS(B186:FE186,metrics.rec,"Precision"),B186:FE186,0)+1)))</f>
        <v>k=5, r=0.9</v>
      </c>
      <c r="FR186" s="1" t="str" cm="1">
        <f t="array" aca="1" ref="FR186" ca="1">CONCATENATE(INDIRECT(ADDRESS(1,MATCH(_xlfn.MAXIFS(B186:FE186,metrics.rec,"Recall"),B186:FE186,0)+1)), ", ", INDIRECT(ADDRESS(2,MATCH(_xlfn.MAXIFS(B186:FE186,metrics.rec,"Recall"),B186:FE186,0)+1)))</f>
        <v>k=5, r=0.9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str" cm="1">
        <f t="array" aca="1" ref="FT186" ca="1">CONCATENATE(INDIRECT(ADDRESS(1,MATCH(_xlfn.MAXIFS(B186:FE186,metrics.rec,"Recatio"),B186:FE186,0)+1)), ", ", INDIRECT(ADDRESS(2,MATCH(_xlfn.MAXIFS(B186:FE186,metrics.rec,"Recatio"),B186:FE186,0)+1)))</f>
        <v>k=5, r=0.9</v>
      </c>
      <c r="FU186" s="1" t="str" cm="1">
        <f t="array" aca="1" ref="FU186" ca="1">CONCATENATE(INDIRECT(ADDRESS(1,MATCH(_xlfn.MINIFS(B186:FE186,metrics.rec,"Time"),B186:FE186,0)+1)), ", ", INDIRECT(ADDRESS(2,MATCH(_xlfn.MINIFS(B186:FE186,metrics.rec,"Time"),B186:FE186,0)+1)))</f>
        <v>k=5, r=0.9</v>
      </c>
    </row>
    <row r="187" spans="1:177" x14ac:dyDescent="0.2">
      <c r="A187" s="1" t="s">
        <v>182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0.73629999999999995</v>
      </c>
      <c r="AI187" s="4">
        <v>0.94320000000000004</v>
      </c>
      <c r="AJ187" s="4">
        <v>0.1152</v>
      </c>
      <c r="AK187" s="4">
        <v>4.3200000000000002E-2</v>
      </c>
      <c r="AL187" s="4">
        <v>0.61709999999999998</v>
      </c>
      <c r="AM187" s="4"/>
      <c r="AN187" s="4">
        <v>0.98</v>
      </c>
      <c r="AO187" s="4">
        <v>0.89759999999999995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f t="shared" si="40"/>
        <v>0.73629999999999995</v>
      </c>
      <c r="FG187" s="4">
        <f t="shared" si="41"/>
        <v>0.94320000000000004</v>
      </c>
      <c r="FH187" s="4">
        <f t="shared" si="42"/>
        <v>0.1152</v>
      </c>
      <c r="FI187" s="4">
        <f t="shared" si="43"/>
        <v>4.3200000000000002E-2</v>
      </c>
      <c r="FJ187" s="4">
        <f t="shared" si="44"/>
        <v>0.61709999999999998</v>
      </c>
      <c r="FK187" s="4" t="e">
        <f t="shared" si="45"/>
        <v>#DIV/0!</v>
      </c>
      <c r="FL187" s="4">
        <f t="shared" si="46"/>
        <v>0.98</v>
      </c>
      <c r="FM187" s="4">
        <f t="shared" si="47"/>
        <v>0.89759999999999995</v>
      </c>
      <c r="FN187" s="1" t="str" cm="1">
        <f t="array" aca="1" ref="FN187" ca="1">CONCATENATE(INDIRECT(ADDRESS(1,MATCH(_xlfn.MINIFS(B187:FE187,metrics.rec,"MAE"),B187:FE187,0)+1)), ", ", INDIRECT(ADDRESS(2,MATCH(_xlfn.MINIFS(B187:FE187,metrics.rec,"MAE"),B187:FE187,0)+1)))</f>
        <v>k=5, r=0.9</v>
      </c>
      <c r="FO187" s="1" t="str" cm="1">
        <f t="array" aca="1" ref="FO187" ca="1">CONCATENATE(INDIRECT(ADDRESS(1,MATCH(_xlfn.MINIFS(B187:FE187,metrics.rec,"MSE"),B187:FE187,0)+1)), ", ", INDIRECT(ADDRESS(2,MATCH(_xlfn.MINIFS(B187:FE187,metrics.rec,"MSE"),B187:FE187,0)+1)))</f>
        <v>k=5, r=0.9</v>
      </c>
      <c r="FP187" s="1" t="str" cm="1">
        <f t="array" aca="1" ref="FP187" ca="1">CONCATENATE(INDIRECT(ADDRESS(1,MATCH(_xlfn.MAXIFS(B187:FE187,metrics.rec,"R"),B187:FE187,0)+1)), ", ", INDIRECT(ADDRESS(2,MATCH(_xlfn.MAXIFS(B187:FE187,metrics.rec,"R"),B187:FE187,0)+1)))</f>
        <v>k=5, r=0.9</v>
      </c>
      <c r="FQ187" s="1" t="str" cm="1">
        <f t="array" aca="1" ref="FQ187" ca="1">CONCATENATE(INDIRECT(ADDRESS(1,MATCH(_xlfn.MAXIFS(B187:FE187,metrics.rec,"Precision"),B187:FE187,0)+1)), ", ", INDIRECT(ADDRESS(2,MATCH(_xlfn.MAXIFS(B187:FE187,metrics.rec,"Precision"),B187:FE187,0)+1)))</f>
        <v>k=5, r=0.9</v>
      </c>
      <c r="FR187" s="1" t="str" cm="1">
        <f t="array" aca="1" ref="FR187" ca="1">CONCATENATE(INDIRECT(ADDRESS(1,MATCH(_xlfn.MAXIFS(B187:FE187,metrics.rec,"Recall"),B187:FE187,0)+1)), ", ", INDIRECT(ADDRESS(2,MATCH(_xlfn.MAXIFS(B187:FE187,metrics.rec,"Recall"),B187:FE187,0)+1)))</f>
        <v>k=5, r=0.9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str" cm="1">
        <f t="array" aca="1" ref="FT187" ca="1">CONCATENATE(INDIRECT(ADDRESS(1,MATCH(_xlfn.MAXIFS(B187:FE187,metrics.rec,"Recatio"),B187:FE187,0)+1)), ", ", INDIRECT(ADDRESS(2,MATCH(_xlfn.MAXIFS(B187:FE187,metrics.rec,"Recatio"),B187:FE187,0)+1)))</f>
        <v>k=5, r=0.9</v>
      </c>
      <c r="FU187" s="1" t="str" cm="1">
        <f t="array" aca="1" ref="FU187" ca="1">CONCATENATE(INDIRECT(ADDRESS(1,MATCH(_xlfn.MINIFS(B187:FE187,metrics.rec,"Time"),B187:FE187,0)+1)), ", ", INDIRECT(ADDRESS(2,MATCH(_xlfn.MINIFS(B187:FE187,metrics.rec,"Time"),B187:FE187,0)+1)))</f>
        <v>k=5, r=0.9</v>
      </c>
    </row>
    <row r="188" spans="1:177" x14ac:dyDescent="0.2">
      <c r="A188" s="1" t="s">
        <v>183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0.74570000000000003</v>
      </c>
      <c r="AI188" s="4">
        <v>0.96260000000000001</v>
      </c>
      <c r="AJ188" s="4">
        <v>0.1066</v>
      </c>
      <c r="AK188" s="4">
        <v>4.3799999999999999E-2</v>
      </c>
      <c r="AL188" s="4">
        <v>0.58860000000000001</v>
      </c>
      <c r="AM188" s="4"/>
      <c r="AN188" s="4">
        <v>0.98</v>
      </c>
      <c r="AO188" s="4">
        <v>0.879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f t="shared" si="40"/>
        <v>0.74570000000000003</v>
      </c>
      <c r="FG188" s="4">
        <f t="shared" si="41"/>
        <v>0.96260000000000001</v>
      </c>
      <c r="FH188" s="4">
        <f t="shared" si="42"/>
        <v>0.1066</v>
      </c>
      <c r="FI188" s="4">
        <f t="shared" si="43"/>
        <v>4.3799999999999999E-2</v>
      </c>
      <c r="FJ188" s="4">
        <f t="shared" si="44"/>
        <v>0.58860000000000001</v>
      </c>
      <c r="FK188" s="4" t="e">
        <f t="shared" si="45"/>
        <v>#DIV/0!</v>
      </c>
      <c r="FL188" s="4">
        <f t="shared" si="46"/>
        <v>0.98</v>
      </c>
      <c r="FM188" s="4">
        <f t="shared" si="47"/>
        <v>0.879</v>
      </c>
      <c r="FN188" s="1" t="str" cm="1">
        <f t="array" aca="1" ref="FN188" ca="1">CONCATENATE(INDIRECT(ADDRESS(1,MATCH(_xlfn.MINIFS(B188:FE188,metrics.rec,"MAE"),B188:FE188,0)+1)), ", ", INDIRECT(ADDRESS(2,MATCH(_xlfn.MINIFS(B188:FE188,metrics.rec,"MAE"),B188:FE188,0)+1)))</f>
        <v>k=5, r=0.9</v>
      </c>
      <c r="FO188" s="1" t="str" cm="1">
        <f t="array" aca="1" ref="FO188" ca="1">CONCATENATE(INDIRECT(ADDRESS(1,MATCH(_xlfn.MINIFS(B188:FE188,metrics.rec,"MSE"),B188:FE188,0)+1)), ", ", INDIRECT(ADDRESS(2,MATCH(_xlfn.MINIFS(B188:FE188,metrics.rec,"MSE"),B188:FE188,0)+1)))</f>
        <v>k=5, r=0.9</v>
      </c>
      <c r="FP188" s="1" t="str" cm="1">
        <f t="array" aca="1" ref="FP188" ca="1">CONCATENATE(INDIRECT(ADDRESS(1,MATCH(_xlfn.MAXIFS(B188:FE188,metrics.rec,"R"),B188:FE188,0)+1)), ", ", INDIRECT(ADDRESS(2,MATCH(_xlfn.MAXIFS(B188:FE188,metrics.rec,"R"),B188:FE188,0)+1)))</f>
        <v>k=5, r=0.9</v>
      </c>
      <c r="FQ188" s="1" t="str" cm="1">
        <f t="array" aca="1" ref="FQ188" ca="1">CONCATENATE(INDIRECT(ADDRESS(1,MATCH(_xlfn.MAXIFS(B188:FE188,metrics.rec,"Precision"),B188:FE188,0)+1)), ", ", INDIRECT(ADDRESS(2,MATCH(_xlfn.MAXIFS(B188:FE188,metrics.rec,"Precision"),B188:FE188,0)+1)))</f>
        <v>k=5, r=0.9</v>
      </c>
      <c r="FR188" s="1" t="str" cm="1">
        <f t="array" aca="1" ref="FR188" ca="1">CONCATENATE(INDIRECT(ADDRESS(1,MATCH(_xlfn.MAXIFS(B188:FE188,metrics.rec,"Recall"),B188:FE188,0)+1)), ", ", INDIRECT(ADDRESS(2,MATCH(_xlfn.MAXIFS(B188:FE188,metrics.rec,"Recall"),B188:FE188,0)+1)))</f>
        <v>k=5, r=0.9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str" cm="1">
        <f t="array" aca="1" ref="FT188" ca="1">CONCATENATE(INDIRECT(ADDRESS(1,MATCH(_xlfn.MAXIFS(B188:FE188,metrics.rec,"Recatio"),B188:FE188,0)+1)), ", ", INDIRECT(ADDRESS(2,MATCH(_xlfn.MAXIFS(B188:FE188,metrics.rec,"Recatio"),B188:FE188,0)+1)))</f>
        <v>k=5, r=0.9</v>
      </c>
      <c r="FU188" s="1" t="str" cm="1">
        <f t="array" aca="1" ref="FU188" ca="1">CONCATENATE(INDIRECT(ADDRESS(1,MATCH(_xlfn.MINIFS(B188:FE188,metrics.rec,"Time"),B188:FE188,0)+1)), ", ", INDIRECT(ADDRESS(2,MATCH(_xlfn.MINIFS(B188:FE188,metrics.rec,"Time"),B188:FE188,0)+1)))</f>
        <v>k=5, r=0.9</v>
      </c>
    </row>
    <row r="189" spans="1:177" x14ac:dyDescent="0.2">
      <c r="A189" s="1" t="s">
        <v>184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0.74470000000000003</v>
      </c>
      <c r="AI189" s="4">
        <v>0.96150000000000002</v>
      </c>
      <c r="AJ189" s="4">
        <v>0.1079</v>
      </c>
      <c r="AK189" s="4">
        <v>4.3700000000000003E-2</v>
      </c>
      <c r="AL189" s="4">
        <v>0.59060000000000001</v>
      </c>
      <c r="AM189" s="4"/>
      <c r="AN189" s="4">
        <v>0.98</v>
      </c>
      <c r="AO189" s="4">
        <v>0.86609999999999998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>
        <f t="shared" si="40"/>
        <v>0.74470000000000003</v>
      </c>
      <c r="FG189" s="4">
        <f t="shared" si="41"/>
        <v>0.96150000000000002</v>
      </c>
      <c r="FH189" s="4">
        <f t="shared" si="42"/>
        <v>0.1079</v>
      </c>
      <c r="FI189" s="4">
        <f t="shared" si="43"/>
        <v>4.3700000000000003E-2</v>
      </c>
      <c r="FJ189" s="4">
        <f t="shared" si="44"/>
        <v>0.59060000000000001</v>
      </c>
      <c r="FK189" s="4" t="e">
        <f t="shared" si="45"/>
        <v>#DIV/0!</v>
      </c>
      <c r="FL189" s="4">
        <f t="shared" si="46"/>
        <v>0.98</v>
      </c>
      <c r="FM189" s="4">
        <f t="shared" si="47"/>
        <v>0.86609999999999998</v>
      </c>
      <c r="FN189" s="1" t="str" cm="1">
        <f t="array" aca="1" ref="FN189" ca="1">CONCATENATE(INDIRECT(ADDRESS(1,MATCH(_xlfn.MINIFS(B189:FE189,metrics.rec,"MAE"),B189:FE189,0)+1)), ", ", INDIRECT(ADDRESS(2,MATCH(_xlfn.MINIFS(B189:FE189,metrics.rec,"MAE"),B189:FE189,0)+1)))</f>
        <v>k=5, r=0.9</v>
      </c>
      <c r="FO189" s="1" t="str" cm="1">
        <f t="array" aca="1" ref="FO189" ca="1">CONCATENATE(INDIRECT(ADDRESS(1,MATCH(_xlfn.MINIFS(B189:FE189,metrics.rec,"MSE"),B189:FE189,0)+1)), ", ", INDIRECT(ADDRESS(2,MATCH(_xlfn.MINIFS(B189:FE189,metrics.rec,"MSE"),B189:FE189,0)+1)))</f>
        <v>k=5, r=0.9</v>
      </c>
      <c r="FP189" s="1" t="str" cm="1">
        <f t="array" aca="1" ref="FP189" ca="1">CONCATENATE(INDIRECT(ADDRESS(1,MATCH(_xlfn.MAXIFS(B189:FE189,metrics.rec,"R"),B189:FE189,0)+1)), ", ", INDIRECT(ADDRESS(2,MATCH(_xlfn.MAXIFS(B189:FE189,metrics.rec,"R"),B189:FE189,0)+1)))</f>
        <v>k=5, r=0.9</v>
      </c>
      <c r="FQ189" s="1" t="str" cm="1">
        <f t="array" aca="1" ref="FQ189" ca="1">CONCATENATE(INDIRECT(ADDRESS(1,MATCH(_xlfn.MAXIFS(B189:FE189,metrics.rec,"Precision"),B189:FE189,0)+1)), ", ", INDIRECT(ADDRESS(2,MATCH(_xlfn.MAXIFS(B189:FE189,metrics.rec,"Precision"),B189:FE189,0)+1)))</f>
        <v>k=5, r=0.9</v>
      </c>
      <c r="FR189" s="1" t="str" cm="1">
        <f t="array" aca="1" ref="FR189" ca="1">CONCATENATE(INDIRECT(ADDRESS(1,MATCH(_xlfn.MAXIFS(B189:FE189,metrics.rec,"Recall"),B189:FE189,0)+1)), ", ", INDIRECT(ADDRESS(2,MATCH(_xlfn.MAXIFS(B189:FE189,metrics.rec,"Recall"),B189:FE189,0)+1)))</f>
        <v>k=5, r=0.9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str" cm="1">
        <f t="array" aca="1" ref="FT189" ca="1">CONCATENATE(INDIRECT(ADDRESS(1,MATCH(_xlfn.MAXIFS(B189:FE189,metrics.rec,"Recatio"),B189:FE189,0)+1)), ", ", INDIRECT(ADDRESS(2,MATCH(_xlfn.MAXIFS(B189:FE189,metrics.rec,"Recatio"),B189:FE189,0)+1)))</f>
        <v>k=5, r=0.9</v>
      </c>
      <c r="FU189" s="1" t="str" cm="1">
        <f t="array" aca="1" ref="FU189" ca="1">CONCATENATE(INDIRECT(ADDRESS(1,MATCH(_xlfn.MINIFS(B189:FE189,metrics.rec,"Time"),B189:FE189,0)+1)), ", ", INDIRECT(ADDRESS(2,MATCH(_xlfn.MINIFS(B189:FE189,metrics.rec,"Time"),B189:FE189,0)+1)))</f>
        <v>k=5, r=0.9</v>
      </c>
    </row>
    <row r="190" spans="1:177" x14ac:dyDescent="0.2">
      <c r="A190" s="1" t="s">
        <v>185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0.76349999999999996</v>
      </c>
      <c r="AI190" s="4">
        <v>0.99880000000000002</v>
      </c>
      <c r="AJ190" s="4">
        <v>3.1399999999999997E-2</v>
      </c>
      <c r="AK190" s="4">
        <v>4.9500000000000002E-2</v>
      </c>
      <c r="AL190" s="4">
        <v>0.53669999999999995</v>
      </c>
      <c r="AM190" s="4"/>
      <c r="AN190" s="4">
        <v>0.88080000000000003</v>
      </c>
      <c r="AO190" s="4">
        <v>0.60850000000000004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>
        <f t="shared" si="40"/>
        <v>0.76349999999999996</v>
      </c>
      <c r="FG190" s="4">
        <f t="shared" si="41"/>
        <v>0.99880000000000002</v>
      </c>
      <c r="FH190" s="4">
        <f t="shared" si="42"/>
        <v>3.1399999999999997E-2</v>
      </c>
      <c r="FI190" s="4">
        <f t="shared" si="43"/>
        <v>4.9500000000000002E-2</v>
      </c>
      <c r="FJ190" s="4">
        <f t="shared" si="44"/>
        <v>0.53669999999999995</v>
      </c>
      <c r="FK190" s="4" t="e">
        <f t="shared" si="45"/>
        <v>#DIV/0!</v>
      </c>
      <c r="FL190" s="4">
        <f t="shared" si="46"/>
        <v>0.88080000000000003</v>
      </c>
      <c r="FM190" s="4">
        <f t="shared" si="47"/>
        <v>0.60850000000000004</v>
      </c>
      <c r="FN190" s="1" t="str" cm="1">
        <f t="array" aca="1" ref="FN190" ca="1">CONCATENATE(INDIRECT(ADDRESS(1,MATCH(_xlfn.MINIFS(B190:FE190,metrics.rec,"MAE"),B190:FE190,0)+1)), ", ", INDIRECT(ADDRESS(2,MATCH(_xlfn.MINIFS(B190:FE190,metrics.rec,"MAE"),B190:FE190,0)+1)))</f>
        <v>k=5, r=0.9</v>
      </c>
      <c r="FO190" s="1" t="str" cm="1">
        <f t="array" aca="1" ref="FO190" ca="1">CONCATENATE(INDIRECT(ADDRESS(1,MATCH(_xlfn.MINIFS(B190:FE190,metrics.rec,"MSE"),B190:FE190,0)+1)), ", ", INDIRECT(ADDRESS(2,MATCH(_xlfn.MINIFS(B190:FE190,metrics.rec,"MSE"),B190:FE190,0)+1)))</f>
        <v>k=5, r=0.9</v>
      </c>
      <c r="FP190" s="1" t="str" cm="1">
        <f t="array" aca="1" ref="FP190" ca="1">CONCATENATE(INDIRECT(ADDRESS(1,MATCH(_xlfn.MAXIFS(B190:FE190,metrics.rec,"R"),B190:FE190,0)+1)), ", ", INDIRECT(ADDRESS(2,MATCH(_xlfn.MAXIFS(B190:FE190,metrics.rec,"R"),B190:FE190,0)+1)))</f>
        <v>k=5, r=0.9</v>
      </c>
      <c r="FQ190" s="1" t="str" cm="1">
        <f t="array" aca="1" ref="FQ190" ca="1">CONCATENATE(INDIRECT(ADDRESS(1,MATCH(_xlfn.MAXIFS(B190:FE190,metrics.rec,"Precision"),B190:FE190,0)+1)), ", ", INDIRECT(ADDRESS(2,MATCH(_xlfn.MAXIFS(B190:FE190,metrics.rec,"Precision"),B190:FE190,0)+1)))</f>
        <v>k=5, r=0.9</v>
      </c>
      <c r="FR190" s="1" t="str" cm="1">
        <f t="array" aca="1" ref="FR190" ca="1">CONCATENATE(INDIRECT(ADDRESS(1,MATCH(_xlfn.MAXIFS(B190:FE190,metrics.rec,"Recall"),B190:FE190,0)+1)), ", ", INDIRECT(ADDRESS(2,MATCH(_xlfn.MAXIFS(B190:FE190,metrics.rec,"Recall"),B190:FE190,0)+1)))</f>
        <v>k=5, r=0.9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str" cm="1">
        <f t="array" aca="1" ref="FT190" ca="1">CONCATENATE(INDIRECT(ADDRESS(1,MATCH(_xlfn.MAXIFS(B190:FE190,metrics.rec,"Recatio"),B190:FE190,0)+1)), ", ", INDIRECT(ADDRESS(2,MATCH(_xlfn.MAXIFS(B190:FE190,metrics.rec,"Recatio"),B190:FE190,0)+1)))</f>
        <v>k=5, r=0.9</v>
      </c>
      <c r="FU190" s="1" t="str" cm="1">
        <f t="array" aca="1" ref="FU190" ca="1">CONCATENATE(INDIRECT(ADDRESS(1,MATCH(_xlfn.MINIFS(B190:FE190,metrics.rec,"Time"),B190:FE190,0)+1)), ", ", INDIRECT(ADDRESS(2,MATCH(_xlfn.MINIFS(B190:FE190,metrics.rec,"Time"),B190:FE190,0)+1)))</f>
        <v>k=5, r=0.9</v>
      </c>
    </row>
    <row r="191" spans="1:177" x14ac:dyDescent="0.2">
      <c r="A191" s="1" t="s">
        <v>186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0.75149999999999995</v>
      </c>
      <c r="AI191" s="4">
        <v>0.97850000000000004</v>
      </c>
      <c r="AJ191" s="4">
        <v>0.1231</v>
      </c>
      <c r="AK191" s="4">
        <v>6.4600000000000005E-2</v>
      </c>
      <c r="AL191" s="4">
        <v>0.54220000000000002</v>
      </c>
      <c r="AM191" s="4"/>
      <c r="AN191" s="4">
        <v>0.97409999999999997</v>
      </c>
      <c r="AO191" s="4">
        <v>0.98019999999999996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>
        <f t="shared" si="40"/>
        <v>0.75149999999999995</v>
      </c>
      <c r="FG191" s="4">
        <f t="shared" si="41"/>
        <v>0.97850000000000004</v>
      </c>
      <c r="FH191" s="4">
        <f t="shared" si="42"/>
        <v>0.1231</v>
      </c>
      <c r="FI191" s="4">
        <f t="shared" si="43"/>
        <v>6.4600000000000005E-2</v>
      </c>
      <c r="FJ191" s="4">
        <f t="shared" si="44"/>
        <v>0.54220000000000002</v>
      </c>
      <c r="FK191" s="4" t="e">
        <f t="shared" si="45"/>
        <v>#DIV/0!</v>
      </c>
      <c r="FL191" s="4">
        <f t="shared" si="46"/>
        <v>0.97409999999999997</v>
      </c>
      <c r="FM191" s="4">
        <f t="shared" si="47"/>
        <v>0.98019999999999996</v>
      </c>
      <c r="FN191" s="1" t="str" cm="1">
        <f t="array" aca="1" ref="FN191" ca="1">CONCATENATE(INDIRECT(ADDRESS(1,MATCH(_xlfn.MINIFS(B191:FE191,metrics.rec,"MAE"),B191:FE191,0)+1)), ", ", INDIRECT(ADDRESS(2,MATCH(_xlfn.MINIFS(B191:FE191,metrics.rec,"MAE"),B191:FE191,0)+1)))</f>
        <v>k=5, r=0.9</v>
      </c>
      <c r="FO191" s="1" t="str" cm="1">
        <f t="array" aca="1" ref="FO191" ca="1">CONCATENATE(INDIRECT(ADDRESS(1,MATCH(_xlfn.MINIFS(B191:FE191,metrics.rec,"MSE"),B191:FE191,0)+1)), ", ", INDIRECT(ADDRESS(2,MATCH(_xlfn.MINIFS(B191:FE191,metrics.rec,"MSE"),B191:FE191,0)+1)))</f>
        <v>k=5, r=0.9</v>
      </c>
      <c r="FP191" s="1" t="str" cm="1">
        <f t="array" aca="1" ref="FP191" ca="1">CONCATENATE(INDIRECT(ADDRESS(1,MATCH(_xlfn.MAXIFS(B191:FE191,metrics.rec,"R"),B191:FE191,0)+1)), ", ", INDIRECT(ADDRESS(2,MATCH(_xlfn.MAXIFS(B191:FE191,metrics.rec,"R"),B191:FE191,0)+1)))</f>
        <v>k=5, r=0.9</v>
      </c>
      <c r="FQ191" s="1" t="str" cm="1">
        <f t="array" aca="1" ref="FQ191" ca="1">CONCATENATE(INDIRECT(ADDRESS(1,MATCH(_xlfn.MAXIFS(B191:FE191,metrics.rec,"Precision"),B191:FE191,0)+1)), ", ", INDIRECT(ADDRESS(2,MATCH(_xlfn.MAXIFS(B191:FE191,metrics.rec,"Precision"),B191:FE191,0)+1)))</f>
        <v>k=5, r=0.9</v>
      </c>
      <c r="FR191" s="1" t="str" cm="1">
        <f t="array" aca="1" ref="FR191" ca="1">CONCATENATE(INDIRECT(ADDRESS(1,MATCH(_xlfn.MAXIFS(B191:FE191,metrics.rec,"Recall"),B191:FE191,0)+1)), ", ", INDIRECT(ADDRESS(2,MATCH(_xlfn.MAXIFS(B191:FE191,metrics.rec,"Recall"),B191:FE191,0)+1)))</f>
        <v>k=5, r=0.9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str" cm="1">
        <f t="array" aca="1" ref="FT191" ca="1">CONCATENATE(INDIRECT(ADDRESS(1,MATCH(_xlfn.MAXIFS(B191:FE191,metrics.rec,"Recatio"),B191:FE191,0)+1)), ", ", INDIRECT(ADDRESS(2,MATCH(_xlfn.MAXIFS(B191:FE191,metrics.rec,"Recatio"),B191:FE191,0)+1)))</f>
        <v>k=5, r=0.9</v>
      </c>
      <c r="FU191" s="1" t="str" cm="1">
        <f t="array" aca="1" ref="FU191" ca="1">CONCATENATE(INDIRECT(ADDRESS(1,MATCH(_xlfn.MINIFS(B191:FE191,metrics.rec,"Time"),B191:FE191,0)+1)), ", ", INDIRECT(ADDRESS(2,MATCH(_xlfn.MINIFS(B191:FE191,metrics.rec,"Time"),B191:FE191,0)+1)))</f>
        <v>k=5, r=0.9</v>
      </c>
    </row>
    <row r="192" spans="1:177" x14ac:dyDescent="0.2">
      <c r="A192" s="1" t="s">
        <v>187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0.73699999999999999</v>
      </c>
      <c r="AI192" s="4">
        <v>0.94399999999999995</v>
      </c>
      <c r="AJ192" s="4">
        <v>0.1154</v>
      </c>
      <c r="AK192" s="4">
        <v>4.3700000000000003E-2</v>
      </c>
      <c r="AL192" s="4">
        <v>0.61880000000000002</v>
      </c>
      <c r="AM192" s="4"/>
      <c r="AN192" s="4">
        <v>0.98</v>
      </c>
      <c r="AO192" s="4">
        <v>0.91549999999999998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>
        <f t="shared" si="40"/>
        <v>0.73699999999999999</v>
      </c>
      <c r="FG192" s="4">
        <f t="shared" si="41"/>
        <v>0.94399999999999995</v>
      </c>
      <c r="FH192" s="4">
        <f t="shared" si="42"/>
        <v>0.1154</v>
      </c>
      <c r="FI192" s="4">
        <f t="shared" si="43"/>
        <v>4.3700000000000003E-2</v>
      </c>
      <c r="FJ192" s="4">
        <f t="shared" si="44"/>
        <v>0.61880000000000002</v>
      </c>
      <c r="FK192" s="4" t="e">
        <f t="shared" si="45"/>
        <v>#DIV/0!</v>
      </c>
      <c r="FL192" s="4">
        <f t="shared" si="46"/>
        <v>0.98</v>
      </c>
      <c r="FM192" s="4">
        <f t="shared" si="47"/>
        <v>0.91549999999999998</v>
      </c>
      <c r="FN192" s="1" t="str" cm="1">
        <f t="array" aca="1" ref="FN192" ca="1">CONCATENATE(INDIRECT(ADDRESS(1,MATCH(_xlfn.MINIFS(B192:FE192,metrics.rec,"MAE"),B192:FE192,0)+1)), ", ", INDIRECT(ADDRESS(2,MATCH(_xlfn.MINIFS(B192:FE192,metrics.rec,"MAE"),B192:FE192,0)+1)))</f>
        <v>k=5, r=0.9</v>
      </c>
      <c r="FO192" s="1" t="str" cm="1">
        <f t="array" aca="1" ref="FO192" ca="1">CONCATENATE(INDIRECT(ADDRESS(1,MATCH(_xlfn.MINIFS(B192:FE192,metrics.rec,"MSE"),B192:FE192,0)+1)), ", ", INDIRECT(ADDRESS(2,MATCH(_xlfn.MINIFS(B192:FE192,metrics.rec,"MSE"),B192:FE192,0)+1)))</f>
        <v>k=5, r=0.9</v>
      </c>
      <c r="FP192" s="1" t="str" cm="1">
        <f t="array" aca="1" ref="FP192" ca="1">CONCATENATE(INDIRECT(ADDRESS(1,MATCH(_xlfn.MAXIFS(B192:FE192,metrics.rec,"R"),B192:FE192,0)+1)), ", ", INDIRECT(ADDRESS(2,MATCH(_xlfn.MAXIFS(B192:FE192,metrics.rec,"R"),B192:FE192,0)+1)))</f>
        <v>k=5, r=0.9</v>
      </c>
      <c r="FQ192" s="1" t="str" cm="1">
        <f t="array" aca="1" ref="FQ192" ca="1">CONCATENATE(INDIRECT(ADDRESS(1,MATCH(_xlfn.MAXIFS(B192:FE192,metrics.rec,"Precision"),B192:FE192,0)+1)), ", ", INDIRECT(ADDRESS(2,MATCH(_xlfn.MAXIFS(B192:FE192,metrics.rec,"Precision"),B192:FE192,0)+1)))</f>
        <v>k=5, r=0.9</v>
      </c>
      <c r="FR192" s="1" t="str" cm="1">
        <f t="array" aca="1" ref="FR192" ca="1">CONCATENATE(INDIRECT(ADDRESS(1,MATCH(_xlfn.MAXIFS(B192:FE192,metrics.rec,"Recall"),B192:FE192,0)+1)), ", ", INDIRECT(ADDRESS(2,MATCH(_xlfn.MAXIFS(B192:FE192,metrics.rec,"Recall"),B192:FE192,0)+1)))</f>
        <v>k=5, r=0.9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str" cm="1">
        <f t="array" aca="1" ref="FT192" ca="1">CONCATENATE(INDIRECT(ADDRESS(1,MATCH(_xlfn.MAXIFS(B192:FE192,metrics.rec,"Recatio"),B192:FE192,0)+1)), ", ", INDIRECT(ADDRESS(2,MATCH(_xlfn.MAXIFS(B192:FE192,metrics.rec,"Recatio"),B192:FE192,0)+1)))</f>
        <v>k=5, r=0.9</v>
      </c>
      <c r="FU192" s="1" t="str" cm="1">
        <f t="array" aca="1" ref="FU192" ca="1">CONCATENATE(INDIRECT(ADDRESS(1,MATCH(_xlfn.MINIFS(B192:FE192,metrics.rec,"Time"),B192:FE192,0)+1)), ", ", INDIRECT(ADDRESS(2,MATCH(_xlfn.MINIFS(B192:FE192,metrics.rec,"Time"),B192:FE192,0)+1)))</f>
        <v>k=5, r=0.9</v>
      </c>
    </row>
    <row r="193" spans="1:177" x14ac:dyDescent="0.2">
      <c r="A193" s="1" t="s">
        <v>188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0.72829999999999995</v>
      </c>
      <c r="AI193" s="4">
        <v>0.92410000000000003</v>
      </c>
      <c r="AJ193" s="4">
        <v>0.1603</v>
      </c>
      <c r="AK193" s="4">
        <v>5.5100000000000003E-2</v>
      </c>
      <c r="AL193" s="4">
        <v>0.60650000000000004</v>
      </c>
      <c r="AM193" s="4"/>
      <c r="AN193" s="4">
        <v>0.97599999999999998</v>
      </c>
      <c r="AO193" s="4">
        <v>1.0137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>
        <f t="shared" si="40"/>
        <v>0.72829999999999995</v>
      </c>
      <c r="FG193" s="4">
        <f t="shared" si="41"/>
        <v>0.92410000000000003</v>
      </c>
      <c r="FH193" s="4">
        <f t="shared" si="42"/>
        <v>0.1603</v>
      </c>
      <c r="FI193" s="4">
        <f t="shared" si="43"/>
        <v>5.5100000000000003E-2</v>
      </c>
      <c r="FJ193" s="4">
        <f t="shared" si="44"/>
        <v>0.60650000000000004</v>
      </c>
      <c r="FK193" s="4" t="e">
        <f t="shared" si="45"/>
        <v>#DIV/0!</v>
      </c>
      <c r="FL193" s="4">
        <f t="shared" si="46"/>
        <v>0.97599999999999998</v>
      </c>
      <c r="FM193" s="4">
        <f t="shared" si="47"/>
        <v>1.0137</v>
      </c>
      <c r="FN193" s="1" t="str" cm="1">
        <f t="array" aca="1" ref="FN193" ca="1">CONCATENATE(INDIRECT(ADDRESS(1,MATCH(_xlfn.MINIFS(B193:FE193,metrics.rec,"MAE"),B193:FE193,0)+1)), ", ", INDIRECT(ADDRESS(2,MATCH(_xlfn.MINIFS(B193:FE193,metrics.rec,"MAE"),B193:FE193,0)+1)))</f>
        <v>k=5, r=0.9</v>
      </c>
      <c r="FO193" s="1" t="str" cm="1">
        <f t="array" aca="1" ref="FO193" ca="1">CONCATENATE(INDIRECT(ADDRESS(1,MATCH(_xlfn.MINIFS(B193:FE193,metrics.rec,"MSE"),B193:FE193,0)+1)), ", ", INDIRECT(ADDRESS(2,MATCH(_xlfn.MINIFS(B193:FE193,metrics.rec,"MSE"),B193:FE193,0)+1)))</f>
        <v>k=5, r=0.9</v>
      </c>
      <c r="FP193" s="1" t="str" cm="1">
        <f t="array" aca="1" ref="FP193" ca="1">CONCATENATE(INDIRECT(ADDRESS(1,MATCH(_xlfn.MAXIFS(B193:FE193,metrics.rec,"R"),B193:FE193,0)+1)), ", ", INDIRECT(ADDRESS(2,MATCH(_xlfn.MAXIFS(B193:FE193,metrics.rec,"R"),B193:FE193,0)+1)))</f>
        <v>k=5, r=0.9</v>
      </c>
      <c r="FQ193" s="1" t="str" cm="1">
        <f t="array" aca="1" ref="FQ193" ca="1">CONCATENATE(INDIRECT(ADDRESS(1,MATCH(_xlfn.MAXIFS(B193:FE193,metrics.rec,"Precision"),B193:FE193,0)+1)), ", ", INDIRECT(ADDRESS(2,MATCH(_xlfn.MAXIFS(B193:FE193,metrics.rec,"Precision"),B193:FE193,0)+1)))</f>
        <v>k=5, r=0.9</v>
      </c>
      <c r="FR193" s="1" t="str" cm="1">
        <f t="array" aca="1" ref="FR193" ca="1">CONCATENATE(INDIRECT(ADDRESS(1,MATCH(_xlfn.MAXIFS(B193:FE193,metrics.rec,"Recall"),B193:FE193,0)+1)), ", ", INDIRECT(ADDRESS(2,MATCH(_xlfn.MAXIFS(B193:FE193,metrics.rec,"Recall"),B193:FE193,0)+1)))</f>
        <v>k=5, r=0.9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str" cm="1">
        <f t="array" aca="1" ref="FT193" ca="1">CONCATENATE(INDIRECT(ADDRESS(1,MATCH(_xlfn.MAXIFS(B193:FE193,metrics.rec,"Recatio"),B193:FE193,0)+1)), ", ", INDIRECT(ADDRESS(2,MATCH(_xlfn.MAXIFS(B193:FE193,metrics.rec,"Recatio"),B193:FE193,0)+1)))</f>
        <v>k=5, r=0.9</v>
      </c>
      <c r="FU193" s="1" t="str" cm="1">
        <f t="array" aca="1" ref="FU193" ca="1">CONCATENATE(INDIRECT(ADDRESS(1,MATCH(_xlfn.MINIFS(B193:FE193,metrics.rec,"Time"),B193:FE193,0)+1)), ", ", INDIRECT(ADDRESS(2,MATCH(_xlfn.MINIFS(B193:FE193,metrics.rec,"Time"),B193:FE193,0)+1)))</f>
        <v>k=5, r=0.9</v>
      </c>
    </row>
    <row r="194" spans="1:177" x14ac:dyDescent="0.2">
      <c r="A194" s="1" t="s">
        <v>189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0.75629999999999997</v>
      </c>
      <c r="AI194" s="4">
        <v>1.0033000000000001</v>
      </c>
      <c r="AJ194" s="4">
        <v>0.13569999999999999</v>
      </c>
      <c r="AK194" s="4">
        <v>2.8400000000000002E-2</v>
      </c>
      <c r="AL194" s="4">
        <v>0.69669999999999999</v>
      </c>
      <c r="AM194" s="4"/>
      <c r="AN194" s="4">
        <v>0.9839</v>
      </c>
      <c r="AO194" s="4">
        <v>1.0456000000000001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>
        <f t="shared" si="40"/>
        <v>0.75629999999999997</v>
      </c>
      <c r="FG194" s="4">
        <f t="shared" si="41"/>
        <v>1.0033000000000001</v>
      </c>
      <c r="FH194" s="4">
        <f t="shared" si="42"/>
        <v>0.13569999999999999</v>
      </c>
      <c r="FI194" s="4">
        <f t="shared" si="43"/>
        <v>2.8400000000000002E-2</v>
      </c>
      <c r="FJ194" s="4">
        <f t="shared" si="44"/>
        <v>0.69669999999999999</v>
      </c>
      <c r="FK194" s="4" t="e">
        <f t="shared" si="45"/>
        <v>#DIV/0!</v>
      </c>
      <c r="FL194" s="4">
        <f t="shared" si="46"/>
        <v>0.9839</v>
      </c>
      <c r="FM194" s="4">
        <f t="shared" si="47"/>
        <v>1.0456000000000001</v>
      </c>
      <c r="FN194" s="1" t="str" cm="1">
        <f t="array" aca="1" ref="FN194" ca="1">CONCATENATE(INDIRECT(ADDRESS(1,MATCH(_xlfn.MINIFS(B194:FE194,metrics.rec,"MAE"),B194:FE194,0)+1)), ", ", INDIRECT(ADDRESS(2,MATCH(_xlfn.MINIFS(B194:FE194,metrics.rec,"MAE"),B194:FE194,0)+1)))</f>
        <v>k=5, r=0.9</v>
      </c>
      <c r="FO194" s="1" t="str" cm="1">
        <f t="array" aca="1" ref="FO194" ca="1">CONCATENATE(INDIRECT(ADDRESS(1,MATCH(_xlfn.MINIFS(B194:FE194,metrics.rec,"MSE"),B194:FE194,0)+1)), ", ", INDIRECT(ADDRESS(2,MATCH(_xlfn.MINIFS(B194:FE194,metrics.rec,"MSE"),B194:FE194,0)+1)))</f>
        <v>k=5, r=0.9</v>
      </c>
      <c r="FP194" s="1" t="str" cm="1">
        <f t="array" aca="1" ref="FP194" ca="1">CONCATENATE(INDIRECT(ADDRESS(1,MATCH(_xlfn.MAXIFS(B194:FE194,metrics.rec,"R"),B194:FE194,0)+1)), ", ", INDIRECT(ADDRESS(2,MATCH(_xlfn.MAXIFS(B194:FE194,metrics.rec,"R"),B194:FE194,0)+1)))</f>
        <v>k=5, r=0.9</v>
      </c>
      <c r="FQ194" s="1" t="str" cm="1">
        <f t="array" aca="1" ref="FQ194" ca="1">CONCATENATE(INDIRECT(ADDRESS(1,MATCH(_xlfn.MAXIFS(B194:FE194,metrics.rec,"Precision"),B194:FE194,0)+1)), ", ", INDIRECT(ADDRESS(2,MATCH(_xlfn.MAXIFS(B194:FE194,metrics.rec,"Precision"),B194:FE194,0)+1)))</f>
        <v>k=5, r=0.9</v>
      </c>
      <c r="FR194" s="1" t="str" cm="1">
        <f t="array" aca="1" ref="FR194" ca="1">CONCATENATE(INDIRECT(ADDRESS(1,MATCH(_xlfn.MAXIFS(B194:FE194,metrics.rec,"Recall"),B194:FE194,0)+1)), ", ", INDIRECT(ADDRESS(2,MATCH(_xlfn.MAXIFS(B194:FE194,metrics.rec,"Recall"),B194:FE194,0)+1)))</f>
        <v>k=5, r=0.9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str" cm="1">
        <f t="array" aca="1" ref="FT194" ca="1">CONCATENATE(INDIRECT(ADDRESS(1,MATCH(_xlfn.MAXIFS(B194:FE194,metrics.rec,"Recatio"),B194:FE194,0)+1)), ", ", INDIRECT(ADDRESS(2,MATCH(_xlfn.MAXIFS(B194:FE194,metrics.rec,"Recatio"),B194:FE194,0)+1)))</f>
        <v>k=5, r=0.9</v>
      </c>
      <c r="FU194" s="1" t="str" cm="1">
        <f t="array" aca="1" ref="FU194" ca="1">CONCATENATE(INDIRECT(ADDRESS(1,MATCH(_xlfn.MINIFS(B194:FE194,metrics.rec,"Time"),B194:FE194,0)+1)), ", ", INDIRECT(ADDRESS(2,MATCH(_xlfn.MINIFS(B194:FE194,metrics.rec,"Time"),B194:FE194,0)+1)))</f>
        <v>k=5, r=0.9</v>
      </c>
    </row>
    <row r="195" spans="1:177" x14ac:dyDescent="0.2">
      <c r="A195" s="1" t="s">
        <v>190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0.75660000000000005</v>
      </c>
      <c r="AI195" s="4">
        <v>1.0032000000000001</v>
      </c>
      <c r="AJ195" s="4">
        <v>0.13589999999999999</v>
      </c>
      <c r="AK195" s="4">
        <v>2.8400000000000002E-2</v>
      </c>
      <c r="AL195" s="4">
        <v>0.69720000000000004</v>
      </c>
      <c r="AM195" s="4"/>
      <c r="AN195" s="4">
        <v>0.9839</v>
      </c>
      <c r="AO195" s="4">
        <v>1.0447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>
        <f t="shared" si="40"/>
        <v>0.75660000000000005</v>
      </c>
      <c r="FG195" s="4">
        <f t="shared" si="41"/>
        <v>1.0032000000000001</v>
      </c>
      <c r="FH195" s="4">
        <f t="shared" si="42"/>
        <v>0.13589999999999999</v>
      </c>
      <c r="FI195" s="4">
        <f t="shared" si="43"/>
        <v>2.8400000000000002E-2</v>
      </c>
      <c r="FJ195" s="4">
        <f t="shared" si="44"/>
        <v>0.69720000000000004</v>
      </c>
      <c r="FK195" s="4" t="e">
        <f t="shared" si="45"/>
        <v>#DIV/0!</v>
      </c>
      <c r="FL195" s="4">
        <f t="shared" si="46"/>
        <v>0.9839</v>
      </c>
      <c r="FM195" s="4">
        <f t="shared" si="47"/>
        <v>1.0447</v>
      </c>
      <c r="FN195" s="1" t="str" cm="1">
        <f t="array" aca="1" ref="FN195" ca="1">CONCATENATE(INDIRECT(ADDRESS(1,MATCH(_xlfn.MINIFS(B195:FE195,metrics.rec,"MAE"),B195:FE195,0)+1)), ", ", INDIRECT(ADDRESS(2,MATCH(_xlfn.MINIFS(B195:FE195,metrics.rec,"MAE"),B195:FE195,0)+1)))</f>
        <v>k=5, r=0.9</v>
      </c>
      <c r="FO195" s="1" t="str" cm="1">
        <f t="array" aca="1" ref="FO195" ca="1">CONCATENATE(INDIRECT(ADDRESS(1,MATCH(_xlfn.MINIFS(B195:FE195,metrics.rec,"MSE"),B195:FE195,0)+1)), ", ", INDIRECT(ADDRESS(2,MATCH(_xlfn.MINIFS(B195:FE195,metrics.rec,"MSE"),B195:FE195,0)+1)))</f>
        <v>k=5, r=0.9</v>
      </c>
      <c r="FP195" s="1" t="str" cm="1">
        <f t="array" aca="1" ref="FP195" ca="1">CONCATENATE(INDIRECT(ADDRESS(1,MATCH(_xlfn.MAXIFS(B195:FE195,metrics.rec,"R"),B195:FE195,0)+1)), ", ", INDIRECT(ADDRESS(2,MATCH(_xlfn.MAXIFS(B195:FE195,metrics.rec,"R"),B195:FE195,0)+1)))</f>
        <v>k=5, r=0.9</v>
      </c>
      <c r="FQ195" s="1" t="str" cm="1">
        <f t="array" aca="1" ref="FQ195" ca="1">CONCATENATE(INDIRECT(ADDRESS(1,MATCH(_xlfn.MAXIFS(B195:FE195,metrics.rec,"Precision"),B195:FE195,0)+1)), ", ", INDIRECT(ADDRESS(2,MATCH(_xlfn.MAXIFS(B195:FE195,metrics.rec,"Precision"),B195:FE195,0)+1)))</f>
        <v>k=5, r=0.9</v>
      </c>
      <c r="FR195" s="1" t="str" cm="1">
        <f t="array" aca="1" ref="FR195" ca="1">CONCATENATE(INDIRECT(ADDRESS(1,MATCH(_xlfn.MAXIFS(B195:FE195,metrics.rec,"Recall"),B195:FE195,0)+1)), ", ", INDIRECT(ADDRESS(2,MATCH(_xlfn.MAXIFS(B195:FE195,metrics.rec,"Recall"),B195:FE195,0)+1)))</f>
        <v>k=5, r=0.9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str" cm="1">
        <f t="array" aca="1" ref="FT195" ca="1">CONCATENATE(INDIRECT(ADDRESS(1,MATCH(_xlfn.MAXIFS(B195:FE195,metrics.rec,"Recatio"),B195:FE195,0)+1)), ", ", INDIRECT(ADDRESS(2,MATCH(_xlfn.MAXIFS(B195:FE195,metrics.rec,"Recatio"),B195:FE195,0)+1)))</f>
        <v>k=5, r=0.9</v>
      </c>
      <c r="FU195" s="1" t="str" cm="1">
        <f t="array" aca="1" ref="FU195" ca="1">CONCATENATE(INDIRECT(ADDRESS(1,MATCH(_xlfn.MINIFS(B195:FE195,metrics.rec,"Time"),B195:FE195,0)+1)), ", ", INDIRECT(ADDRESS(2,MATCH(_xlfn.MINIFS(B195:FE195,metrics.rec,"Time"),B195:FE195,0)+1)))</f>
        <v>k=5, r=0.9</v>
      </c>
    </row>
    <row r="196" spans="1:177" x14ac:dyDescent="0.2">
      <c r="A196" s="1" t="s">
        <v>191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0.74429999999999996</v>
      </c>
      <c r="AI196" s="4">
        <v>0.97199999999999998</v>
      </c>
      <c r="AJ196" s="4">
        <v>0.1424</v>
      </c>
      <c r="AK196" s="4">
        <v>2.87E-2</v>
      </c>
      <c r="AL196" s="4">
        <v>0.70630000000000004</v>
      </c>
      <c r="AM196" s="4"/>
      <c r="AN196" s="4">
        <v>0.9839</v>
      </c>
      <c r="AO196" s="4">
        <v>1.0475000000000001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>
        <f t="shared" si="40"/>
        <v>0.74429999999999996</v>
      </c>
      <c r="FG196" s="4">
        <f t="shared" si="41"/>
        <v>0.97199999999999998</v>
      </c>
      <c r="FH196" s="4">
        <f t="shared" si="42"/>
        <v>0.1424</v>
      </c>
      <c r="FI196" s="4">
        <f t="shared" si="43"/>
        <v>2.87E-2</v>
      </c>
      <c r="FJ196" s="4">
        <f t="shared" si="44"/>
        <v>0.70630000000000004</v>
      </c>
      <c r="FK196" s="4" t="e">
        <f t="shared" si="45"/>
        <v>#DIV/0!</v>
      </c>
      <c r="FL196" s="4">
        <f t="shared" si="46"/>
        <v>0.9839</v>
      </c>
      <c r="FM196" s="4">
        <f t="shared" si="47"/>
        <v>1.0475000000000001</v>
      </c>
      <c r="FN196" s="1" t="str" cm="1">
        <f t="array" aca="1" ref="FN196" ca="1">CONCATENATE(INDIRECT(ADDRESS(1,MATCH(_xlfn.MINIFS(B196:FE196,metrics.rec,"MAE"),B196:FE196,0)+1)), ", ", INDIRECT(ADDRESS(2,MATCH(_xlfn.MINIFS(B196:FE196,metrics.rec,"MAE"),B196:FE196,0)+1)))</f>
        <v>k=5, r=0.9</v>
      </c>
      <c r="FO196" s="1" t="str" cm="1">
        <f t="array" aca="1" ref="FO196" ca="1">CONCATENATE(INDIRECT(ADDRESS(1,MATCH(_xlfn.MINIFS(B196:FE196,metrics.rec,"MSE"),B196:FE196,0)+1)), ", ", INDIRECT(ADDRESS(2,MATCH(_xlfn.MINIFS(B196:FE196,metrics.rec,"MSE"),B196:FE196,0)+1)))</f>
        <v>k=5, r=0.9</v>
      </c>
      <c r="FP196" s="1" t="str" cm="1">
        <f t="array" aca="1" ref="FP196" ca="1">CONCATENATE(INDIRECT(ADDRESS(1,MATCH(_xlfn.MAXIFS(B196:FE196,metrics.rec,"R"),B196:FE196,0)+1)), ", ", INDIRECT(ADDRESS(2,MATCH(_xlfn.MAXIFS(B196:FE196,metrics.rec,"R"),B196:FE196,0)+1)))</f>
        <v>k=5, r=0.9</v>
      </c>
      <c r="FQ196" s="1" t="str" cm="1">
        <f t="array" aca="1" ref="FQ196" ca="1">CONCATENATE(INDIRECT(ADDRESS(1,MATCH(_xlfn.MAXIFS(B196:FE196,metrics.rec,"Precision"),B196:FE196,0)+1)), ", ", INDIRECT(ADDRESS(2,MATCH(_xlfn.MAXIFS(B196:FE196,metrics.rec,"Precision"),B196:FE196,0)+1)))</f>
        <v>k=5, r=0.9</v>
      </c>
      <c r="FR196" s="1" t="str" cm="1">
        <f t="array" aca="1" ref="FR196" ca="1">CONCATENATE(INDIRECT(ADDRESS(1,MATCH(_xlfn.MAXIFS(B196:FE196,metrics.rec,"Recall"),B196:FE196,0)+1)), ", ", INDIRECT(ADDRESS(2,MATCH(_xlfn.MAXIFS(B196:FE196,metrics.rec,"Recall"),B196:FE196,0)+1)))</f>
        <v>k=5, r=0.9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str" cm="1">
        <f t="array" aca="1" ref="FT196" ca="1">CONCATENATE(INDIRECT(ADDRESS(1,MATCH(_xlfn.MAXIFS(B196:FE196,metrics.rec,"Recatio"),B196:FE196,0)+1)), ", ", INDIRECT(ADDRESS(2,MATCH(_xlfn.MAXIFS(B196:FE196,metrics.rec,"Recatio"),B196:FE196,0)+1)))</f>
        <v>k=5, r=0.9</v>
      </c>
      <c r="FU196" s="1" t="str" cm="1">
        <f t="array" aca="1" ref="FU196" ca="1">CONCATENATE(INDIRECT(ADDRESS(1,MATCH(_xlfn.MINIFS(B196:FE196,metrics.rec,"Time"),B196:FE196,0)+1)), ", ", INDIRECT(ADDRESS(2,MATCH(_xlfn.MINIFS(B196:FE196,metrics.rec,"Time"),B196:FE196,0)+1)))</f>
        <v>k=5, r=0.9</v>
      </c>
    </row>
    <row r="197" spans="1:177" x14ac:dyDescent="0.2">
      <c r="A197" s="1" t="s">
        <v>192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0.74480000000000002</v>
      </c>
      <c r="AI197" s="4">
        <v>0.97230000000000005</v>
      </c>
      <c r="AJ197" s="4">
        <v>0.14219999999999999</v>
      </c>
      <c r="AK197" s="4">
        <v>2.8799999999999999E-2</v>
      </c>
      <c r="AL197" s="4">
        <v>0.70650000000000002</v>
      </c>
      <c r="AM197" s="4"/>
      <c r="AN197" s="4">
        <v>0.9839</v>
      </c>
      <c r="AO197" s="4">
        <v>1.0475000000000001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>
        <f t="shared" si="40"/>
        <v>0.74480000000000002</v>
      </c>
      <c r="FG197" s="4">
        <f t="shared" si="41"/>
        <v>0.97230000000000005</v>
      </c>
      <c r="FH197" s="4">
        <f t="shared" si="42"/>
        <v>0.14219999999999999</v>
      </c>
      <c r="FI197" s="4">
        <f t="shared" si="43"/>
        <v>2.8799999999999999E-2</v>
      </c>
      <c r="FJ197" s="4">
        <f t="shared" si="44"/>
        <v>0.70650000000000002</v>
      </c>
      <c r="FK197" s="4" t="e">
        <f t="shared" si="45"/>
        <v>#DIV/0!</v>
      </c>
      <c r="FL197" s="4">
        <f t="shared" si="46"/>
        <v>0.9839</v>
      </c>
      <c r="FM197" s="4">
        <f t="shared" si="47"/>
        <v>1.0475000000000001</v>
      </c>
      <c r="FN197" s="1" t="str" cm="1">
        <f t="array" aca="1" ref="FN197" ca="1">CONCATENATE(INDIRECT(ADDRESS(1,MATCH(_xlfn.MINIFS(B197:FE197,metrics.rec,"MAE"),B197:FE197,0)+1)), ", ", INDIRECT(ADDRESS(2,MATCH(_xlfn.MINIFS(B197:FE197,metrics.rec,"MAE"),B197:FE197,0)+1)))</f>
        <v>k=5, r=0.9</v>
      </c>
      <c r="FO197" s="1" t="str" cm="1">
        <f t="array" aca="1" ref="FO197" ca="1">CONCATENATE(INDIRECT(ADDRESS(1,MATCH(_xlfn.MINIFS(B197:FE197,metrics.rec,"MSE"),B197:FE197,0)+1)), ", ", INDIRECT(ADDRESS(2,MATCH(_xlfn.MINIFS(B197:FE197,metrics.rec,"MSE"),B197:FE197,0)+1)))</f>
        <v>k=5, r=0.9</v>
      </c>
      <c r="FP197" s="1" t="str" cm="1">
        <f t="array" aca="1" ref="FP197" ca="1">CONCATENATE(INDIRECT(ADDRESS(1,MATCH(_xlfn.MAXIFS(B197:FE197,metrics.rec,"R"),B197:FE197,0)+1)), ", ", INDIRECT(ADDRESS(2,MATCH(_xlfn.MAXIFS(B197:FE197,metrics.rec,"R"),B197:FE197,0)+1)))</f>
        <v>k=5, r=0.9</v>
      </c>
      <c r="FQ197" s="1" t="str" cm="1">
        <f t="array" aca="1" ref="FQ197" ca="1">CONCATENATE(INDIRECT(ADDRESS(1,MATCH(_xlfn.MAXIFS(B197:FE197,metrics.rec,"Precision"),B197:FE197,0)+1)), ", ", INDIRECT(ADDRESS(2,MATCH(_xlfn.MAXIFS(B197:FE197,metrics.rec,"Precision"),B197:FE197,0)+1)))</f>
        <v>k=5, r=0.9</v>
      </c>
      <c r="FR197" s="1" t="str" cm="1">
        <f t="array" aca="1" ref="FR197" ca="1">CONCATENATE(INDIRECT(ADDRESS(1,MATCH(_xlfn.MAXIFS(B197:FE197,metrics.rec,"Recall"),B197:FE197,0)+1)), ", ", INDIRECT(ADDRESS(2,MATCH(_xlfn.MAXIFS(B197:FE197,metrics.rec,"Recall"),B197:FE197,0)+1)))</f>
        <v>k=5, r=0.9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str" cm="1">
        <f t="array" aca="1" ref="FT197" ca="1">CONCATENATE(INDIRECT(ADDRESS(1,MATCH(_xlfn.MAXIFS(B197:FE197,metrics.rec,"Recatio"),B197:FE197,0)+1)), ", ", INDIRECT(ADDRESS(2,MATCH(_xlfn.MAXIFS(B197:FE197,metrics.rec,"Recatio"),B197:FE197,0)+1)))</f>
        <v>k=5, r=0.9</v>
      </c>
      <c r="FU197" s="1" t="str" cm="1">
        <f t="array" aca="1" ref="FU197" ca="1">CONCATENATE(INDIRECT(ADDRESS(1,MATCH(_xlfn.MINIFS(B197:FE197,metrics.rec,"Time"),B197:FE197,0)+1)), ", ", INDIRECT(ADDRESS(2,MATCH(_xlfn.MINIFS(B197:FE197,metrics.rec,"Time"),B197:FE197,0)+1)))</f>
        <v>k=5, r=0.9</v>
      </c>
    </row>
    <row r="198" spans="1:177" x14ac:dyDescent="0.2">
      <c r="A198" s="1" t="s">
        <v>193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0.74729999999999996</v>
      </c>
      <c r="AI198" s="4">
        <v>0.97989999999999999</v>
      </c>
      <c r="AJ198" s="4">
        <v>0.1401</v>
      </c>
      <c r="AK198" s="4">
        <v>2.86E-2</v>
      </c>
      <c r="AL198" s="4">
        <v>0.70250000000000001</v>
      </c>
      <c r="AM198" s="4"/>
      <c r="AN198" s="4">
        <v>0.9839</v>
      </c>
      <c r="AO198" s="4">
        <v>1.0532999999999999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>
        <f t="shared" si="40"/>
        <v>0.74729999999999996</v>
      </c>
      <c r="FG198" s="4">
        <f t="shared" si="41"/>
        <v>0.97989999999999999</v>
      </c>
      <c r="FH198" s="4">
        <f t="shared" si="42"/>
        <v>0.1401</v>
      </c>
      <c r="FI198" s="4">
        <f t="shared" si="43"/>
        <v>2.86E-2</v>
      </c>
      <c r="FJ198" s="4">
        <f t="shared" si="44"/>
        <v>0.70250000000000001</v>
      </c>
      <c r="FK198" s="4" t="e">
        <f t="shared" si="45"/>
        <v>#DIV/0!</v>
      </c>
      <c r="FL198" s="4">
        <f t="shared" si="46"/>
        <v>0.9839</v>
      </c>
      <c r="FM198" s="4">
        <f t="shared" si="47"/>
        <v>1.0532999999999999</v>
      </c>
      <c r="FN198" s="1" t="str" cm="1">
        <f t="array" aca="1" ref="FN198" ca="1">CONCATENATE(INDIRECT(ADDRESS(1,MATCH(_xlfn.MINIFS(B198:FE198,metrics.rec,"MAE"),B198:FE198,0)+1)), ", ", INDIRECT(ADDRESS(2,MATCH(_xlfn.MINIFS(B198:FE198,metrics.rec,"MAE"),B198:FE198,0)+1)))</f>
        <v>k=5, r=0.9</v>
      </c>
      <c r="FO198" s="1" t="str" cm="1">
        <f t="array" aca="1" ref="FO198" ca="1">CONCATENATE(INDIRECT(ADDRESS(1,MATCH(_xlfn.MINIFS(B198:FE198,metrics.rec,"MSE"),B198:FE198,0)+1)), ", ", INDIRECT(ADDRESS(2,MATCH(_xlfn.MINIFS(B198:FE198,metrics.rec,"MSE"),B198:FE198,0)+1)))</f>
        <v>k=5, r=0.9</v>
      </c>
      <c r="FP198" s="1" t="str" cm="1">
        <f t="array" aca="1" ref="FP198" ca="1">CONCATENATE(INDIRECT(ADDRESS(1,MATCH(_xlfn.MAXIFS(B198:FE198,metrics.rec,"R"),B198:FE198,0)+1)), ", ", INDIRECT(ADDRESS(2,MATCH(_xlfn.MAXIFS(B198:FE198,metrics.rec,"R"),B198:FE198,0)+1)))</f>
        <v>k=5, r=0.9</v>
      </c>
      <c r="FQ198" s="1" t="str" cm="1">
        <f t="array" aca="1" ref="FQ198" ca="1">CONCATENATE(INDIRECT(ADDRESS(1,MATCH(_xlfn.MAXIFS(B198:FE198,metrics.rec,"Precision"),B198:FE198,0)+1)), ", ", INDIRECT(ADDRESS(2,MATCH(_xlfn.MAXIFS(B198:FE198,metrics.rec,"Precision"),B198:FE198,0)+1)))</f>
        <v>k=5, r=0.9</v>
      </c>
      <c r="FR198" s="1" t="str" cm="1">
        <f t="array" aca="1" ref="FR198" ca="1">CONCATENATE(INDIRECT(ADDRESS(1,MATCH(_xlfn.MAXIFS(B198:FE198,metrics.rec,"Recall"),B198:FE198,0)+1)), ", ", INDIRECT(ADDRESS(2,MATCH(_xlfn.MAXIFS(B198:FE198,metrics.rec,"Recall"),B198:FE198,0)+1)))</f>
        <v>k=5, r=0.9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str" cm="1">
        <f t="array" aca="1" ref="FT198" ca="1">CONCATENATE(INDIRECT(ADDRESS(1,MATCH(_xlfn.MAXIFS(B198:FE198,metrics.rec,"Recatio"),B198:FE198,0)+1)), ", ", INDIRECT(ADDRESS(2,MATCH(_xlfn.MAXIFS(B198:FE198,metrics.rec,"Recatio"),B198:FE198,0)+1)))</f>
        <v>k=5, r=0.9</v>
      </c>
      <c r="FU198" s="1" t="str" cm="1">
        <f t="array" aca="1" ref="FU198" ca="1">CONCATENATE(INDIRECT(ADDRESS(1,MATCH(_xlfn.MINIFS(B198:FE198,metrics.rec,"Time"),B198:FE198,0)+1)), ", ", INDIRECT(ADDRESS(2,MATCH(_xlfn.MINIFS(B198:FE198,metrics.rec,"Time"),B198:FE198,0)+1)))</f>
        <v>k=5, r=0.9</v>
      </c>
    </row>
    <row r="199" spans="1:177" x14ac:dyDescent="0.2">
      <c r="A199" s="1" t="s">
        <v>194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0.74780000000000002</v>
      </c>
      <c r="AI199" s="4">
        <v>0.98009999999999997</v>
      </c>
      <c r="AJ199" s="4">
        <v>0.1401</v>
      </c>
      <c r="AK199" s="4">
        <v>2.86E-2</v>
      </c>
      <c r="AL199" s="4">
        <v>0.70269999999999999</v>
      </c>
      <c r="AM199" s="4"/>
      <c r="AN199" s="4">
        <v>0.9839</v>
      </c>
      <c r="AO199" s="4">
        <v>1.0575000000000001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>
        <f t="shared" si="40"/>
        <v>0.74780000000000002</v>
      </c>
      <c r="FG199" s="4">
        <f t="shared" si="41"/>
        <v>0.98009999999999997</v>
      </c>
      <c r="FH199" s="4">
        <f t="shared" si="42"/>
        <v>0.1401</v>
      </c>
      <c r="FI199" s="4">
        <f t="shared" si="43"/>
        <v>2.86E-2</v>
      </c>
      <c r="FJ199" s="4">
        <f t="shared" si="44"/>
        <v>0.70269999999999999</v>
      </c>
      <c r="FK199" s="4" t="e">
        <f t="shared" si="45"/>
        <v>#DIV/0!</v>
      </c>
      <c r="FL199" s="4">
        <f t="shared" si="46"/>
        <v>0.9839</v>
      </c>
      <c r="FM199" s="4">
        <f t="shared" si="47"/>
        <v>1.0575000000000001</v>
      </c>
      <c r="FN199" s="1" t="str" cm="1">
        <f t="array" aca="1" ref="FN199" ca="1">CONCATENATE(INDIRECT(ADDRESS(1,MATCH(_xlfn.MINIFS(B199:FE199,metrics.rec,"MAE"),B199:FE199,0)+1)), ", ", INDIRECT(ADDRESS(2,MATCH(_xlfn.MINIFS(B199:FE199,metrics.rec,"MAE"),B199:FE199,0)+1)))</f>
        <v>k=5, r=0.9</v>
      </c>
      <c r="FO199" s="1" t="str" cm="1">
        <f t="array" aca="1" ref="FO199" ca="1">CONCATENATE(INDIRECT(ADDRESS(1,MATCH(_xlfn.MINIFS(B199:FE199,metrics.rec,"MSE"),B199:FE199,0)+1)), ", ", INDIRECT(ADDRESS(2,MATCH(_xlfn.MINIFS(B199:FE199,metrics.rec,"MSE"),B199:FE199,0)+1)))</f>
        <v>k=5, r=0.9</v>
      </c>
      <c r="FP199" s="1" t="str" cm="1">
        <f t="array" aca="1" ref="FP199" ca="1">CONCATENATE(INDIRECT(ADDRESS(1,MATCH(_xlfn.MAXIFS(B199:FE199,metrics.rec,"R"),B199:FE199,0)+1)), ", ", INDIRECT(ADDRESS(2,MATCH(_xlfn.MAXIFS(B199:FE199,metrics.rec,"R"),B199:FE199,0)+1)))</f>
        <v>k=5, r=0.9</v>
      </c>
      <c r="FQ199" s="1" t="str" cm="1">
        <f t="array" aca="1" ref="FQ199" ca="1">CONCATENATE(INDIRECT(ADDRESS(1,MATCH(_xlfn.MAXIFS(B199:FE199,metrics.rec,"Precision"),B199:FE199,0)+1)), ", ", INDIRECT(ADDRESS(2,MATCH(_xlfn.MAXIFS(B199:FE199,metrics.rec,"Precision"),B199:FE199,0)+1)))</f>
        <v>k=5, r=0.9</v>
      </c>
      <c r="FR199" s="1" t="str" cm="1">
        <f t="array" aca="1" ref="FR199" ca="1">CONCATENATE(INDIRECT(ADDRESS(1,MATCH(_xlfn.MAXIFS(B199:FE199,metrics.rec,"Recall"),B199:FE199,0)+1)), ", ", INDIRECT(ADDRESS(2,MATCH(_xlfn.MAXIFS(B199:FE199,metrics.rec,"Recall"),B199:FE199,0)+1)))</f>
        <v>k=5, r=0.9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str" cm="1">
        <f t="array" aca="1" ref="FT199" ca="1">CONCATENATE(INDIRECT(ADDRESS(1,MATCH(_xlfn.MAXIFS(B199:FE199,metrics.rec,"Recatio"),B199:FE199,0)+1)), ", ", INDIRECT(ADDRESS(2,MATCH(_xlfn.MAXIFS(B199:FE199,metrics.rec,"Recatio"),B199:FE199,0)+1)))</f>
        <v>k=5, r=0.9</v>
      </c>
      <c r="FU199" s="1" t="str" cm="1">
        <f t="array" aca="1" ref="FU199" ca="1">CONCATENATE(INDIRECT(ADDRESS(1,MATCH(_xlfn.MINIFS(B199:FE199,metrics.rec,"Time"),B199:FE199,0)+1)), ", ", INDIRECT(ADDRESS(2,MATCH(_xlfn.MINIFS(B199:FE199,metrics.rec,"Time"),B199:FE199,0)+1)))</f>
        <v>k=5, r=0.9</v>
      </c>
    </row>
    <row r="200" spans="1:177" x14ac:dyDescent="0.2">
      <c r="A200" s="1" t="s">
        <v>195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0.77859999999999996</v>
      </c>
      <c r="AI200" s="4">
        <v>1.0424</v>
      </c>
      <c r="AJ200" s="4">
        <v>0.12770000000000001</v>
      </c>
      <c r="AK200" s="4">
        <v>7.8899999999999998E-2</v>
      </c>
      <c r="AL200" s="4">
        <v>0.53010000000000002</v>
      </c>
      <c r="AM200" s="4"/>
      <c r="AN200" s="4">
        <v>0.97670000000000001</v>
      </c>
      <c r="AO200" s="4">
        <v>1.0214000000000001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>
        <f t="shared" si="40"/>
        <v>0.77859999999999996</v>
      </c>
      <c r="FG200" s="4">
        <f t="shared" si="41"/>
        <v>1.0424</v>
      </c>
      <c r="FH200" s="4">
        <f t="shared" si="42"/>
        <v>0.12770000000000001</v>
      </c>
      <c r="FI200" s="4">
        <f t="shared" si="43"/>
        <v>7.8899999999999998E-2</v>
      </c>
      <c r="FJ200" s="4">
        <f t="shared" si="44"/>
        <v>0.53010000000000002</v>
      </c>
      <c r="FK200" s="4" t="e">
        <f t="shared" si="45"/>
        <v>#DIV/0!</v>
      </c>
      <c r="FL200" s="4">
        <f t="shared" si="46"/>
        <v>0.97670000000000001</v>
      </c>
      <c r="FM200" s="4">
        <f t="shared" si="47"/>
        <v>1.0214000000000001</v>
      </c>
      <c r="FN200" s="1" t="str" cm="1">
        <f t="array" aca="1" ref="FN200" ca="1">CONCATENATE(INDIRECT(ADDRESS(1,MATCH(_xlfn.MINIFS(B200:FE200,metrics.rec,"MAE"),B200:FE200,0)+1)), ", ", INDIRECT(ADDRESS(2,MATCH(_xlfn.MINIFS(B200:FE200,metrics.rec,"MAE"),B200:FE200,0)+1)))</f>
        <v>k=5, r=0.9</v>
      </c>
      <c r="FO200" s="1" t="str" cm="1">
        <f t="array" aca="1" ref="FO200" ca="1">CONCATENATE(INDIRECT(ADDRESS(1,MATCH(_xlfn.MINIFS(B200:FE200,metrics.rec,"MSE"),B200:FE200,0)+1)), ", ", INDIRECT(ADDRESS(2,MATCH(_xlfn.MINIFS(B200:FE200,metrics.rec,"MSE"),B200:FE200,0)+1)))</f>
        <v>k=5, r=0.9</v>
      </c>
      <c r="FP200" s="1" t="str" cm="1">
        <f t="array" aca="1" ref="FP200" ca="1">CONCATENATE(INDIRECT(ADDRESS(1,MATCH(_xlfn.MAXIFS(B200:FE200,metrics.rec,"R"),B200:FE200,0)+1)), ", ", INDIRECT(ADDRESS(2,MATCH(_xlfn.MAXIFS(B200:FE200,metrics.rec,"R"),B200:FE200,0)+1)))</f>
        <v>k=5, r=0.9</v>
      </c>
      <c r="FQ200" s="1" t="str" cm="1">
        <f t="array" aca="1" ref="FQ200" ca="1">CONCATENATE(INDIRECT(ADDRESS(1,MATCH(_xlfn.MAXIFS(B200:FE200,metrics.rec,"Precision"),B200:FE200,0)+1)), ", ", INDIRECT(ADDRESS(2,MATCH(_xlfn.MAXIFS(B200:FE200,metrics.rec,"Precision"),B200:FE200,0)+1)))</f>
        <v>k=5, r=0.9</v>
      </c>
      <c r="FR200" s="1" t="str" cm="1">
        <f t="array" aca="1" ref="FR200" ca="1">CONCATENATE(INDIRECT(ADDRESS(1,MATCH(_xlfn.MAXIFS(B200:FE200,metrics.rec,"Recall"),B200:FE200,0)+1)), ", ", INDIRECT(ADDRESS(2,MATCH(_xlfn.MAXIFS(B200:FE200,metrics.rec,"Recall"),B200:FE200,0)+1)))</f>
        <v>k=5, r=0.9</v>
      </c>
      <c r="FS200" s="1" t="e" cm="1">
        <f t="array" aca="1" ref="FS200" ca="1">CONCATENATE(INDIRECT(ADDRESS(1,MATCH(_xlfn.MAXIFS(B200:FE200,metrics.rec,"Coverage"),B200:FE200,0)+1)), ", ", INDIRECT(ADDRESS(2,MATCH(_xlfn.MAXIFS(B200:FE200,metrics.rec,"Coverage"),B200:FE200,0)+1)))</f>
        <v>#N/A</v>
      </c>
      <c r="FT200" s="1" t="str" cm="1">
        <f t="array" aca="1" ref="FT200" ca="1">CONCATENATE(INDIRECT(ADDRESS(1,MATCH(_xlfn.MAXIFS(B200:FE200,metrics.rec,"Recatio"),B200:FE200,0)+1)), ", ", INDIRECT(ADDRESS(2,MATCH(_xlfn.MAXIFS(B200:FE200,metrics.rec,"Recatio"),B200:FE200,0)+1)))</f>
        <v>k=5, r=0.9</v>
      </c>
      <c r="FU200" s="1" t="str" cm="1">
        <f t="array" aca="1" ref="FU200" ca="1">CONCATENATE(INDIRECT(ADDRESS(1,MATCH(_xlfn.MINIFS(B200:FE200,metrics.rec,"Time"),B200:FE200,0)+1)), ", ", INDIRECT(ADDRESS(2,MATCH(_xlfn.MINIFS(B200:FE200,metrics.rec,"Time"),B200:FE200,0)+1)))</f>
        <v>k=5, r=0.9</v>
      </c>
    </row>
    <row r="201" spans="1:177" s="5" customFormat="1" x14ac:dyDescent="0.2">
      <c r="A201" s="1" t="s">
        <v>206</v>
      </c>
      <c r="B201" s="4"/>
      <c r="C201" s="4"/>
      <c r="D201" s="4"/>
      <c r="E201" s="4"/>
      <c r="F201" s="4"/>
      <c r="G201" s="4"/>
      <c r="H201" s="4"/>
      <c r="I201" s="4"/>
      <c r="R201" s="4"/>
      <c r="S201" s="4"/>
      <c r="T201" s="4"/>
      <c r="U201" s="4"/>
      <c r="V201" s="4"/>
      <c r="W201" s="4"/>
      <c r="X201" s="4"/>
      <c r="Y201" s="4"/>
      <c r="AH201" s="4"/>
      <c r="AI201" s="4"/>
      <c r="AJ201" s="4"/>
      <c r="AK201" s="4"/>
      <c r="AL201" s="4"/>
      <c r="AM201" s="4"/>
      <c r="AN201" s="4"/>
      <c r="AO201" s="4"/>
      <c r="AX201" s="4"/>
      <c r="AY201" s="4"/>
      <c r="AZ201" s="4"/>
      <c r="BA201" s="4"/>
      <c r="BB201" s="4"/>
      <c r="BC201" s="4"/>
      <c r="BD201" s="4"/>
      <c r="BE201" s="4"/>
      <c r="BN201" s="4"/>
      <c r="BO201" s="4"/>
      <c r="BP201" s="4"/>
      <c r="BQ201" s="4"/>
      <c r="BR201" s="4"/>
      <c r="BS201" s="4"/>
      <c r="BT201" s="4"/>
      <c r="BU201" s="4"/>
      <c r="CD201" s="4"/>
      <c r="CE201" s="4"/>
      <c r="CF201" s="4"/>
      <c r="CG201" s="4"/>
      <c r="CH201" s="4"/>
      <c r="CI201" s="4"/>
      <c r="CJ201" s="4"/>
      <c r="CK201" s="4"/>
      <c r="CT201" s="4"/>
      <c r="CU201" s="4"/>
      <c r="CV201" s="4"/>
      <c r="CW201" s="4"/>
      <c r="CX201" s="4"/>
      <c r="CY201" s="4"/>
      <c r="CZ201" s="4"/>
      <c r="DA201" s="4"/>
      <c r="DJ201" s="4"/>
      <c r="DK201" s="4"/>
      <c r="DL201" s="4"/>
      <c r="DM201" s="4"/>
      <c r="DN201" s="4"/>
      <c r="DO201" s="4"/>
      <c r="DP201" s="4"/>
      <c r="DQ201" s="4"/>
      <c r="DZ201" s="4"/>
      <c r="EA201" s="4"/>
      <c r="EB201" s="4"/>
      <c r="EC201" s="4"/>
      <c r="ED201" s="4"/>
      <c r="EE201" s="4"/>
      <c r="EF201" s="4"/>
      <c r="EG201" s="4"/>
      <c r="EP201" s="4"/>
      <c r="EQ201" s="4"/>
      <c r="ER201" s="4"/>
      <c r="ES201" s="4"/>
      <c r="ET201" s="4"/>
      <c r="EU201" s="4"/>
      <c r="EV201" s="4"/>
      <c r="EW201" s="4"/>
      <c r="FF201" s="4" t="e">
        <f t="shared" ref="FF201" si="48">AVERAGEIFS(B201:FE201,metrics.rec,"MAE")</f>
        <v>#DIV/0!</v>
      </c>
      <c r="FG201" s="4" t="e">
        <f t="shared" si="41"/>
        <v>#DIV/0!</v>
      </c>
      <c r="FH201" s="4" t="e">
        <f t="shared" si="42"/>
        <v>#DIV/0!</v>
      </c>
      <c r="FI201" s="4" t="e">
        <f t="shared" si="43"/>
        <v>#DIV/0!</v>
      </c>
      <c r="FJ201" s="4" t="e">
        <f t="shared" si="44"/>
        <v>#DIV/0!</v>
      </c>
      <c r="FK201" s="4" t="e">
        <f t="shared" si="45"/>
        <v>#DIV/0!</v>
      </c>
      <c r="FL201" s="4" t="e">
        <f t="shared" si="46"/>
        <v>#DIV/0!</v>
      </c>
      <c r="FM201" s="4" t="e">
        <f t="shared" si="47"/>
        <v>#DIV/0!</v>
      </c>
      <c r="FN201" s="1" t="e" cm="1">
        <f t="array" aca="1" ref="FN201" ca="1">CONCATENATE(INDIRECT(ADDRESS(1,MATCH(_xlfn.MINIFS(B201:FE201,metrics.rec,"MAE"),B201:FE201,0)+1)), ", ", INDIRECT(ADDRESS(2,MATCH(_xlfn.MINIFS(B201:FE201,metrics.rec,"MAE"),B201:FE201,0)+1)))</f>
        <v>#N/A</v>
      </c>
      <c r="FO201" s="1" t="e" cm="1">
        <f t="array" aca="1" ref="FO201" ca="1">CONCATENATE(INDIRECT(ADDRESS(1,MATCH(_xlfn.MINIFS(B201:FE201,metrics.rec,"MSE"),B201:FE201,0)+1)), ", ", INDIRECT(ADDRESS(2,MATCH(_xlfn.MINIFS(B201:FE201,metrics.rec,"MSE"),B201:FE201,0)+1)))</f>
        <v>#N/A</v>
      </c>
      <c r="FP201" s="1" t="e" cm="1">
        <f t="array" aca="1" ref="FP201" ca="1">CONCATENATE(INDIRECT(ADDRESS(1,MATCH(_xlfn.MAXIFS(B201:FE201,metrics.rec,"R"),B201:FE201,0)+1)), ", ", INDIRECT(ADDRESS(2,MATCH(_xlfn.MAXIFS(B201:FE201,metrics.rec,"R"),B201:FE201,0)+1)))</f>
        <v>#N/A</v>
      </c>
      <c r="FQ201" s="1" t="e" cm="1">
        <f t="array" aca="1" ref="FQ201" ca="1">CONCATENATE(INDIRECT(ADDRESS(1,MATCH(_xlfn.MAXIFS(B201:FE201,metrics.rec,"Precision"),B201:FE201,0)+1)), ", ", INDIRECT(ADDRESS(2,MATCH(_xlfn.MAXIFS(B201:FE201,metrics.rec,"Precision"),B201:FE201,0)+1)))</f>
        <v>#N/A</v>
      </c>
      <c r="FR201" s="1" t="e" cm="1">
        <f t="array" aca="1" ref="FR201" ca="1">CONCATENATE(INDIRECT(ADDRESS(1,MATCH(_xlfn.MAXIFS(B201:FE201,metrics.rec,"Recall"),B201:FE201,0)+1)), ", ", INDIRECT(ADDRESS(2,MATCH(_xlfn.MAXIFS(B201:FE201,metrics.rec,"Recall"),B201:FE201,0)+1)))</f>
        <v>#N/A</v>
      </c>
      <c r="FS201" s="1" t="e" cm="1">
        <f t="array" aca="1" ref="FS201" ca="1">CONCATENATE(INDIRECT(ADDRESS(1,MATCH(_xlfn.MAXIFS(B201:FE201,metrics.rec,"Coverage"),B201:FE201,0)+1)), ", ", INDIRECT(ADDRESS(2,MATCH(_xlfn.MAXIFS(B201:FE201,metrics.rec,"Coverage"),B201:FE201,0)+1)))</f>
        <v>#N/A</v>
      </c>
      <c r="FT201" s="1" t="e" cm="1">
        <f t="array" aca="1" ref="FT201" ca="1">CONCATENATE(INDIRECT(ADDRESS(1,MATCH(_xlfn.MAXIFS(B201:FE201,metrics.rec,"Recatio"),B201:FE201,0)+1)), ", ", INDIRECT(ADDRESS(2,MATCH(_xlfn.MAXIFS(B201:FE201,metrics.rec,"Recatio"),B201:FE201,0)+1)))</f>
        <v>#N/A</v>
      </c>
      <c r="FU201" s="1" t="e" cm="1">
        <f t="array" aca="1" ref="FU201" ca="1">CONCATENATE(INDIRECT(ADDRESS(1,MATCH(_xlfn.MINIFS(B201:FE201,metrics.rec,"Time"),B201:FE201,0)+1)), ", ", INDIRECT(ADDRESS(2,MATCH(_xlfn.MINIFS(B201:FE201,metrics.rec,"Time"),B201:FE201,0)+1)))</f>
        <v>#N/A</v>
      </c>
    </row>
    <row r="202" spans="1:177" s="9" customFormat="1" x14ac:dyDescent="0.2">
      <c r="A202" s="7" t="s">
        <v>207</v>
      </c>
      <c r="B202" s="8" t="str" cm="1">
        <f t="array" aca="1" ref="B202" ca="1">INDIRECT(ADDRESS(MATCH(MIN(B7:B201),B7:B201,0)+6,1))</f>
        <v>AI15.NNSM</v>
      </c>
      <c r="C202" s="8" t="str" cm="1">
        <f t="array" aca="1" ref="C202" ca="1">INDIRECT(ADDRESS(MATCH(MIN(C7:C201),C7:C201,0)+6,1))</f>
        <v>AI05.SRC</v>
      </c>
      <c r="D202" s="8" t="str" cm="1">
        <f t="array" aca="1" ref="D202" ca="1">INDIRECT(ADDRESS(MATCH(MAX(D7:D201),D7:D201,0)+6,1))</f>
        <v>AI22.ESim</v>
      </c>
      <c r="E202" s="8" t="str" cm="1">
        <f t="array" aca="1" ref="E202" ca="1">INDIRECT(ADDRESS(MATCH(MAX(E7:E201),E7:E201,0)+6,1))</f>
        <v>AI05.SRC</v>
      </c>
      <c r="F202" s="8" t="str" cm="1">
        <f t="array" aca="1" ref="F202" ca="1">INDIRECT(ADDRESS(MATCH(MAX(F7:F201),F7:F201,0)+6,1))</f>
        <v>BI01.JaccardMulti</v>
      </c>
      <c r="G202" s="8" t="e" cm="1">
        <f t="array" aca="1" ref="G202" ca="1">INDIRECT(ADDRESS(MATCH(MAX(G7:G201),G7:G201,0)+6,1))</f>
        <v>#N/A</v>
      </c>
      <c r="H202" s="8" t="str" cm="1">
        <f t="array" aca="1" ref="H202" ca="1">INDIRECT(ADDRESS(MATCH(MAX(H7:H201),H7:H201,0)+6,1))</f>
        <v>AI01.Jaccard</v>
      </c>
      <c r="I202" s="8" t="str" cm="1">
        <f t="array" aca="1" ref="I202" ca="1">INDIRECT(ADDRESS(MATCH(MIN(I7:I201),I7:I201,0)+6,1))</f>
        <v>AU15.NNSM</v>
      </c>
      <c r="J202" s="12" t="str" cm="1">
        <f t="array" aca="1" ref="J202" ca="1">INDIRECT(ADDRESS(MATCH(MIN(J7:J201),J7:J201,0)+6,1))</f>
        <v>AI05.SRC</v>
      </c>
      <c r="K202" s="12" t="str" cm="1">
        <f t="array" aca="1" ref="K202" ca="1">INDIRECT(ADDRESS(MATCH(MIN(K7:K201),K7:K201,0)+6,1))</f>
        <v>AI05.SRC</v>
      </c>
      <c r="L202" s="12" t="str" cm="1">
        <f t="array" aca="1" ref="L202" ca="1">INDIRECT(ADDRESS(MATCH(MAX(L7:L201),L7:L201,0)+6,1))</f>
        <v>BI07.PSSJ</v>
      </c>
      <c r="M202" s="12" t="str" cm="1">
        <f t="array" aca="1" ref="M202" ca="1">INDIRECT(ADDRESS(MATCH(MAX(M7:M201),M7:M201,0)+6,1))</f>
        <v>AI05.SRC</v>
      </c>
      <c r="N202" s="12" t="str" cm="1">
        <f t="array" aca="1" ref="N202" ca="1">INDIRECT(ADDRESS(MATCH(MAX(N7:N201),N7:N201,0)+6,1))</f>
        <v>BI01.JaccardMulti</v>
      </c>
      <c r="O202" s="12" t="e" cm="1">
        <f t="array" aca="1" ref="O202" ca="1">INDIRECT(ADDRESS(MATCH(MAX(O7:O201),O7:O201,0)+6,1))</f>
        <v>#N/A</v>
      </c>
      <c r="P202" s="12" t="str" cm="1">
        <f t="array" aca="1" ref="P202" ca="1">INDIRECT(ADDRESS(MATCH(MAX(P7:P201),P7:P201,0)+6,1))</f>
        <v>AI01.Jaccard</v>
      </c>
      <c r="Q202" s="12" t="str" cm="1">
        <f t="array" aca="1" ref="Q202" ca="1">INDIRECT(ADDRESS(MATCH(MIN(Q7:Q201),Q7:Q201,0)+6,1))</f>
        <v>AU29.ADR</v>
      </c>
      <c r="R202" s="8" t="str" cm="1">
        <f t="array" aca="1" ref="R202" ca="1">INDIRECT(ADDRESS(MATCH(MIN(R7:R201),R7:R201,0)+6,1))</f>
        <v>AI05.SRC</v>
      </c>
      <c r="S202" s="8" t="str" cm="1">
        <f t="array" aca="1" ref="S202" ca="1">INDIRECT(ADDRESS(MATCH(MIN(S7:S201),S7:S201,0)+6,1))</f>
        <v>AI05.SRC</v>
      </c>
      <c r="T202" s="8" t="str" cm="1">
        <f t="array" aca="1" ref="T202" ca="1">INDIRECT(ADDRESS(MATCH(MAX(T7:T201),T7:T201,0)+6,1))</f>
        <v>BI07.PSSJ</v>
      </c>
      <c r="U202" s="8" t="str" cm="1">
        <f t="array" aca="1" ref="U202" ca="1">INDIRECT(ADDRESS(MATCH(MAX(U7:U201),U7:U201,0)+6,1))</f>
        <v>AI05.SRC</v>
      </c>
      <c r="V202" s="8" t="str" cm="1">
        <f t="array" aca="1" ref="V202" ca="1">INDIRECT(ADDRESS(MATCH(MAX(V7:V201),V7:V201,0)+6,1))</f>
        <v>BI01.JaccardMulti</v>
      </c>
      <c r="W202" s="8" t="e" cm="1">
        <f t="array" aca="1" ref="W202" ca="1">INDIRECT(ADDRESS(MATCH(MAX(W7:W201),W7:W201,0)+6,1))</f>
        <v>#N/A</v>
      </c>
      <c r="X202" s="8" t="str" cm="1">
        <f t="array" aca="1" ref="X202" ca="1">INDIRECT(ADDRESS(MATCH(MAX(X7:X201),X7:X201,0)+6,1))</f>
        <v>AI01.Jaccard</v>
      </c>
      <c r="Y202" s="8" t="str" cm="1">
        <f t="array" aca="1" ref="Y202" ca="1">INDIRECT(ADDRESS(MATCH(MIN(Y7:Y201),Y7:Y201,0)+6,1))</f>
        <v>AU29.ADR</v>
      </c>
      <c r="Z202" s="12" t="str" cm="1">
        <f t="array" aca="1" ref="Z202" ca="1">INDIRECT(ADDRESS(MATCH(MIN(Z7:Z201),Z7:Z201,0)+6,1))</f>
        <v>BI22.ZSim</v>
      </c>
      <c r="AA202" s="12" t="str" cm="1">
        <f t="array" aca="1" ref="AA202" ca="1">INDIRECT(ADDRESS(MATCH(MIN(AA7:AA201),AA7:AA201,0)+6,1))</f>
        <v>BI22.ESim3</v>
      </c>
      <c r="AB202" s="12" t="str" cm="1">
        <f t="array" aca="1" ref="AB202" ca="1">INDIRECT(ADDRESS(MATCH(MAX(AB7:AB201),AB7:AB201,0)+6,1))</f>
        <v>AI28.RPB</v>
      </c>
      <c r="AC202" s="12" t="str" cm="1">
        <f t="array" aca="1" ref="AC202" ca="1">INDIRECT(ADDRESS(MATCH(MAX(AC7:AC201),AC7:AC201,0)+6,1))</f>
        <v>AI05.SRC</v>
      </c>
      <c r="AD202" s="12" t="str" cm="1">
        <f t="array" aca="1" ref="AD202" ca="1">INDIRECT(ADDRESS(MATCH(MAX(AD7:AD201),AD7:AD201,0)+6,1))</f>
        <v>AI26.URP</v>
      </c>
      <c r="AE202" s="12" t="e" cm="1">
        <f t="array" aca="1" ref="AE202" ca="1">INDIRECT(ADDRESS(MATCH(MAX(AE7:AE201),AE7:AE201,0)+6,1))</f>
        <v>#N/A</v>
      </c>
      <c r="AF202" s="12" t="str" cm="1">
        <f t="array" aca="1" ref="AF202" ca="1">INDIRECT(ADDRESS(MATCH(MAX(AF7:AF201),AF7:AF201,0)+6,1))</f>
        <v>AI01.Jaccard</v>
      </c>
      <c r="AG202" s="12" t="str" cm="1">
        <f t="array" aca="1" ref="AG202" ca="1">INDIRECT(ADDRESS(MATCH(MIN(AG7:AG201),AG7:AG201,0)+6,1))</f>
        <v>BU03.CPC</v>
      </c>
      <c r="AH202" s="8" t="str" cm="1">
        <f t="array" aca="1" ref="AH202" ca="1">INDIRECT(ADDRESS(MATCH(MIN(AH7:AH201),AH7:AH201,0)+6,1))</f>
        <v>AI28.RPB</v>
      </c>
      <c r="AI202" s="8" t="str" cm="1">
        <f t="array" aca="1" ref="AI202" ca="1">INDIRECT(ADDRESS(MATCH(MIN(AI7:AI201),AI7:AI201,0)+6,1))</f>
        <v>AI28.RPB</v>
      </c>
      <c r="AJ202" s="8" t="str" cm="1">
        <f t="array" aca="1" ref="AJ202" ca="1">INDIRECT(ADDRESS(MATCH(MAX(AJ7:AJ201),AJ7:AJ201,0)+6,1))</f>
        <v>AI28.RPB</v>
      </c>
      <c r="AK202" s="8" t="str" cm="1">
        <f t="array" aca="1" ref="AK202" ca="1">INDIRECT(ADDRESS(MATCH(MAX(AK7:AK201),AK7:AK201,0)+6,1))</f>
        <v>AI12.Mu</v>
      </c>
      <c r="AL202" s="8" t="str" cm="1">
        <f t="array" aca="1" ref="AL202" ca="1">INDIRECT(ADDRESS(MATCH(MAX(AL7:AL201),AL7:AL201,0)+6,1))</f>
        <v>AI26.URP</v>
      </c>
      <c r="AM202" s="8" t="e" cm="1">
        <f t="array" aca="1" ref="AM202" ca="1">INDIRECT(ADDRESS(MATCH(MAX(AM7:AM201),AM7:AM201,0)+6,1))</f>
        <v>#N/A</v>
      </c>
      <c r="AN202" s="8" t="str" cm="1">
        <f t="array" aca="1" ref="AN202" ca="1">INDIRECT(ADDRESS(MATCH(MAX(AN7:AN201),AN7:AN201,0)+6,1))</f>
        <v>BI01.RelevantJaccard</v>
      </c>
      <c r="AO202" s="8" t="str" cm="1">
        <f t="array" aca="1" ref="AO202" ca="1">INDIRECT(ADDRESS(MATCH(MIN(AO7:AO201),AO7:AO201,0)+6,1))</f>
        <v>BU03.PC</v>
      </c>
      <c r="AP202" s="12" t="e" cm="1">
        <f t="array" aca="1" ref="AP202" ca="1">INDIRECT(ADDRESS(MATCH(MIN(AP7:AP201),AP7:AP201,0)+6,1))</f>
        <v>#N/A</v>
      </c>
      <c r="AQ202" s="12" t="e" cm="1">
        <f t="array" aca="1" ref="AQ202" ca="1">INDIRECT(ADDRESS(MATCH(MIN(AQ7:AQ201),AQ7:AQ201,0)+6,1))</f>
        <v>#N/A</v>
      </c>
      <c r="AR202" s="12" t="e" cm="1">
        <f t="array" aca="1" ref="AR202" ca="1">INDIRECT(ADDRESS(MATCH(MAX(AR7:AR201),AR7:AR201,0)+6,1))</f>
        <v>#N/A</v>
      </c>
      <c r="AS202" s="12" t="e" cm="1">
        <f t="array" aca="1" ref="AS202" ca="1">INDIRECT(ADDRESS(MATCH(MAX(AS7:AS201),AS7:AS201,0)+6,1))</f>
        <v>#N/A</v>
      </c>
      <c r="AT202" s="12" t="e" cm="1">
        <f t="array" aca="1" ref="AT202" ca="1">INDIRECT(ADDRESS(MATCH(MAX(AT7:AT201),AT7:AT201,0)+6,1))</f>
        <v>#N/A</v>
      </c>
      <c r="AU202" s="12" t="e" cm="1">
        <f t="array" aca="1" ref="AU202" ca="1">INDIRECT(ADDRESS(MATCH(MAX(AU7:AU201),AU7:AU201,0)+6,1))</f>
        <v>#N/A</v>
      </c>
      <c r="AV202" s="12" t="e" cm="1">
        <f t="array" aca="1" ref="AV202" ca="1">INDIRECT(ADDRESS(MATCH(MAX(AV7:AV201),AV7:AV201,0)+6,1))</f>
        <v>#N/A</v>
      </c>
      <c r="AW202" s="12" t="e" cm="1">
        <f t="array" aca="1" ref="AW202" ca="1">INDIRECT(ADDRESS(MATCH(MIN(AW7:AW201),AW7:AW201,0)+6,1))</f>
        <v>#N/A</v>
      </c>
      <c r="AX202" s="8" t="e" cm="1">
        <f t="array" aca="1" ref="AX202" ca="1">INDIRECT(ADDRESS(MATCH(MIN(AX7:AX201),AX7:AX201,0)+6,1))</f>
        <v>#N/A</v>
      </c>
      <c r="AY202" s="8" t="e" cm="1">
        <f t="array" aca="1" ref="AY202" ca="1">INDIRECT(ADDRESS(MATCH(MIN(AY7:AY201),AY7:AY201,0)+6,1))</f>
        <v>#N/A</v>
      </c>
      <c r="AZ202" s="8" t="e" cm="1">
        <f t="array" aca="1" ref="AZ202" ca="1">INDIRECT(ADDRESS(MATCH(MAX(AZ7:AZ201),AZ7:AZ201,0)+6,1))</f>
        <v>#N/A</v>
      </c>
      <c r="BA202" s="8" t="e" cm="1">
        <f t="array" aca="1" ref="BA202" ca="1">INDIRECT(ADDRESS(MATCH(MAX(BA7:BA201),BA7:BA201,0)+6,1))</f>
        <v>#N/A</v>
      </c>
      <c r="BB202" s="8" t="e" cm="1">
        <f t="array" aca="1" ref="BB202" ca="1">INDIRECT(ADDRESS(MATCH(MAX(BB7:BB201),BB7:BB201,0)+6,1))</f>
        <v>#N/A</v>
      </c>
      <c r="BC202" s="8" t="e" cm="1">
        <f t="array" aca="1" ref="BC202" ca="1">INDIRECT(ADDRESS(MATCH(MAX(BC7:BC201),BC7:BC201,0)+6,1))</f>
        <v>#N/A</v>
      </c>
      <c r="BD202" s="8" t="e" cm="1">
        <f t="array" aca="1" ref="BD202" ca="1">INDIRECT(ADDRESS(MATCH(MAX(BD7:BD201),BD7:BD201,0)+6,1))</f>
        <v>#N/A</v>
      </c>
      <c r="BE202" s="8" t="e" cm="1">
        <f t="array" aca="1" ref="BE202" ca="1">INDIRECT(ADDRESS(MATCH(MIN(BE7:BE201),BE7:BE201,0)+6,1))</f>
        <v>#N/A</v>
      </c>
      <c r="BF202" s="12" t="e" cm="1">
        <f t="array" aca="1" ref="BF202" ca="1">INDIRECT(ADDRESS(MATCH(MIN(BF7:BF201),BF7:BF201,0)+6,1))</f>
        <v>#N/A</v>
      </c>
      <c r="BG202" s="12" t="e" cm="1">
        <f t="array" aca="1" ref="BG202" ca="1">INDIRECT(ADDRESS(MATCH(MIN(BG7:BG201),BG7:BG201,0)+6,1))</f>
        <v>#N/A</v>
      </c>
      <c r="BH202" s="12" t="e" cm="1">
        <f t="array" aca="1" ref="BH202" ca="1">INDIRECT(ADDRESS(MATCH(MAX(BH7:BH201),BH7:BH201,0)+6,1))</f>
        <v>#N/A</v>
      </c>
      <c r="BI202" s="12" t="e" cm="1">
        <f t="array" aca="1" ref="BI202" ca="1">INDIRECT(ADDRESS(MATCH(MAX(BI7:BI201),BI7:BI201,0)+6,1))</f>
        <v>#N/A</v>
      </c>
      <c r="BJ202" s="12" t="e" cm="1">
        <f t="array" aca="1" ref="BJ202" ca="1">INDIRECT(ADDRESS(MATCH(MAX(BJ7:BJ201),BJ7:BJ201,0)+6,1))</f>
        <v>#N/A</v>
      </c>
      <c r="BK202" s="12" t="e" cm="1">
        <f t="array" aca="1" ref="BK202" ca="1">INDIRECT(ADDRESS(MATCH(MAX(BK7:BK201),BK7:BK201,0)+6,1))</f>
        <v>#N/A</v>
      </c>
      <c r="BL202" s="12" t="e" cm="1">
        <f t="array" aca="1" ref="BL202" ca="1">INDIRECT(ADDRESS(MATCH(MAX(BL7:BL201),BL7:BL201,0)+6,1))</f>
        <v>#N/A</v>
      </c>
      <c r="BM202" s="12" t="e" cm="1">
        <f t="array" aca="1" ref="BM202" ca="1">INDIRECT(ADDRESS(MATCH(MIN(BM7:BM201),BM7:BM201,0)+6,1))</f>
        <v>#N/A</v>
      </c>
      <c r="BN202" s="8" t="e" cm="1">
        <f t="array" aca="1" ref="BN202" ca="1">INDIRECT(ADDRESS(MATCH(MIN(BN7:BN201),BN7:BN201,0)+6,1))</f>
        <v>#N/A</v>
      </c>
      <c r="BO202" s="8" t="e" cm="1">
        <f t="array" aca="1" ref="BO202" ca="1">INDIRECT(ADDRESS(MATCH(MIN(BO7:BO201),BO7:BO201,0)+6,1))</f>
        <v>#N/A</v>
      </c>
      <c r="BP202" s="8" t="e" cm="1">
        <f t="array" aca="1" ref="BP202" ca="1">INDIRECT(ADDRESS(MATCH(MAX(BP7:BP201),BP7:BP201,0)+6,1))</f>
        <v>#N/A</v>
      </c>
      <c r="BQ202" s="8" t="e" cm="1">
        <f t="array" aca="1" ref="BQ202" ca="1">INDIRECT(ADDRESS(MATCH(MAX(BQ7:BQ201),BQ7:BQ201,0)+6,1))</f>
        <v>#N/A</v>
      </c>
      <c r="BR202" s="8" t="e" cm="1">
        <f t="array" aca="1" ref="BR202" ca="1">INDIRECT(ADDRESS(MATCH(MAX(BR7:BR201),BR7:BR201,0)+6,1))</f>
        <v>#N/A</v>
      </c>
      <c r="BS202" s="8" t="e" cm="1">
        <f t="array" aca="1" ref="BS202" ca="1">INDIRECT(ADDRESS(MATCH(MAX(BS7:BS201),BS7:BS201,0)+6,1))</f>
        <v>#N/A</v>
      </c>
      <c r="BT202" s="8" t="e" cm="1">
        <f t="array" aca="1" ref="BT202" ca="1">INDIRECT(ADDRESS(MATCH(MAX(BT7:BT201),BT7:BT201,0)+6,1))</f>
        <v>#N/A</v>
      </c>
      <c r="BU202" s="8" t="e" cm="1">
        <f t="array" aca="1" ref="BU202" ca="1">INDIRECT(ADDRESS(MATCH(MIN(BU7:BU201),BU7:BU201,0)+6,1))</f>
        <v>#N/A</v>
      </c>
      <c r="BV202" s="12" t="e" cm="1">
        <f t="array" aca="1" ref="BV202" ca="1">INDIRECT(ADDRESS(MATCH(MIN(BV7:BV201),BV7:BV201,0)+6,1))</f>
        <v>#N/A</v>
      </c>
      <c r="BW202" s="12" t="e" cm="1">
        <f t="array" aca="1" ref="BW202" ca="1">INDIRECT(ADDRESS(MATCH(MIN(BW7:BW201),BW7:BW201,0)+6,1))</f>
        <v>#N/A</v>
      </c>
      <c r="BX202" s="12" t="e" cm="1">
        <f t="array" aca="1" ref="BX202" ca="1">INDIRECT(ADDRESS(MATCH(MAX(BX7:BX201),BX7:BX201,0)+6,1))</f>
        <v>#N/A</v>
      </c>
      <c r="BY202" s="12" t="e" cm="1">
        <f t="array" aca="1" ref="BY202" ca="1">INDIRECT(ADDRESS(MATCH(MAX(BY7:BY201),BY7:BY201,0)+6,1))</f>
        <v>#N/A</v>
      </c>
      <c r="BZ202" s="12" t="e" cm="1">
        <f t="array" aca="1" ref="BZ202" ca="1">INDIRECT(ADDRESS(MATCH(MAX(BZ7:BZ201),BZ7:BZ201,0)+6,1))</f>
        <v>#N/A</v>
      </c>
      <c r="CA202" s="12" t="e" cm="1">
        <f t="array" aca="1" ref="CA202" ca="1">INDIRECT(ADDRESS(MATCH(MAX(CA7:CA201),CA7:CA201,0)+6,1))</f>
        <v>#N/A</v>
      </c>
      <c r="CB202" s="12" t="e" cm="1">
        <f t="array" aca="1" ref="CB202" ca="1">INDIRECT(ADDRESS(MATCH(MAX(CB7:CB201),CB7:CB201,0)+6,1))</f>
        <v>#N/A</v>
      </c>
      <c r="CC202" s="12" t="e" cm="1">
        <f t="array" aca="1" ref="CC202" ca="1">INDIRECT(ADDRESS(MATCH(MIN(CC7:CC201),CC7:CC201,0)+6,1))</f>
        <v>#N/A</v>
      </c>
      <c r="CD202" s="8" t="e" cm="1">
        <f t="array" aca="1" ref="CD202" ca="1">INDIRECT(ADDRESS(MATCH(MIN(CD7:CD201),CD7:CD201,0)+6,1))</f>
        <v>#N/A</v>
      </c>
      <c r="CE202" s="8" t="e" cm="1">
        <f t="array" aca="1" ref="CE202" ca="1">INDIRECT(ADDRESS(MATCH(MIN(CE7:CE201),CE7:CE201,0)+6,1))</f>
        <v>#N/A</v>
      </c>
      <c r="CF202" s="8" t="e" cm="1">
        <f t="array" aca="1" ref="CF202" ca="1">INDIRECT(ADDRESS(MATCH(MAX(CF7:CF201),CF7:CF201,0)+6,1))</f>
        <v>#N/A</v>
      </c>
      <c r="CG202" s="8" t="e" cm="1">
        <f t="array" aca="1" ref="CG202" ca="1">INDIRECT(ADDRESS(MATCH(MAX(CG7:CG201),CG7:CG201,0)+6,1))</f>
        <v>#N/A</v>
      </c>
      <c r="CH202" s="8" t="e" cm="1">
        <f t="array" aca="1" ref="CH202" ca="1">INDIRECT(ADDRESS(MATCH(MAX(CH7:CH201),CH7:CH201,0)+6,1))</f>
        <v>#N/A</v>
      </c>
      <c r="CI202" s="8" t="e" cm="1">
        <f t="array" aca="1" ref="CI202" ca="1">INDIRECT(ADDRESS(MATCH(MAX(CI7:CI201),CI7:CI201,0)+6,1))</f>
        <v>#N/A</v>
      </c>
      <c r="CJ202" s="8" t="e" cm="1">
        <f t="array" aca="1" ref="CJ202" ca="1">INDIRECT(ADDRESS(MATCH(MAX(CJ7:CJ201),CJ7:CJ201,0)+6,1))</f>
        <v>#N/A</v>
      </c>
      <c r="CK202" s="8" t="e" cm="1">
        <f t="array" aca="1" ref="CK202" ca="1">INDIRECT(ADDRESS(MATCH(MIN(CK7:CK201),CK7:CK201,0)+6,1))</f>
        <v>#N/A</v>
      </c>
      <c r="CL202" s="12" t="e" cm="1">
        <f t="array" aca="1" ref="CL202" ca="1">INDIRECT(ADDRESS(MATCH(MIN(CL7:CL201),CL7:CL201,0)+6,1))</f>
        <v>#N/A</v>
      </c>
      <c r="CM202" s="12" t="e" cm="1">
        <f t="array" aca="1" ref="CM202" ca="1">INDIRECT(ADDRESS(MATCH(MIN(CM7:CM201),CM7:CM201,0)+6,1))</f>
        <v>#N/A</v>
      </c>
      <c r="CN202" s="12" t="e" cm="1">
        <f t="array" aca="1" ref="CN202" ca="1">INDIRECT(ADDRESS(MATCH(MAX(CN7:CN201),CN7:CN201,0)+6,1))</f>
        <v>#N/A</v>
      </c>
      <c r="CO202" s="12" t="e" cm="1">
        <f t="array" aca="1" ref="CO202" ca="1">INDIRECT(ADDRESS(MATCH(MAX(CO7:CO201),CO7:CO201,0)+6,1))</f>
        <v>#N/A</v>
      </c>
      <c r="CP202" s="12" t="e" cm="1">
        <f t="array" aca="1" ref="CP202" ca="1">INDIRECT(ADDRESS(MATCH(MAX(CP7:CP201),CP7:CP201,0)+6,1))</f>
        <v>#N/A</v>
      </c>
      <c r="CQ202" s="12" t="e" cm="1">
        <f t="array" aca="1" ref="CQ202" ca="1">INDIRECT(ADDRESS(MATCH(MAX(CQ7:CQ201),CQ7:CQ201,0)+6,1))</f>
        <v>#N/A</v>
      </c>
      <c r="CR202" s="12" t="e" cm="1">
        <f t="array" aca="1" ref="CR202" ca="1">INDIRECT(ADDRESS(MATCH(MAX(CR7:CR201),CR7:CR201,0)+6,1))</f>
        <v>#N/A</v>
      </c>
      <c r="CS202" s="12" t="e" cm="1">
        <f t="array" aca="1" ref="CS202" ca="1">INDIRECT(ADDRESS(MATCH(MIN(CS7:CS201),CS7:CS201,0)+6,1))</f>
        <v>#N/A</v>
      </c>
      <c r="CT202" s="8" t="str" cm="1">
        <f t="array" aca="1" ref="CT202" ca="1">INDIRECT(ADDRESS(MATCH(MIN(CT7:CT201),CT7:CT201,0)+6,1))</f>
        <v>AI01.Jaccard</v>
      </c>
      <c r="CU202" s="8" t="str" cm="1">
        <f t="array" aca="1" ref="CU202" ca="1">INDIRECT(ADDRESS(MATCH(MIN(CU7:CU201),CU7:CU201,0)+6,1))</f>
        <v>AI01.Jaccard</v>
      </c>
      <c r="CV202" s="8" t="str" cm="1">
        <f t="array" aca="1" ref="CV202" ca="1">INDIRECT(ADDRESS(MATCH(MAX(CV7:CV201),CV7:CV201,0)+6,1))</f>
        <v>AI01.Jaccard</v>
      </c>
      <c r="CW202" s="8" t="str" cm="1">
        <f t="array" aca="1" ref="CW202" ca="1">INDIRECT(ADDRESS(MATCH(MAX(CW7:CW201),CW7:CW201,0)+6,1))</f>
        <v>AI03.Pearson</v>
      </c>
      <c r="CX202" s="8" t="str" cm="1">
        <f t="array" aca="1" ref="CX202" ca="1">INDIRECT(ADDRESS(MATCH(MAX(CX7:CX201),CX7:CX201,0)+6,1))</f>
        <v>BI01.JacEDS</v>
      </c>
      <c r="CY202" s="8" t="str" cm="1">
        <f t="array" aca="1" ref="CY202" ca="1">INDIRECT(ADDRESS(MATCH(MAX(CY7:CY201),CY7:CY201,0)+6,1))</f>
        <v>BI01.JacEDS</v>
      </c>
      <c r="CZ202" s="8" t="str" cm="1">
        <f t="array" aca="1" ref="CZ202" ca="1">INDIRECT(ADDRESS(MATCH(MAX(CZ7:CZ201),CZ7:CZ201,0)+6,1))</f>
        <v>AI01.Jaccard</v>
      </c>
      <c r="DA202" s="8" t="str" cm="1">
        <f t="array" aca="1" ref="DA202" ca="1">INDIRECT(ADDRESS(MATCH(MIN(DA7:DA201),DA7:DA201,0)+6,1))</f>
        <v>BI01.Dice</v>
      </c>
      <c r="DB202" s="12" t="e" cm="1">
        <f t="array" aca="1" ref="DB202" ca="1">INDIRECT(ADDRESS(MATCH(MIN(DB7:DB201),DB7:DB201,0)+6,1))</f>
        <v>#N/A</v>
      </c>
      <c r="DC202" s="12" t="e" cm="1">
        <f t="array" aca="1" ref="DC202" ca="1">INDIRECT(ADDRESS(MATCH(MIN(DC7:DC201),DC7:DC201,0)+6,1))</f>
        <v>#N/A</v>
      </c>
      <c r="DD202" s="12" t="e" cm="1">
        <f t="array" aca="1" ref="DD202" ca="1">INDIRECT(ADDRESS(MATCH(MAX(DD7:DD201),DD7:DD201,0)+6,1))</f>
        <v>#N/A</v>
      </c>
      <c r="DE202" s="12" t="e" cm="1">
        <f t="array" aca="1" ref="DE202" ca="1">INDIRECT(ADDRESS(MATCH(MAX(DE7:DE201),DE7:DE201,0)+6,1))</f>
        <v>#N/A</v>
      </c>
      <c r="DF202" s="12" t="e" cm="1">
        <f t="array" aca="1" ref="DF202" ca="1">INDIRECT(ADDRESS(MATCH(MAX(DF7:DF201),DF7:DF201,0)+6,1))</f>
        <v>#N/A</v>
      </c>
      <c r="DG202" s="12" t="e" cm="1">
        <f t="array" aca="1" ref="DG202" ca="1">INDIRECT(ADDRESS(MATCH(MAX(DG7:DG201),DG7:DG201,0)+6,1))</f>
        <v>#N/A</v>
      </c>
      <c r="DH202" s="12" t="e" cm="1">
        <f t="array" aca="1" ref="DH202" ca="1">INDIRECT(ADDRESS(MATCH(MAX(DH7:DH201),DH7:DH201,0)+6,1))</f>
        <v>#N/A</v>
      </c>
      <c r="DI202" s="12" t="e" cm="1">
        <f t="array" aca="1" ref="DI202" ca="1">INDIRECT(ADDRESS(MATCH(MIN(DI7:DI201),DI7:DI201,0)+6,1))</f>
        <v>#N/A</v>
      </c>
      <c r="DJ202" s="8" t="e" cm="1">
        <f t="array" aca="1" ref="DJ202" ca="1">INDIRECT(ADDRESS(MATCH(MIN(DJ7:DJ201),DJ7:DJ201,0)+6,1))</f>
        <v>#N/A</v>
      </c>
      <c r="DK202" s="8" t="e" cm="1">
        <f t="array" aca="1" ref="DK202" ca="1">INDIRECT(ADDRESS(MATCH(MIN(DK7:DK201),DK7:DK201,0)+6,1))</f>
        <v>#N/A</v>
      </c>
      <c r="DL202" s="8" t="e" cm="1">
        <f t="array" aca="1" ref="DL202" ca="1">INDIRECT(ADDRESS(MATCH(MAX(DL7:DL201),DL7:DL201,0)+6,1))</f>
        <v>#N/A</v>
      </c>
      <c r="DM202" s="8" t="e" cm="1">
        <f t="array" aca="1" ref="DM202" ca="1">INDIRECT(ADDRESS(MATCH(MAX(DM7:DM201),DM7:DM201,0)+6,1))</f>
        <v>#N/A</v>
      </c>
      <c r="DN202" s="8" t="e" cm="1">
        <f t="array" aca="1" ref="DN202" ca="1">INDIRECT(ADDRESS(MATCH(MAX(DN7:DN201),DN7:DN201,0)+6,1))</f>
        <v>#N/A</v>
      </c>
      <c r="DO202" s="8" t="e" cm="1">
        <f t="array" aca="1" ref="DO202" ca="1">INDIRECT(ADDRESS(MATCH(MAX(DO7:DO201),DO7:DO201,0)+6,1))</f>
        <v>#N/A</v>
      </c>
      <c r="DP202" s="8" t="e" cm="1">
        <f t="array" aca="1" ref="DP202" ca="1">INDIRECT(ADDRESS(MATCH(MAX(DP7:DP201),DP7:DP201,0)+6,1))</f>
        <v>#N/A</v>
      </c>
      <c r="DQ202" s="8" t="e" cm="1">
        <f t="array" aca="1" ref="DQ202" ca="1">INDIRECT(ADDRESS(MATCH(MIN(DQ7:DQ201),DQ7:DQ201,0)+6,1))</f>
        <v>#N/A</v>
      </c>
      <c r="DR202" s="12" t="e" cm="1">
        <f t="array" aca="1" ref="DR202" ca="1">INDIRECT(ADDRESS(MATCH(MIN(DR7:DR201),DR7:DR201,0)+6,1))</f>
        <v>#N/A</v>
      </c>
      <c r="DS202" s="12" t="e" cm="1">
        <f t="array" aca="1" ref="DS202" ca="1">INDIRECT(ADDRESS(MATCH(MIN(DS7:DS201),DS7:DS201,0)+6,1))</f>
        <v>#N/A</v>
      </c>
      <c r="DT202" s="12" t="e" cm="1">
        <f t="array" aca="1" ref="DT202" ca="1">INDIRECT(ADDRESS(MATCH(MAX(DT7:DT201),DT7:DT201,0)+6,1))</f>
        <v>#N/A</v>
      </c>
      <c r="DU202" s="12" t="e" cm="1">
        <f t="array" aca="1" ref="DU202" ca="1">INDIRECT(ADDRESS(MATCH(MAX(DU7:DU201),DU7:DU201,0)+6,1))</f>
        <v>#N/A</v>
      </c>
      <c r="DV202" s="12" t="e" cm="1">
        <f t="array" aca="1" ref="DV202" ca="1">INDIRECT(ADDRESS(MATCH(MAX(DV7:DV201),DV7:DV201,0)+6,1))</f>
        <v>#N/A</v>
      </c>
      <c r="DW202" s="12" t="e" cm="1">
        <f t="array" aca="1" ref="DW202" ca="1">INDIRECT(ADDRESS(MATCH(MAX(DW7:DW201),DW7:DW201,0)+6,1))</f>
        <v>#N/A</v>
      </c>
      <c r="DX202" s="12" t="e" cm="1">
        <f t="array" aca="1" ref="DX202" ca="1">INDIRECT(ADDRESS(MATCH(MAX(DX7:DX201),DX7:DX201,0)+6,1))</f>
        <v>#N/A</v>
      </c>
      <c r="DY202" s="12" t="e" cm="1">
        <f t="array" aca="1" ref="DY202" ca="1">INDIRECT(ADDRESS(MATCH(MIN(DY7:DY201),DY7:DY201,0)+6,1))</f>
        <v>#N/A</v>
      </c>
      <c r="DZ202" s="8" t="e" cm="1">
        <f t="array" aca="1" ref="DZ202" ca="1">INDIRECT(ADDRESS(MATCH(MIN(DZ7:DZ201),DZ7:DZ201,0)+6,1))</f>
        <v>#N/A</v>
      </c>
      <c r="EA202" s="8" t="e" cm="1">
        <f t="array" aca="1" ref="EA202" ca="1">INDIRECT(ADDRESS(MATCH(MIN(EA7:EA201),EA7:EA201,0)+6,1))</f>
        <v>#N/A</v>
      </c>
      <c r="EB202" s="8" t="e" cm="1">
        <f t="array" aca="1" ref="EB202" ca="1">INDIRECT(ADDRESS(MATCH(MAX(EB7:EB201),EB7:EB201,0)+6,1))</f>
        <v>#N/A</v>
      </c>
      <c r="EC202" s="8" t="e" cm="1">
        <f t="array" aca="1" ref="EC202" ca="1">INDIRECT(ADDRESS(MATCH(MAX(EC7:EC201),EC7:EC201,0)+6,1))</f>
        <v>#N/A</v>
      </c>
      <c r="ED202" s="8" t="e" cm="1">
        <f t="array" aca="1" ref="ED202" ca="1">INDIRECT(ADDRESS(MATCH(MAX(ED7:ED201),ED7:ED201,0)+6,1))</f>
        <v>#N/A</v>
      </c>
      <c r="EE202" s="8" t="e" cm="1">
        <f t="array" aca="1" ref="EE202" ca="1">INDIRECT(ADDRESS(MATCH(MAX(EE7:EE201),EE7:EE201,0)+6,1))</f>
        <v>#N/A</v>
      </c>
      <c r="EF202" s="8" t="e" cm="1">
        <f t="array" aca="1" ref="EF202" ca="1">INDIRECT(ADDRESS(MATCH(MAX(EF7:EF201),EF7:EF201,0)+6,1))</f>
        <v>#N/A</v>
      </c>
      <c r="EG202" s="8" t="e" cm="1">
        <f t="array" aca="1" ref="EG202" ca="1">INDIRECT(ADDRESS(MATCH(MIN(EG7:EG201),EG7:EG201,0)+6,1))</f>
        <v>#N/A</v>
      </c>
      <c r="EH202" s="12" t="e" cm="1">
        <f t="array" aca="1" ref="EH202" ca="1">INDIRECT(ADDRESS(MATCH(MIN(EH7:EH201),EH7:EH201,0)+6,1))</f>
        <v>#N/A</v>
      </c>
      <c r="EI202" s="12" t="e" cm="1">
        <f t="array" aca="1" ref="EI202" ca="1">INDIRECT(ADDRESS(MATCH(MIN(EI7:EI201),EI7:EI201,0)+6,1))</f>
        <v>#N/A</v>
      </c>
      <c r="EJ202" s="12" t="e" cm="1">
        <f t="array" aca="1" ref="EJ202" ca="1">INDIRECT(ADDRESS(MATCH(MAX(EJ7:EJ201),EJ7:EJ201,0)+6,1))</f>
        <v>#N/A</v>
      </c>
      <c r="EK202" s="12" t="e" cm="1">
        <f t="array" aca="1" ref="EK202" ca="1">INDIRECT(ADDRESS(MATCH(MAX(EK7:EK201),EK7:EK201,0)+6,1))</f>
        <v>#N/A</v>
      </c>
      <c r="EL202" s="12" t="e" cm="1">
        <f t="array" aca="1" ref="EL202" ca="1">INDIRECT(ADDRESS(MATCH(MAX(EL7:EL201),EL7:EL201,0)+6,1))</f>
        <v>#N/A</v>
      </c>
      <c r="EM202" s="12" t="e" cm="1">
        <f t="array" aca="1" ref="EM202" ca="1">INDIRECT(ADDRESS(MATCH(MAX(EM7:EM201),EM7:EM201,0)+6,1))</f>
        <v>#N/A</v>
      </c>
      <c r="EN202" s="12" t="e" cm="1">
        <f t="array" aca="1" ref="EN202" ca="1">INDIRECT(ADDRESS(MATCH(MAX(EN7:EN201),EN7:EN201,0)+6,1))</f>
        <v>#N/A</v>
      </c>
      <c r="EO202" s="12" t="e" cm="1">
        <f t="array" aca="1" ref="EO202" ca="1">INDIRECT(ADDRESS(MATCH(MIN(EO7:EO201),EO7:EO201,0)+6,1))</f>
        <v>#N/A</v>
      </c>
      <c r="EP202" s="8" t="e" cm="1">
        <f t="array" aca="1" ref="EP202" ca="1">INDIRECT(ADDRESS(MATCH(MIN(EP7:EP201),EP7:EP201,0)+6,1))</f>
        <v>#N/A</v>
      </c>
      <c r="EQ202" s="8" t="e" cm="1">
        <f t="array" aca="1" ref="EQ202" ca="1">INDIRECT(ADDRESS(MATCH(MIN(EQ7:EQ201),EQ7:EQ201,0)+6,1))</f>
        <v>#N/A</v>
      </c>
      <c r="ER202" s="8" t="e" cm="1">
        <f t="array" aca="1" ref="ER202" ca="1">INDIRECT(ADDRESS(MATCH(MAX(ER7:ER201),ER7:ER201,0)+6,1))</f>
        <v>#N/A</v>
      </c>
      <c r="ES202" s="8" t="e" cm="1">
        <f t="array" aca="1" ref="ES202" ca="1">INDIRECT(ADDRESS(MATCH(MAX(ES7:ES201),ES7:ES201,0)+6,1))</f>
        <v>#N/A</v>
      </c>
      <c r="ET202" s="8" t="e" cm="1">
        <f t="array" aca="1" ref="ET202" ca="1">INDIRECT(ADDRESS(MATCH(MAX(ET7:ET201),ET7:ET201,0)+6,1))</f>
        <v>#N/A</v>
      </c>
      <c r="EU202" s="8" t="e" cm="1">
        <f t="array" aca="1" ref="EU202" ca="1">INDIRECT(ADDRESS(MATCH(MAX(EU7:EU201),EU7:EU201,0)+6,1))</f>
        <v>#N/A</v>
      </c>
      <c r="EV202" s="8" t="e" cm="1">
        <f t="array" aca="1" ref="EV202" ca="1">INDIRECT(ADDRESS(MATCH(MAX(EV7:EV201),EV7:EV201,0)+6,1))</f>
        <v>#N/A</v>
      </c>
      <c r="EW202" s="8" t="e" cm="1">
        <f t="array" aca="1" ref="EW202" ca="1">INDIRECT(ADDRESS(MATCH(MIN(EW7:EW201),EW7:EW201,0)+6,1))</f>
        <v>#N/A</v>
      </c>
      <c r="EX202" s="12" t="e" cm="1">
        <f t="array" aca="1" ref="EX202" ca="1">INDIRECT(ADDRESS(MATCH(MIN(EX7:EX201),EX7:EX201,0)+6,1))</f>
        <v>#N/A</v>
      </c>
      <c r="EY202" s="12" t="e" cm="1">
        <f t="array" aca="1" ref="EY202" ca="1">INDIRECT(ADDRESS(MATCH(MIN(EY7:EY201),EY7:EY201,0)+6,1))</f>
        <v>#N/A</v>
      </c>
      <c r="EZ202" s="12" t="e" cm="1">
        <f t="array" aca="1" ref="EZ202" ca="1">INDIRECT(ADDRESS(MATCH(MAX(EZ7:EZ201),EZ7:EZ201,0)+6,1))</f>
        <v>#N/A</v>
      </c>
      <c r="FA202" s="12" t="e" cm="1">
        <f t="array" aca="1" ref="FA202" ca="1">INDIRECT(ADDRESS(MATCH(MAX(FA7:FA201),FA7:FA201,0)+6,1))</f>
        <v>#N/A</v>
      </c>
      <c r="FB202" s="12" t="e" cm="1">
        <f t="array" aca="1" ref="FB202" ca="1">INDIRECT(ADDRESS(MATCH(MAX(FB7:FB201),FB7:FB201,0)+6,1))</f>
        <v>#N/A</v>
      </c>
      <c r="FC202" s="12" t="e" cm="1">
        <f t="array" aca="1" ref="FC202" ca="1">INDIRECT(ADDRESS(MATCH(MAX(FC7:FC201),FC7:FC201,0)+6,1))</f>
        <v>#N/A</v>
      </c>
      <c r="FD202" s="12" t="e" cm="1">
        <f t="array" aca="1" ref="FD202" ca="1">INDIRECT(ADDRESS(MATCH(MAX(FD7:FD201),FD7:FD201,0)+6,1))</f>
        <v>#N/A</v>
      </c>
      <c r="FE202" s="12" t="e" cm="1">
        <f t="array" aca="1" ref="FE202" ca="1">INDIRECT(ADDRESS(MATCH(MIN(FE7:FE201),FE7:FE201,0)+6,1))</f>
        <v>#N/A</v>
      </c>
      <c r="FF202" s="15" t="str" cm="1">
        <f t="array" aca="1" ref="FF202" ca="1">INDIRECT(ADDRESS(MATCH(MIN((IF(ISNUMBER(FF7:FF201),FF7:FF201))),FF7:FF201,0)+6,1))</f>
        <v>AI28.RPB</v>
      </c>
      <c r="FG202" s="15" t="str" cm="1">
        <f t="array" aca="1" ref="FG202" ca="1">INDIRECT(ADDRESS(MATCH(MIN((IF(ISNUMBER(FG7:FG201),FG7:FG201))),FG7:FG201,0)+6,1))</f>
        <v>AI28.RPB</v>
      </c>
      <c r="FH202" s="15" t="str" cm="1">
        <f t="array" aca="1" ref="FH202" ca="1">INDIRECT(ADDRESS(MATCH(MAX((IF(ISNUMBER(FH7:FH201),FH7:FH201))),FH7:FH201,0)+6,1))</f>
        <v>BI02.CosineJ</v>
      </c>
      <c r="FI202" s="15" t="str" cm="1">
        <f t="array" aca="1" ref="FI202" ca="1">INDIRECT(ADDRESS(MATCH(MAX((IF(ISNUMBER(FI7:FI201),FI7:FI201))),FI7:FI201,0)+6,1))</f>
        <v>CI14.Amer.Pearson</v>
      </c>
      <c r="FJ202" s="15" t="str" cm="1">
        <f t="array" aca="1" ref="FJ202" ca="1">INDIRECT(ADDRESS(MATCH(MAX((IF(ISNUMBER(FJ7:FJ201),FJ7:FJ201))),FJ7:FJ201,0)+6,1))</f>
        <v>BI01.PNCR</v>
      </c>
      <c r="FK202" s="15" t="str" cm="1">
        <f t="array" aca="1" ref="FK202" ca="1">INDIRECT(ADDRESS(MATCH(MAX((IF(ISNUMBER(FK7:FK201),FK7:FK201))),FK7:FK201,0)+6,1))</f>
        <v>AI01.Jaccard</v>
      </c>
      <c r="FL202" s="15" t="str" cm="1">
        <f t="array" aca="1" ref="FL202" ca="1">INDIRECT(ADDRESS(MATCH(MAX((IF(ISNUMBER(FL7:FL201),FL7:FL201))),FL7:FL201,0)+6,1))</f>
        <v>AI01.Jaccard</v>
      </c>
      <c r="FM202" s="15" t="str" cm="1">
        <f t="array" aca="1" ref="FM202" ca="1">INDIRECT(ADDRESS(MATCH(MIN((IF(ISNUMBER(FM7:FM201),FM7:FM201))),FM7:FM201,0)+6,1))</f>
        <v>CU01.IJ.PSS</v>
      </c>
      <c r="FN202" s="9" t="str" cm="1">
        <f t="array" aca="1" ref="FN202" ca="1">INDEX(_xlfn._xlws.FILTER(FN7:FN100,ISTEXT(FN7:FN100)),MODE(MATCH(_xlfn._xlws.FILTER(FN7:FN100,ISTEXT(FN7:FN100)),_xlfn._xlws.FILTER(FN7:FN100,ISTEXT(FN7:FN100)),0)))</f>
        <v>k=5, r=0.1</v>
      </c>
      <c r="FO202" s="9" t="str" cm="1">
        <f t="array" aca="1" ref="FO202" ca="1">INDEX(_xlfn._xlws.FILTER(FO7:FO100,ISTEXT(FO7:FO100)),MODE(MATCH(_xlfn._xlws.FILTER(FO7:FO100,ISTEXT(FO7:FO100)),_xlfn._xlws.FILTER(FO7:FO100,ISTEXT(FO7:FO100)),0)))</f>
        <v>k=5, r=0.1</v>
      </c>
      <c r="FP202" s="9" t="str" cm="1">
        <f t="array" aca="1" ref="FP202" ca="1">INDEX(_xlfn._xlws.FILTER(FP7:FP100,ISTEXT(FP7:FP100)),MODE(MATCH(_xlfn._xlws.FILTER(FP7:FP100,ISTEXT(FP7:FP100)),_xlfn._xlws.FILTER(FP7:FP100,ISTEXT(FP7:FP100)),0)))</f>
        <v>k=5, r=0.1</v>
      </c>
      <c r="FQ202" s="9" t="str" cm="1">
        <f t="array" aca="1" ref="FQ202" ca="1">INDEX(_xlfn._xlws.FILTER(FQ7:FQ100,ISTEXT(FQ7:FQ100)),MODE(MATCH(_xlfn._xlws.FILTER(FQ7:FQ100,ISTEXT(FQ7:FQ100)),_xlfn._xlws.FILTER(FQ7:FQ100,ISTEXT(FQ7:FQ100)),0)))</f>
        <v>k=5, r=0.9</v>
      </c>
      <c r="FR202" s="9" t="str" cm="1">
        <f t="array" aca="1" ref="FR202" ca="1">INDEX(_xlfn._xlws.FILTER(FR7:FR100,ISTEXT(FR7:FR100)),MODE(MATCH(_xlfn._xlws.FILTER(FR7:FR100,ISTEXT(FR7:FR100)),_xlfn._xlws.FILTER(FR7:FR100,ISTEXT(FR7:FR100)),0)))</f>
        <v>k=5, r=0.1</v>
      </c>
      <c r="FS202" s="9" t="str" cm="1">
        <f t="array" aca="1" ref="FS202" ca="1">INDEX(_xlfn._xlws.FILTER(FS7:FS100,ISTEXT(FS7:FS100)),MODE(MATCH(_xlfn._xlws.FILTER(FS7:FS100,ISTEXT(FS7:FS100)),_xlfn._xlws.FILTER(FS7:FS100,ISTEXT(FS7:FS100)),0)))</f>
        <v>k=50, r=0.5</v>
      </c>
      <c r="FT202" s="9" t="str" cm="1">
        <f t="array" aca="1" ref="FT202" ca="1">INDEX(_xlfn._xlws.FILTER(FT7:FT100,ISTEXT(FT7:FT100)),MODE(MATCH(_xlfn._xlws.FILTER(FT7:FT100,ISTEXT(FT7:FT100)),_xlfn._xlws.FILTER(FT7:FT100,ISTEXT(FT7:FT100)),0)))</f>
        <v>k=5, r=0.1</v>
      </c>
      <c r="FU202" s="9" t="str" cm="1">
        <f t="array" aca="1" ref="FU202" ca="1">INDEX(_xlfn._xlws.FILTER(FU7:FU100,ISTEXT(FU7:FU100)),MODE(MATCH(_xlfn._xlws.FILTER(FU7:FU100,ISTEXT(FU7:FU100)),_xlfn._xlws.FILTER(FU7:FU100,ISTEXT(FU7:FU100)),0)))</f>
        <v>k=5, r=0.9</v>
      </c>
    </row>
  </sheetData>
  <mergeCells count="26"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2022-06-18T03:40:18Z</dcterms:modified>
</cp:coreProperties>
</file>